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vicol\Documents\Scanned Documents\Documents\lotes alabama\LOTES 2021\mod-3\pesajes\liquidador sem-61\"/>
    </mc:Choice>
  </mc:AlternateContent>
  <bookViews>
    <workbookView xWindow="0" yWindow="0" windowWidth="20490" windowHeight="7425" tabRatio="733" firstSheet="8" activeTab="11"/>
  </bookViews>
  <sheets>
    <sheet name="Semana 1" sheetId="233" state="hidden" r:id="rId1"/>
    <sheet name="Semana 2" sheetId="234" state="hidden" r:id="rId2"/>
    <sheet name="Semana 3" sheetId="235" state="hidden" r:id="rId3"/>
    <sheet name="Semana 4" sheetId="236" state="hidden" r:id="rId4"/>
    <sheet name="Resumen 8" sheetId="237" state="hidden" r:id="rId5"/>
    <sheet name="Resumen 7" sheetId="238" state="hidden" r:id="rId6"/>
    <sheet name="Resumen 4" sheetId="239" state="hidden" r:id="rId7"/>
    <sheet name="Resumen 1" sheetId="240" state="hidden" r:id="rId8"/>
    <sheet name="CEPA 9 MODULO 1" sheetId="248" r:id="rId9"/>
    <sheet name="CEPA 7 MODULO 1" sheetId="249" r:id="rId10"/>
    <sheet name="CEPA 4 MODULO 1" sheetId="250" r:id="rId11"/>
    <sheet name="CEPA 1 MODULO 1" sheetId="251" r:id="rId12"/>
  </sheets>
  <calcPr calcId="162913"/>
</workbook>
</file>

<file path=xl/calcChain.xml><?xml version="1.0" encoding="utf-8"?>
<calcChain xmlns="http://schemas.openxmlformats.org/spreadsheetml/2006/main">
  <c r="K724" i="250" l="1"/>
  <c r="H724" i="250"/>
  <c r="G724" i="250"/>
  <c r="F724" i="250"/>
  <c r="E724" i="250"/>
  <c r="D724" i="250"/>
  <c r="C724" i="250"/>
  <c r="B724" i="250"/>
  <c r="L722" i="250"/>
  <c r="K722" i="250"/>
  <c r="I722" i="250"/>
  <c r="I721" i="250"/>
  <c r="H721" i="250"/>
  <c r="G721" i="250"/>
  <c r="F721" i="250"/>
  <c r="E721" i="250"/>
  <c r="D721" i="250"/>
  <c r="C721" i="250"/>
  <c r="B721" i="250"/>
  <c r="I720" i="250"/>
  <c r="H720" i="250"/>
  <c r="G720" i="250"/>
  <c r="F720" i="250"/>
  <c r="E720" i="250"/>
  <c r="D720" i="250"/>
  <c r="C720" i="250"/>
  <c r="B720" i="250"/>
  <c r="V721" i="248"/>
  <c r="S721" i="248"/>
  <c r="R721" i="248"/>
  <c r="Q721" i="248"/>
  <c r="P721" i="248"/>
  <c r="O721" i="248"/>
  <c r="N721" i="248"/>
  <c r="M721" i="248"/>
  <c r="L721" i="248"/>
  <c r="K721" i="248"/>
  <c r="J721" i="248"/>
  <c r="I721" i="248"/>
  <c r="H721" i="248"/>
  <c r="G721" i="248"/>
  <c r="F721" i="248"/>
  <c r="E721" i="248"/>
  <c r="D721" i="248"/>
  <c r="C721" i="248"/>
  <c r="B721" i="248"/>
  <c r="T719" i="248"/>
  <c r="V719" i="248" s="1"/>
  <c r="W719" i="248" s="1"/>
  <c r="T718" i="248"/>
  <c r="S718" i="248"/>
  <c r="R718" i="248"/>
  <c r="Q718" i="248"/>
  <c r="P718" i="248"/>
  <c r="O718" i="248"/>
  <c r="N718" i="248"/>
  <c r="M718" i="248"/>
  <c r="L718" i="248"/>
  <c r="K718" i="248"/>
  <c r="J718" i="248"/>
  <c r="I718" i="248"/>
  <c r="H718" i="248"/>
  <c r="G718" i="248"/>
  <c r="F718" i="248"/>
  <c r="E718" i="248"/>
  <c r="D718" i="248"/>
  <c r="C718" i="248"/>
  <c r="B718" i="248"/>
  <c r="T717" i="248"/>
  <c r="S717" i="248"/>
  <c r="R717" i="248"/>
  <c r="Q717" i="248"/>
  <c r="P717" i="248"/>
  <c r="O717" i="248"/>
  <c r="N717" i="248"/>
  <c r="M717" i="248"/>
  <c r="L717" i="248"/>
  <c r="K717" i="248"/>
  <c r="J717" i="248"/>
  <c r="I717" i="248"/>
  <c r="H717" i="248"/>
  <c r="G717" i="248"/>
  <c r="F717" i="248"/>
  <c r="E717" i="248"/>
  <c r="D717" i="248"/>
  <c r="C717" i="248"/>
  <c r="B717" i="248"/>
  <c r="V813" i="249"/>
  <c r="S813" i="249"/>
  <c r="R813" i="249"/>
  <c r="Q813" i="249"/>
  <c r="P813" i="249"/>
  <c r="O813" i="249"/>
  <c r="N813" i="249"/>
  <c r="M813" i="249"/>
  <c r="L813" i="249"/>
  <c r="K813" i="249"/>
  <c r="J813" i="249"/>
  <c r="I813" i="249"/>
  <c r="H813" i="249"/>
  <c r="G813" i="249"/>
  <c r="F813" i="249"/>
  <c r="E813" i="249"/>
  <c r="D813" i="249"/>
  <c r="C813" i="249"/>
  <c r="B813" i="249"/>
  <c r="W811" i="249"/>
  <c r="V811" i="249"/>
  <c r="T811" i="249"/>
  <c r="T810" i="249"/>
  <c r="S810" i="249"/>
  <c r="R810" i="249"/>
  <c r="Q810" i="249"/>
  <c r="P810" i="249"/>
  <c r="O810" i="249"/>
  <c r="N810" i="249"/>
  <c r="M810" i="249"/>
  <c r="L810" i="249"/>
  <c r="K810" i="249"/>
  <c r="J810" i="249"/>
  <c r="I810" i="249"/>
  <c r="H810" i="249"/>
  <c r="G810" i="249"/>
  <c r="F810" i="249"/>
  <c r="E810" i="249"/>
  <c r="D810" i="249"/>
  <c r="C810" i="249"/>
  <c r="B810" i="249"/>
  <c r="T809" i="249"/>
  <c r="S809" i="249"/>
  <c r="R809" i="249"/>
  <c r="Q809" i="249"/>
  <c r="P809" i="249"/>
  <c r="O809" i="249"/>
  <c r="N809" i="249"/>
  <c r="M809" i="249"/>
  <c r="L809" i="249"/>
  <c r="K809" i="249"/>
  <c r="J809" i="249"/>
  <c r="I809" i="249"/>
  <c r="H809" i="249"/>
  <c r="G809" i="249"/>
  <c r="F809" i="249"/>
  <c r="E809" i="249"/>
  <c r="D809" i="249"/>
  <c r="C809" i="249"/>
  <c r="B809" i="249"/>
  <c r="J814" i="251"/>
  <c r="G814" i="251"/>
  <c r="F814" i="251"/>
  <c r="E814" i="251"/>
  <c r="D814" i="251"/>
  <c r="C814" i="251"/>
  <c r="B814" i="251"/>
  <c r="H812" i="251"/>
  <c r="J812" i="251" s="1"/>
  <c r="K812" i="251" s="1"/>
  <c r="H811" i="251"/>
  <c r="G811" i="251"/>
  <c r="F811" i="251"/>
  <c r="E811" i="251"/>
  <c r="D811" i="251"/>
  <c r="C811" i="251"/>
  <c r="B811" i="251"/>
  <c r="H810" i="251"/>
  <c r="G810" i="251"/>
  <c r="F810" i="251"/>
  <c r="E810" i="251"/>
  <c r="D810" i="251"/>
  <c r="C810" i="251"/>
  <c r="B810" i="251"/>
  <c r="B796" i="249" l="1"/>
  <c r="C796" i="249"/>
  <c r="D796" i="249"/>
  <c r="E796" i="249"/>
  <c r="F796" i="249"/>
  <c r="G796" i="249"/>
  <c r="H796" i="249"/>
  <c r="I796" i="249"/>
  <c r="J796" i="249"/>
  <c r="K796" i="249"/>
  <c r="L796" i="249"/>
  <c r="M796" i="249"/>
  <c r="N796" i="249"/>
  <c r="O796" i="249"/>
  <c r="P796" i="249"/>
  <c r="Q796" i="249"/>
  <c r="R796" i="249"/>
  <c r="S796" i="249"/>
  <c r="T796" i="249"/>
  <c r="B797" i="249"/>
  <c r="C797" i="249"/>
  <c r="D797" i="249"/>
  <c r="E797" i="249"/>
  <c r="F797" i="249"/>
  <c r="G797" i="249"/>
  <c r="H797" i="249"/>
  <c r="I797" i="249"/>
  <c r="J797" i="249"/>
  <c r="K797" i="249"/>
  <c r="L797" i="249"/>
  <c r="M797" i="249"/>
  <c r="N797" i="249"/>
  <c r="O797" i="249"/>
  <c r="P797" i="249"/>
  <c r="Q797" i="249"/>
  <c r="R797" i="249"/>
  <c r="S797" i="249"/>
  <c r="T797" i="249"/>
  <c r="T798" i="249"/>
  <c r="V798" i="249" s="1"/>
  <c r="W798" i="249" s="1"/>
  <c r="B800" i="249"/>
  <c r="C800" i="249"/>
  <c r="D800" i="249"/>
  <c r="E800" i="249"/>
  <c r="F800" i="249"/>
  <c r="G800" i="249"/>
  <c r="H800" i="249"/>
  <c r="I800" i="249"/>
  <c r="J800" i="249"/>
  <c r="K800" i="249"/>
  <c r="L800" i="249"/>
  <c r="M800" i="249"/>
  <c r="N800" i="249"/>
  <c r="O800" i="249"/>
  <c r="P800" i="249"/>
  <c r="Q800" i="249"/>
  <c r="R800" i="249"/>
  <c r="S800" i="249"/>
  <c r="V800" i="249"/>
  <c r="G797" i="251"/>
  <c r="F797" i="251"/>
  <c r="E797" i="251"/>
  <c r="D797" i="251"/>
  <c r="C797" i="251"/>
  <c r="B797" i="251"/>
  <c r="H797" i="251"/>
  <c r="B798" i="251"/>
  <c r="C798" i="251"/>
  <c r="D798" i="251"/>
  <c r="E798" i="251"/>
  <c r="F798" i="251"/>
  <c r="G798" i="251"/>
  <c r="H798" i="251"/>
  <c r="H799" i="251"/>
  <c r="J799" i="251" s="1"/>
  <c r="K799" i="251" s="1"/>
  <c r="B801" i="251"/>
  <c r="C801" i="251"/>
  <c r="D801" i="251"/>
  <c r="E801" i="251"/>
  <c r="F801" i="251"/>
  <c r="G801" i="251"/>
  <c r="J801" i="251"/>
  <c r="J788" i="251" l="1"/>
  <c r="G788" i="251"/>
  <c r="F788" i="251"/>
  <c r="E788" i="251"/>
  <c r="D788" i="251"/>
  <c r="C788" i="251"/>
  <c r="B788" i="251"/>
  <c r="H786" i="251"/>
  <c r="J786" i="251" s="1"/>
  <c r="K786" i="251" s="1"/>
  <c r="H785" i="251"/>
  <c r="G785" i="251"/>
  <c r="F785" i="251"/>
  <c r="E785" i="251"/>
  <c r="D785" i="251"/>
  <c r="C785" i="251"/>
  <c r="B785" i="251"/>
  <c r="H784" i="251"/>
  <c r="G784" i="251"/>
  <c r="F784" i="251"/>
  <c r="E784" i="251"/>
  <c r="D784" i="251"/>
  <c r="C784" i="251"/>
  <c r="B784" i="251"/>
  <c r="K710" i="250"/>
  <c r="H710" i="250"/>
  <c r="G710" i="250"/>
  <c r="F710" i="250"/>
  <c r="E710" i="250"/>
  <c r="D710" i="250"/>
  <c r="C710" i="250"/>
  <c r="B710" i="250"/>
  <c r="I708" i="250"/>
  <c r="K708" i="250" s="1"/>
  <c r="L708" i="250" s="1"/>
  <c r="I707" i="250"/>
  <c r="H707" i="250"/>
  <c r="G707" i="250"/>
  <c r="F707" i="250"/>
  <c r="E707" i="250"/>
  <c r="D707" i="250"/>
  <c r="C707" i="250"/>
  <c r="B707" i="250"/>
  <c r="I706" i="250"/>
  <c r="H706" i="250"/>
  <c r="G706" i="250"/>
  <c r="F706" i="250"/>
  <c r="E706" i="250"/>
  <c r="D706" i="250"/>
  <c r="C706" i="250"/>
  <c r="B706" i="250"/>
  <c r="V787" i="249"/>
  <c r="S787" i="249"/>
  <c r="R787" i="249"/>
  <c r="Q787" i="249"/>
  <c r="P787" i="249"/>
  <c r="O787" i="249"/>
  <c r="N787" i="249"/>
  <c r="M787" i="249"/>
  <c r="L787" i="249"/>
  <c r="K787" i="249"/>
  <c r="J787" i="249"/>
  <c r="I787" i="249"/>
  <c r="H787" i="249"/>
  <c r="G787" i="249"/>
  <c r="F787" i="249"/>
  <c r="E787" i="249"/>
  <c r="D787" i="249"/>
  <c r="C787" i="249"/>
  <c r="B787" i="249"/>
  <c r="T785" i="249"/>
  <c r="V785" i="249" s="1"/>
  <c r="W785" i="249" s="1"/>
  <c r="T784" i="249"/>
  <c r="S784" i="249"/>
  <c r="R784" i="249"/>
  <c r="Q784" i="249"/>
  <c r="P784" i="249"/>
  <c r="O784" i="249"/>
  <c r="N784" i="249"/>
  <c r="M784" i="249"/>
  <c r="L784" i="249"/>
  <c r="K784" i="249"/>
  <c r="J784" i="249"/>
  <c r="I784" i="249"/>
  <c r="H784" i="249"/>
  <c r="G784" i="249"/>
  <c r="F784" i="249"/>
  <c r="E784" i="249"/>
  <c r="D784" i="249"/>
  <c r="C784" i="249"/>
  <c r="B784" i="249"/>
  <c r="T783" i="249"/>
  <c r="S783" i="249"/>
  <c r="R783" i="249"/>
  <c r="Q783" i="249"/>
  <c r="P783" i="249"/>
  <c r="O783" i="249"/>
  <c r="N783" i="249"/>
  <c r="M783" i="249"/>
  <c r="L783" i="249"/>
  <c r="K783" i="249"/>
  <c r="J783" i="249"/>
  <c r="I783" i="249"/>
  <c r="H783" i="249"/>
  <c r="G783" i="249"/>
  <c r="F783" i="249"/>
  <c r="E783" i="249"/>
  <c r="D783" i="249"/>
  <c r="C783" i="249"/>
  <c r="B783" i="249"/>
  <c r="V708" i="248"/>
  <c r="S708" i="248"/>
  <c r="R708" i="248"/>
  <c r="Q708" i="248"/>
  <c r="P708" i="248"/>
  <c r="O708" i="248"/>
  <c r="N708" i="248"/>
  <c r="M708" i="248"/>
  <c r="L708" i="248"/>
  <c r="K708" i="248"/>
  <c r="J708" i="248"/>
  <c r="I708" i="248"/>
  <c r="H708" i="248"/>
  <c r="G708" i="248"/>
  <c r="F708" i="248"/>
  <c r="E708" i="248"/>
  <c r="D708" i="248"/>
  <c r="C708" i="248"/>
  <c r="B708" i="248"/>
  <c r="T706" i="248"/>
  <c r="V706" i="248" s="1"/>
  <c r="W706" i="248" s="1"/>
  <c r="T705" i="248"/>
  <c r="S705" i="248"/>
  <c r="R705" i="248"/>
  <c r="Q705" i="248"/>
  <c r="P705" i="248"/>
  <c r="O705" i="248"/>
  <c r="N705" i="248"/>
  <c r="M705" i="248"/>
  <c r="L705" i="248"/>
  <c r="K705" i="248"/>
  <c r="J705" i="248"/>
  <c r="I705" i="248"/>
  <c r="H705" i="248"/>
  <c r="G705" i="248"/>
  <c r="F705" i="248"/>
  <c r="E705" i="248"/>
  <c r="D705" i="248"/>
  <c r="C705" i="248"/>
  <c r="B705" i="248"/>
  <c r="T704" i="248"/>
  <c r="S704" i="248"/>
  <c r="R704" i="248"/>
  <c r="Q704" i="248"/>
  <c r="P704" i="248"/>
  <c r="O704" i="248"/>
  <c r="N704" i="248"/>
  <c r="M704" i="248"/>
  <c r="L704" i="248"/>
  <c r="K704" i="248"/>
  <c r="J704" i="248"/>
  <c r="I704" i="248"/>
  <c r="H704" i="248"/>
  <c r="G704" i="248"/>
  <c r="F704" i="248"/>
  <c r="E704" i="248"/>
  <c r="D704" i="248"/>
  <c r="C704" i="248"/>
  <c r="B704" i="248"/>
  <c r="J775" i="251" l="1"/>
  <c r="G775" i="251"/>
  <c r="F775" i="251"/>
  <c r="E775" i="251"/>
  <c r="D775" i="251"/>
  <c r="C775" i="251"/>
  <c r="B775" i="251"/>
  <c r="H773" i="251"/>
  <c r="J773" i="251" s="1"/>
  <c r="K773" i="251" s="1"/>
  <c r="H772" i="251"/>
  <c r="G772" i="251"/>
  <c r="F772" i="251"/>
  <c r="E772" i="251"/>
  <c r="D772" i="251"/>
  <c r="C772" i="251"/>
  <c r="B772" i="251"/>
  <c r="H771" i="251"/>
  <c r="G771" i="251"/>
  <c r="F771" i="251"/>
  <c r="E771" i="251"/>
  <c r="D771" i="251"/>
  <c r="C771" i="251"/>
  <c r="B771" i="251"/>
  <c r="V774" i="249"/>
  <c r="S774" i="249"/>
  <c r="R774" i="249"/>
  <c r="Q774" i="249"/>
  <c r="P774" i="249"/>
  <c r="O774" i="249"/>
  <c r="N774" i="249"/>
  <c r="M774" i="249"/>
  <c r="L774" i="249"/>
  <c r="K774" i="249"/>
  <c r="J774" i="249"/>
  <c r="I774" i="249"/>
  <c r="H774" i="249"/>
  <c r="G774" i="249"/>
  <c r="F774" i="249"/>
  <c r="E774" i="249"/>
  <c r="D774" i="249"/>
  <c r="C774" i="249"/>
  <c r="B774" i="249"/>
  <c r="T772" i="249"/>
  <c r="V772" i="249" s="1"/>
  <c r="W772" i="249" s="1"/>
  <c r="T771" i="249"/>
  <c r="S771" i="249"/>
  <c r="R771" i="249"/>
  <c r="Q771" i="249"/>
  <c r="P771" i="249"/>
  <c r="O771" i="249"/>
  <c r="N771" i="249"/>
  <c r="M771" i="249"/>
  <c r="L771" i="249"/>
  <c r="K771" i="249"/>
  <c r="J771" i="249"/>
  <c r="I771" i="249"/>
  <c r="H771" i="249"/>
  <c r="G771" i="249"/>
  <c r="F771" i="249"/>
  <c r="E771" i="249"/>
  <c r="D771" i="249"/>
  <c r="C771" i="249"/>
  <c r="B771" i="249"/>
  <c r="T770" i="249"/>
  <c r="S770" i="249"/>
  <c r="R770" i="249"/>
  <c r="Q770" i="249"/>
  <c r="P770" i="249"/>
  <c r="O770" i="249"/>
  <c r="N770" i="249"/>
  <c r="M770" i="249"/>
  <c r="L770" i="249"/>
  <c r="K770" i="249"/>
  <c r="J770" i="249"/>
  <c r="I770" i="249"/>
  <c r="H770" i="249"/>
  <c r="G770" i="249"/>
  <c r="F770" i="249"/>
  <c r="E770" i="249"/>
  <c r="D770" i="249"/>
  <c r="C770" i="249"/>
  <c r="B770" i="249"/>
  <c r="J762" i="251" l="1"/>
  <c r="G762" i="251"/>
  <c r="F762" i="251"/>
  <c r="E762" i="251"/>
  <c r="D762" i="251"/>
  <c r="C762" i="251"/>
  <c r="B762" i="251"/>
  <c r="H760" i="251"/>
  <c r="J760" i="251" s="1"/>
  <c r="K760" i="251" s="1"/>
  <c r="H759" i="251"/>
  <c r="G759" i="251"/>
  <c r="F759" i="251"/>
  <c r="E759" i="251"/>
  <c r="D759" i="251"/>
  <c r="C759" i="251"/>
  <c r="B759" i="251"/>
  <c r="H758" i="251"/>
  <c r="G758" i="251"/>
  <c r="F758" i="251"/>
  <c r="E758" i="251"/>
  <c r="D758" i="251"/>
  <c r="C758" i="251"/>
  <c r="B758" i="251"/>
  <c r="K697" i="250"/>
  <c r="H697" i="250"/>
  <c r="G697" i="250"/>
  <c r="F697" i="250"/>
  <c r="E697" i="250"/>
  <c r="D697" i="250"/>
  <c r="C697" i="250"/>
  <c r="B697" i="250"/>
  <c r="I695" i="250"/>
  <c r="K695" i="250" s="1"/>
  <c r="L695" i="250" s="1"/>
  <c r="I694" i="250"/>
  <c r="H694" i="250"/>
  <c r="G694" i="250"/>
  <c r="F694" i="250"/>
  <c r="E694" i="250"/>
  <c r="D694" i="250"/>
  <c r="C694" i="250"/>
  <c r="B694" i="250"/>
  <c r="I693" i="250"/>
  <c r="H693" i="250"/>
  <c r="G693" i="250"/>
  <c r="F693" i="250"/>
  <c r="E693" i="250"/>
  <c r="D693" i="250"/>
  <c r="C693" i="250"/>
  <c r="B693" i="250"/>
  <c r="V761" i="249"/>
  <c r="S761" i="249"/>
  <c r="R761" i="249"/>
  <c r="Q761" i="249"/>
  <c r="P761" i="249"/>
  <c r="O761" i="249"/>
  <c r="N761" i="249"/>
  <c r="M761" i="249"/>
  <c r="L761" i="249"/>
  <c r="K761" i="249"/>
  <c r="J761" i="249"/>
  <c r="I761" i="249"/>
  <c r="H761" i="249"/>
  <c r="G761" i="249"/>
  <c r="F761" i="249"/>
  <c r="E761" i="249"/>
  <c r="D761" i="249"/>
  <c r="C761" i="249"/>
  <c r="B761" i="249"/>
  <c r="T759" i="249"/>
  <c r="V759" i="249" s="1"/>
  <c r="W759" i="249" s="1"/>
  <c r="T758" i="249"/>
  <c r="S758" i="249"/>
  <c r="R758" i="249"/>
  <c r="Q758" i="249"/>
  <c r="P758" i="249"/>
  <c r="O758" i="249"/>
  <c r="N758" i="249"/>
  <c r="M758" i="249"/>
  <c r="L758" i="249"/>
  <c r="K758" i="249"/>
  <c r="J758" i="249"/>
  <c r="I758" i="249"/>
  <c r="H758" i="249"/>
  <c r="G758" i="249"/>
  <c r="F758" i="249"/>
  <c r="E758" i="249"/>
  <c r="D758" i="249"/>
  <c r="C758" i="249"/>
  <c r="B758" i="249"/>
  <c r="T757" i="249"/>
  <c r="S757" i="249"/>
  <c r="R757" i="249"/>
  <c r="Q757" i="249"/>
  <c r="P757" i="249"/>
  <c r="O757" i="249"/>
  <c r="N757" i="249"/>
  <c r="M757" i="249"/>
  <c r="L757" i="249"/>
  <c r="K757" i="249"/>
  <c r="J757" i="249"/>
  <c r="I757" i="249"/>
  <c r="H757" i="249"/>
  <c r="G757" i="249"/>
  <c r="F757" i="249"/>
  <c r="E757" i="249"/>
  <c r="D757" i="249"/>
  <c r="C757" i="249"/>
  <c r="B757" i="249"/>
  <c r="V695" i="248"/>
  <c r="S695" i="248"/>
  <c r="R695" i="248"/>
  <c r="Q695" i="248"/>
  <c r="P695" i="248"/>
  <c r="O695" i="248"/>
  <c r="N695" i="248"/>
  <c r="M695" i="248"/>
  <c r="L695" i="248"/>
  <c r="K695" i="248"/>
  <c r="J695" i="248"/>
  <c r="I695" i="248"/>
  <c r="H695" i="248"/>
  <c r="G695" i="248"/>
  <c r="F695" i="248"/>
  <c r="E695" i="248"/>
  <c r="D695" i="248"/>
  <c r="C695" i="248"/>
  <c r="B695" i="248"/>
  <c r="T693" i="248"/>
  <c r="V693" i="248" s="1"/>
  <c r="W693" i="248" s="1"/>
  <c r="T692" i="248"/>
  <c r="S692" i="248"/>
  <c r="R692" i="248"/>
  <c r="Q692" i="248"/>
  <c r="P692" i="248"/>
  <c r="O692" i="248"/>
  <c r="N692" i="248"/>
  <c r="M692" i="248"/>
  <c r="L692" i="248"/>
  <c r="K692" i="248"/>
  <c r="J692" i="248"/>
  <c r="I692" i="248"/>
  <c r="H692" i="248"/>
  <c r="G692" i="248"/>
  <c r="F692" i="248"/>
  <c r="E692" i="248"/>
  <c r="D692" i="248"/>
  <c r="C692" i="248"/>
  <c r="B692" i="248"/>
  <c r="T691" i="248"/>
  <c r="S691" i="248"/>
  <c r="R691" i="248"/>
  <c r="Q691" i="248"/>
  <c r="P691" i="248"/>
  <c r="O691" i="248"/>
  <c r="N691" i="248"/>
  <c r="M691" i="248"/>
  <c r="L691" i="248"/>
  <c r="K691" i="248"/>
  <c r="J691" i="248"/>
  <c r="I691" i="248"/>
  <c r="H691" i="248"/>
  <c r="G691" i="248"/>
  <c r="F691" i="248"/>
  <c r="E691" i="248"/>
  <c r="D691" i="248"/>
  <c r="C691" i="248"/>
  <c r="B691" i="248"/>
  <c r="V748" i="249" l="1"/>
  <c r="S748" i="249"/>
  <c r="R748" i="249"/>
  <c r="Q748" i="249"/>
  <c r="P748" i="249"/>
  <c r="O748" i="249"/>
  <c r="N748" i="249"/>
  <c r="M748" i="249"/>
  <c r="L748" i="249"/>
  <c r="K748" i="249"/>
  <c r="J748" i="249"/>
  <c r="I748" i="249"/>
  <c r="H748" i="249"/>
  <c r="G748" i="249"/>
  <c r="F748" i="249"/>
  <c r="E748" i="249"/>
  <c r="D748" i="249"/>
  <c r="C748" i="249"/>
  <c r="B748" i="249"/>
  <c r="T746" i="249"/>
  <c r="T745" i="249"/>
  <c r="S745" i="249"/>
  <c r="R745" i="249"/>
  <c r="Q745" i="249"/>
  <c r="P745" i="249"/>
  <c r="O745" i="249"/>
  <c r="N745" i="249"/>
  <c r="M745" i="249"/>
  <c r="L745" i="249"/>
  <c r="K745" i="249"/>
  <c r="J745" i="249"/>
  <c r="I745" i="249"/>
  <c r="H745" i="249"/>
  <c r="G745" i="249"/>
  <c r="F745" i="249"/>
  <c r="E745" i="249"/>
  <c r="D745" i="249"/>
  <c r="C745" i="249"/>
  <c r="B745" i="249"/>
  <c r="T744" i="249"/>
  <c r="S744" i="249"/>
  <c r="R744" i="249"/>
  <c r="Q744" i="249"/>
  <c r="P744" i="249"/>
  <c r="O744" i="249"/>
  <c r="N744" i="249"/>
  <c r="M744" i="249"/>
  <c r="L744" i="249"/>
  <c r="K744" i="249"/>
  <c r="J744" i="249"/>
  <c r="I744" i="249"/>
  <c r="H744" i="249"/>
  <c r="G744" i="249"/>
  <c r="F744" i="249"/>
  <c r="E744" i="249"/>
  <c r="D744" i="249"/>
  <c r="C744" i="249"/>
  <c r="B744" i="249"/>
  <c r="J749" i="251"/>
  <c r="G749" i="251"/>
  <c r="F749" i="251"/>
  <c r="E749" i="251"/>
  <c r="D749" i="251"/>
  <c r="C749" i="251"/>
  <c r="B749" i="251"/>
  <c r="H747" i="251"/>
  <c r="H746" i="251"/>
  <c r="G746" i="251"/>
  <c r="F746" i="251"/>
  <c r="E746" i="251"/>
  <c r="D746" i="251"/>
  <c r="C746" i="251"/>
  <c r="B746" i="251"/>
  <c r="H745" i="251"/>
  <c r="G745" i="251"/>
  <c r="F745" i="251"/>
  <c r="E745" i="251"/>
  <c r="D745" i="251"/>
  <c r="C745" i="251"/>
  <c r="B745" i="251"/>
  <c r="J736" i="251" l="1"/>
  <c r="G736" i="251"/>
  <c r="F736" i="251"/>
  <c r="E736" i="251"/>
  <c r="D736" i="251"/>
  <c r="C736" i="251"/>
  <c r="B736" i="251"/>
  <c r="H734" i="251"/>
  <c r="H733" i="251"/>
  <c r="G733" i="251"/>
  <c r="F733" i="251"/>
  <c r="E733" i="251"/>
  <c r="D733" i="251"/>
  <c r="C733" i="251"/>
  <c r="B733" i="251"/>
  <c r="H732" i="251"/>
  <c r="G732" i="251"/>
  <c r="F732" i="251"/>
  <c r="E732" i="251"/>
  <c r="D732" i="251"/>
  <c r="C732" i="251"/>
  <c r="B732" i="251"/>
  <c r="K684" i="250"/>
  <c r="H684" i="250"/>
  <c r="G684" i="250"/>
  <c r="F684" i="250"/>
  <c r="E684" i="250"/>
  <c r="D684" i="250"/>
  <c r="C684" i="250"/>
  <c r="B684" i="250"/>
  <c r="I682" i="250"/>
  <c r="I681" i="250"/>
  <c r="H681" i="250"/>
  <c r="G681" i="250"/>
  <c r="F681" i="250"/>
  <c r="E681" i="250"/>
  <c r="D681" i="250"/>
  <c r="C681" i="250"/>
  <c r="B681" i="250"/>
  <c r="I680" i="250"/>
  <c r="H680" i="250"/>
  <c r="G680" i="250"/>
  <c r="F680" i="250"/>
  <c r="E680" i="250"/>
  <c r="D680" i="250"/>
  <c r="C680" i="250"/>
  <c r="B680" i="250"/>
  <c r="V735" i="249"/>
  <c r="S735" i="249"/>
  <c r="R735" i="249"/>
  <c r="Q735" i="249"/>
  <c r="P735" i="249"/>
  <c r="O735" i="249"/>
  <c r="N735" i="249"/>
  <c r="M735" i="249"/>
  <c r="L735" i="249"/>
  <c r="K735" i="249"/>
  <c r="J735" i="249"/>
  <c r="I735" i="249"/>
  <c r="H735" i="249"/>
  <c r="G735" i="249"/>
  <c r="F735" i="249"/>
  <c r="E735" i="249"/>
  <c r="D735" i="249"/>
  <c r="C735" i="249"/>
  <c r="B735" i="249"/>
  <c r="T733" i="249"/>
  <c r="T732" i="249"/>
  <c r="S732" i="249"/>
  <c r="R732" i="249"/>
  <c r="Q732" i="249"/>
  <c r="P732" i="249"/>
  <c r="O732" i="249"/>
  <c r="N732" i="249"/>
  <c r="M732" i="249"/>
  <c r="L732" i="249"/>
  <c r="K732" i="249"/>
  <c r="J732" i="249"/>
  <c r="I732" i="249"/>
  <c r="H732" i="249"/>
  <c r="G732" i="249"/>
  <c r="F732" i="249"/>
  <c r="E732" i="249"/>
  <c r="D732" i="249"/>
  <c r="C732" i="249"/>
  <c r="B732" i="249"/>
  <c r="T731" i="249"/>
  <c r="S731" i="249"/>
  <c r="R731" i="249"/>
  <c r="Q731" i="249"/>
  <c r="P731" i="249"/>
  <c r="O731" i="249"/>
  <c r="N731" i="249"/>
  <c r="M731" i="249"/>
  <c r="L731" i="249"/>
  <c r="K731" i="249"/>
  <c r="J731" i="249"/>
  <c r="I731" i="249"/>
  <c r="H731" i="249"/>
  <c r="G731" i="249"/>
  <c r="F731" i="249"/>
  <c r="E731" i="249"/>
  <c r="D731" i="249"/>
  <c r="C731" i="249"/>
  <c r="B731" i="249"/>
  <c r="V682" i="248"/>
  <c r="S682" i="248"/>
  <c r="R682" i="248"/>
  <c r="Q682" i="248"/>
  <c r="P682" i="248"/>
  <c r="O682" i="248"/>
  <c r="N682" i="248"/>
  <c r="M682" i="248"/>
  <c r="L682" i="248"/>
  <c r="K682" i="248"/>
  <c r="J682" i="248"/>
  <c r="I682" i="248"/>
  <c r="H682" i="248"/>
  <c r="G682" i="248"/>
  <c r="F682" i="248"/>
  <c r="E682" i="248"/>
  <c r="D682" i="248"/>
  <c r="C682" i="248"/>
  <c r="B682" i="248"/>
  <c r="T680" i="248"/>
  <c r="T679" i="248"/>
  <c r="S679" i="248"/>
  <c r="R679" i="248"/>
  <c r="Q679" i="248"/>
  <c r="P679" i="248"/>
  <c r="O679" i="248"/>
  <c r="N679" i="248"/>
  <c r="M679" i="248"/>
  <c r="L679" i="248"/>
  <c r="K679" i="248"/>
  <c r="J679" i="248"/>
  <c r="I679" i="248"/>
  <c r="H679" i="248"/>
  <c r="G679" i="248"/>
  <c r="F679" i="248"/>
  <c r="E679" i="248"/>
  <c r="D679" i="248"/>
  <c r="C679" i="248"/>
  <c r="B679" i="248"/>
  <c r="T678" i="248"/>
  <c r="S678" i="248"/>
  <c r="R678" i="248"/>
  <c r="Q678" i="248"/>
  <c r="P678" i="248"/>
  <c r="O678" i="248"/>
  <c r="N678" i="248"/>
  <c r="M678" i="248"/>
  <c r="L678" i="248"/>
  <c r="K678" i="248"/>
  <c r="J678" i="248"/>
  <c r="I678" i="248"/>
  <c r="H678" i="248"/>
  <c r="G678" i="248"/>
  <c r="F678" i="248"/>
  <c r="E678" i="248"/>
  <c r="D678" i="248"/>
  <c r="C678" i="248"/>
  <c r="B678" i="248"/>
  <c r="J747" i="251" l="1"/>
  <c r="K747" i="251" s="1"/>
  <c r="V746" i="249"/>
  <c r="W746" i="249" s="1"/>
  <c r="J723" i="251"/>
  <c r="G723" i="251"/>
  <c r="F723" i="251"/>
  <c r="E723" i="251"/>
  <c r="D723" i="251"/>
  <c r="C723" i="251"/>
  <c r="B723" i="251"/>
  <c r="H721" i="251"/>
  <c r="J734" i="251" s="1"/>
  <c r="K734" i="251" s="1"/>
  <c r="H720" i="251"/>
  <c r="G720" i="251"/>
  <c r="F720" i="251"/>
  <c r="E720" i="251"/>
  <c r="D720" i="251"/>
  <c r="C720" i="251"/>
  <c r="B720" i="251"/>
  <c r="H719" i="251"/>
  <c r="G719" i="251"/>
  <c r="F719" i="251"/>
  <c r="E719" i="251"/>
  <c r="D719" i="251"/>
  <c r="C719" i="251"/>
  <c r="B719" i="251"/>
  <c r="V722" i="249"/>
  <c r="S722" i="249"/>
  <c r="R722" i="249"/>
  <c r="Q722" i="249"/>
  <c r="P722" i="249"/>
  <c r="O722" i="249"/>
  <c r="N722" i="249"/>
  <c r="M722" i="249"/>
  <c r="L722" i="249"/>
  <c r="K722" i="249"/>
  <c r="J722" i="249"/>
  <c r="I722" i="249"/>
  <c r="H722" i="249"/>
  <c r="G722" i="249"/>
  <c r="F722" i="249"/>
  <c r="E722" i="249"/>
  <c r="D722" i="249"/>
  <c r="C722" i="249"/>
  <c r="B722" i="249"/>
  <c r="T720" i="249"/>
  <c r="V733" i="249" s="1"/>
  <c r="W733" i="249" s="1"/>
  <c r="T719" i="249"/>
  <c r="S719" i="249"/>
  <c r="R719" i="249"/>
  <c r="Q719" i="249"/>
  <c r="P719" i="249"/>
  <c r="O719" i="249"/>
  <c r="N719" i="249"/>
  <c r="M719" i="249"/>
  <c r="L719" i="249"/>
  <c r="K719" i="249"/>
  <c r="J719" i="249"/>
  <c r="I719" i="249"/>
  <c r="H719" i="249"/>
  <c r="G719" i="249"/>
  <c r="F719" i="249"/>
  <c r="E719" i="249"/>
  <c r="D719" i="249"/>
  <c r="C719" i="249"/>
  <c r="B719" i="249"/>
  <c r="T718" i="249"/>
  <c r="S718" i="249"/>
  <c r="R718" i="249"/>
  <c r="Q718" i="249"/>
  <c r="P718" i="249"/>
  <c r="O718" i="249"/>
  <c r="N718" i="249"/>
  <c r="M718" i="249"/>
  <c r="L718" i="249"/>
  <c r="K718" i="249"/>
  <c r="J718" i="249"/>
  <c r="I718" i="249"/>
  <c r="H718" i="249"/>
  <c r="G718" i="249"/>
  <c r="F718" i="249"/>
  <c r="E718" i="249"/>
  <c r="D718" i="249"/>
  <c r="C718" i="249"/>
  <c r="B718" i="249"/>
  <c r="J710" i="251" l="1"/>
  <c r="G710" i="251"/>
  <c r="F710" i="251"/>
  <c r="E710" i="251"/>
  <c r="D710" i="251"/>
  <c r="C710" i="251"/>
  <c r="B710" i="251"/>
  <c r="H708" i="251"/>
  <c r="J721" i="251" s="1"/>
  <c r="K721" i="251" s="1"/>
  <c r="H707" i="251"/>
  <c r="G707" i="251"/>
  <c r="F707" i="251"/>
  <c r="E707" i="251"/>
  <c r="D707" i="251"/>
  <c r="C707" i="251"/>
  <c r="B707" i="251"/>
  <c r="H706" i="251"/>
  <c r="G706" i="251"/>
  <c r="F706" i="251"/>
  <c r="E706" i="251"/>
  <c r="D706" i="251"/>
  <c r="C706" i="251"/>
  <c r="B706" i="251"/>
  <c r="K671" i="250"/>
  <c r="H671" i="250"/>
  <c r="G671" i="250"/>
  <c r="F671" i="250"/>
  <c r="E671" i="250"/>
  <c r="D671" i="250"/>
  <c r="C671" i="250"/>
  <c r="B671" i="250"/>
  <c r="I669" i="250"/>
  <c r="I668" i="250"/>
  <c r="H668" i="250"/>
  <c r="G668" i="250"/>
  <c r="F668" i="250"/>
  <c r="E668" i="250"/>
  <c r="D668" i="250"/>
  <c r="C668" i="250"/>
  <c r="B668" i="250"/>
  <c r="I667" i="250"/>
  <c r="H667" i="250"/>
  <c r="G667" i="250"/>
  <c r="F667" i="250"/>
  <c r="E667" i="250"/>
  <c r="D667" i="250"/>
  <c r="C667" i="250"/>
  <c r="B667" i="250"/>
  <c r="V709" i="249"/>
  <c r="S709" i="249"/>
  <c r="R709" i="249"/>
  <c r="Q709" i="249"/>
  <c r="P709" i="249"/>
  <c r="O709" i="249"/>
  <c r="N709" i="249"/>
  <c r="M709" i="249"/>
  <c r="L709" i="249"/>
  <c r="K709" i="249"/>
  <c r="J709" i="249"/>
  <c r="I709" i="249"/>
  <c r="H709" i="249"/>
  <c r="G709" i="249"/>
  <c r="F709" i="249"/>
  <c r="E709" i="249"/>
  <c r="D709" i="249"/>
  <c r="C709" i="249"/>
  <c r="B709" i="249"/>
  <c r="T707" i="249"/>
  <c r="T706" i="249"/>
  <c r="S706" i="249"/>
  <c r="R706" i="249"/>
  <c r="Q706" i="249"/>
  <c r="P706" i="249"/>
  <c r="O706" i="249"/>
  <c r="N706" i="249"/>
  <c r="M706" i="249"/>
  <c r="L706" i="249"/>
  <c r="K706" i="249"/>
  <c r="J706" i="249"/>
  <c r="I706" i="249"/>
  <c r="H706" i="249"/>
  <c r="G706" i="249"/>
  <c r="F706" i="249"/>
  <c r="E706" i="249"/>
  <c r="D706" i="249"/>
  <c r="C706" i="249"/>
  <c r="B706" i="249"/>
  <c r="T705" i="249"/>
  <c r="S705" i="249"/>
  <c r="R705" i="249"/>
  <c r="Q705" i="249"/>
  <c r="P705" i="249"/>
  <c r="O705" i="249"/>
  <c r="N705" i="249"/>
  <c r="M705" i="249"/>
  <c r="L705" i="249"/>
  <c r="K705" i="249"/>
  <c r="J705" i="249"/>
  <c r="I705" i="249"/>
  <c r="H705" i="249"/>
  <c r="G705" i="249"/>
  <c r="F705" i="249"/>
  <c r="E705" i="249"/>
  <c r="D705" i="249"/>
  <c r="C705" i="249"/>
  <c r="B705" i="249"/>
  <c r="V669" i="248"/>
  <c r="S669" i="248"/>
  <c r="R669" i="248"/>
  <c r="Q669" i="248"/>
  <c r="P669" i="248"/>
  <c r="O669" i="248"/>
  <c r="N669" i="248"/>
  <c r="M669" i="248"/>
  <c r="L669" i="248"/>
  <c r="K669" i="248"/>
  <c r="J669" i="248"/>
  <c r="I669" i="248"/>
  <c r="H669" i="248"/>
  <c r="G669" i="248"/>
  <c r="F669" i="248"/>
  <c r="E669" i="248"/>
  <c r="D669" i="248"/>
  <c r="C669" i="248"/>
  <c r="B669" i="248"/>
  <c r="T667" i="248"/>
  <c r="T666" i="248"/>
  <c r="S666" i="248"/>
  <c r="R666" i="248"/>
  <c r="Q666" i="248"/>
  <c r="P666" i="248"/>
  <c r="O666" i="248"/>
  <c r="N666" i="248"/>
  <c r="M666" i="248"/>
  <c r="L666" i="248"/>
  <c r="K666" i="248"/>
  <c r="J666" i="248"/>
  <c r="I666" i="248"/>
  <c r="H666" i="248"/>
  <c r="G666" i="248"/>
  <c r="F666" i="248"/>
  <c r="E666" i="248"/>
  <c r="D666" i="248"/>
  <c r="C666" i="248"/>
  <c r="B666" i="248"/>
  <c r="T665" i="248"/>
  <c r="S665" i="248"/>
  <c r="R665" i="248"/>
  <c r="Q665" i="248"/>
  <c r="P665" i="248"/>
  <c r="O665" i="248"/>
  <c r="N665" i="248"/>
  <c r="M665" i="248"/>
  <c r="L665" i="248"/>
  <c r="K665" i="248"/>
  <c r="J665" i="248"/>
  <c r="I665" i="248"/>
  <c r="H665" i="248"/>
  <c r="G665" i="248"/>
  <c r="F665" i="248"/>
  <c r="E665" i="248"/>
  <c r="D665" i="248"/>
  <c r="C665" i="248"/>
  <c r="B665" i="248"/>
  <c r="V680" i="248" l="1"/>
  <c r="W680" i="248" s="1"/>
  <c r="K682" i="250"/>
  <c r="L682" i="250" s="1"/>
  <c r="V720" i="249"/>
  <c r="W720" i="249" s="1"/>
  <c r="J697" i="251"/>
  <c r="G697" i="251"/>
  <c r="F697" i="251"/>
  <c r="E697" i="251"/>
  <c r="D697" i="251"/>
  <c r="C697" i="251"/>
  <c r="B697" i="251"/>
  <c r="H695" i="251"/>
  <c r="H694" i="251"/>
  <c r="G694" i="251"/>
  <c r="F694" i="251"/>
  <c r="E694" i="251"/>
  <c r="D694" i="251"/>
  <c r="C694" i="251"/>
  <c r="B694" i="251"/>
  <c r="H693" i="251"/>
  <c r="G693" i="251"/>
  <c r="F693" i="251"/>
  <c r="E693" i="251"/>
  <c r="D693" i="251"/>
  <c r="C693" i="251"/>
  <c r="B693" i="251"/>
  <c r="V696" i="249"/>
  <c r="S696" i="249"/>
  <c r="R696" i="249"/>
  <c r="Q696" i="249"/>
  <c r="P696" i="249"/>
  <c r="O696" i="249"/>
  <c r="N696" i="249"/>
  <c r="M696" i="249"/>
  <c r="L696" i="249"/>
  <c r="K696" i="249"/>
  <c r="J696" i="249"/>
  <c r="I696" i="249"/>
  <c r="H696" i="249"/>
  <c r="G696" i="249"/>
  <c r="F696" i="249"/>
  <c r="E696" i="249"/>
  <c r="D696" i="249"/>
  <c r="C696" i="249"/>
  <c r="B696" i="249"/>
  <c r="T694" i="249"/>
  <c r="T693" i="249"/>
  <c r="S693" i="249"/>
  <c r="R693" i="249"/>
  <c r="Q693" i="249"/>
  <c r="P693" i="249"/>
  <c r="O693" i="249"/>
  <c r="N693" i="249"/>
  <c r="M693" i="249"/>
  <c r="L693" i="249"/>
  <c r="K693" i="249"/>
  <c r="J693" i="249"/>
  <c r="I693" i="249"/>
  <c r="H693" i="249"/>
  <c r="G693" i="249"/>
  <c r="F693" i="249"/>
  <c r="E693" i="249"/>
  <c r="D693" i="249"/>
  <c r="C693" i="249"/>
  <c r="B693" i="249"/>
  <c r="T692" i="249"/>
  <c r="S692" i="249"/>
  <c r="R692" i="249"/>
  <c r="Q692" i="249"/>
  <c r="P692" i="249"/>
  <c r="O692" i="249"/>
  <c r="N692" i="249"/>
  <c r="M692" i="249"/>
  <c r="L692" i="249"/>
  <c r="K692" i="249"/>
  <c r="J692" i="249"/>
  <c r="I692" i="249"/>
  <c r="H692" i="249"/>
  <c r="G692" i="249"/>
  <c r="F692" i="249"/>
  <c r="E692" i="249"/>
  <c r="D692" i="249"/>
  <c r="C692" i="249"/>
  <c r="B692" i="249"/>
  <c r="J708" i="251" l="1"/>
  <c r="K708" i="251" s="1"/>
  <c r="V707" i="249"/>
  <c r="W707" i="249" s="1"/>
  <c r="T654" i="248"/>
  <c r="V667" i="248" l="1"/>
  <c r="W667" i="248" s="1"/>
  <c r="J684" i="251"/>
  <c r="G684" i="251"/>
  <c r="F684" i="251"/>
  <c r="E684" i="251"/>
  <c r="D684" i="251"/>
  <c r="C684" i="251"/>
  <c r="B684" i="251"/>
  <c r="H682" i="251"/>
  <c r="H681" i="251"/>
  <c r="G681" i="251"/>
  <c r="F681" i="251"/>
  <c r="E681" i="251"/>
  <c r="D681" i="251"/>
  <c r="C681" i="251"/>
  <c r="B681" i="251"/>
  <c r="H680" i="251"/>
  <c r="G680" i="251"/>
  <c r="F680" i="251"/>
  <c r="E680" i="251"/>
  <c r="D680" i="251"/>
  <c r="C680" i="251"/>
  <c r="B680" i="251"/>
  <c r="K658" i="250"/>
  <c r="H658" i="250"/>
  <c r="G658" i="250"/>
  <c r="F658" i="250"/>
  <c r="E658" i="250"/>
  <c r="D658" i="250"/>
  <c r="C658" i="250"/>
  <c r="B658" i="250"/>
  <c r="I656" i="250"/>
  <c r="I655" i="250"/>
  <c r="H655" i="250"/>
  <c r="G655" i="250"/>
  <c r="F655" i="250"/>
  <c r="E655" i="250"/>
  <c r="D655" i="250"/>
  <c r="C655" i="250"/>
  <c r="B655" i="250"/>
  <c r="I654" i="250"/>
  <c r="H654" i="250"/>
  <c r="G654" i="250"/>
  <c r="F654" i="250"/>
  <c r="E654" i="250"/>
  <c r="D654" i="250"/>
  <c r="C654" i="250"/>
  <c r="B654" i="250"/>
  <c r="V683" i="249"/>
  <c r="S683" i="249"/>
  <c r="R683" i="249"/>
  <c r="Q683" i="249"/>
  <c r="P683" i="249"/>
  <c r="O683" i="249"/>
  <c r="N683" i="249"/>
  <c r="M683" i="249"/>
  <c r="L683" i="249"/>
  <c r="K683" i="249"/>
  <c r="J683" i="249"/>
  <c r="I683" i="249"/>
  <c r="H683" i="249"/>
  <c r="G683" i="249"/>
  <c r="F683" i="249"/>
  <c r="E683" i="249"/>
  <c r="D683" i="249"/>
  <c r="C683" i="249"/>
  <c r="B683" i="249"/>
  <c r="T681" i="249"/>
  <c r="T680" i="249"/>
  <c r="S680" i="249"/>
  <c r="R680" i="249"/>
  <c r="Q680" i="249"/>
  <c r="P680" i="249"/>
  <c r="O680" i="249"/>
  <c r="N680" i="249"/>
  <c r="M680" i="249"/>
  <c r="L680" i="249"/>
  <c r="K680" i="249"/>
  <c r="J680" i="249"/>
  <c r="I680" i="249"/>
  <c r="H680" i="249"/>
  <c r="G680" i="249"/>
  <c r="F680" i="249"/>
  <c r="E680" i="249"/>
  <c r="D680" i="249"/>
  <c r="C680" i="249"/>
  <c r="B680" i="249"/>
  <c r="T679" i="249"/>
  <c r="S679" i="249"/>
  <c r="R679" i="249"/>
  <c r="Q679" i="249"/>
  <c r="P679" i="249"/>
  <c r="O679" i="249"/>
  <c r="N679" i="249"/>
  <c r="M679" i="249"/>
  <c r="L679" i="249"/>
  <c r="K679" i="249"/>
  <c r="J679" i="249"/>
  <c r="I679" i="249"/>
  <c r="H679" i="249"/>
  <c r="G679" i="249"/>
  <c r="F679" i="249"/>
  <c r="E679" i="249"/>
  <c r="D679" i="249"/>
  <c r="C679" i="249"/>
  <c r="B679" i="249"/>
  <c r="V656" i="248"/>
  <c r="S656" i="248"/>
  <c r="R656" i="248"/>
  <c r="Q656" i="248"/>
  <c r="P656" i="248"/>
  <c r="O656" i="248"/>
  <c r="N656" i="248"/>
  <c r="M656" i="248"/>
  <c r="L656" i="248"/>
  <c r="K656" i="248"/>
  <c r="J656" i="248"/>
  <c r="I656" i="248"/>
  <c r="H656" i="248"/>
  <c r="G656" i="248"/>
  <c r="F656" i="248"/>
  <c r="E656" i="248"/>
  <c r="D656" i="248"/>
  <c r="C656" i="248"/>
  <c r="B656" i="248"/>
  <c r="T653" i="248"/>
  <c r="S653" i="248"/>
  <c r="R653" i="248"/>
  <c r="Q653" i="248"/>
  <c r="P653" i="248"/>
  <c r="O653" i="248"/>
  <c r="N653" i="248"/>
  <c r="M653" i="248"/>
  <c r="L653" i="248"/>
  <c r="K653" i="248"/>
  <c r="J653" i="248"/>
  <c r="I653" i="248"/>
  <c r="H653" i="248"/>
  <c r="G653" i="248"/>
  <c r="F653" i="248"/>
  <c r="E653" i="248"/>
  <c r="D653" i="248"/>
  <c r="C653" i="248"/>
  <c r="B653" i="248"/>
  <c r="T652" i="248"/>
  <c r="S652" i="248"/>
  <c r="R652" i="248"/>
  <c r="Q652" i="248"/>
  <c r="P652" i="248"/>
  <c r="O652" i="248"/>
  <c r="N652" i="248"/>
  <c r="M652" i="248"/>
  <c r="L652" i="248"/>
  <c r="K652" i="248"/>
  <c r="J652" i="248"/>
  <c r="I652" i="248"/>
  <c r="H652" i="248"/>
  <c r="G652" i="248"/>
  <c r="F652" i="248"/>
  <c r="E652" i="248"/>
  <c r="D652" i="248"/>
  <c r="C652" i="248"/>
  <c r="B652" i="248"/>
  <c r="V694" i="249" l="1"/>
  <c r="W694" i="249" s="1"/>
  <c r="J695" i="251"/>
  <c r="K695" i="251" s="1"/>
  <c r="K669" i="250"/>
  <c r="L669" i="250" s="1"/>
  <c r="J671" i="251"/>
  <c r="G671" i="251"/>
  <c r="F671" i="251"/>
  <c r="E671" i="251"/>
  <c r="D671" i="251"/>
  <c r="C671" i="251"/>
  <c r="B671" i="251"/>
  <c r="H669" i="251"/>
  <c r="H668" i="251"/>
  <c r="G668" i="251"/>
  <c r="F668" i="251"/>
  <c r="E668" i="251"/>
  <c r="D668" i="251"/>
  <c r="C668" i="251"/>
  <c r="B668" i="251"/>
  <c r="H667" i="251"/>
  <c r="G667" i="251"/>
  <c r="F667" i="251"/>
  <c r="E667" i="251"/>
  <c r="D667" i="251"/>
  <c r="C667" i="251"/>
  <c r="B667" i="251"/>
  <c r="V670" i="249"/>
  <c r="S670" i="249"/>
  <c r="R670" i="249"/>
  <c r="Q670" i="249"/>
  <c r="P670" i="249"/>
  <c r="O670" i="249"/>
  <c r="N670" i="249"/>
  <c r="M670" i="249"/>
  <c r="L670" i="249"/>
  <c r="K670" i="249"/>
  <c r="J670" i="249"/>
  <c r="I670" i="249"/>
  <c r="H670" i="249"/>
  <c r="G670" i="249"/>
  <c r="F670" i="249"/>
  <c r="E670" i="249"/>
  <c r="D670" i="249"/>
  <c r="C670" i="249"/>
  <c r="B670" i="249"/>
  <c r="T668" i="249"/>
  <c r="T667" i="249"/>
  <c r="S667" i="249"/>
  <c r="R667" i="249"/>
  <c r="Q667" i="249"/>
  <c r="P667" i="249"/>
  <c r="O667" i="249"/>
  <c r="N667" i="249"/>
  <c r="M667" i="249"/>
  <c r="L667" i="249"/>
  <c r="K667" i="249"/>
  <c r="J667" i="249"/>
  <c r="I667" i="249"/>
  <c r="H667" i="249"/>
  <c r="G667" i="249"/>
  <c r="F667" i="249"/>
  <c r="E667" i="249"/>
  <c r="D667" i="249"/>
  <c r="C667" i="249"/>
  <c r="B667" i="249"/>
  <c r="T666" i="249"/>
  <c r="S666" i="249"/>
  <c r="R666" i="249"/>
  <c r="Q666" i="249"/>
  <c r="P666" i="249"/>
  <c r="O666" i="249"/>
  <c r="N666" i="249"/>
  <c r="M666" i="249"/>
  <c r="L666" i="249"/>
  <c r="K666" i="249"/>
  <c r="J666" i="249"/>
  <c r="I666" i="249"/>
  <c r="H666" i="249"/>
  <c r="G666" i="249"/>
  <c r="F666" i="249"/>
  <c r="E666" i="249"/>
  <c r="D666" i="249"/>
  <c r="C666" i="249"/>
  <c r="B666" i="249"/>
  <c r="J682" i="251" l="1"/>
  <c r="K682" i="251" s="1"/>
  <c r="V681" i="249"/>
  <c r="W681" i="249" s="1"/>
  <c r="J658" i="251"/>
  <c r="G658" i="251"/>
  <c r="F658" i="251"/>
  <c r="E658" i="251"/>
  <c r="D658" i="251"/>
  <c r="C658" i="251"/>
  <c r="B658" i="251"/>
  <c r="H656" i="251"/>
  <c r="H655" i="251"/>
  <c r="G655" i="251"/>
  <c r="F655" i="251"/>
  <c r="E655" i="251"/>
  <c r="D655" i="251"/>
  <c r="C655" i="251"/>
  <c r="B655" i="251"/>
  <c r="H654" i="251"/>
  <c r="G654" i="251"/>
  <c r="F654" i="251"/>
  <c r="E654" i="251"/>
  <c r="D654" i="251"/>
  <c r="C654" i="251"/>
  <c r="B654" i="251"/>
  <c r="K645" i="250"/>
  <c r="H645" i="250"/>
  <c r="G645" i="250"/>
  <c r="F645" i="250"/>
  <c r="E645" i="250"/>
  <c r="D645" i="250"/>
  <c r="C645" i="250"/>
  <c r="B645" i="250"/>
  <c r="I643" i="250"/>
  <c r="K656" i="250" s="1"/>
  <c r="L656" i="250" s="1"/>
  <c r="I642" i="250"/>
  <c r="H642" i="250"/>
  <c r="G642" i="250"/>
  <c r="F642" i="250"/>
  <c r="E642" i="250"/>
  <c r="D642" i="250"/>
  <c r="C642" i="250"/>
  <c r="B642" i="250"/>
  <c r="I641" i="250"/>
  <c r="H641" i="250"/>
  <c r="G641" i="250"/>
  <c r="F641" i="250"/>
  <c r="E641" i="250"/>
  <c r="D641" i="250"/>
  <c r="C641" i="250"/>
  <c r="B641" i="250"/>
  <c r="V657" i="249"/>
  <c r="S657" i="249"/>
  <c r="R657" i="249"/>
  <c r="Q657" i="249"/>
  <c r="P657" i="249"/>
  <c r="O657" i="249"/>
  <c r="N657" i="249"/>
  <c r="M657" i="249"/>
  <c r="L657" i="249"/>
  <c r="K657" i="249"/>
  <c r="J657" i="249"/>
  <c r="I657" i="249"/>
  <c r="H657" i="249"/>
  <c r="G657" i="249"/>
  <c r="F657" i="249"/>
  <c r="E657" i="249"/>
  <c r="D657" i="249"/>
  <c r="C657" i="249"/>
  <c r="B657" i="249"/>
  <c r="T655" i="249"/>
  <c r="T654" i="249"/>
  <c r="S654" i="249"/>
  <c r="R654" i="249"/>
  <c r="Q654" i="249"/>
  <c r="P654" i="249"/>
  <c r="O654" i="249"/>
  <c r="N654" i="249"/>
  <c r="M654" i="249"/>
  <c r="L654" i="249"/>
  <c r="K654" i="249"/>
  <c r="J654" i="249"/>
  <c r="I654" i="249"/>
  <c r="H654" i="249"/>
  <c r="G654" i="249"/>
  <c r="F654" i="249"/>
  <c r="E654" i="249"/>
  <c r="D654" i="249"/>
  <c r="C654" i="249"/>
  <c r="B654" i="249"/>
  <c r="T653" i="249"/>
  <c r="S653" i="249"/>
  <c r="R653" i="249"/>
  <c r="Q653" i="249"/>
  <c r="P653" i="249"/>
  <c r="O653" i="249"/>
  <c r="N653" i="249"/>
  <c r="M653" i="249"/>
  <c r="L653" i="249"/>
  <c r="K653" i="249"/>
  <c r="J653" i="249"/>
  <c r="I653" i="249"/>
  <c r="H653" i="249"/>
  <c r="G653" i="249"/>
  <c r="F653" i="249"/>
  <c r="E653" i="249"/>
  <c r="D653" i="249"/>
  <c r="C653" i="249"/>
  <c r="B653" i="249"/>
  <c r="V643" i="248"/>
  <c r="S643" i="248"/>
  <c r="R643" i="248"/>
  <c r="Q643" i="248"/>
  <c r="P643" i="248"/>
  <c r="O643" i="248"/>
  <c r="N643" i="248"/>
  <c r="M643" i="248"/>
  <c r="L643" i="248"/>
  <c r="K643" i="248"/>
  <c r="J643" i="248"/>
  <c r="I643" i="248"/>
  <c r="H643" i="248"/>
  <c r="G643" i="248"/>
  <c r="F643" i="248"/>
  <c r="E643" i="248"/>
  <c r="D643" i="248"/>
  <c r="C643" i="248"/>
  <c r="B643" i="248"/>
  <c r="T641" i="248"/>
  <c r="T640" i="248"/>
  <c r="S640" i="248"/>
  <c r="R640" i="248"/>
  <c r="Q640" i="248"/>
  <c r="P640" i="248"/>
  <c r="O640" i="248"/>
  <c r="N640" i="248"/>
  <c r="M640" i="248"/>
  <c r="L640" i="248"/>
  <c r="K640" i="248"/>
  <c r="J640" i="248"/>
  <c r="I640" i="248"/>
  <c r="H640" i="248"/>
  <c r="G640" i="248"/>
  <c r="F640" i="248"/>
  <c r="E640" i="248"/>
  <c r="D640" i="248"/>
  <c r="C640" i="248"/>
  <c r="B640" i="248"/>
  <c r="T639" i="248"/>
  <c r="S639" i="248"/>
  <c r="R639" i="248"/>
  <c r="Q639" i="248"/>
  <c r="P639" i="248"/>
  <c r="O639" i="248"/>
  <c r="N639" i="248"/>
  <c r="M639" i="248"/>
  <c r="L639" i="248"/>
  <c r="K639" i="248"/>
  <c r="J639" i="248"/>
  <c r="I639" i="248"/>
  <c r="H639" i="248"/>
  <c r="G639" i="248"/>
  <c r="F639" i="248"/>
  <c r="E639" i="248"/>
  <c r="D639" i="248"/>
  <c r="C639" i="248"/>
  <c r="B639" i="248"/>
  <c r="J669" i="251" l="1"/>
  <c r="K669" i="251" s="1"/>
  <c r="V654" i="248"/>
  <c r="W654" i="248" s="1"/>
  <c r="V668" i="249"/>
  <c r="W668" i="249" s="1"/>
  <c r="J645" i="251"/>
  <c r="G645" i="251"/>
  <c r="F645" i="251"/>
  <c r="E645" i="251"/>
  <c r="D645" i="251"/>
  <c r="C645" i="251"/>
  <c r="B645" i="251"/>
  <c r="H643" i="251"/>
  <c r="H642" i="251"/>
  <c r="G642" i="251"/>
  <c r="F642" i="251"/>
  <c r="E642" i="251"/>
  <c r="D642" i="251"/>
  <c r="C642" i="251"/>
  <c r="B642" i="251"/>
  <c r="H641" i="251"/>
  <c r="G641" i="251"/>
  <c r="F641" i="251"/>
  <c r="E641" i="251"/>
  <c r="D641" i="251"/>
  <c r="C641" i="251"/>
  <c r="B641" i="251"/>
  <c r="V644" i="249"/>
  <c r="S644" i="249"/>
  <c r="R644" i="249"/>
  <c r="Q644" i="249"/>
  <c r="P644" i="249"/>
  <c r="O644" i="249"/>
  <c r="N644" i="249"/>
  <c r="M644" i="249"/>
  <c r="L644" i="249"/>
  <c r="K644" i="249"/>
  <c r="J644" i="249"/>
  <c r="I644" i="249"/>
  <c r="H644" i="249"/>
  <c r="G644" i="249"/>
  <c r="F644" i="249"/>
  <c r="E644" i="249"/>
  <c r="D644" i="249"/>
  <c r="C644" i="249"/>
  <c r="B644" i="249"/>
  <c r="T642" i="249"/>
  <c r="T641" i="249"/>
  <c r="S641" i="249"/>
  <c r="R641" i="249"/>
  <c r="Q641" i="249"/>
  <c r="P641" i="249"/>
  <c r="O641" i="249"/>
  <c r="N641" i="249"/>
  <c r="M641" i="249"/>
  <c r="L641" i="249"/>
  <c r="K641" i="249"/>
  <c r="J641" i="249"/>
  <c r="I641" i="249"/>
  <c r="H641" i="249"/>
  <c r="G641" i="249"/>
  <c r="F641" i="249"/>
  <c r="E641" i="249"/>
  <c r="D641" i="249"/>
  <c r="C641" i="249"/>
  <c r="B641" i="249"/>
  <c r="T640" i="249"/>
  <c r="S640" i="249"/>
  <c r="R640" i="249"/>
  <c r="Q640" i="249"/>
  <c r="P640" i="249"/>
  <c r="O640" i="249"/>
  <c r="N640" i="249"/>
  <c r="M640" i="249"/>
  <c r="L640" i="249"/>
  <c r="K640" i="249"/>
  <c r="J640" i="249"/>
  <c r="I640" i="249"/>
  <c r="H640" i="249"/>
  <c r="G640" i="249"/>
  <c r="F640" i="249"/>
  <c r="E640" i="249"/>
  <c r="D640" i="249"/>
  <c r="C640" i="249"/>
  <c r="B640" i="249"/>
  <c r="J656" i="251" l="1"/>
  <c r="K656" i="251" s="1"/>
  <c r="V655" i="249"/>
  <c r="W655" i="249" s="1"/>
  <c r="J632" i="251"/>
  <c r="G632" i="251"/>
  <c r="F632" i="251"/>
  <c r="E632" i="251"/>
  <c r="D632" i="251"/>
  <c r="C632" i="251"/>
  <c r="B632" i="251"/>
  <c r="H630" i="251"/>
  <c r="H629" i="251"/>
  <c r="G629" i="251"/>
  <c r="F629" i="251"/>
  <c r="E629" i="251"/>
  <c r="D629" i="251"/>
  <c r="C629" i="251"/>
  <c r="B629" i="251"/>
  <c r="H628" i="251"/>
  <c r="G628" i="251"/>
  <c r="F628" i="251"/>
  <c r="E628" i="251"/>
  <c r="D628" i="251"/>
  <c r="C628" i="251"/>
  <c r="B628" i="251"/>
  <c r="K632" i="250"/>
  <c r="H632" i="250"/>
  <c r="G632" i="250"/>
  <c r="F632" i="250"/>
  <c r="E632" i="250"/>
  <c r="D632" i="250"/>
  <c r="C632" i="250"/>
  <c r="B632" i="250"/>
  <c r="I630" i="250"/>
  <c r="I629" i="250"/>
  <c r="H629" i="250"/>
  <c r="G629" i="250"/>
  <c r="F629" i="250"/>
  <c r="E629" i="250"/>
  <c r="D629" i="250"/>
  <c r="C629" i="250"/>
  <c r="B629" i="250"/>
  <c r="I628" i="250"/>
  <c r="H628" i="250"/>
  <c r="G628" i="250"/>
  <c r="F628" i="250"/>
  <c r="E628" i="250"/>
  <c r="D628" i="250"/>
  <c r="C628" i="250"/>
  <c r="B628" i="250"/>
  <c r="V631" i="249"/>
  <c r="S631" i="249"/>
  <c r="R631" i="249"/>
  <c r="Q631" i="249"/>
  <c r="P631" i="249"/>
  <c r="O631" i="249"/>
  <c r="N631" i="249"/>
  <c r="M631" i="249"/>
  <c r="L631" i="249"/>
  <c r="K631" i="249"/>
  <c r="J631" i="249"/>
  <c r="I631" i="249"/>
  <c r="H631" i="249"/>
  <c r="G631" i="249"/>
  <c r="F631" i="249"/>
  <c r="E631" i="249"/>
  <c r="D631" i="249"/>
  <c r="C631" i="249"/>
  <c r="B631" i="249"/>
  <c r="T629" i="249"/>
  <c r="T628" i="249"/>
  <c r="S628" i="249"/>
  <c r="R628" i="249"/>
  <c r="Q628" i="249"/>
  <c r="P628" i="249"/>
  <c r="O628" i="249"/>
  <c r="N628" i="249"/>
  <c r="M628" i="249"/>
  <c r="L628" i="249"/>
  <c r="K628" i="249"/>
  <c r="J628" i="249"/>
  <c r="I628" i="249"/>
  <c r="H628" i="249"/>
  <c r="G628" i="249"/>
  <c r="F628" i="249"/>
  <c r="E628" i="249"/>
  <c r="D628" i="249"/>
  <c r="C628" i="249"/>
  <c r="B628" i="249"/>
  <c r="T627" i="249"/>
  <c r="S627" i="249"/>
  <c r="R627" i="249"/>
  <c r="Q627" i="249"/>
  <c r="P627" i="249"/>
  <c r="O627" i="249"/>
  <c r="N627" i="249"/>
  <c r="M627" i="249"/>
  <c r="L627" i="249"/>
  <c r="K627" i="249"/>
  <c r="J627" i="249"/>
  <c r="I627" i="249"/>
  <c r="H627" i="249"/>
  <c r="G627" i="249"/>
  <c r="F627" i="249"/>
  <c r="E627" i="249"/>
  <c r="D627" i="249"/>
  <c r="C627" i="249"/>
  <c r="B627" i="249"/>
  <c r="V630" i="248"/>
  <c r="S630" i="248"/>
  <c r="R630" i="248"/>
  <c r="Q630" i="248"/>
  <c r="P630" i="248"/>
  <c r="O630" i="248"/>
  <c r="N630" i="248"/>
  <c r="M630" i="248"/>
  <c r="L630" i="248"/>
  <c r="K630" i="248"/>
  <c r="J630" i="248"/>
  <c r="I630" i="248"/>
  <c r="H630" i="248"/>
  <c r="G630" i="248"/>
  <c r="F630" i="248"/>
  <c r="E630" i="248"/>
  <c r="D630" i="248"/>
  <c r="C630" i="248"/>
  <c r="B630" i="248"/>
  <c r="T628" i="248"/>
  <c r="T627" i="248"/>
  <c r="S627" i="248"/>
  <c r="R627" i="248"/>
  <c r="Q627" i="248"/>
  <c r="P627" i="248"/>
  <c r="O627" i="248"/>
  <c r="N627" i="248"/>
  <c r="M627" i="248"/>
  <c r="L627" i="248"/>
  <c r="K627" i="248"/>
  <c r="J627" i="248"/>
  <c r="I627" i="248"/>
  <c r="H627" i="248"/>
  <c r="G627" i="248"/>
  <c r="F627" i="248"/>
  <c r="E627" i="248"/>
  <c r="D627" i="248"/>
  <c r="C627" i="248"/>
  <c r="B627" i="248"/>
  <c r="T626" i="248"/>
  <c r="S626" i="248"/>
  <c r="R626" i="248"/>
  <c r="Q626" i="248"/>
  <c r="P626" i="248"/>
  <c r="O626" i="248"/>
  <c r="N626" i="248"/>
  <c r="M626" i="248"/>
  <c r="L626" i="248"/>
  <c r="K626" i="248"/>
  <c r="J626" i="248"/>
  <c r="I626" i="248"/>
  <c r="H626" i="248"/>
  <c r="G626" i="248"/>
  <c r="F626" i="248"/>
  <c r="E626" i="248"/>
  <c r="D626" i="248"/>
  <c r="C626" i="248"/>
  <c r="B626" i="248"/>
  <c r="V642" i="249" l="1"/>
  <c r="W642" i="249" s="1"/>
  <c r="V641" i="248"/>
  <c r="W641" i="248" s="1"/>
  <c r="J643" i="251"/>
  <c r="K643" i="251" s="1"/>
  <c r="K643" i="250"/>
  <c r="L643" i="250" s="1"/>
  <c r="J619" i="251"/>
  <c r="G619" i="251"/>
  <c r="F619" i="251"/>
  <c r="E619" i="251"/>
  <c r="D619" i="251"/>
  <c r="C619" i="251"/>
  <c r="B619" i="251"/>
  <c r="H617" i="251"/>
  <c r="H616" i="251"/>
  <c r="G616" i="251"/>
  <c r="F616" i="251"/>
  <c r="E616" i="251"/>
  <c r="D616" i="251"/>
  <c r="C616" i="251"/>
  <c r="B616" i="251"/>
  <c r="H615" i="251"/>
  <c r="G615" i="251"/>
  <c r="F615" i="251"/>
  <c r="E615" i="251"/>
  <c r="D615" i="251"/>
  <c r="C615" i="251"/>
  <c r="B615" i="251"/>
  <c r="V618" i="249"/>
  <c r="S618" i="249"/>
  <c r="R618" i="249"/>
  <c r="Q618" i="249"/>
  <c r="P618" i="249"/>
  <c r="O618" i="249"/>
  <c r="N618" i="249"/>
  <c r="M618" i="249"/>
  <c r="L618" i="249"/>
  <c r="K618" i="249"/>
  <c r="J618" i="249"/>
  <c r="I618" i="249"/>
  <c r="H618" i="249"/>
  <c r="G618" i="249"/>
  <c r="F618" i="249"/>
  <c r="E618" i="249"/>
  <c r="D618" i="249"/>
  <c r="C618" i="249"/>
  <c r="B618" i="249"/>
  <c r="T616" i="249"/>
  <c r="T615" i="249"/>
  <c r="S615" i="249"/>
  <c r="R615" i="249"/>
  <c r="Q615" i="249"/>
  <c r="P615" i="249"/>
  <c r="O615" i="249"/>
  <c r="N615" i="249"/>
  <c r="M615" i="249"/>
  <c r="L615" i="249"/>
  <c r="K615" i="249"/>
  <c r="J615" i="249"/>
  <c r="I615" i="249"/>
  <c r="H615" i="249"/>
  <c r="G615" i="249"/>
  <c r="F615" i="249"/>
  <c r="E615" i="249"/>
  <c r="D615" i="249"/>
  <c r="C615" i="249"/>
  <c r="B615" i="249"/>
  <c r="T614" i="249"/>
  <c r="S614" i="249"/>
  <c r="R614" i="249"/>
  <c r="Q614" i="249"/>
  <c r="P614" i="249"/>
  <c r="O614" i="249"/>
  <c r="N614" i="249"/>
  <c r="M614" i="249"/>
  <c r="L614" i="249"/>
  <c r="K614" i="249"/>
  <c r="J614" i="249"/>
  <c r="I614" i="249"/>
  <c r="H614" i="249"/>
  <c r="G614" i="249"/>
  <c r="F614" i="249"/>
  <c r="E614" i="249"/>
  <c r="D614" i="249"/>
  <c r="C614" i="249"/>
  <c r="B614" i="249"/>
  <c r="J630" i="251" l="1"/>
  <c r="K630" i="251" s="1"/>
  <c r="V629" i="249"/>
  <c r="W629" i="249" s="1"/>
  <c r="J606" i="251"/>
  <c r="G606" i="251"/>
  <c r="F606" i="251"/>
  <c r="E606" i="251"/>
  <c r="D606" i="251"/>
  <c r="C606" i="251"/>
  <c r="B606" i="251"/>
  <c r="H604" i="251"/>
  <c r="H603" i="251"/>
  <c r="G603" i="251"/>
  <c r="F603" i="251"/>
  <c r="E603" i="251"/>
  <c r="D603" i="251"/>
  <c r="C603" i="251"/>
  <c r="B603" i="251"/>
  <c r="H602" i="251"/>
  <c r="G602" i="251"/>
  <c r="F602" i="251"/>
  <c r="E602" i="251"/>
  <c r="D602" i="251"/>
  <c r="C602" i="251"/>
  <c r="B602" i="251"/>
  <c r="K619" i="250"/>
  <c r="H619" i="250"/>
  <c r="G619" i="250"/>
  <c r="F619" i="250"/>
  <c r="E619" i="250"/>
  <c r="D619" i="250"/>
  <c r="C619" i="250"/>
  <c r="B619" i="250"/>
  <c r="I617" i="250"/>
  <c r="I616" i="250"/>
  <c r="H616" i="250"/>
  <c r="G616" i="250"/>
  <c r="F616" i="250"/>
  <c r="E616" i="250"/>
  <c r="D616" i="250"/>
  <c r="C616" i="250"/>
  <c r="B616" i="250"/>
  <c r="I615" i="250"/>
  <c r="H615" i="250"/>
  <c r="G615" i="250"/>
  <c r="F615" i="250"/>
  <c r="E615" i="250"/>
  <c r="D615" i="250"/>
  <c r="C615" i="250"/>
  <c r="B615" i="250"/>
  <c r="V605" i="249"/>
  <c r="S605" i="249"/>
  <c r="R605" i="249"/>
  <c r="Q605" i="249"/>
  <c r="P605" i="249"/>
  <c r="O605" i="249"/>
  <c r="N605" i="249"/>
  <c r="M605" i="249"/>
  <c r="L605" i="249"/>
  <c r="K605" i="249"/>
  <c r="J605" i="249"/>
  <c r="I605" i="249"/>
  <c r="H605" i="249"/>
  <c r="G605" i="249"/>
  <c r="F605" i="249"/>
  <c r="E605" i="249"/>
  <c r="D605" i="249"/>
  <c r="C605" i="249"/>
  <c r="B605" i="249"/>
  <c r="T603" i="249"/>
  <c r="T602" i="249"/>
  <c r="S602" i="249"/>
  <c r="R602" i="249"/>
  <c r="Q602" i="249"/>
  <c r="P602" i="249"/>
  <c r="O602" i="249"/>
  <c r="N602" i="249"/>
  <c r="M602" i="249"/>
  <c r="L602" i="249"/>
  <c r="K602" i="249"/>
  <c r="J602" i="249"/>
  <c r="I602" i="249"/>
  <c r="H602" i="249"/>
  <c r="G602" i="249"/>
  <c r="F602" i="249"/>
  <c r="E602" i="249"/>
  <c r="D602" i="249"/>
  <c r="C602" i="249"/>
  <c r="B602" i="249"/>
  <c r="T601" i="249"/>
  <c r="S601" i="249"/>
  <c r="R601" i="249"/>
  <c r="Q601" i="249"/>
  <c r="P601" i="249"/>
  <c r="O601" i="249"/>
  <c r="N601" i="249"/>
  <c r="M601" i="249"/>
  <c r="L601" i="249"/>
  <c r="K601" i="249"/>
  <c r="J601" i="249"/>
  <c r="I601" i="249"/>
  <c r="H601" i="249"/>
  <c r="G601" i="249"/>
  <c r="F601" i="249"/>
  <c r="E601" i="249"/>
  <c r="D601" i="249"/>
  <c r="C601" i="249"/>
  <c r="B601" i="249"/>
  <c r="V617" i="248"/>
  <c r="S617" i="248"/>
  <c r="R617" i="248"/>
  <c r="Q617" i="248"/>
  <c r="P617" i="248"/>
  <c r="O617" i="248"/>
  <c r="N617" i="248"/>
  <c r="M617" i="248"/>
  <c r="L617" i="248"/>
  <c r="K617" i="248"/>
  <c r="J617" i="248"/>
  <c r="I617" i="248"/>
  <c r="H617" i="248"/>
  <c r="G617" i="248"/>
  <c r="F617" i="248"/>
  <c r="E617" i="248"/>
  <c r="D617" i="248"/>
  <c r="C617" i="248"/>
  <c r="B617" i="248"/>
  <c r="T615" i="248"/>
  <c r="T614" i="248"/>
  <c r="S614" i="248"/>
  <c r="R614" i="248"/>
  <c r="Q614" i="248"/>
  <c r="P614" i="248"/>
  <c r="O614" i="248"/>
  <c r="N614" i="248"/>
  <c r="M614" i="248"/>
  <c r="L614" i="248"/>
  <c r="K614" i="248"/>
  <c r="J614" i="248"/>
  <c r="I614" i="248"/>
  <c r="H614" i="248"/>
  <c r="G614" i="248"/>
  <c r="F614" i="248"/>
  <c r="E614" i="248"/>
  <c r="D614" i="248"/>
  <c r="C614" i="248"/>
  <c r="B614" i="248"/>
  <c r="T613" i="248"/>
  <c r="S613" i="248"/>
  <c r="R613" i="248"/>
  <c r="Q613" i="248"/>
  <c r="P613" i="248"/>
  <c r="O613" i="248"/>
  <c r="N613" i="248"/>
  <c r="M613" i="248"/>
  <c r="L613" i="248"/>
  <c r="K613" i="248"/>
  <c r="J613" i="248"/>
  <c r="I613" i="248"/>
  <c r="H613" i="248"/>
  <c r="G613" i="248"/>
  <c r="F613" i="248"/>
  <c r="E613" i="248"/>
  <c r="D613" i="248"/>
  <c r="C613" i="248"/>
  <c r="B613" i="248"/>
  <c r="V616" i="249" l="1"/>
  <c r="W616" i="249" s="1"/>
  <c r="V628" i="248"/>
  <c r="W628" i="248" s="1"/>
  <c r="J617" i="251"/>
  <c r="K617" i="251" s="1"/>
  <c r="K630" i="250"/>
  <c r="L630" i="250" s="1"/>
  <c r="J593" i="251"/>
  <c r="G593" i="251"/>
  <c r="F593" i="251"/>
  <c r="E593" i="251"/>
  <c r="D593" i="251"/>
  <c r="C593" i="251"/>
  <c r="B593" i="251"/>
  <c r="H591" i="251"/>
  <c r="H590" i="251"/>
  <c r="G590" i="251"/>
  <c r="F590" i="251"/>
  <c r="E590" i="251"/>
  <c r="D590" i="251"/>
  <c r="C590" i="251"/>
  <c r="B590" i="251"/>
  <c r="H589" i="251"/>
  <c r="G589" i="251"/>
  <c r="F589" i="251"/>
  <c r="E589" i="251"/>
  <c r="D589" i="251"/>
  <c r="C589" i="251"/>
  <c r="B589" i="251"/>
  <c r="V592" i="249"/>
  <c r="S592" i="249"/>
  <c r="R592" i="249"/>
  <c r="Q592" i="249"/>
  <c r="P592" i="249"/>
  <c r="O592" i="249"/>
  <c r="N592" i="249"/>
  <c r="M592" i="249"/>
  <c r="L592" i="249"/>
  <c r="K592" i="249"/>
  <c r="J592" i="249"/>
  <c r="I592" i="249"/>
  <c r="H592" i="249"/>
  <c r="G592" i="249"/>
  <c r="F592" i="249"/>
  <c r="E592" i="249"/>
  <c r="D592" i="249"/>
  <c r="C592" i="249"/>
  <c r="B592" i="249"/>
  <c r="T590" i="249"/>
  <c r="T589" i="249"/>
  <c r="S589" i="249"/>
  <c r="R589" i="249"/>
  <c r="Q589" i="249"/>
  <c r="P589" i="249"/>
  <c r="O589" i="249"/>
  <c r="N589" i="249"/>
  <c r="M589" i="249"/>
  <c r="L589" i="249"/>
  <c r="K589" i="249"/>
  <c r="J589" i="249"/>
  <c r="I589" i="249"/>
  <c r="H589" i="249"/>
  <c r="G589" i="249"/>
  <c r="F589" i="249"/>
  <c r="E589" i="249"/>
  <c r="D589" i="249"/>
  <c r="C589" i="249"/>
  <c r="B589" i="249"/>
  <c r="T588" i="249"/>
  <c r="S588" i="249"/>
  <c r="R588" i="249"/>
  <c r="Q588" i="249"/>
  <c r="P588" i="249"/>
  <c r="O588" i="249"/>
  <c r="N588" i="249"/>
  <c r="M588" i="249"/>
  <c r="L588" i="249"/>
  <c r="K588" i="249"/>
  <c r="J588" i="249"/>
  <c r="I588" i="249"/>
  <c r="H588" i="249"/>
  <c r="G588" i="249"/>
  <c r="F588" i="249"/>
  <c r="E588" i="249"/>
  <c r="D588" i="249"/>
  <c r="C588" i="249"/>
  <c r="B588" i="249"/>
  <c r="J604" i="251" l="1"/>
  <c r="K604" i="251" s="1"/>
  <c r="V603" i="249"/>
  <c r="W603" i="249" s="1"/>
  <c r="J580" i="251"/>
  <c r="G580" i="251"/>
  <c r="F580" i="251"/>
  <c r="E580" i="251"/>
  <c r="D580" i="251"/>
  <c r="C580" i="251"/>
  <c r="B580" i="251"/>
  <c r="H578" i="251"/>
  <c r="H577" i="251"/>
  <c r="G577" i="251"/>
  <c r="F577" i="251"/>
  <c r="E577" i="251"/>
  <c r="D577" i="251"/>
  <c r="C577" i="251"/>
  <c r="B577" i="251"/>
  <c r="H576" i="251"/>
  <c r="G576" i="251"/>
  <c r="F576" i="251"/>
  <c r="E576" i="251"/>
  <c r="D576" i="251"/>
  <c r="C576" i="251"/>
  <c r="B576" i="251"/>
  <c r="K606" i="250"/>
  <c r="H606" i="250"/>
  <c r="G606" i="250"/>
  <c r="F606" i="250"/>
  <c r="E606" i="250"/>
  <c r="D606" i="250"/>
  <c r="C606" i="250"/>
  <c r="B606" i="250"/>
  <c r="I604" i="250"/>
  <c r="I603" i="250"/>
  <c r="H603" i="250"/>
  <c r="G603" i="250"/>
  <c r="F603" i="250"/>
  <c r="E603" i="250"/>
  <c r="D603" i="250"/>
  <c r="C603" i="250"/>
  <c r="B603" i="250"/>
  <c r="I602" i="250"/>
  <c r="H602" i="250"/>
  <c r="G602" i="250"/>
  <c r="F602" i="250"/>
  <c r="E602" i="250"/>
  <c r="D602" i="250"/>
  <c r="C602" i="250"/>
  <c r="B602" i="250"/>
  <c r="V579" i="249"/>
  <c r="S579" i="249"/>
  <c r="R579" i="249"/>
  <c r="Q579" i="249"/>
  <c r="P579" i="249"/>
  <c r="O579" i="249"/>
  <c r="N579" i="249"/>
  <c r="M579" i="249"/>
  <c r="L579" i="249"/>
  <c r="K579" i="249"/>
  <c r="J579" i="249"/>
  <c r="I579" i="249"/>
  <c r="H579" i="249"/>
  <c r="G579" i="249"/>
  <c r="F579" i="249"/>
  <c r="E579" i="249"/>
  <c r="D579" i="249"/>
  <c r="C579" i="249"/>
  <c r="B579" i="249"/>
  <c r="T577" i="249"/>
  <c r="V590" i="249" s="1"/>
  <c r="W590" i="249" s="1"/>
  <c r="T576" i="249"/>
  <c r="S576" i="249"/>
  <c r="R576" i="249"/>
  <c r="Q576" i="249"/>
  <c r="P576" i="249"/>
  <c r="O576" i="249"/>
  <c r="N576" i="249"/>
  <c r="M576" i="249"/>
  <c r="L576" i="249"/>
  <c r="K576" i="249"/>
  <c r="J576" i="249"/>
  <c r="I576" i="249"/>
  <c r="H576" i="249"/>
  <c r="G576" i="249"/>
  <c r="F576" i="249"/>
  <c r="E576" i="249"/>
  <c r="D576" i="249"/>
  <c r="C576" i="249"/>
  <c r="B576" i="249"/>
  <c r="T575" i="249"/>
  <c r="S575" i="249"/>
  <c r="R575" i="249"/>
  <c r="Q575" i="249"/>
  <c r="P575" i="249"/>
  <c r="O575" i="249"/>
  <c r="N575" i="249"/>
  <c r="M575" i="249"/>
  <c r="L575" i="249"/>
  <c r="K575" i="249"/>
  <c r="J575" i="249"/>
  <c r="I575" i="249"/>
  <c r="H575" i="249"/>
  <c r="G575" i="249"/>
  <c r="F575" i="249"/>
  <c r="E575" i="249"/>
  <c r="D575" i="249"/>
  <c r="C575" i="249"/>
  <c r="B575" i="249"/>
  <c r="V604" i="248"/>
  <c r="S604" i="248"/>
  <c r="R604" i="248"/>
  <c r="Q604" i="248"/>
  <c r="P604" i="248"/>
  <c r="O604" i="248"/>
  <c r="N604" i="248"/>
  <c r="M604" i="248"/>
  <c r="L604" i="248"/>
  <c r="K604" i="248"/>
  <c r="J604" i="248"/>
  <c r="I604" i="248"/>
  <c r="H604" i="248"/>
  <c r="G604" i="248"/>
  <c r="F604" i="248"/>
  <c r="E604" i="248"/>
  <c r="D604" i="248"/>
  <c r="C604" i="248"/>
  <c r="B604" i="248"/>
  <c r="T602" i="248"/>
  <c r="T601" i="248"/>
  <c r="S601" i="248"/>
  <c r="R601" i="248"/>
  <c r="Q601" i="248"/>
  <c r="P601" i="248"/>
  <c r="O601" i="248"/>
  <c r="N601" i="248"/>
  <c r="M601" i="248"/>
  <c r="L601" i="248"/>
  <c r="K601" i="248"/>
  <c r="J601" i="248"/>
  <c r="I601" i="248"/>
  <c r="H601" i="248"/>
  <c r="G601" i="248"/>
  <c r="F601" i="248"/>
  <c r="E601" i="248"/>
  <c r="D601" i="248"/>
  <c r="C601" i="248"/>
  <c r="B601" i="248"/>
  <c r="T600" i="248"/>
  <c r="S600" i="248"/>
  <c r="R600" i="248"/>
  <c r="Q600" i="248"/>
  <c r="P600" i="248"/>
  <c r="O600" i="248"/>
  <c r="N600" i="248"/>
  <c r="M600" i="248"/>
  <c r="L600" i="248"/>
  <c r="K600" i="248"/>
  <c r="J600" i="248"/>
  <c r="I600" i="248"/>
  <c r="H600" i="248"/>
  <c r="G600" i="248"/>
  <c r="F600" i="248"/>
  <c r="E600" i="248"/>
  <c r="D600" i="248"/>
  <c r="C600" i="248"/>
  <c r="B600" i="248"/>
  <c r="V615" i="248" l="1"/>
  <c r="W615" i="248" s="1"/>
  <c r="J591" i="251"/>
  <c r="K591" i="251" s="1"/>
  <c r="K617" i="250"/>
  <c r="L617" i="250" s="1"/>
  <c r="J567" i="251"/>
  <c r="G567" i="251"/>
  <c r="F567" i="251"/>
  <c r="E567" i="251"/>
  <c r="D567" i="251"/>
  <c r="C567" i="251"/>
  <c r="B567" i="251"/>
  <c r="H565" i="251"/>
  <c r="H564" i="251"/>
  <c r="G564" i="251"/>
  <c r="F564" i="251"/>
  <c r="E564" i="251"/>
  <c r="D564" i="251"/>
  <c r="C564" i="251"/>
  <c r="B564" i="251"/>
  <c r="H563" i="251"/>
  <c r="G563" i="251"/>
  <c r="F563" i="251"/>
  <c r="E563" i="251"/>
  <c r="D563" i="251"/>
  <c r="C563" i="251"/>
  <c r="B563" i="251"/>
  <c r="V566" i="249"/>
  <c r="S566" i="249"/>
  <c r="R566" i="249"/>
  <c r="Q566" i="249"/>
  <c r="P566" i="249"/>
  <c r="O566" i="249"/>
  <c r="N566" i="249"/>
  <c r="M566" i="249"/>
  <c r="L566" i="249"/>
  <c r="K566" i="249"/>
  <c r="J566" i="249"/>
  <c r="I566" i="249"/>
  <c r="H566" i="249"/>
  <c r="G566" i="249"/>
  <c r="F566" i="249"/>
  <c r="E566" i="249"/>
  <c r="D566" i="249"/>
  <c r="C566" i="249"/>
  <c r="B566" i="249"/>
  <c r="T564" i="249"/>
  <c r="T563" i="249"/>
  <c r="S563" i="249"/>
  <c r="R563" i="249"/>
  <c r="Q563" i="249"/>
  <c r="P563" i="249"/>
  <c r="O563" i="249"/>
  <c r="N563" i="249"/>
  <c r="M563" i="249"/>
  <c r="L563" i="249"/>
  <c r="K563" i="249"/>
  <c r="J563" i="249"/>
  <c r="I563" i="249"/>
  <c r="H563" i="249"/>
  <c r="G563" i="249"/>
  <c r="F563" i="249"/>
  <c r="E563" i="249"/>
  <c r="D563" i="249"/>
  <c r="C563" i="249"/>
  <c r="B563" i="249"/>
  <c r="T562" i="249"/>
  <c r="S562" i="249"/>
  <c r="R562" i="249"/>
  <c r="Q562" i="249"/>
  <c r="P562" i="249"/>
  <c r="O562" i="249"/>
  <c r="N562" i="249"/>
  <c r="M562" i="249"/>
  <c r="L562" i="249"/>
  <c r="K562" i="249"/>
  <c r="J562" i="249"/>
  <c r="I562" i="249"/>
  <c r="H562" i="249"/>
  <c r="G562" i="249"/>
  <c r="F562" i="249"/>
  <c r="E562" i="249"/>
  <c r="D562" i="249"/>
  <c r="C562" i="249"/>
  <c r="B562" i="249"/>
  <c r="V577" i="249" l="1"/>
  <c r="W577" i="249" s="1"/>
  <c r="J578" i="251"/>
  <c r="K578" i="251" s="1"/>
  <c r="J554" i="251"/>
  <c r="G554" i="251"/>
  <c r="F554" i="251"/>
  <c r="E554" i="251"/>
  <c r="D554" i="251"/>
  <c r="C554" i="251"/>
  <c r="B554" i="251"/>
  <c r="H552" i="251"/>
  <c r="H551" i="251"/>
  <c r="G551" i="251"/>
  <c r="F551" i="251"/>
  <c r="E551" i="251"/>
  <c r="D551" i="251"/>
  <c r="C551" i="251"/>
  <c r="B551" i="251"/>
  <c r="H550" i="251"/>
  <c r="G550" i="251"/>
  <c r="F550" i="251"/>
  <c r="E550" i="251"/>
  <c r="D550" i="251"/>
  <c r="C550" i="251"/>
  <c r="B550" i="251"/>
  <c r="K593" i="250"/>
  <c r="H593" i="250"/>
  <c r="G593" i="250"/>
  <c r="F593" i="250"/>
  <c r="E593" i="250"/>
  <c r="D593" i="250"/>
  <c r="C593" i="250"/>
  <c r="B593" i="250"/>
  <c r="I591" i="250"/>
  <c r="I590" i="250"/>
  <c r="H590" i="250"/>
  <c r="G590" i="250"/>
  <c r="F590" i="250"/>
  <c r="E590" i="250"/>
  <c r="D590" i="250"/>
  <c r="C590" i="250"/>
  <c r="B590" i="250"/>
  <c r="I589" i="250"/>
  <c r="H589" i="250"/>
  <c r="G589" i="250"/>
  <c r="F589" i="250"/>
  <c r="E589" i="250"/>
  <c r="D589" i="250"/>
  <c r="C589" i="250"/>
  <c r="B589" i="250"/>
  <c r="V553" i="249"/>
  <c r="S553" i="249"/>
  <c r="R553" i="249"/>
  <c r="Q553" i="249"/>
  <c r="P553" i="249"/>
  <c r="O553" i="249"/>
  <c r="N553" i="249"/>
  <c r="M553" i="249"/>
  <c r="L553" i="249"/>
  <c r="K553" i="249"/>
  <c r="J553" i="249"/>
  <c r="I553" i="249"/>
  <c r="H553" i="249"/>
  <c r="G553" i="249"/>
  <c r="F553" i="249"/>
  <c r="E553" i="249"/>
  <c r="D553" i="249"/>
  <c r="C553" i="249"/>
  <c r="B553" i="249"/>
  <c r="T551" i="249"/>
  <c r="V564" i="249" s="1"/>
  <c r="W564" i="249" s="1"/>
  <c r="T550" i="249"/>
  <c r="S550" i="249"/>
  <c r="R550" i="249"/>
  <c r="Q550" i="249"/>
  <c r="P550" i="249"/>
  <c r="O550" i="249"/>
  <c r="N550" i="249"/>
  <c r="M550" i="249"/>
  <c r="L550" i="249"/>
  <c r="K550" i="249"/>
  <c r="J550" i="249"/>
  <c r="I550" i="249"/>
  <c r="H550" i="249"/>
  <c r="G550" i="249"/>
  <c r="F550" i="249"/>
  <c r="E550" i="249"/>
  <c r="D550" i="249"/>
  <c r="C550" i="249"/>
  <c r="B550" i="249"/>
  <c r="T549" i="249"/>
  <c r="S549" i="249"/>
  <c r="R549" i="249"/>
  <c r="Q549" i="249"/>
  <c r="P549" i="249"/>
  <c r="O549" i="249"/>
  <c r="N549" i="249"/>
  <c r="M549" i="249"/>
  <c r="L549" i="249"/>
  <c r="K549" i="249"/>
  <c r="J549" i="249"/>
  <c r="I549" i="249"/>
  <c r="H549" i="249"/>
  <c r="G549" i="249"/>
  <c r="F549" i="249"/>
  <c r="E549" i="249"/>
  <c r="D549" i="249"/>
  <c r="C549" i="249"/>
  <c r="B549" i="249"/>
  <c r="V591" i="248"/>
  <c r="S591" i="248"/>
  <c r="R591" i="248"/>
  <c r="Q591" i="248"/>
  <c r="P591" i="248"/>
  <c r="O591" i="248"/>
  <c r="N591" i="248"/>
  <c r="M591" i="248"/>
  <c r="L591" i="248"/>
  <c r="K591" i="248"/>
  <c r="J591" i="248"/>
  <c r="I591" i="248"/>
  <c r="H591" i="248"/>
  <c r="G591" i="248"/>
  <c r="F591" i="248"/>
  <c r="E591" i="248"/>
  <c r="D591" i="248"/>
  <c r="C591" i="248"/>
  <c r="B591" i="248"/>
  <c r="T589" i="248"/>
  <c r="T588" i="248"/>
  <c r="S588" i="248"/>
  <c r="R588" i="248"/>
  <c r="Q588" i="248"/>
  <c r="P588" i="248"/>
  <c r="O588" i="248"/>
  <c r="N588" i="248"/>
  <c r="M588" i="248"/>
  <c r="L588" i="248"/>
  <c r="K588" i="248"/>
  <c r="J588" i="248"/>
  <c r="I588" i="248"/>
  <c r="H588" i="248"/>
  <c r="G588" i="248"/>
  <c r="F588" i="248"/>
  <c r="E588" i="248"/>
  <c r="D588" i="248"/>
  <c r="C588" i="248"/>
  <c r="B588" i="248"/>
  <c r="T587" i="248"/>
  <c r="S587" i="248"/>
  <c r="R587" i="248"/>
  <c r="Q587" i="248"/>
  <c r="P587" i="248"/>
  <c r="O587" i="248"/>
  <c r="N587" i="248"/>
  <c r="M587" i="248"/>
  <c r="L587" i="248"/>
  <c r="K587" i="248"/>
  <c r="J587" i="248"/>
  <c r="I587" i="248"/>
  <c r="H587" i="248"/>
  <c r="G587" i="248"/>
  <c r="F587" i="248"/>
  <c r="E587" i="248"/>
  <c r="D587" i="248"/>
  <c r="C587" i="248"/>
  <c r="B587" i="248"/>
  <c r="J565" i="251" l="1"/>
  <c r="K565" i="251" s="1"/>
  <c r="V602" i="248"/>
  <c r="W602" i="248" s="1"/>
  <c r="K604" i="250"/>
  <c r="L604" i="250" s="1"/>
  <c r="V540" i="249"/>
  <c r="S540" i="249"/>
  <c r="R540" i="249"/>
  <c r="Q540" i="249"/>
  <c r="P540" i="249"/>
  <c r="O540" i="249"/>
  <c r="N540" i="249"/>
  <c r="M540" i="249"/>
  <c r="L540" i="249"/>
  <c r="K540" i="249"/>
  <c r="J540" i="249"/>
  <c r="I540" i="249"/>
  <c r="H540" i="249"/>
  <c r="G540" i="249"/>
  <c r="F540" i="249"/>
  <c r="E540" i="249"/>
  <c r="D540" i="249"/>
  <c r="C540" i="249"/>
  <c r="B540" i="249"/>
  <c r="T538" i="249"/>
  <c r="V551" i="249" s="1"/>
  <c r="W551" i="249" s="1"/>
  <c r="T537" i="249"/>
  <c r="S537" i="249"/>
  <c r="R537" i="249"/>
  <c r="Q537" i="249"/>
  <c r="P537" i="249"/>
  <c r="O537" i="249"/>
  <c r="N537" i="249"/>
  <c r="M537" i="249"/>
  <c r="L537" i="249"/>
  <c r="K537" i="249"/>
  <c r="J537" i="249"/>
  <c r="I537" i="249"/>
  <c r="H537" i="249"/>
  <c r="G537" i="249"/>
  <c r="F537" i="249"/>
  <c r="E537" i="249"/>
  <c r="D537" i="249"/>
  <c r="C537" i="249"/>
  <c r="B537" i="249"/>
  <c r="T536" i="249"/>
  <c r="S536" i="249"/>
  <c r="R536" i="249"/>
  <c r="Q536" i="249"/>
  <c r="P536" i="249"/>
  <c r="O536" i="249"/>
  <c r="N536" i="249"/>
  <c r="M536" i="249"/>
  <c r="L536" i="249"/>
  <c r="K536" i="249"/>
  <c r="J536" i="249"/>
  <c r="I536" i="249"/>
  <c r="H536" i="249"/>
  <c r="G536" i="249"/>
  <c r="F536" i="249"/>
  <c r="E536" i="249"/>
  <c r="D536" i="249"/>
  <c r="C536" i="249"/>
  <c r="B536" i="249"/>
  <c r="J541" i="251"/>
  <c r="G541" i="251"/>
  <c r="F541" i="251"/>
  <c r="E541" i="251"/>
  <c r="D541" i="251"/>
  <c r="C541" i="251"/>
  <c r="B541" i="251"/>
  <c r="H539" i="251"/>
  <c r="H538" i="251"/>
  <c r="G538" i="251"/>
  <c r="F538" i="251"/>
  <c r="E538" i="251"/>
  <c r="D538" i="251"/>
  <c r="C538" i="251"/>
  <c r="B538" i="251"/>
  <c r="H537" i="251"/>
  <c r="G537" i="251"/>
  <c r="F537" i="251"/>
  <c r="E537" i="251"/>
  <c r="D537" i="251"/>
  <c r="C537" i="251"/>
  <c r="B537" i="251"/>
  <c r="J552" i="251" l="1"/>
  <c r="K552" i="251" s="1"/>
  <c r="J528" i="251"/>
  <c r="G528" i="251"/>
  <c r="F528" i="251"/>
  <c r="E528" i="251"/>
  <c r="D528" i="251"/>
  <c r="C528" i="251"/>
  <c r="B528" i="251"/>
  <c r="H526" i="251"/>
  <c r="J539" i="251" s="1"/>
  <c r="K539" i="251" s="1"/>
  <c r="H525" i="251"/>
  <c r="G525" i="251"/>
  <c r="F525" i="251"/>
  <c r="E525" i="251"/>
  <c r="D525" i="251"/>
  <c r="C525" i="251"/>
  <c r="B525" i="251"/>
  <c r="H524" i="251"/>
  <c r="G524" i="251"/>
  <c r="F524" i="251"/>
  <c r="E524" i="251"/>
  <c r="D524" i="251"/>
  <c r="C524" i="251"/>
  <c r="B524" i="251"/>
  <c r="K580" i="250"/>
  <c r="H580" i="250"/>
  <c r="G580" i="250"/>
  <c r="F580" i="250"/>
  <c r="E580" i="250"/>
  <c r="D580" i="250"/>
  <c r="C580" i="250"/>
  <c r="B580" i="250"/>
  <c r="I578" i="250"/>
  <c r="I577" i="250"/>
  <c r="H577" i="250"/>
  <c r="G577" i="250"/>
  <c r="F577" i="250"/>
  <c r="E577" i="250"/>
  <c r="D577" i="250"/>
  <c r="C577" i="250"/>
  <c r="B577" i="250"/>
  <c r="I576" i="250"/>
  <c r="H576" i="250"/>
  <c r="G576" i="250"/>
  <c r="F576" i="250"/>
  <c r="E576" i="250"/>
  <c r="D576" i="250"/>
  <c r="C576" i="250"/>
  <c r="B576" i="250"/>
  <c r="V527" i="249"/>
  <c r="S527" i="249"/>
  <c r="R527" i="249"/>
  <c r="Q527" i="249"/>
  <c r="P527" i="249"/>
  <c r="O527" i="249"/>
  <c r="N527" i="249"/>
  <c r="M527" i="249"/>
  <c r="L527" i="249"/>
  <c r="K527" i="249"/>
  <c r="J527" i="249"/>
  <c r="I527" i="249"/>
  <c r="H527" i="249"/>
  <c r="G527" i="249"/>
  <c r="F527" i="249"/>
  <c r="E527" i="249"/>
  <c r="D527" i="249"/>
  <c r="C527" i="249"/>
  <c r="B527" i="249"/>
  <c r="T525" i="249"/>
  <c r="T524" i="249"/>
  <c r="S524" i="249"/>
  <c r="R524" i="249"/>
  <c r="Q524" i="249"/>
  <c r="P524" i="249"/>
  <c r="O524" i="249"/>
  <c r="N524" i="249"/>
  <c r="M524" i="249"/>
  <c r="L524" i="249"/>
  <c r="K524" i="249"/>
  <c r="J524" i="249"/>
  <c r="I524" i="249"/>
  <c r="H524" i="249"/>
  <c r="G524" i="249"/>
  <c r="F524" i="249"/>
  <c r="E524" i="249"/>
  <c r="D524" i="249"/>
  <c r="C524" i="249"/>
  <c r="B524" i="249"/>
  <c r="T523" i="249"/>
  <c r="S523" i="249"/>
  <c r="R523" i="249"/>
  <c r="Q523" i="249"/>
  <c r="P523" i="249"/>
  <c r="O523" i="249"/>
  <c r="N523" i="249"/>
  <c r="M523" i="249"/>
  <c r="L523" i="249"/>
  <c r="K523" i="249"/>
  <c r="J523" i="249"/>
  <c r="I523" i="249"/>
  <c r="H523" i="249"/>
  <c r="G523" i="249"/>
  <c r="F523" i="249"/>
  <c r="E523" i="249"/>
  <c r="D523" i="249"/>
  <c r="C523" i="249"/>
  <c r="B523" i="249"/>
  <c r="V578" i="248"/>
  <c r="S578" i="248"/>
  <c r="R578" i="248"/>
  <c r="Q578" i="248"/>
  <c r="P578" i="248"/>
  <c r="O578" i="248"/>
  <c r="N578" i="248"/>
  <c r="M578" i="248"/>
  <c r="L578" i="248"/>
  <c r="K578" i="248"/>
  <c r="J578" i="248"/>
  <c r="I578" i="248"/>
  <c r="H578" i="248"/>
  <c r="G578" i="248"/>
  <c r="F578" i="248"/>
  <c r="E578" i="248"/>
  <c r="D578" i="248"/>
  <c r="C578" i="248"/>
  <c r="B578" i="248"/>
  <c r="T576" i="248"/>
  <c r="T575" i="248"/>
  <c r="S575" i="248"/>
  <c r="R575" i="248"/>
  <c r="Q575" i="248"/>
  <c r="P575" i="248"/>
  <c r="O575" i="248"/>
  <c r="N575" i="248"/>
  <c r="M575" i="248"/>
  <c r="L575" i="248"/>
  <c r="K575" i="248"/>
  <c r="J575" i="248"/>
  <c r="I575" i="248"/>
  <c r="H575" i="248"/>
  <c r="G575" i="248"/>
  <c r="F575" i="248"/>
  <c r="E575" i="248"/>
  <c r="D575" i="248"/>
  <c r="C575" i="248"/>
  <c r="B575" i="248"/>
  <c r="T574" i="248"/>
  <c r="S574" i="248"/>
  <c r="R574" i="248"/>
  <c r="Q574" i="248"/>
  <c r="P574" i="248"/>
  <c r="O574" i="248"/>
  <c r="N574" i="248"/>
  <c r="M574" i="248"/>
  <c r="L574" i="248"/>
  <c r="K574" i="248"/>
  <c r="J574" i="248"/>
  <c r="I574" i="248"/>
  <c r="H574" i="248"/>
  <c r="G574" i="248"/>
  <c r="F574" i="248"/>
  <c r="E574" i="248"/>
  <c r="D574" i="248"/>
  <c r="C574" i="248"/>
  <c r="B574" i="248"/>
  <c r="V589" i="248" l="1"/>
  <c r="W589" i="248" s="1"/>
  <c r="K591" i="250"/>
  <c r="L591" i="250" s="1"/>
  <c r="V538" i="249"/>
  <c r="W538" i="249" s="1"/>
  <c r="J515" i="251"/>
  <c r="G515" i="251"/>
  <c r="F515" i="251"/>
  <c r="E515" i="251"/>
  <c r="D515" i="251"/>
  <c r="C515" i="251"/>
  <c r="B515" i="251"/>
  <c r="H513" i="251"/>
  <c r="J526" i="251" s="1"/>
  <c r="K526" i="251" s="1"/>
  <c r="H512" i="251"/>
  <c r="G512" i="251"/>
  <c r="F512" i="251"/>
  <c r="E512" i="251"/>
  <c r="D512" i="251"/>
  <c r="C512" i="251"/>
  <c r="B512" i="251"/>
  <c r="H511" i="251"/>
  <c r="G511" i="251"/>
  <c r="F511" i="251"/>
  <c r="E511" i="251"/>
  <c r="D511" i="251"/>
  <c r="C511" i="251"/>
  <c r="B511" i="251"/>
  <c r="K567" i="250"/>
  <c r="H567" i="250"/>
  <c r="G567" i="250"/>
  <c r="F567" i="250"/>
  <c r="E567" i="250"/>
  <c r="D567" i="250"/>
  <c r="C567" i="250"/>
  <c r="B567" i="250"/>
  <c r="I565" i="250"/>
  <c r="I564" i="250"/>
  <c r="H564" i="250"/>
  <c r="G564" i="250"/>
  <c r="F564" i="250"/>
  <c r="E564" i="250"/>
  <c r="D564" i="250"/>
  <c r="C564" i="250"/>
  <c r="B564" i="250"/>
  <c r="I563" i="250"/>
  <c r="H563" i="250"/>
  <c r="G563" i="250"/>
  <c r="F563" i="250"/>
  <c r="E563" i="250"/>
  <c r="D563" i="250"/>
  <c r="C563" i="250"/>
  <c r="B563" i="250"/>
  <c r="V514" i="249"/>
  <c r="S514" i="249"/>
  <c r="R514" i="249"/>
  <c r="Q514" i="249"/>
  <c r="P514" i="249"/>
  <c r="O514" i="249"/>
  <c r="N514" i="249"/>
  <c r="M514" i="249"/>
  <c r="L514" i="249"/>
  <c r="K514" i="249"/>
  <c r="J514" i="249"/>
  <c r="I514" i="249"/>
  <c r="H514" i="249"/>
  <c r="G514" i="249"/>
  <c r="F514" i="249"/>
  <c r="E514" i="249"/>
  <c r="D514" i="249"/>
  <c r="C514" i="249"/>
  <c r="B514" i="249"/>
  <c r="T512" i="249"/>
  <c r="T511" i="249"/>
  <c r="S511" i="249"/>
  <c r="R511" i="249"/>
  <c r="Q511" i="249"/>
  <c r="P511" i="249"/>
  <c r="O511" i="249"/>
  <c r="N511" i="249"/>
  <c r="M511" i="249"/>
  <c r="L511" i="249"/>
  <c r="K511" i="249"/>
  <c r="J511" i="249"/>
  <c r="I511" i="249"/>
  <c r="H511" i="249"/>
  <c r="G511" i="249"/>
  <c r="F511" i="249"/>
  <c r="E511" i="249"/>
  <c r="D511" i="249"/>
  <c r="C511" i="249"/>
  <c r="B511" i="249"/>
  <c r="T510" i="249"/>
  <c r="S510" i="249"/>
  <c r="R510" i="249"/>
  <c r="Q510" i="249"/>
  <c r="P510" i="249"/>
  <c r="O510" i="249"/>
  <c r="N510" i="249"/>
  <c r="M510" i="249"/>
  <c r="L510" i="249"/>
  <c r="K510" i="249"/>
  <c r="J510" i="249"/>
  <c r="I510" i="249"/>
  <c r="H510" i="249"/>
  <c r="G510" i="249"/>
  <c r="F510" i="249"/>
  <c r="E510" i="249"/>
  <c r="D510" i="249"/>
  <c r="C510" i="249"/>
  <c r="B510" i="249"/>
  <c r="V565" i="248"/>
  <c r="S565" i="248"/>
  <c r="R565" i="248"/>
  <c r="Q565" i="248"/>
  <c r="P565" i="248"/>
  <c r="O565" i="248"/>
  <c r="N565" i="248"/>
  <c r="M565" i="248"/>
  <c r="L565" i="248"/>
  <c r="K565" i="248"/>
  <c r="J565" i="248"/>
  <c r="I565" i="248"/>
  <c r="H565" i="248"/>
  <c r="G565" i="248"/>
  <c r="F565" i="248"/>
  <c r="E565" i="248"/>
  <c r="D565" i="248"/>
  <c r="C565" i="248"/>
  <c r="B565" i="248"/>
  <c r="T563" i="248"/>
  <c r="T562" i="248"/>
  <c r="S562" i="248"/>
  <c r="R562" i="248"/>
  <c r="Q562" i="248"/>
  <c r="P562" i="248"/>
  <c r="O562" i="248"/>
  <c r="N562" i="248"/>
  <c r="M562" i="248"/>
  <c r="L562" i="248"/>
  <c r="K562" i="248"/>
  <c r="J562" i="248"/>
  <c r="I562" i="248"/>
  <c r="H562" i="248"/>
  <c r="G562" i="248"/>
  <c r="F562" i="248"/>
  <c r="E562" i="248"/>
  <c r="D562" i="248"/>
  <c r="C562" i="248"/>
  <c r="B562" i="248"/>
  <c r="T561" i="248"/>
  <c r="S561" i="248"/>
  <c r="R561" i="248"/>
  <c r="Q561" i="248"/>
  <c r="P561" i="248"/>
  <c r="O561" i="248"/>
  <c r="N561" i="248"/>
  <c r="M561" i="248"/>
  <c r="L561" i="248"/>
  <c r="K561" i="248"/>
  <c r="J561" i="248"/>
  <c r="I561" i="248"/>
  <c r="H561" i="248"/>
  <c r="G561" i="248"/>
  <c r="F561" i="248"/>
  <c r="E561" i="248"/>
  <c r="D561" i="248"/>
  <c r="C561" i="248"/>
  <c r="B561" i="248"/>
  <c r="V576" i="248" l="1"/>
  <c r="W576" i="248" s="1"/>
  <c r="K578" i="250"/>
  <c r="L578" i="250" s="1"/>
  <c r="V525" i="249"/>
  <c r="W525" i="249" s="1"/>
  <c r="J502" i="251"/>
  <c r="G502" i="251"/>
  <c r="F502" i="251"/>
  <c r="E502" i="251"/>
  <c r="D502" i="251"/>
  <c r="C502" i="251"/>
  <c r="B502" i="251"/>
  <c r="H500" i="251"/>
  <c r="H499" i="251"/>
  <c r="G499" i="251"/>
  <c r="F499" i="251"/>
  <c r="E499" i="251"/>
  <c r="D499" i="251"/>
  <c r="C499" i="251"/>
  <c r="B499" i="251"/>
  <c r="H498" i="251"/>
  <c r="G498" i="251"/>
  <c r="F498" i="251"/>
  <c r="E498" i="251"/>
  <c r="D498" i="251"/>
  <c r="C498" i="251"/>
  <c r="B498" i="251"/>
  <c r="K554" i="250"/>
  <c r="H554" i="250"/>
  <c r="G554" i="250"/>
  <c r="F554" i="250"/>
  <c r="E554" i="250"/>
  <c r="D554" i="250"/>
  <c r="C554" i="250"/>
  <c r="B554" i="250"/>
  <c r="I552" i="250"/>
  <c r="I551" i="250"/>
  <c r="H551" i="250"/>
  <c r="G551" i="250"/>
  <c r="F551" i="250"/>
  <c r="E551" i="250"/>
  <c r="D551" i="250"/>
  <c r="C551" i="250"/>
  <c r="B551" i="250"/>
  <c r="I550" i="250"/>
  <c r="H550" i="250"/>
  <c r="G550" i="250"/>
  <c r="F550" i="250"/>
  <c r="E550" i="250"/>
  <c r="D550" i="250"/>
  <c r="C550" i="250"/>
  <c r="B550" i="250"/>
  <c r="V501" i="249"/>
  <c r="S501" i="249"/>
  <c r="R501" i="249"/>
  <c r="Q501" i="249"/>
  <c r="P501" i="249"/>
  <c r="O501" i="249"/>
  <c r="N501" i="249"/>
  <c r="M501" i="249"/>
  <c r="L501" i="249"/>
  <c r="K501" i="249"/>
  <c r="J501" i="249"/>
  <c r="I501" i="249"/>
  <c r="H501" i="249"/>
  <c r="G501" i="249"/>
  <c r="F501" i="249"/>
  <c r="E501" i="249"/>
  <c r="D501" i="249"/>
  <c r="C501" i="249"/>
  <c r="B501" i="249"/>
  <c r="T499" i="249"/>
  <c r="T498" i="249"/>
  <c r="S498" i="249"/>
  <c r="R498" i="249"/>
  <c r="Q498" i="249"/>
  <c r="P498" i="249"/>
  <c r="O498" i="249"/>
  <c r="N498" i="249"/>
  <c r="M498" i="249"/>
  <c r="L498" i="249"/>
  <c r="K498" i="249"/>
  <c r="J498" i="249"/>
  <c r="I498" i="249"/>
  <c r="H498" i="249"/>
  <c r="G498" i="249"/>
  <c r="F498" i="249"/>
  <c r="E498" i="249"/>
  <c r="D498" i="249"/>
  <c r="C498" i="249"/>
  <c r="B498" i="249"/>
  <c r="T497" i="249"/>
  <c r="S497" i="249"/>
  <c r="R497" i="249"/>
  <c r="Q497" i="249"/>
  <c r="P497" i="249"/>
  <c r="O497" i="249"/>
  <c r="N497" i="249"/>
  <c r="M497" i="249"/>
  <c r="L497" i="249"/>
  <c r="K497" i="249"/>
  <c r="J497" i="249"/>
  <c r="I497" i="249"/>
  <c r="H497" i="249"/>
  <c r="G497" i="249"/>
  <c r="F497" i="249"/>
  <c r="E497" i="249"/>
  <c r="D497" i="249"/>
  <c r="C497" i="249"/>
  <c r="B497" i="249"/>
  <c r="V552" i="248"/>
  <c r="S552" i="248"/>
  <c r="R552" i="248"/>
  <c r="Q552" i="248"/>
  <c r="P552" i="248"/>
  <c r="O552" i="248"/>
  <c r="N552" i="248"/>
  <c r="M552" i="248"/>
  <c r="L552" i="248"/>
  <c r="K552" i="248"/>
  <c r="J552" i="248"/>
  <c r="I552" i="248"/>
  <c r="H552" i="248"/>
  <c r="G552" i="248"/>
  <c r="F552" i="248"/>
  <c r="E552" i="248"/>
  <c r="D552" i="248"/>
  <c r="C552" i="248"/>
  <c r="B552" i="248"/>
  <c r="T550" i="248"/>
  <c r="T549" i="248"/>
  <c r="S549" i="248"/>
  <c r="R549" i="248"/>
  <c r="Q549" i="248"/>
  <c r="P549" i="248"/>
  <c r="O549" i="248"/>
  <c r="N549" i="248"/>
  <c r="M549" i="248"/>
  <c r="L549" i="248"/>
  <c r="K549" i="248"/>
  <c r="J549" i="248"/>
  <c r="I549" i="248"/>
  <c r="H549" i="248"/>
  <c r="G549" i="248"/>
  <c r="F549" i="248"/>
  <c r="E549" i="248"/>
  <c r="D549" i="248"/>
  <c r="C549" i="248"/>
  <c r="B549" i="248"/>
  <c r="T548" i="248"/>
  <c r="S548" i="248"/>
  <c r="R548" i="248"/>
  <c r="Q548" i="248"/>
  <c r="P548" i="248"/>
  <c r="O548" i="248"/>
  <c r="N548" i="248"/>
  <c r="M548" i="248"/>
  <c r="L548" i="248"/>
  <c r="K548" i="248"/>
  <c r="J548" i="248"/>
  <c r="I548" i="248"/>
  <c r="H548" i="248"/>
  <c r="G548" i="248"/>
  <c r="F548" i="248"/>
  <c r="E548" i="248"/>
  <c r="D548" i="248"/>
  <c r="C548" i="248"/>
  <c r="B548" i="248"/>
  <c r="J513" i="251" l="1"/>
  <c r="K513" i="251" s="1"/>
  <c r="V563" i="248"/>
  <c r="W563" i="248" s="1"/>
  <c r="K565" i="250"/>
  <c r="L565" i="250" s="1"/>
  <c r="V512" i="249"/>
  <c r="W512" i="249" s="1"/>
  <c r="J489" i="251"/>
  <c r="G489" i="251"/>
  <c r="F489" i="251"/>
  <c r="E489" i="251"/>
  <c r="D489" i="251"/>
  <c r="C489" i="251"/>
  <c r="B489" i="251"/>
  <c r="H487" i="251"/>
  <c r="J500" i="251" s="1"/>
  <c r="K500" i="251" s="1"/>
  <c r="H486" i="251"/>
  <c r="G486" i="251"/>
  <c r="F486" i="251"/>
  <c r="E486" i="251"/>
  <c r="D486" i="251"/>
  <c r="C486" i="251"/>
  <c r="B486" i="251"/>
  <c r="H485" i="251"/>
  <c r="G485" i="251"/>
  <c r="F485" i="251"/>
  <c r="E485" i="251"/>
  <c r="D485" i="251"/>
  <c r="C485" i="251"/>
  <c r="B485" i="251"/>
  <c r="K541" i="250"/>
  <c r="H541" i="250"/>
  <c r="G541" i="250"/>
  <c r="F541" i="250"/>
  <c r="E541" i="250"/>
  <c r="D541" i="250"/>
  <c r="C541" i="250"/>
  <c r="B541" i="250"/>
  <c r="I539" i="250"/>
  <c r="I538" i="250"/>
  <c r="H538" i="250"/>
  <c r="G538" i="250"/>
  <c r="F538" i="250"/>
  <c r="E538" i="250"/>
  <c r="D538" i="250"/>
  <c r="C538" i="250"/>
  <c r="B538" i="250"/>
  <c r="I537" i="250"/>
  <c r="H537" i="250"/>
  <c r="G537" i="250"/>
  <c r="F537" i="250"/>
  <c r="E537" i="250"/>
  <c r="D537" i="250"/>
  <c r="C537" i="250"/>
  <c r="B537" i="250"/>
  <c r="V488" i="249"/>
  <c r="S488" i="249"/>
  <c r="R488" i="249"/>
  <c r="Q488" i="249"/>
  <c r="P488" i="249"/>
  <c r="O488" i="249"/>
  <c r="N488" i="249"/>
  <c r="M488" i="249"/>
  <c r="L488" i="249"/>
  <c r="K488" i="249"/>
  <c r="J488" i="249"/>
  <c r="I488" i="249"/>
  <c r="H488" i="249"/>
  <c r="G488" i="249"/>
  <c r="F488" i="249"/>
  <c r="E488" i="249"/>
  <c r="D488" i="249"/>
  <c r="C488" i="249"/>
  <c r="B488" i="249"/>
  <c r="T486" i="249"/>
  <c r="T485" i="249"/>
  <c r="S485" i="249"/>
  <c r="R485" i="249"/>
  <c r="Q485" i="249"/>
  <c r="P485" i="249"/>
  <c r="O485" i="249"/>
  <c r="N485" i="249"/>
  <c r="M485" i="249"/>
  <c r="L485" i="249"/>
  <c r="K485" i="249"/>
  <c r="J485" i="249"/>
  <c r="I485" i="249"/>
  <c r="H485" i="249"/>
  <c r="G485" i="249"/>
  <c r="F485" i="249"/>
  <c r="E485" i="249"/>
  <c r="D485" i="249"/>
  <c r="C485" i="249"/>
  <c r="B485" i="249"/>
  <c r="T484" i="249"/>
  <c r="S484" i="249"/>
  <c r="R484" i="249"/>
  <c r="Q484" i="249"/>
  <c r="P484" i="249"/>
  <c r="O484" i="249"/>
  <c r="N484" i="249"/>
  <c r="M484" i="249"/>
  <c r="L484" i="249"/>
  <c r="K484" i="249"/>
  <c r="J484" i="249"/>
  <c r="I484" i="249"/>
  <c r="H484" i="249"/>
  <c r="G484" i="249"/>
  <c r="F484" i="249"/>
  <c r="E484" i="249"/>
  <c r="D484" i="249"/>
  <c r="C484" i="249"/>
  <c r="B484" i="249"/>
  <c r="V539" i="248"/>
  <c r="S539" i="248"/>
  <c r="R539" i="248"/>
  <c r="Q539" i="248"/>
  <c r="P539" i="248"/>
  <c r="O539" i="248"/>
  <c r="N539" i="248"/>
  <c r="M539" i="248"/>
  <c r="L539" i="248"/>
  <c r="K539" i="248"/>
  <c r="J539" i="248"/>
  <c r="I539" i="248"/>
  <c r="H539" i="248"/>
  <c r="G539" i="248"/>
  <c r="F539" i="248"/>
  <c r="E539" i="248"/>
  <c r="D539" i="248"/>
  <c r="C539" i="248"/>
  <c r="B539" i="248"/>
  <c r="T537" i="248"/>
  <c r="T536" i="248"/>
  <c r="S536" i="248"/>
  <c r="R536" i="248"/>
  <c r="Q536" i="248"/>
  <c r="P536" i="248"/>
  <c r="O536" i="248"/>
  <c r="N536" i="248"/>
  <c r="M536" i="248"/>
  <c r="L536" i="248"/>
  <c r="K536" i="248"/>
  <c r="J536" i="248"/>
  <c r="I536" i="248"/>
  <c r="H536" i="248"/>
  <c r="G536" i="248"/>
  <c r="F536" i="248"/>
  <c r="E536" i="248"/>
  <c r="D536" i="248"/>
  <c r="C536" i="248"/>
  <c r="B536" i="248"/>
  <c r="T535" i="248"/>
  <c r="S535" i="248"/>
  <c r="R535" i="248"/>
  <c r="Q535" i="248"/>
  <c r="P535" i="248"/>
  <c r="O535" i="248"/>
  <c r="N535" i="248"/>
  <c r="M535" i="248"/>
  <c r="L535" i="248"/>
  <c r="K535" i="248"/>
  <c r="J535" i="248"/>
  <c r="I535" i="248"/>
  <c r="H535" i="248"/>
  <c r="G535" i="248"/>
  <c r="F535" i="248"/>
  <c r="E535" i="248"/>
  <c r="D535" i="248"/>
  <c r="C535" i="248"/>
  <c r="B535" i="248"/>
  <c r="V550" i="248" l="1"/>
  <c r="W550" i="248" s="1"/>
  <c r="K552" i="250"/>
  <c r="L552" i="250" s="1"/>
  <c r="V499" i="249"/>
  <c r="W499" i="249" s="1"/>
  <c r="J476" i="251"/>
  <c r="G476" i="251"/>
  <c r="F476" i="251"/>
  <c r="E476" i="251"/>
  <c r="D476" i="251"/>
  <c r="C476" i="251"/>
  <c r="B476" i="251"/>
  <c r="H474" i="251"/>
  <c r="H473" i="251"/>
  <c r="G473" i="251"/>
  <c r="F473" i="251"/>
  <c r="E473" i="251"/>
  <c r="D473" i="251"/>
  <c r="C473" i="251"/>
  <c r="B473" i="251"/>
  <c r="H472" i="251"/>
  <c r="G472" i="251"/>
  <c r="F472" i="251"/>
  <c r="E472" i="251"/>
  <c r="D472" i="251"/>
  <c r="C472" i="251"/>
  <c r="B472" i="251"/>
  <c r="K528" i="250"/>
  <c r="H528" i="250"/>
  <c r="G528" i="250"/>
  <c r="F528" i="250"/>
  <c r="E528" i="250"/>
  <c r="D528" i="250"/>
  <c r="C528" i="250"/>
  <c r="B528" i="250"/>
  <c r="I526" i="250"/>
  <c r="I525" i="250"/>
  <c r="H525" i="250"/>
  <c r="G525" i="250"/>
  <c r="F525" i="250"/>
  <c r="E525" i="250"/>
  <c r="D525" i="250"/>
  <c r="C525" i="250"/>
  <c r="B525" i="250"/>
  <c r="I524" i="250"/>
  <c r="H524" i="250"/>
  <c r="G524" i="250"/>
  <c r="F524" i="250"/>
  <c r="E524" i="250"/>
  <c r="D524" i="250"/>
  <c r="C524" i="250"/>
  <c r="B524" i="250"/>
  <c r="V475" i="249"/>
  <c r="S475" i="249"/>
  <c r="R475" i="249"/>
  <c r="Q475" i="249"/>
  <c r="P475" i="249"/>
  <c r="O475" i="249"/>
  <c r="N475" i="249"/>
  <c r="M475" i="249"/>
  <c r="L475" i="249"/>
  <c r="K475" i="249"/>
  <c r="J475" i="249"/>
  <c r="I475" i="249"/>
  <c r="H475" i="249"/>
  <c r="G475" i="249"/>
  <c r="F475" i="249"/>
  <c r="E475" i="249"/>
  <c r="D475" i="249"/>
  <c r="C475" i="249"/>
  <c r="B475" i="249"/>
  <c r="T473" i="249"/>
  <c r="T472" i="249"/>
  <c r="S472" i="249"/>
  <c r="R472" i="249"/>
  <c r="Q472" i="249"/>
  <c r="P472" i="249"/>
  <c r="O472" i="249"/>
  <c r="N472" i="249"/>
  <c r="M472" i="249"/>
  <c r="L472" i="249"/>
  <c r="K472" i="249"/>
  <c r="J472" i="249"/>
  <c r="I472" i="249"/>
  <c r="H472" i="249"/>
  <c r="G472" i="249"/>
  <c r="F472" i="249"/>
  <c r="E472" i="249"/>
  <c r="D472" i="249"/>
  <c r="C472" i="249"/>
  <c r="B472" i="249"/>
  <c r="T471" i="249"/>
  <c r="S471" i="249"/>
  <c r="R471" i="249"/>
  <c r="Q471" i="249"/>
  <c r="P471" i="249"/>
  <c r="O471" i="249"/>
  <c r="N471" i="249"/>
  <c r="M471" i="249"/>
  <c r="L471" i="249"/>
  <c r="K471" i="249"/>
  <c r="J471" i="249"/>
  <c r="I471" i="249"/>
  <c r="H471" i="249"/>
  <c r="G471" i="249"/>
  <c r="F471" i="249"/>
  <c r="E471" i="249"/>
  <c r="D471" i="249"/>
  <c r="C471" i="249"/>
  <c r="B471" i="249"/>
  <c r="V526" i="248"/>
  <c r="S526" i="248"/>
  <c r="R526" i="248"/>
  <c r="Q526" i="248"/>
  <c r="P526" i="248"/>
  <c r="O526" i="248"/>
  <c r="N526" i="248"/>
  <c r="M526" i="248"/>
  <c r="L526" i="248"/>
  <c r="K526" i="248"/>
  <c r="J526" i="248"/>
  <c r="I526" i="248"/>
  <c r="H526" i="248"/>
  <c r="G526" i="248"/>
  <c r="F526" i="248"/>
  <c r="E526" i="248"/>
  <c r="D526" i="248"/>
  <c r="C526" i="248"/>
  <c r="B526" i="248"/>
  <c r="T524" i="248"/>
  <c r="T523" i="248"/>
  <c r="S523" i="248"/>
  <c r="R523" i="248"/>
  <c r="Q523" i="248"/>
  <c r="P523" i="248"/>
  <c r="O523" i="248"/>
  <c r="N523" i="248"/>
  <c r="M523" i="248"/>
  <c r="L523" i="248"/>
  <c r="K523" i="248"/>
  <c r="J523" i="248"/>
  <c r="I523" i="248"/>
  <c r="H523" i="248"/>
  <c r="G523" i="248"/>
  <c r="F523" i="248"/>
  <c r="E523" i="248"/>
  <c r="D523" i="248"/>
  <c r="C523" i="248"/>
  <c r="B523" i="248"/>
  <c r="T522" i="248"/>
  <c r="S522" i="248"/>
  <c r="R522" i="248"/>
  <c r="Q522" i="248"/>
  <c r="P522" i="248"/>
  <c r="O522" i="248"/>
  <c r="N522" i="248"/>
  <c r="M522" i="248"/>
  <c r="L522" i="248"/>
  <c r="K522" i="248"/>
  <c r="J522" i="248"/>
  <c r="I522" i="248"/>
  <c r="H522" i="248"/>
  <c r="G522" i="248"/>
  <c r="F522" i="248"/>
  <c r="E522" i="248"/>
  <c r="D522" i="248"/>
  <c r="C522" i="248"/>
  <c r="B522" i="248"/>
  <c r="V537" i="248" l="1"/>
  <c r="W537" i="248" s="1"/>
  <c r="J487" i="251"/>
  <c r="K487" i="251" s="1"/>
  <c r="K539" i="250"/>
  <c r="L539" i="250" s="1"/>
  <c r="V486" i="249"/>
  <c r="W486" i="249" s="1"/>
  <c r="T511" i="248"/>
  <c r="V524" i="248" s="1"/>
  <c r="W524" i="248" s="1"/>
  <c r="J463" i="251" l="1"/>
  <c r="G463" i="251"/>
  <c r="F463" i="251"/>
  <c r="E463" i="251"/>
  <c r="D463" i="251"/>
  <c r="C463" i="251"/>
  <c r="B463" i="251"/>
  <c r="H461" i="251"/>
  <c r="H460" i="251"/>
  <c r="G460" i="251"/>
  <c r="F460" i="251"/>
  <c r="E460" i="251"/>
  <c r="D460" i="251"/>
  <c r="C460" i="251"/>
  <c r="B460" i="251"/>
  <c r="H459" i="251"/>
  <c r="G459" i="251"/>
  <c r="F459" i="251"/>
  <c r="E459" i="251"/>
  <c r="D459" i="251"/>
  <c r="C459" i="251"/>
  <c r="B459" i="251"/>
  <c r="K515" i="250"/>
  <c r="H515" i="250"/>
  <c r="G515" i="250"/>
  <c r="F515" i="250"/>
  <c r="E515" i="250"/>
  <c r="D515" i="250"/>
  <c r="C515" i="250"/>
  <c r="B515" i="250"/>
  <c r="I513" i="250"/>
  <c r="I512" i="250"/>
  <c r="H512" i="250"/>
  <c r="G512" i="250"/>
  <c r="F512" i="250"/>
  <c r="E512" i="250"/>
  <c r="D512" i="250"/>
  <c r="C512" i="250"/>
  <c r="B512" i="250"/>
  <c r="I511" i="250"/>
  <c r="H511" i="250"/>
  <c r="G511" i="250"/>
  <c r="F511" i="250"/>
  <c r="E511" i="250"/>
  <c r="D511" i="250"/>
  <c r="C511" i="250"/>
  <c r="B511" i="250"/>
  <c r="R462" i="249"/>
  <c r="N462" i="249"/>
  <c r="L462" i="249"/>
  <c r="J462" i="249"/>
  <c r="F462" i="249"/>
  <c r="D462" i="249"/>
  <c r="V462" i="249"/>
  <c r="Q462" i="249"/>
  <c r="P462" i="249"/>
  <c r="O462" i="249"/>
  <c r="M462" i="249"/>
  <c r="I462" i="249"/>
  <c r="H462" i="249"/>
  <c r="G462" i="249"/>
  <c r="E462" i="249"/>
  <c r="T460" i="249"/>
  <c r="T459" i="249"/>
  <c r="S459" i="249"/>
  <c r="R459" i="249"/>
  <c r="Q459" i="249"/>
  <c r="P459" i="249"/>
  <c r="O459" i="249"/>
  <c r="N459" i="249"/>
  <c r="M459" i="249"/>
  <c r="L459" i="249"/>
  <c r="K459" i="249"/>
  <c r="J459" i="249"/>
  <c r="I459" i="249"/>
  <c r="H459" i="249"/>
  <c r="G459" i="249"/>
  <c r="F459" i="249"/>
  <c r="E459" i="249"/>
  <c r="D459" i="249"/>
  <c r="C459" i="249"/>
  <c r="B459" i="249"/>
  <c r="T458" i="249"/>
  <c r="S458" i="249"/>
  <c r="R458" i="249"/>
  <c r="Q458" i="249"/>
  <c r="P458" i="249"/>
  <c r="O458" i="249"/>
  <c r="N458" i="249"/>
  <c r="M458" i="249"/>
  <c r="L458" i="249"/>
  <c r="K458" i="249"/>
  <c r="J458" i="249"/>
  <c r="I458" i="249"/>
  <c r="H458" i="249"/>
  <c r="G458" i="249"/>
  <c r="F458" i="249"/>
  <c r="E458" i="249"/>
  <c r="D458" i="249"/>
  <c r="C458" i="249"/>
  <c r="B458" i="249"/>
  <c r="V513" i="248"/>
  <c r="S513" i="248"/>
  <c r="R513" i="248"/>
  <c r="Q513" i="248"/>
  <c r="P513" i="248"/>
  <c r="O513" i="248"/>
  <c r="N513" i="248"/>
  <c r="M513" i="248"/>
  <c r="L513" i="248"/>
  <c r="K513" i="248"/>
  <c r="J513" i="248"/>
  <c r="I513" i="248"/>
  <c r="H513" i="248"/>
  <c r="G513" i="248"/>
  <c r="F513" i="248"/>
  <c r="E513" i="248"/>
  <c r="D513" i="248"/>
  <c r="C513" i="248"/>
  <c r="B513" i="248"/>
  <c r="T510" i="248"/>
  <c r="S510" i="248"/>
  <c r="R510" i="248"/>
  <c r="Q510" i="248"/>
  <c r="P510" i="248"/>
  <c r="O510" i="248"/>
  <c r="N510" i="248"/>
  <c r="M510" i="248"/>
  <c r="L510" i="248"/>
  <c r="K510" i="248"/>
  <c r="J510" i="248"/>
  <c r="I510" i="248"/>
  <c r="H510" i="248"/>
  <c r="G510" i="248"/>
  <c r="F510" i="248"/>
  <c r="E510" i="248"/>
  <c r="D510" i="248"/>
  <c r="C510" i="248"/>
  <c r="B510" i="248"/>
  <c r="T509" i="248"/>
  <c r="S509" i="248"/>
  <c r="R509" i="248"/>
  <c r="Q509" i="248"/>
  <c r="P509" i="248"/>
  <c r="O509" i="248"/>
  <c r="N509" i="248"/>
  <c r="M509" i="248"/>
  <c r="L509" i="248"/>
  <c r="K509" i="248"/>
  <c r="J509" i="248"/>
  <c r="I509" i="248"/>
  <c r="H509" i="248"/>
  <c r="G509" i="248"/>
  <c r="F509" i="248"/>
  <c r="E509" i="248"/>
  <c r="D509" i="248"/>
  <c r="C509" i="248"/>
  <c r="B509" i="248"/>
  <c r="J474" i="251" l="1"/>
  <c r="K474" i="251" s="1"/>
  <c r="K526" i="250"/>
  <c r="L526" i="250" s="1"/>
  <c r="V473" i="249"/>
  <c r="W473" i="249" s="1"/>
  <c r="B462" i="249"/>
  <c r="C462" i="249"/>
  <c r="K462" i="249"/>
  <c r="S462" i="249"/>
  <c r="J450" i="251"/>
  <c r="G450" i="251"/>
  <c r="F450" i="251"/>
  <c r="E450" i="251"/>
  <c r="D450" i="251"/>
  <c r="C450" i="251"/>
  <c r="B450" i="251"/>
  <c r="H448" i="251"/>
  <c r="H447" i="251"/>
  <c r="G447" i="251"/>
  <c r="F447" i="251"/>
  <c r="E447" i="251"/>
  <c r="D447" i="251"/>
  <c r="C447" i="251"/>
  <c r="B447" i="251"/>
  <c r="H446" i="251"/>
  <c r="G446" i="251"/>
  <c r="F446" i="251"/>
  <c r="E446" i="251"/>
  <c r="D446" i="251"/>
  <c r="C446" i="251"/>
  <c r="B446" i="251"/>
  <c r="K502" i="250"/>
  <c r="H502" i="250"/>
  <c r="G502" i="250"/>
  <c r="F502" i="250"/>
  <c r="E502" i="250"/>
  <c r="D502" i="250"/>
  <c r="C502" i="250"/>
  <c r="B502" i="250"/>
  <c r="I500" i="250"/>
  <c r="I499" i="250"/>
  <c r="H499" i="250"/>
  <c r="G499" i="250"/>
  <c r="F499" i="250"/>
  <c r="E499" i="250"/>
  <c r="D499" i="250"/>
  <c r="C499" i="250"/>
  <c r="B499" i="250"/>
  <c r="I498" i="250"/>
  <c r="H498" i="250"/>
  <c r="G498" i="250"/>
  <c r="F498" i="250"/>
  <c r="E498" i="250"/>
  <c r="D498" i="250"/>
  <c r="C498" i="250"/>
  <c r="B498" i="250"/>
  <c r="V449" i="249"/>
  <c r="S449" i="249"/>
  <c r="R449" i="249"/>
  <c r="Q449" i="249"/>
  <c r="P449" i="249"/>
  <c r="O449" i="249"/>
  <c r="N449" i="249"/>
  <c r="M449" i="249"/>
  <c r="L449" i="249"/>
  <c r="K449" i="249"/>
  <c r="J449" i="249"/>
  <c r="I449" i="249"/>
  <c r="H449" i="249"/>
  <c r="G449" i="249"/>
  <c r="F449" i="249"/>
  <c r="E449" i="249"/>
  <c r="D449" i="249"/>
  <c r="C449" i="249"/>
  <c r="B449" i="249"/>
  <c r="T447" i="249"/>
  <c r="T446" i="249"/>
  <c r="S446" i="249"/>
  <c r="R446" i="249"/>
  <c r="Q446" i="249"/>
  <c r="P446" i="249"/>
  <c r="O446" i="249"/>
  <c r="N446" i="249"/>
  <c r="M446" i="249"/>
  <c r="L446" i="249"/>
  <c r="K446" i="249"/>
  <c r="J446" i="249"/>
  <c r="I446" i="249"/>
  <c r="H446" i="249"/>
  <c r="G446" i="249"/>
  <c r="F446" i="249"/>
  <c r="E446" i="249"/>
  <c r="D446" i="249"/>
  <c r="C446" i="249"/>
  <c r="B446" i="249"/>
  <c r="T445" i="249"/>
  <c r="S445" i="249"/>
  <c r="R445" i="249"/>
  <c r="Q445" i="249"/>
  <c r="P445" i="249"/>
  <c r="O445" i="249"/>
  <c r="N445" i="249"/>
  <c r="M445" i="249"/>
  <c r="L445" i="249"/>
  <c r="K445" i="249"/>
  <c r="J445" i="249"/>
  <c r="I445" i="249"/>
  <c r="H445" i="249"/>
  <c r="G445" i="249"/>
  <c r="F445" i="249"/>
  <c r="E445" i="249"/>
  <c r="D445" i="249"/>
  <c r="C445" i="249"/>
  <c r="B445" i="249"/>
  <c r="V500" i="248"/>
  <c r="S500" i="248"/>
  <c r="R500" i="248"/>
  <c r="Q500" i="248"/>
  <c r="P500" i="248"/>
  <c r="O500" i="248"/>
  <c r="N500" i="248"/>
  <c r="M500" i="248"/>
  <c r="L500" i="248"/>
  <c r="K500" i="248"/>
  <c r="J500" i="248"/>
  <c r="I500" i="248"/>
  <c r="H500" i="248"/>
  <c r="G500" i="248"/>
  <c r="F500" i="248"/>
  <c r="E500" i="248"/>
  <c r="D500" i="248"/>
  <c r="C500" i="248"/>
  <c r="B500" i="248"/>
  <c r="T498" i="248"/>
  <c r="T497" i="248"/>
  <c r="S497" i="248"/>
  <c r="R497" i="248"/>
  <c r="Q497" i="248"/>
  <c r="P497" i="248"/>
  <c r="O497" i="248"/>
  <c r="N497" i="248"/>
  <c r="M497" i="248"/>
  <c r="L497" i="248"/>
  <c r="K497" i="248"/>
  <c r="J497" i="248"/>
  <c r="I497" i="248"/>
  <c r="H497" i="248"/>
  <c r="G497" i="248"/>
  <c r="F497" i="248"/>
  <c r="E497" i="248"/>
  <c r="D497" i="248"/>
  <c r="C497" i="248"/>
  <c r="B497" i="248"/>
  <c r="T496" i="248"/>
  <c r="S496" i="248"/>
  <c r="R496" i="248"/>
  <c r="Q496" i="248"/>
  <c r="P496" i="248"/>
  <c r="O496" i="248"/>
  <c r="N496" i="248"/>
  <c r="M496" i="248"/>
  <c r="L496" i="248"/>
  <c r="K496" i="248"/>
  <c r="J496" i="248"/>
  <c r="I496" i="248"/>
  <c r="H496" i="248"/>
  <c r="G496" i="248"/>
  <c r="F496" i="248"/>
  <c r="E496" i="248"/>
  <c r="D496" i="248"/>
  <c r="C496" i="248"/>
  <c r="B496" i="248"/>
  <c r="V511" i="248" l="1"/>
  <c r="W511" i="248" s="1"/>
  <c r="J461" i="251"/>
  <c r="K461" i="251" s="1"/>
  <c r="K513" i="250"/>
  <c r="L513" i="250" s="1"/>
  <c r="V460" i="249"/>
  <c r="W460" i="249" s="1"/>
  <c r="J437" i="251"/>
  <c r="G437" i="251"/>
  <c r="F437" i="251"/>
  <c r="E437" i="251"/>
  <c r="D437" i="251"/>
  <c r="C437" i="251"/>
  <c r="B437" i="251"/>
  <c r="H435" i="251"/>
  <c r="H434" i="251"/>
  <c r="G434" i="251"/>
  <c r="F434" i="251"/>
  <c r="E434" i="251"/>
  <c r="D434" i="251"/>
  <c r="C434" i="251"/>
  <c r="B434" i="251"/>
  <c r="H433" i="251"/>
  <c r="G433" i="251"/>
  <c r="F433" i="251"/>
  <c r="E433" i="251"/>
  <c r="D433" i="251"/>
  <c r="C433" i="251"/>
  <c r="B433" i="251"/>
  <c r="K489" i="250"/>
  <c r="H489" i="250"/>
  <c r="G489" i="250"/>
  <c r="F489" i="250"/>
  <c r="E489" i="250"/>
  <c r="D489" i="250"/>
  <c r="C489" i="250"/>
  <c r="B489" i="250"/>
  <c r="I487" i="250"/>
  <c r="I486" i="250"/>
  <c r="H486" i="250"/>
  <c r="G486" i="250"/>
  <c r="F486" i="250"/>
  <c r="E486" i="250"/>
  <c r="D486" i="250"/>
  <c r="C486" i="250"/>
  <c r="B486" i="250"/>
  <c r="I485" i="250"/>
  <c r="H485" i="250"/>
  <c r="G485" i="250"/>
  <c r="F485" i="250"/>
  <c r="E485" i="250"/>
  <c r="D485" i="250"/>
  <c r="C485" i="250"/>
  <c r="B485" i="250"/>
  <c r="V436" i="249"/>
  <c r="S436" i="249"/>
  <c r="R436" i="249"/>
  <c r="Q436" i="249"/>
  <c r="P436" i="249"/>
  <c r="O436" i="249"/>
  <c r="N436" i="249"/>
  <c r="M436" i="249"/>
  <c r="L436" i="249"/>
  <c r="K436" i="249"/>
  <c r="J436" i="249"/>
  <c r="I436" i="249"/>
  <c r="H436" i="249"/>
  <c r="G436" i="249"/>
  <c r="F436" i="249"/>
  <c r="E436" i="249"/>
  <c r="D436" i="249"/>
  <c r="C436" i="249"/>
  <c r="B436" i="249"/>
  <c r="T434" i="249"/>
  <c r="T433" i="249"/>
  <c r="S433" i="249"/>
  <c r="R433" i="249"/>
  <c r="Q433" i="249"/>
  <c r="P433" i="249"/>
  <c r="O433" i="249"/>
  <c r="N433" i="249"/>
  <c r="M433" i="249"/>
  <c r="L433" i="249"/>
  <c r="K433" i="249"/>
  <c r="J433" i="249"/>
  <c r="I433" i="249"/>
  <c r="H433" i="249"/>
  <c r="G433" i="249"/>
  <c r="F433" i="249"/>
  <c r="E433" i="249"/>
  <c r="D433" i="249"/>
  <c r="C433" i="249"/>
  <c r="B433" i="249"/>
  <c r="T432" i="249"/>
  <c r="S432" i="249"/>
  <c r="R432" i="249"/>
  <c r="Q432" i="249"/>
  <c r="P432" i="249"/>
  <c r="O432" i="249"/>
  <c r="N432" i="249"/>
  <c r="M432" i="249"/>
  <c r="L432" i="249"/>
  <c r="K432" i="249"/>
  <c r="J432" i="249"/>
  <c r="I432" i="249"/>
  <c r="H432" i="249"/>
  <c r="G432" i="249"/>
  <c r="F432" i="249"/>
  <c r="E432" i="249"/>
  <c r="D432" i="249"/>
  <c r="C432" i="249"/>
  <c r="B432" i="249"/>
  <c r="V487" i="248"/>
  <c r="S487" i="248"/>
  <c r="R487" i="248"/>
  <c r="Q487" i="248"/>
  <c r="P487" i="248"/>
  <c r="O487" i="248"/>
  <c r="N487" i="248"/>
  <c r="M487" i="248"/>
  <c r="L487" i="248"/>
  <c r="K487" i="248"/>
  <c r="J487" i="248"/>
  <c r="I487" i="248"/>
  <c r="H487" i="248"/>
  <c r="G487" i="248"/>
  <c r="F487" i="248"/>
  <c r="E487" i="248"/>
  <c r="D487" i="248"/>
  <c r="C487" i="248"/>
  <c r="B487" i="248"/>
  <c r="T485" i="248"/>
  <c r="T484" i="248"/>
  <c r="S484" i="248"/>
  <c r="R484" i="248"/>
  <c r="Q484" i="248"/>
  <c r="P484" i="248"/>
  <c r="O484" i="248"/>
  <c r="N484" i="248"/>
  <c r="M484" i="248"/>
  <c r="L484" i="248"/>
  <c r="K484" i="248"/>
  <c r="J484" i="248"/>
  <c r="I484" i="248"/>
  <c r="H484" i="248"/>
  <c r="G484" i="248"/>
  <c r="F484" i="248"/>
  <c r="E484" i="248"/>
  <c r="D484" i="248"/>
  <c r="C484" i="248"/>
  <c r="B484" i="248"/>
  <c r="T483" i="248"/>
  <c r="S483" i="248"/>
  <c r="R483" i="248"/>
  <c r="Q483" i="248"/>
  <c r="P483" i="248"/>
  <c r="O483" i="248"/>
  <c r="N483" i="248"/>
  <c r="M483" i="248"/>
  <c r="L483" i="248"/>
  <c r="K483" i="248"/>
  <c r="J483" i="248"/>
  <c r="I483" i="248"/>
  <c r="H483" i="248"/>
  <c r="G483" i="248"/>
  <c r="F483" i="248"/>
  <c r="E483" i="248"/>
  <c r="D483" i="248"/>
  <c r="C483" i="248"/>
  <c r="B483" i="248"/>
  <c r="V498" i="248" l="1"/>
  <c r="W498" i="248" s="1"/>
  <c r="J448" i="251"/>
  <c r="K448" i="251" s="1"/>
  <c r="K500" i="250"/>
  <c r="L500" i="250" s="1"/>
  <c r="V447" i="249"/>
  <c r="W447" i="249" s="1"/>
  <c r="J424" i="251"/>
  <c r="G424" i="251"/>
  <c r="F424" i="251"/>
  <c r="E424" i="251"/>
  <c r="D424" i="251"/>
  <c r="C424" i="251"/>
  <c r="B424" i="251"/>
  <c r="H422" i="251"/>
  <c r="J435" i="251" s="1"/>
  <c r="K435" i="251" s="1"/>
  <c r="H421" i="251"/>
  <c r="G421" i="251"/>
  <c r="F421" i="251"/>
  <c r="E421" i="251"/>
  <c r="D421" i="251"/>
  <c r="C421" i="251"/>
  <c r="B421" i="251"/>
  <c r="H420" i="251"/>
  <c r="G420" i="251"/>
  <c r="F420" i="251"/>
  <c r="E420" i="251"/>
  <c r="D420" i="251"/>
  <c r="C420" i="251"/>
  <c r="B420" i="251"/>
  <c r="K476" i="250"/>
  <c r="H476" i="250"/>
  <c r="G476" i="250"/>
  <c r="F476" i="250"/>
  <c r="E476" i="250"/>
  <c r="D476" i="250"/>
  <c r="C476" i="250"/>
  <c r="B476" i="250"/>
  <c r="I474" i="250"/>
  <c r="K487" i="250" s="1"/>
  <c r="L487" i="250" s="1"/>
  <c r="I473" i="250"/>
  <c r="H473" i="250"/>
  <c r="G473" i="250"/>
  <c r="F473" i="250"/>
  <c r="E473" i="250"/>
  <c r="D473" i="250"/>
  <c r="C473" i="250"/>
  <c r="B473" i="250"/>
  <c r="I472" i="250"/>
  <c r="H472" i="250"/>
  <c r="G472" i="250"/>
  <c r="F472" i="250"/>
  <c r="E472" i="250"/>
  <c r="D472" i="250"/>
  <c r="C472" i="250"/>
  <c r="B472" i="250"/>
  <c r="V423" i="249"/>
  <c r="S423" i="249"/>
  <c r="R423" i="249"/>
  <c r="Q423" i="249"/>
  <c r="P423" i="249"/>
  <c r="O423" i="249"/>
  <c r="N423" i="249"/>
  <c r="M423" i="249"/>
  <c r="L423" i="249"/>
  <c r="K423" i="249"/>
  <c r="J423" i="249"/>
  <c r="I423" i="249"/>
  <c r="H423" i="249"/>
  <c r="G423" i="249"/>
  <c r="F423" i="249"/>
  <c r="E423" i="249"/>
  <c r="D423" i="249"/>
  <c r="C423" i="249"/>
  <c r="B423" i="249"/>
  <c r="T421" i="249"/>
  <c r="V434" i="249" s="1"/>
  <c r="W434" i="249" s="1"/>
  <c r="T420" i="249"/>
  <c r="S420" i="249"/>
  <c r="R420" i="249"/>
  <c r="Q420" i="249"/>
  <c r="P420" i="249"/>
  <c r="O420" i="249"/>
  <c r="N420" i="249"/>
  <c r="M420" i="249"/>
  <c r="L420" i="249"/>
  <c r="K420" i="249"/>
  <c r="J420" i="249"/>
  <c r="I420" i="249"/>
  <c r="H420" i="249"/>
  <c r="G420" i="249"/>
  <c r="F420" i="249"/>
  <c r="E420" i="249"/>
  <c r="D420" i="249"/>
  <c r="C420" i="249"/>
  <c r="B420" i="249"/>
  <c r="T419" i="249"/>
  <c r="S419" i="249"/>
  <c r="R419" i="249"/>
  <c r="Q419" i="249"/>
  <c r="P419" i="249"/>
  <c r="O419" i="249"/>
  <c r="N419" i="249"/>
  <c r="M419" i="249"/>
  <c r="L419" i="249"/>
  <c r="K419" i="249"/>
  <c r="J419" i="249"/>
  <c r="I419" i="249"/>
  <c r="H419" i="249"/>
  <c r="G419" i="249"/>
  <c r="F419" i="249"/>
  <c r="E419" i="249"/>
  <c r="D419" i="249"/>
  <c r="C419" i="249"/>
  <c r="B419" i="249"/>
  <c r="V474" i="248"/>
  <c r="S474" i="248"/>
  <c r="R474" i="248"/>
  <c r="Q474" i="248"/>
  <c r="P474" i="248"/>
  <c r="O474" i="248"/>
  <c r="N474" i="248"/>
  <c r="M474" i="248"/>
  <c r="L474" i="248"/>
  <c r="K474" i="248"/>
  <c r="J474" i="248"/>
  <c r="I474" i="248"/>
  <c r="H474" i="248"/>
  <c r="G474" i="248"/>
  <c r="F474" i="248"/>
  <c r="E474" i="248"/>
  <c r="D474" i="248"/>
  <c r="C474" i="248"/>
  <c r="B474" i="248"/>
  <c r="T472" i="248"/>
  <c r="V485" i="248" s="1"/>
  <c r="W485" i="248" s="1"/>
  <c r="T471" i="248"/>
  <c r="S471" i="248"/>
  <c r="R471" i="248"/>
  <c r="Q471" i="248"/>
  <c r="P471" i="248"/>
  <c r="O471" i="248"/>
  <c r="N471" i="248"/>
  <c r="M471" i="248"/>
  <c r="L471" i="248"/>
  <c r="K471" i="248"/>
  <c r="J471" i="248"/>
  <c r="I471" i="248"/>
  <c r="H471" i="248"/>
  <c r="G471" i="248"/>
  <c r="F471" i="248"/>
  <c r="E471" i="248"/>
  <c r="D471" i="248"/>
  <c r="C471" i="248"/>
  <c r="B471" i="248"/>
  <c r="T470" i="248"/>
  <c r="S470" i="248"/>
  <c r="R470" i="248"/>
  <c r="Q470" i="248"/>
  <c r="P470" i="248"/>
  <c r="O470" i="248"/>
  <c r="N470" i="248"/>
  <c r="M470" i="248"/>
  <c r="L470" i="248"/>
  <c r="K470" i="248"/>
  <c r="J470" i="248"/>
  <c r="I470" i="248"/>
  <c r="H470" i="248"/>
  <c r="G470" i="248"/>
  <c r="F470" i="248"/>
  <c r="E470" i="248"/>
  <c r="D470" i="248"/>
  <c r="C470" i="248"/>
  <c r="B470" i="248"/>
  <c r="J411" i="251" l="1"/>
  <c r="G411" i="251"/>
  <c r="F411" i="251"/>
  <c r="E411" i="251"/>
  <c r="D411" i="251"/>
  <c r="C411" i="251"/>
  <c r="B411" i="251"/>
  <c r="H409" i="251"/>
  <c r="J422" i="251" s="1"/>
  <c r="K422" i="251" s="1"/>
  <c r="H408" i="251"/>
  <c r="G408" i="251"/>
  <c r="F408" i="251"/>
  <c r="E408" i="251"/>
  <c r="D408" i="251"/>
  <c r="C408" i="251"/>
  <c r="B408" i="251"/>
  <c r="H407" i="251"/>
  <c r="G407" i="251"/>
  <c r="F407" i="251"/>
  <c r="E407" i="251"/>
  <c r="D407" i="251"/>
  <c r="C407" i="251"/>
  <c r="B407" i="251"/>
  <c r="K463" i="250"/>
  <c r="H463" i="250"/>
  <c r="G463" i="250"/>
  <c r="F463" i="250"/>
  <c r="E463" i="250"/>
  <c r="D463" i="250"/>
  <c r="C463" i="250"/>
  <c r="B463" i="250"/>
  <c r="I461" i="250"/>
  <c r="I460" i="250"/>
  <c r="H460" i="250"/>
  <c r="G460" i="250"/>
  <c r="F460" i="250"/>
  <c r="E460" i="250"/>
  <c r="D460" i="250"/>
  <c r="C460" i="250"/>
  <c r="B460" i="250"/>
  <c r="I459" i="250"/>
  <c r="H459" i="250"/>
  <c r="G459" i="250"/>
  <c r="F459" i="250"/>
  <c r="E459" i="250"/>
  <c r="D459" i="250"/>
  <c r="C459" i="250"/>
  <c r="B459" i="250"/>
  <c r="V410" i="249"/>
  <c r="S410" i="249"/>
  <c r="R410" i="249"/>
  <c r="Q410" i="249"/>
  <c r="P410" i="249"/>
  <c r="O410" i="249"/>
  <c r="N410" i="249"/>
  <c r="M410" i="249"/>
  <c r="L410" i="249"/>
  <c r="K410" i="249"/>
  <c r="J410" i="249"/>
  <c r="I410" i="249"/>
  <c r="H410" i="249"/>
  <c r="G410" i="249"/>
  <c r="F410" i="249"/>
  <c r="E410" i="249"/>
  <c r="D410" i="249"/>
  <c r="C410" i="249"/>
  <c r="B410" i="249"/>
  <c r="T408" i="249"/>
  <c r="T407" i="249"/>
  <c r="S407" i="249"/>
  <c r="R407" i="249"/>
  <c r="Q407" i="249"/>
  <c r="P407" i="249"/>
  <c r="O407" i="249"/>
  <c r="N407" i="249"/>
  <c r="M407" i="249"/>
  <c r="L407" i="249"/>
  <c r="K407" i="249"/>
  <c r="J407" i="249"/>
  <c r="I407" i="249"/>
  <c r="H407" i="249"/>
  <c r="G407" i="249"/>
  <c r="F407" i="249"/>
  <c r="E407" i="249"/>
  <c r="D407" i="249"/>
  <c r="C407" i="249"/>
  <c r="B407" i="249"/>
  <c r="T406" i="249"/>
  <c r="S406" i="249"/>
  <c r="R406" i="249"/>
  <c r="Q406" i="249"/>
  <c r="P406" i="249"/>
  <c r="O406" i="249"/>
  <c r="N406" i="249"/>
  <c r="M406" i="249"/>
  <c r="L406" i="249"/>
  <c r="K406" i="249"/>
  <c r="J406" i="249"/>
  <c r="I406" i="249"/>
  <c r="H406" i="249"/>
  <c r="G406" i="249"/>
  <c r="F406" i="249"/>
  <c r="E406" i="249"/>
  <c r="D406" i="249"/>
  <c r="C406" i="249"/>
  <c r="B406" i="249"/>
  <c r="V461" i="248"/>
  <c r="S461" i="248"/>
  <c r="R461" i="248"/>
  <c r="Q461" i="248"/>
  <c r="P461" i="248"/>
  <c r="O461" i="248"/>
  <c r="N461" i="248"/>
  <c r="M461" i="248"/>
  <c r="L461" i="248"/>
  <c r="K461" i="248"/>
  <c r="J461" i="248"/>
  <c r="I461" i="248"/>
  <c r="H461" i="248"/>
  <c r="G461" i="248"/>
  <c r="F461" i="248"/>
  <c r="E461" i="248"/>
  <c r="D461" i="248"/>
  <c r="C461" i="248"/>
  <c r="B461" i="248"/>
  <c r="T459" i="248"/>
  <c r="V472" i="248" s="1"/>
  <c r="W472" i="248" s="1"/>
  <c r="T458" i="248"/>
  <c r="S458" i="248"/>
  <c r="R458" i="248"/>
  <c r="Q458" i="248"/>
  <c r="P458" i="248"/>
  <c r="O458" i="248"/>
  <c r="N458" i="248"/>
  <c r="M458" i="248"/>
  <c r="L458" i="248"/>
  <c r="K458" i="248"/>
  <c r="J458" i="248"/>
  <c r="I458" i="248"/>
  <c r="H458" i="248"/>
  <c r="G458" i="248"/>
  <c r="F458" i="248"/>
  <c r="E458" i="248"/>
  <c r="D458" i="248"/>
  <c r="C458" i="248"/>
  <c r="B458" i="248"/>
  <c r="T457" i="248"/>
  <c r="S457" i="248"/>
  <c r="R457" i="248"/>
  <c r="Q457" i="248"/>
  <c r="P457" i="248"/>
  <c r="O457" i="248"/>
  <c r="N457" i="248"/>
  <c r="M457" i="248"/>
  <c r="L457" i="248"/>
  <c r="K457" i="248"/>
  <c r="J457" i="248"/>
  <c r="I457" i="248"/>
  <c r="H457" i="248"/>
  <c r="G457" i="248"/>
  <c r="F457" i="248"/>
  <c r="E457" i="248"/>
  <c r="D457" i="248"/>
  <c r="C457" i="248"/>
  <c r="B457" i="248"/>
  <c r="V421" i="249" l="1"/>
  <c r="W421" i="249" s="1"/>
  <c r="K474" i="250"/>
  <c r="L474" i="250" s="1"/>
  <c r="J398" i="251"/>
  <c r="G398" i="251"/>
  <c r="F398" i="251"/>
  <c r="E398" i="251"/>
  <c r="D398" i="251"/>
  <c r="C398" i="251"/>
  <c r="B398" i="251"/>
  <c r="H396" i="251"/>
  <c r="H395" i="251"/>
  <c r="G395" i="251"/>
  <c r="F395" i="251"/>
  <c r="E395" i="251"/>
  <c r="D395" i="251"/>
  <c r="C395" i="251"/>
  <c r="B395" i="251"/>
  <c r="H394" i="251"/>
  <c r="G394" i="251"/>
  <c r="F394" i="251"/>
  <c r="E394" i="251"/>
  <c r="D394" i="251"/>
  <c r="C394" i="251"/>
  <c r="B394" i="251"/>
  <c r="K450" i="250"/>
  <c r="H450" i="250"/>
  <c r="G450" i="250"/>
  <c r="F450" i="250"/>
  <c r="E450" i="250"/>
  <c r="D450" i="250"/>
  <c r="C450" i="250"/>
  <c r="B450" i="250"/>
  <c r="I448" i="250"/>
  <c r="K461" i="250" s="1"/>
  <c r="L461" i="250" s="1"/>
  <c r="I447" i="250"/>
  <c r="H447" i="250"/>
  <c r="G447" i="250"/>
  <c r="F447" i="250"/>
  <c r="E447" i="250"/>
  <c r="D447" i="250"/>
  <c r="C447" i="250"/>
  <c r="B447" i="250"/>
  <c r="I446" i="250"/>
  <c r="H446" i="250"/>
  <c r="G446" i="250"/>
  <c r="F446" i="250"/>
  <c r="E446" i="250"/>
  <c r="D446" i="250"/>
  <c r="C446" i="250"/>
  <c r="B446" i="250"/>
  <c r="V397" i="249"/>
  <c r="S397" i="249"/>
  <c r="R397" i="249"/>
  <c r="Q397" i="249"/>
  <c r="P397" i="249"/>
  <c r="O397" i="249"/>
  <c r="N397" i="249"/>
  <c r="M397" i="249"/>
  <c r="L397" i="249"/>
  <c r="K397" i="249"/>
  <c r="J397" i="249"/>
  <c r="I397" i="249"/>
  <c r="H397" i="249"/>
  <c r="G397" i="249"/>
  <c r="F397" i="249"/>
  <c r="E397" i="249"/>
  <c r="D397" i="249"/>
  <c r="C397" i="249"/>
  <c r="B397" i="249"/>
  <c r="T395" i="249"/>
  <c r="T394" i="249"/>
  <c r="S394" i="249"/>
  <c r="R394" i="249"/>
  <c r="Q394" i="249"/>
  <c r="P394" i="249"/>
  <c r="O394" i="249"/>
  <c r="N394" i="249"/>
  <c r="M394" i="249"/>
  <c r="L394" i="249"/>
  <c r="K394" i="249"/>
  <c r="J394" i="249"/>
  <c r="I394" i="249"/>
  <c r="H394" i="249"/>
  <c r="G394" i="249"/>
  <c r="F394" i="249"/>
  <c r="E394" i="249"/>
  <c r="D394" i="249"/>
  <c r="C394" i="249"/>
  <c r="B394" i="249"/>
  <c r="T393" i="249"/>
  <c r="S393" i="249"/>
  <c r="R393" i="249"/>
  <c r="Q393" i="249"/>
  <c r="P393" i="249"/>
  <c r="O393" i="249"/>
  <c r="N393" i="249"/>
  <c r="M393" i="249"/>
  <c r="L393" i="249"/>
  <c r="K393" i="249"/>
  <c r="J393" i="249"/>
  <c r="I393" i="249"/>
  <c r="H393" i="249"/>
  <c r="G393" i="249"/>
  <c r="F393" i="249"/>
  <c r="E393" i="249"/>
  <c r="D393" i="249"/>
  <c r="C393" i="249"/>
  <c r="B393" i="249"/>
  <c r="V448" i="248"/>
  <c r="S448" i="248"/>
  <c r="R448" i="248"/>
  <c r="Q448" i="248"/>
  <c r="P448" i="248"/>
  <c r="O448" i="248"/>
  <c r="N448" i="248"/>
  <c r="M448" i="248"/>
  <c r="L448" i="248"/>
  <c r="K448" i="248"/>
  <c r="J448" i="248"/>
  <c r="I448" i="248"/>
  <c r="H448" i="248"/>
  <c r="G448" i="248"/>
  <c r="F448" i="248"/>
  <c r="E448" i="248"/>
  <c r="D448" i="248"/>
  <c r="C448" i="248"/>
  <c r="B448" i="248"/>
  <c r="T446" i="248"/>
  <c r="V459" i="248" s="1"/>
  <c r="W459" i="248" s="1"/>
  <c r="T445" i="248"/>
  <c r="S445" i="248"/>
  <c r="R445" i="248"/>
  <c r="Q445" i="248"/>
  <c r="P445" i="248"/>
  <c r="O445" i="248"/>
  <c r="N445" i="248"/>
  <c r="M445" i="248"/>
  <c r="L445" i="248"/>
  <c r="K445" i="248"/>
  <c r="J445" i="248"/>
  <c r="I445" i="248"/>
  <c r="H445" i="248"/>
  <c r="G445" i="248"/>
  <c r="F445" i="248"/>
  <c r="E445" i="248"/>
  <c r="D445" i="248"/>
  <c r="C445" i="248"/>
  <c r="B445" i="248"/>
  <c r="T444" i="248"/>
  <c r="S444" i="248"/>
  <c r="R444" i="248"/>
  <c r="Q444" i="248"/>
  <c r="P444" i="248"/>
  <c r="O444" i="248"/>
  <c r="N444" i="248"/>
  <c r="M444" i="248"/>
  <c r="L444" i="248"/>
  <c r="K444" i="248"/>
  <c r="J444" i="248"/>
  <c r="I444" i="248"/>
  <c r="H444" i="248"/>
  <c r="G444" i="248"/>
  <c r="F444" i="248"/>
  <c r="E444" i="248"/>
  <c r="D444" i="248"/>
  <c r="C444" i="248"/>
  <c r="B444" i="248"/>
  <c r="J409" i="251" l="1"/>
  <c r="K409" i="251" s="1"/>
  <c r="V408" i="249"/>
  <c r="W408" i="249" s="1"/>
  <c r="J385" i="251"/>
  <c r="G385" i="251"/>
  <c r="F385" i="251"/>
  <c r="E385" i="251"/>
  <c r="D385" i="251"/>
  <c r="C385" i="251"/>
  <c r="B385" i="251"/>
  <c r="H383" i="251"/>
  <c r="J396" i="251" s="1"/>
  <c r="K396" i="251" s="1"/>
  <c r="H382" i="251"/>
  <c r="G382" i="251"/>
  <c r="F382" i="251"/>
  <c r="E382" i="251"/>
  <c r="D382" i="251"/>
  <c r="C382" i="251"/>
  <c r="B382" i="251"/>
  <c r="H381" i="251"/>
  <c r="G381" i="251"/>
  <c r="F381" i="251"/>
  <c r="E381" i="251"/>
  <c r="D381" i="251"/>
  <c r="C381" i="251"/>
  <c r="B381" i="251"/>
  <c r="K437" i="250"/>
  <c r="H437" i="250"/>
  <c r="G437" i="250"/>
  <c r="F437" i="250"/>
  <c r="E437" i="250"/>
  <c r="D437" i="250"/>
  <c r="C437" i="250"/>
  <c r="B437" i="250"/>
  <c r="I435" i="250"/>
  <c r="I434" i="250"/>
  <c r="H434" i="250"/>
  <c r="G434" i="250"/>
  <c r="F434" i="250"/>
  <c r="E434" i="250"/>
  <c r="D434" i="250"/>
  <c r="C434" i="250"/>
  <c r="B434" i="250"/>
  <c r="I433" i="250"/>
  <c r="H433" i="250"/>
  <c r="G433" i="250"/>
  <c r="F433" i="250"/>
  <c r="E433" i="250"/>
  <c r="D433" i="250"/>
  <c r="C433" i="250"/>
  <c r="B433" i="250"/>
  <c r="V384" i="249"/>
  <c r="S384" i="249"/>
  <c r="R384" i="249"/>
  <c r="Q384" i="249"/>
  <c r="P384" i="249"/>
  <c r="O384" i="249"/>
  <c r="N384" i="249"/>
  <c r="M384" i="249"/>
  <c r="L384" i="249"/>
  <c r="K384" i="249"/>
  <c r="J384" i="249"/>
  <c r="I384" i="249"/>
  <c r="H384" i="249"/>
  <c r="G384" i="249"/>
  <c r="F384" i="249"/>
  <c r="E384" i="249"/>
  <c r="D384" i="249"/>
  <c r="C384" i="249"/>
  <c r="B384" i="249"/>
  <c r="T382" i="249"/>
  <c r="V395" i="249" s="1"/>
  <c r="W395" i="249" s="1"/>
  <c r="T381" i="249"/>
  <c r="S381" i="249"/>
  <c r="R381" i="249"/>
  <c r="Q381" i="249"/>
  <c r="P381" i="249"/>
  <c r="O381" i="249"/>
  <c r="N381" i="249"/>
  <c r="M381" i="249"/>
  <c r="L381" i="249"/>
  <c r="K381" i="249"/>
  <c r="J381" i="249"/>
  <c r="I381" i="249"/>
  <c r="H381" i="249"/>
  <c r="G381" i="249"/>
  <c r="F381" i="249"/>
  <c r="E381" i="249"/>
  <c r="D381" i="249"/>
  <c r="C381" i="249"/>
  <c r="B381" i="249"/>
  <c r="T380" i="249"/>
  <c r="S380" i="249"/>
  <c r="R380" i="249"/>
  <c r="Q380" i="249"/>
  <c r="P380" i="249"/>
  <c r="O380" i="249"/>
  <c r="N380" i="249"/>
  <c r="M380" i="249"/>
  <c r="L380" i="249"/>
  <c r="K380" i="249"/>
  <c r="J380" i="249"/>
  <c r="I380" i="249"/>
  <c r="H380" i="249"/>
  <c r="G380" i="249"/>
  <c r="F380" i="249"/>
  <c r="E380" i="249"/>
  <c r="D380" i="249"/>
  <c r="C380" i="249"/>
  <c r="B380" i="249"/>
  <c r="V435" i="248"/>
  <c r="S435" i="248"/>
  <c r="R435" i="248"/>
  <c r="Q435" i="248"/>
  <c r="P435" i="248"/>
  <c r="O435" i="248"/>
  <c r="N435" i="248"/>
  <c r="M435" i="248"/>
  <c r="L435" i="248"/>
  <c r="K435" i="248"/>
  <c r="J435" i="248"/>
  <c r="I435" i="248"/>
  <c r="H435" i="248"/>
  <c r="G435" i="248"/>
  <c r="F435" i="248"/>
  <c r="E435" i="248"/>
  <c r="D435" i="248"/>
  <c r="C435" i="248"/>
  <c r="B435" i="248"/>
  <c r="T433" i="248"/>
  <c r="T432" i="248"/>
  <c r="S432" i="248"/>
  <c r="R432" i="248"/>
  <c r="Q432" i="248"/>
  <c r="P432" i="248"/>
  <c r="O432" i="248"/>
  <c r="N432" i="248"/>
  <c r="M432" i="248"/>
  <c r="L432" i="248"/>
  <c r="K432" i="248"/>
  <c r="J432" i="248"/>
  <c r="I432" i="248"/>
  <c r="H432" i="248"/>
  <c r="G432" i="248"/>
  <c r="F432" i="248"/>
  <c r="E432" i="248"/>
  <c r="D432" i="248"/>
  <c r="C432" i="248"/>
  <c r="B432" i="248"/>
  <c r="T431" i="248"/>
  <c r="S431" i="248"/>
  <c r="R431" i="248"/>
  <c r="Q431" i="248"/>
  <c r="P431" i="248"/>
  <c r="O431" i="248"/>
  <c r="N431" i="248"/>
  <c r="M431" i="248"/>
  <c r="L431" i="248"/>
  <c r="K431" i="248"/>
  <c r="J431" i="248"/>
  <c r="I431" i="248"/>
  <c r="H431" i="248"/>
  <c r="G431" i="248"/>
  <c r="F431" i="248"/>
  <c r="E431" i="248"/>
  <c r="D431" i="248"/>
  <c r="C431" i="248"/>
  <c r="B431" i="248"/>
  <c r="V446" i="248" l="1"/>
  <c r="W446" i="248" s="1"/>
  <c r="K448" i="250"/>
  <c r="L448" i="250" s="1"/>
  <c r="G372" i="251"/>
  <c r="E372" i="251"/>
  <c r="C372" i="251"/>
  <c r="B372" i="251"/>
  <c r="J372" i="251"/>
  <c r="F372" i="251"/>
  <c r="D372" i="251"/>
  <c r="H370" i="251"/>
  <c r="J383" i="251" s="1"/>
  <c r="K383" i="251" s="1"/>
  <c r="H369" i="251"/>
  <c r="G369" i="251"/>
  <c r="F369" i="251"/>
  <c r="E369" i="251"/>
  <c r="D369" i="251"/>
  <c r="C369" i="251"/>
  <c r="B369" i="251"/>
  <c r="H368" i="251"/>
  <c r="G368" i="251"/>
  <c r="F368" i="251"/>
  <c r="E368" i="251"/>
  <c r="D368" i="251"/>
  <c r="C368" i="251"/>
  <c r="B368" i="251"/>
  <c r="K424" i="250"/>
  <c r="H424" i="250"/>
  <c r="G424" i="250"/>
  <c r="F424" i="250"/>
  <c r="E424" i="250"/>
  <c r="D424" i="250"/>
  <c r="C424" i="250"/>
  <c r="B424" i="250"/>
  <c r="I422" i="250"/>
  <c r="K435" i="250" s="1"/>
  <c r="L435" i="250" s="1"/>
  <c r="I421" i="250"/>
  <c r="H421" i="250"/>
  <c r="G421" i="250"/>
  <c r="F421" i="250"/>
  <c r="E421" i="250"/>
  <c r="D421" i="250"/>
  <c r="C421" i="250"/>
  <c r="B421" i="250"/>
  <c r="I420" i="250"/>
  <c r="H420" i="250"/>
  <c r="G420" i="250"/>
  <c r="F420" i="250"/>
  <c r="E420" i="250"/>
  <c r="D420" i="250"/>
  <c r="C420" i="250"/>
  <c r="B420" i="250"/>
  <c r="S371" i="249"/>
  <c r="R371" i="249"/>
  <c r="Q371" i="249"/>
  <c r="K371" i="249"/>
  <c r="J371" i="249"/>
  <c r="I371" i="249"/>
  <c r="C371" i="249"/>
  <c r="B371" i="249"/>
  <c r="V371" i="249"/>
  <c r="P371" i="249"/>
  <c r="O371" i="249"/>
  <c r="N371" i="249"/>
  <c r="M371" i="249"/>
  <c r="L371" i="249"/>
  <c r="H371" i="249"/>
  <c r="G371" i="249"/>
  <c r="F371" i="249"/>
  <c r="E371" i="249"/>
  <c r="D371" i="249"/>
  <c r="T369" i="249"/>
  <c r="V382" i="249" s="1"/>
  <c r="W382" i="249" s="1"/>
  <c r="T368" i="249"/>
  <c r="S368" i="249"/>
  <c r="R368" i="249"/>
  <c r="Q368" i="249"/>
  <c r="P368" i="249"/>
  <c r="O368" i="249"/>
  <c r="N368" i="249"/>
  <c r="M368" i="249"/>
  <c r="L368" i="249"/>
  <c r="K368" i="249"/>
  <c r="J368" i="249"/>
  <c r="I368" i="249"/>
  <c r="H368" i="249"/>
  <c r="G368" i="249"/>
  <c r="F368" i="249"/>
  <c r="E368" i="249"/>
  <c r="D368" i="249"/>
  <c r="C368" i="249"/>
  <c r="B368" i="249"/>
  <c r="T367" i="249"/>
  <c r="S367" i="249"/>
  <c r="R367" i="249"/>
  <c r="Q367" i="249"/>
  <c r="P367" i="249"/>
  <c r="O367" i="249"/>
  <c r="N367" i="249"/>
  <c r="M367" i="249"/>
  <c r="L367" i="249"/>
  <c r="K367" i="249"/>
  <c r="J367" i="249"/>
  <c r="I367" i="249"/>
  <c r="H367" i="249"/>
  <c r="G367" i="249"/>
  <c r="F367" i="249"/>
  <c r="E367" i="249"/>
  <c r="D367" i="249"/>
  <c r="C367" i="249"/>
  <c r="B367" i="249"/>
  <c r="V422" i="248"/>
  <c r="S422" i="248"/>
  <c r="R422" i="248"/>
  <c r="Q422" i="248"/>
  <c r="P422" i="248"/>
  <c r="O422" i="248"/>
  <c r="N422" i="248"/>
  <c r="M422" i="248"/>
  <c r="L422" i="248"/>
  <c r="K422" i="248"/>
  <c r="J422" i="248"/>
  <c r="I422" i="248"/>
  <c r="H422" i="248"/>
  <c r="G422" i="248"/>
  <c r="F422" i="248"/>
  <c r="E422" i="248"/>
  <c r="D422" i="248"/>
  <c r="C422" i="248"/>
  <c r="B422" i="248"/>
  <c r="T420" i="248"/>
  <c r="T419" i="248"/>
  <c r="S419" i="248"/>
  <c r="R419" i="248"/>
  <c r="Q419" i="248"/>
  <c r="P419" i="248"/>
  <c r="O419" i="248"/>
  <c r="N419" i="248"/>
  <c r="M419" i="248"/>
  <c r="L419" i="248"/>
  <c r="K419" i="248"/>
  <c r="J419" i="248"/>
  <c r="I419" i="248"/>
  <c r="H419" i="248"/>
  <c r="G419" i="248"/>
  <c r="F419" i="248"/>
  <c r="E419" i="248"/>
  <c r="D419" i="248"/>
  <c r="C419" i="248"/>
  <c r="B419" i="248"/>
  <c r="T418" i="248"/>
  <c r="S418" i="248"/>
  <c r="R418" i="248"/>
  <c r="Q418" i="248"/>
  <c r="P418" i="248"/>
  <c r="O418" i="248"/>
  <c r="N418" i="248"/>
  <c r="M418" i="248"/>
  <c r="L418" i="248"/>
  <c r="K418" i="248"/>
  <c r="J418" i="248"/>
  <c r="I418" i="248"/>
  <c r="H418" i="248"/>
  <c r="G418" i="248"/>
  <c r="F418" i="248"/>
  <c r="E418" i="248"/>
  <c r="D418" i="248"/>
  <c r="C418" i="248"/>
  <c r="B418" i="248"/>
  <c r="V433" i="248" l="1"/>
  <c r="W433" i="248" s="1"/>
  <c r="J359" i="251"/>
  <c r="G359" i="251"/>
  <c r="F359" i="251"/>
  <c r="E359" i="251"/>
  <c r="D359" i="251"/>
  <c r="C359" i="251"/>
  <c r="B359" i="251"/>
  <c r="H357" i="251"/>
  <c r="H356" i="251"/>
  <c r="G356" i="251"/>
  <c r="F356" i="251"/>
  <c r="E356" i="251"/>
  <c r="D356" i="251"/>
  <c r="C356" i="251"/>
  <c r="B356" i="251"/>
  <c r="H355" i="251"/>
  <c r="G355" i="251"/>
  <c r="F355" i="251"/>
  <c r="E355" i="251"/>
  <c r="D355" i="251"/>
  <c r="C355" i="251"/>
  <c r="B355" i="251"/>
  <c r="K411" i="250"/>
  <c r="H411" i="250"/>
  <c r="G411" i="250"/>
  <c r="F411" i="250"/>
  <c r="E411" i="250"/>
  <c r="D411" i="250"/>
  <c r="C411" i="250"/>
  <c r="B411" i="250"/>
  <c r="I409" i="250"/>
  <c r="I408" i="250"/>
  <c r="H408" i="250"/>
  <c r="G408" i="250"/>
  <c r="F408" i="250"/>
  <c r="E408" i="250"/>
  <c r="D408" i="250"/>
  <c r="C408" i="250"/>
  <c r="B408" i="250"/>
  <c r="I407" i="250"/>
  <c r="H407" i="250"/>
  <c r="G407" i="250"/>
  <c r="F407" i="250"/>
  <c r="E407" i="250"/>
  <c r="D407" i="250"/>
  <c r="C407" i="250"/>
  <c r="B407" i="250"/>
  <c r="V358" i="249"/>
  <c r="S358" i="249"/>
  <c r="R358" i="249"/>
  <c r="Q358" i="249"/>
  <c r="P358" i="249"/>
  <c r="O358" i="249"/>
  <c r="N358" i="249"/>
  <c r="M358" i="249"/>
  <c r="L358" i="249"/>
  <c r="K358" i="249"/>
  <c r="J358" i="249"/>
  <c r="I358" i="249"/>
  <c r="H358" i="249"/>
  <c r="G358" i="249"/>
  <c r="F358" i="249"/>
  <c r="E358" i="249"/>
  <c r="D358" i="249"/>
  <c r="C358" i="249"/>
  <c r="B358" i="249"/>
  <c r="T356" i="249"/>
  <c r="T355" i="249"/>
  <c r="S355" i="249"/>
  <c r="R355" i="249"/>
  <c r="Q355" i="249"/>
  <c r="P355" i="249"/>
  <c r="O355" i="249"/>
  <c r="N355" i="249"/>
  <c r="M355" i="249"/>
  <c r="L355" i="249"/>
  <c r="K355" i="249"/>
  <c r="J355" i="249"/>
  <c r="I355" i="249"/>
  <c r="H355" i="249"/>
  <c r="G355" i="249"/>
  <c r="F355" i="249"/>
  <c r="E355" i="249"/>
  <c r="D355" i="249"/>
  <c r="C355" i="249"/>
  <c r="B355" i="249"/>
  <c r="T354" i="249"/>
  <c r="S354" i="249"/>
  <c r="R354" i="249"/>
  <c r="Q354" i="249"/>
  <c r="P354" i="249"/>
  <c r="O354" i="249"/>
  <c r="N354" i="249"/>
  <c r="M354" i="249"/>
  <c r="L354" i="249"/>
  <c r="K354" i="249"/>
  <c r="J354" i="249"/>
  <c r="I354" i="249"/>
  <c r="H354" i="249"/>
  <c r="G354" i="249"/>
  <c r="F354" i="249"/>
  <c r="E354" i="249"/>
  <c r="D354" i="249"/>
  <c r="C354" i="249"/>
  <c r="B354" i="249"/>
  <c r="V409" i="248"/>
  <c r="S409" i="248"/>
  <c r="R409" i="248"/>
  <c r="Q409" i="248"/>
  <c r="P409" i="248"/>
  <c r="O409" i="248"/>
  <c r="N409" i="248"/>
  <c r="M409" i="248"/>
  <c r="L409" i="248"/>
  <c r="K409" i="248"/>
  <c r="J409" i="248"/>
  <c r="I409" i="248"/>
  <c r="H409" i="248"/>
  <c r="G409" i="248"/>
  <c r="F409" i="248"/>
  <c r="E409" i="248"/>
  <c r="D409" i="248"/>
  <c r="C409" i="248"/>
  <c r="B409" i="248"/>
  <c r="T407" i="248"/>
  <c r="T406" i="248"/>
  <c r="S406" i="248"/>
  <c r="R406" i="248"/>
  <c r="Q406" i="248"/>
  <c r="P406" i="248"/>
  <c r="O406" i="248"/>
  <c r="N406" i="248"/>
  <c r="M406" i="248"/>
  <c r="L406" i="248"/>
  <c r="K406" i="248"/>
  <c r="J406" i="248"/>
  <c r="I406" i="248"/>
  <c r="H406" i="248"/>
  <c r="G406" i="248"/>
  <c r="F406" i="248"/>
  <c r="E406" i="248"/>
  <c r="D406" i="248"/>
  <c r="C406" i="248"/>
  <c r="B406" i="248"/>
  <c r="T405" i="248"/>
  <c r="S405" i="248"/>
  <c r="R405" i="248"/>
  <c r="Q405" i="248"/>
  <c r="P405" i="248"/>
  <c r="O405" i="248"/>
  <c r="N405" i="248"/>
  <c r="M405" i="248"/>
  <c r="L405" i="248"/>
  <c r="K405" i="248"/>
  <c r="J405" i="248"/>
  <c r="I405" i="248"/>
  <c r="H405" i="248"/>
  <c r="G405" i="248"/>
  <c r="F405" i="248"/>
  <c r="E405" i="248"/>
  <c r="D405" i="248"/>
  <c r="C405" i="248"/>
  <c r="B405" i="248"/>
  <c r="J370" i="251" l="1"/>
  <c r="K370" i="251" s="1"/>
  <c r="V369" i="249"/>
  <c r="W369" i="249" s="1"/>
  <c r="V420" i="248"/>
  <c r="W420" i="248" s="1"/>
  <c r="K422" i="250"/>
  <c r="L422" i="250" s="1"/>
  <c r="J346" i="251"/>
  <c r="G346" i="251"/>
  <c r="F346" i="251"/>
  <c r="E346" i="251"/>
  <c r="D346" i="251"/>
  <c r="C346" i="251"/>
  <c r="B346" i="251"/>
  <c r="H344" i="251"/>
  <c r="J357" i="251" s="1"/>
  <c r="K357" i="251" s="1"/>
  <c r="H343" i="251"/>
  <c r="G343" i="251"/>
  <c r="F343" i="251"/>
  <c r="E343" i="251"/>
  <c r="D343" i="251"/>
  <c r="C343" i="251"/>
  <c r="B343" i="251"/>
  <c r="H342" i="251"/>
  <c r="G342" i="251"/>
  <c r="F342" i="251"/>
  <c r="E342" i="251"/>
  <c r="D342" i="251"/>
  <c r="C342" i="251"/>
  <c r="B342" i="251"/>
  <c r="K397" i="250"/>
  <c r="H397" i="250"/>
  <c r="G397" i="250"/>
  <c r="F397" i="250"/>
  <c r="E397" i="250"/>
  <c r="D397" i="250"/>
  <c r="C397" i="250"/>
  <c r="B397" i="250"/>
  <c r="I395" i="250"/>
  <c r="K409" i="250" s="1"/>
  <c r="L409" i="250" s="1"/>
  <c r="I394" i="250"/>
  <c r="H394" i="250"/>
  <c r="G394" i="250"/>
  <c r="F394" i="250"/>
  <c r="E394" i="250"/>
  <c r="D394" i="250"/>
  <c r="C394" i="250"/>
  <c r="B394" i="250"/>
  <c r="I393" i="250"/>
  <c r="H393" i="250"/>
  <c r="G393" i="250"/>
  <c r="F393" i="250"/>
  <c r="E393" i="250"/>
  <c r="D393" i="250"/>
  <c r="C393" i="250"/>
  <c r="B393" i="250"/>
  <c r="V345" i="249"/>
  <c r="S345" i="249"/>
  <c r="R345" i="249"/>
  <c r="Q345" i="249"/>
  <c r="P345" i="249"/>
  <c r="O345" i="249"/>
  <c r="N345" i="249"/>
  <c r="M345" i="249"/>
  <c r="L345" i="249"/>
  <c r="K345" i="249"/>
  <c r="J345" i="249"/>
  <c r="I345" i="249"/>
  <c r="H345" i="249"/>
  <c r="G345" i="249"/>
  <c r="F345" i="249"/>
  <c r="E345" i="249"/>
  <c r="D345" i="249"/>
  <c r="C345" i="249"/>
  <c r="B345" i="249"/>
  <c r="T343" i="249"/>
  <c r="V356" i="249" s="1"/>
  <c r="W356" i="249" s="1"/>
  <c r="T342" i="249"/>
  <c r="S342" i="249"/>
  <c r="R342" i="249"/>
  <c r="Q342" i="249"/>
  <c r="P342" i="249"/>
  <c r="O342" i="249"/>
  <c r="N342" i="249"/>
  <c r="M342" i="249"/>
  <c r="L342" i="249"/>
  <c r="K342" i="249"/>
  <c r="J342" i="249"/>
  <c r="I342" i="249"/>
  <c r="H342" i="249"/>
  <c r="G342" i="249"/>
  <c r="F342" i="249"/>
  <c r="E342" i="249"/>
  <c r="D342" i="249"/>
  <c r="C342" i="249"/>
  <c r="B342" i="249"/>
  <c r="T341" i="249"/>
  <c r="S341" i="249"/>
  <c r="R341" i="249"/>
  <c r="Q341" i="249"/>
  <c r="P341" i="249"/>
  <c r="O341" i="249"/>
  <c r="N341" i="249"/>
  <c r="M341" i="249"/>
  <c r="L341" i="249"/>
  <c r="K341" i="249"/>
  <c r="J341" i="249"/>
  <c r="I341" i="249"/>
  <c r="H341" i="249"/>
  <c r="G341" i="249"/>
  <c r="F341" i="249"/>
  <c r="E341" i="249"/>
  <c r="D341" i="249"/>
  <c r="C341" i="249"/>
  <c r="B341" i="249"/>
  <c r="V396" i="248"/>
  <c r="S396" i="248"/>
  <c r="R396" i="248"/>
  <c r="Q396" i="248"/>
  <c r="P396" i="248"/>
  <c r="O396" i="248"/>
  <c r="N396" i="248"/>
  <c r="M396" i="248"/>
  <c r="L396" i="248"/>
  <c r="K396" i="248"/>
  <c r="J396" i="248"/>
  <c r="I396" i="248"/>
  <c r="H396" i="248"/>
  <c r="G396" i="248"/>
  <c r="F396" i="248"/>
  <c r="E396" i="248"/>
  <c r="D396" i="248"/>
  <c r="C396" i="248"/>
  <c r="B396" i="248"/>
  <c r="T394" i="248"/>
  <c r="T393" i="248"/>
  <c r="S393" i="248"/>
  <c r="R393" i="248"/>
  <c r="Q393" i="248"/>
  <c r="P393" i="248"/>
  <c r="O393" i="248"/>
  <c r="N393" i="248"/>
  <c r="M393" i="248"/>
  <c r="L393" i="248"/>
  <c r="K393" i="248"/>
  <c r="J393" i="248"/>
  <c r="I393" i="248"/>
  <c r="H393" i="248"/>
  <c r="G393" i="248"/>
  <c r="F393" i="248"/>
  <c r="E393" i="248"/>
  <c r="D393" i="248"/>
  <c r="C393" i="248"/>
  <c r="B393" i="248"/>
  <c r="T392" i="248"/>
  <c r="S392" i="248"/>
  <c r="R392" i="248"/>
  <c r="Q392" i="248"/>
  <c r="P392" i="248"/>
  <c r="O392" i="248"/>
  <c r="N392" i="248"/>
  <c r="M392" i="248"/>
  <c r="L392" i="248"/>
  <c r="K392" i="248"/>
  <c r="J392" i="248"/>
  <c r="I392" i="248"/>
  <c r="H392" i="248"/>
  <c r="G392" i="248"/>
  <c r="F392" i="248"/>
  <c r="E392" i="248"/>
  <c r="D392" i="248"/>
  <c r="C392" i="248"/>
  <c r="B392" i="248"/>
  <c r="V407" i="248" l="1"/>
  <c r="W407" i="248" s="1"/>
  <c r="J333" i="251"/>
  <c r="G333" i="251"/>
  <c r="F333" i="251"/>
  <c r="E333" i="251"/>
  <c r="D333" i="251"/>
  <c r="C333" i="251"/>
  <c r="B333" i="251"/>
  <c r="H331" i="251"/>
  <c r="H330" i="251"/>
  <c r="G330" i="251"/>
  <c r="F330" i="251"/>
  <c r="E330" i="251"/>
  <c r="D330" i="251"/>
  <c r="C330" i="251"/>
  <c r="B330" i="251"/>
  <c r="H329" i="251"/>
  <c r="G329" i="251"/>
  <c r="F329" i="251"/>
  <c r="E329" i="251"/>
  <c r="D329" i="251"/>
  <c r="C329" i="251"/>
  <c r="B329" i="251"/>
  <c r="K383" i="250"/>
  <c r="H383" i="250"/>
  <c r="G383" i="250"/>
  <c r="F383" i="250"/>
  <c r="E383" i="250"/>
  <c r="D383" i="250"/>
  <c r="C383" i="250"/>
  <c r="B383" i="250"/>
  <c r="I381" i="250"/>
  <c r="K395" i="250" s="1"/>
  <c r="L395" i="250" s="1"/>
  <c r="I380" i="250"/>
  <c r="H380" i="250"/>
  <c r="G380" i="250"/>
  <c r="F380" i="250"/>
  <c r="E380" i="250"/>
  <c r="D380" i="250"/>
  <c r="C380" i="250"/>
  <c r="B380" i="250"/>
  <c r="I379" i="250"/>
  <c r="H379" i="250"/>
  <c r="G379" i="250"/>
  <c r="F379" i="250"/>
  <c r="E379" i="250"/>
  <c r="D379" i="250"/>
  <c r="C379" i="250"/>
  <c r="B379" i="250"/>
  <c r="V332" i="249"/>
  <c r="S332" i="249"/>
  <c r="R332" i="249"/>
  <c r="Q332" i="249"/>
  <c r="P332" i="249"/>
  <c r="O332" i="249"/>
  <c r="N332" i="249"/>
  <c r="M332" i="249"/>
  <c r="L332" i="249"/>
  <c r="K332" i="249"/>
  <c r="J332" i="249"/>
  <c r="I332" i="249"/>
  <c r="H332" i="249"/>
  <c r="G332" i="249"/>
  <c r="F332" i="249"/>
  <c r="E332" i="249"/>
  <c r="D332" i="249"/>
  <c r="C332" i="249"/>
  <c r="B332" i="249"/>
  <c r="T330" i="249"/>
  <c r="V343" i="249" s="1"/>
  <c r="W343" i="249" s="1"/>
  <c r="T329" i="249"/>
  <c r="S329" i="249"/>
  <c r="R329" i="249"/>
  <c r="Q329" i="249"/>
  <c r="P329" i="249"/>
  <c r="O329" i="249"/>
  <c r="N329" i="249"/>
  <c r="M329" i="249"/>
  <c r="L329" i="249"/>
  <c r="K329" i="249"/>
  <c r="J329" i="249"/>
  <c r="I329" i="249"/>
  <c r="H329" i="249"/>
  <c r="G329" i="249"/>
  <c r="F329" i="249"/>
  <c r="E329" i="249"/>
  <c r="D329" i="249"/>
  <c r="C329" i="249"/>
  <c r="B329" i="249"/>
  <c r="T328" i="249"/>
  <c r="S328" i="249"/>
  <c r="R328" i="249"/>
  <c r="Q328" i="249"/>
  <c r="P328" i="249"/>
  <c r="O328" i="249"/>
  <c r="N328" i="249"/>
  <c r="M328" i="249"/>
  <c r="L328" i="249"/>
  <c r="K328" i="249"/>
  <c r="J328" i="249"/>
  <c r="I328" i="249"/>
  <c r="H328" i="249"/>
  <c r="G328" i="249"/>
  <c r="F328" i="249"/>
  <c r="E328" i="249"/>
  <c r="D328" i="249"/>
  <c r="C328" i="249"/>
  <c r="B328" i="249"/>
  <c r="V383" i="248"/>
  <c r="S383" i="248"/>
  <c r="R383" i="248"/>
  <c r="Q383" i="248"/>
  <c r="P383" i="248"/>
  <c r="O383" i="248"/>
  <c r="N383" i="248"/>
  <c r="M383" i="248"/>
  <c r="L383" i="248"/>
  <c r="K383" i="248"/>
  <c r="J383" i="248"/>
  <c r="I383" i="248"/>
  <c r="H383" i="248"/>
  <c r="G383" i="248"/>
  <c r="F383" i="248"/>
  <c r="E383" i="248"/>
  <c r="D383" i="248"/>
  <c r="C383" i="248"/>
  <c r="B383" i="248"/>
  <c r="T381" i="248"/>
  <c r="T380" i="248"/>
  <c r="S380" i="248"/>
  <c r="R380" i="248"/>
  <c r="Q380" i="248"/>
  <c r="P380" i="248"/>
  <c r="O380" i="248"/>
  <c r="N380" i="248"/>
  <c r="M380" i="248"/>
  <c r="L380" i="248"/>
  <c r="K380" i="248"/>
  <c r="J380" i="248"/>
  <c r="I380" i="248"/>
  <c r="H380" i="248"/>
  <c r="G380" i="248"/>
  <c r="F380" i="248"/>
  <c r="E380" i="248"/>
  <c r="D380" i="248"/>
  <c r="C380" i="248"/>
  <c r="B380" i="248"/>
  <c r="T379" i="248"/>
  <c r="S379" i="248"/>
  <c r="R379" i="248"/>
  <c r="Q379" i="248"/>
  <c r="P379" i="248"/>
  <c r="O379" i="248"/>
  <c r="N379" i="248"/>
  <c r="M379" i="248"/>
  <c r="L379" i="248"/>
  <c r="K379" i="248"/>
  <c r="J379" i="248"/>
  <c r="I379" i="248"/>
  <c r="H379" i="248"/>
  <c r="G379" i="248"/>
  <c r="F379" i="248"/>
  <c r="E379" i="248"/>
  <c r="D379" i="248"/>
  <c r="C379" i="248"/>
  <c r="B379" i="248"/>
  <c r="V394" i="248" l="1"/>
  <c r="W394" i="248" s="1"/>
  <c r="J344" i="251"/>
  <c r="K344" i="251" s="1"/>
  <c r="S319" i="249"/>
  <c r="R319" i="249"/>
  <c r="Q319" i="249"/>
  <c r="P319" i="249"/>
  <c r="O319" i="249"/>
  <c r="N319" i="249"/>
  <c r="M319" i="249"/>
  <c r="L319" i="249"/>
  <c r="K319" i="249"/>
  <c r="J319" i="249"/>
  <c r="I319" i="249"/>
  <c r="H319" i="249"/>
  <c r="G319" i="249"/>
  <c r="F319" i="249"/>
  <c r="E319" i="249"/>
  <c r="D319" i="249"/>
  <c r="C319" i="249"/>
  <c r="B319" i="249"/>
  <c r="T367" i="248" l="1"/>
  <c r="S367" i="248"/>
  <c r="R367" i="248"/>
  <c r="Q367" i="248"/>
  <c r="P367" i="248"/>
  <c r="O367" i="248"/>
  <c r="N367" i="248"/>
  <c r="M367" i="248"/>
  <c r="L367" i="248"/>
  <c r="K367" i="248"/>
  <c r="J367" i="248"/>
  <c r="I367" i="248"/>
  <c r="H367" i="248"/>
  <c r="G367" i="248"/>
  <c r="F367" i="248"/>
  <c r="E367" i="248"/>
  <c r="D367" i="248"/>
  <c r="C367" i="248"/>
  <c r="B367" i="248"/>
  <c r="V319" i="249"/>
  <c r="T316" i="249"/>
  <c r="S316" i="249"/>
  <c r="R316" i="249"/>
  <c r="Q316" i="249"/>
  <c r="P316" i="249"/>
  <c r="O316" i="249"/>
  <c r="N316" i="249"/>
  <c r="M316" i="249"/>
  <c r="L316" i="249"/>
  <c r="K316" i="249"/>
  <c r="J316" i="249"/>
  <c r="I316" i="249"/>
  <c r="H316" i="249"/>
  <c r="G316" i="249"/>
  <c r="F316" i="249"/>
  <c r="E316" i="249"/>
  <c r="D316" i="249"/>
  <c r="C316" i="249"/>
  <c r="B316" i="249"/>
  <c r="J320" i="251"/>
  <c r="I365" i="250"/>
  <c r="H365" i="250"/>
  <c r="G365" i="250"/>
  <c r="F365" i="250"/>
  <c r="E365" i="250"/>
  <c r="D365" i="250"/>
  <c r="C365" i="250"/>
  <c r="B365" i="250"/>
  <c r="H317" i="251"/>
  <c r="G317" i="251"/>
  <c r="F317" i="251"/>
  <c r="E317" i="251"/>
  <c r="D317" i="251"/>
  <c r="C317" i="251"/>
  <c r="B317" i="251"/>
  <c r="G320" i="251"/>
  <c r="F320" i="251"/>
  <c r="E320" i="251"/>
  <c r="D320" i="251"/>
  <c r="C320" i="251"/>
  <c r="B320" i="251"/>
  <c r="H318" i="251"/>
  <c r="H316" i="251"/>
  <c r="G316" i="251"/>
  <c r="F316" i="251"/>
  <c r="E316" i="251"/>
  <c r="D316" i="251"/>
  <c r="C316" i="251"/>
  <c r="B316" i="251"/>
  <c r="H368" i="250"/>
  <c r="G368" i="250"/>
  <c r="F368" i="250"/>
  <c r="E368" i="250"/>
  <c r="D368" i="250"/>
  <c r="C368" i="250"/>
  <c r="B368" i="250"/>
  <c r="K368" i="250"/>
  <c r="I366" i="250"/>
  <c r="I364" i="250"/>
  <c r="H364" i="250"/>
  <c r="G364" i="250"/>
  <c r="F364" i="250"/>
  <c r="E364" i="250"/>
  <c r="D364" i="250"/>
  <c r="C364" i="250"/>
  <c r="B364" i="250"/>
  <c r="T317" i="249"/>
  <c r="V330" i="249" s="1"/>
  <c r="W330" i="249" s="1"/>
  <c r="T315" i="249"/>
  <c r="S315" i="249"/>
  <c r="R315" i="249"/>
  <c r="Q315" i="249"/>
  <c r="P315" i="249"/>
  <c r="O315" i="249"/>
  <c r="N315" i="249"/>
  <c r="M315" i="249"/>
  <c r="L315" i="249"/>
  <c r="K315" i="249"/>
  <c r="J315" i="249"/>
  <c r="I315" i="249"/>
  <c r="H315" i="249"/>
  <c r="G315" i="249"/>
  <c r="F315" i="249"/>
  <c r="E315" i="249"/>
  <c r="D315" i="249"/>
  <c r="C315" i="249"/>
  <c r="B315" i="249"/>
  <c r="V370" i="248"/>
  <c r="S370" i="248"/>
  <c r="R370" i="248"/>
  <c r="Q370" i="248"/>
  <c r="P370" i="248"/>
  <c r="O370" i="248"/>
  <c r="N370" i="248"/>
  <c r="M370" i="248"/>
  <c r="L370" i="248"/>
  <c r="K370" i="248"/>
  <c r="J370" i="248"/>
  <c r="I370" i="248"/>
  <c r="H370" i="248"/>
  <c r="G370" i="248"/>
  <c r="F370" i="248"/>
  <c r="E370" i="248"/>
  <c r="D370" i="248"/>
  <c r="C370" i="248"/>
  <c r="B370" i="248"/>
  <c r="T368" i="248"/>
  <c r="T366" i="248"/>
  <c r="S366" i="248"/>
  <c r="R366" i="248"/>
  <c r="Q366" i="248"/>
  <c r="P366" i="248"/>
  <c r="O366" i="248"/>
  <c r="N366" i="248"/>
  <c r="M366" i="248"/>
  <c r="L366" i="248"/>
  <c r="K366" i="248"/>
  <c r="J366" i="248"/>
  <c r="I366" i="248"/>
  <c r="H366" i="248"/>
  <c r="G366" i="248"/>
  <c r="F366" i="248"/>
  <c r="E366" i="248"/>
  <c r="D366" i="248"/>
  <c r="C366" i="248"/>
  <c r="B366" i="248"/>
  <c r="V381" i="248" l="1"/>
  <c r="W381" i="248" s="1"/>
  <c r="J331" i="251"/>
  <c r="K331" i="251" s="1"/>
  <c r="K381" i="250"/>
  <c r="L381" i="250" s="1"/>
  <c r="C354" i="250"/>
  <c r="D354" i="250"/>
  <c r="E354" i="250"/>
  <c r="F354" i="250"/>
  <c r="G354" i="250"/>
  <c r="B354" i="250"/>
  <c r="G307" i="251" l="1"/>
  <c r="F307" i="251"/>
  <c r="E307" i="251"/>
  <c r="D307" i="251"/>
  <c r="C307" i="251"/>
  <c r="B307" i="251"/>
  <c r="E303" i="251" l="1"/>
  <c r="E304" i="251"/>
  <c r="M357" i="248" l="1"/>
  <c r="E357" i="248"/>
  <c r="H354" i="250"/>
  <c r="I351" i="250"/>
  <c r="H351" i="250"/>
  <c r="G351" i="250"/>
  <c r="F351" i="250"/>
  <c r="E351" i="250"/>
  <c r="D351" i="250"/>
  <c r="C351" i="250"/>
  <c r="B351" i="250"/>
  <c r="S357" i="248"/>
  <c r="R357" i="248"/>
  <c r="Q357" i="248"/>
  <c r="P357" i="248"/>
  <c r="O357" i="248"/>
  <c r="N357" i="248"/>
  <c r="L357" i="248"/>
  <c r="K357" i="248"/>
  <c r="J357" i="248"/>
  <c r="I357" i="248"/>
  <c r="H357" i="248"/>
  <c r="G357" i="248"/>
  <c r="F357" i="248"/>
  <c r="D357" i="248"/>
  <c r="C357" i="248"/>
  <c r="B357" i="248"/>
  <c r="I353" i="248" l="1"/>
  <c r="J353" i="248"/>
  <c r="I354" i="248"/>
  <c r="J354" i="248"/>
  <c r="S306" i="249" l="1"/>
  <c r="R306" i="249"/>
  <c r="Q306" i="249"/>
  <c r="P306" i="249"/>
  <c r="O306" i="249"/>
  <c r="N306" i="249"/>
  <c r="M306" i="249"/>
  <c r="L306" i="249"/>
  <c r="K306" i="249"/>
  <c r="J306" i="249"/>
  <c r="I306" i="249"/>
  <c r="H306" i="249"/>
  <c r="G306" i="249"/>
  <c r="F306" i="249"/>
  <c r="E306" i="249"/>
  <c r="D306" i="249"/>
  <c r="C306" i="249"/>
  <c r="B306" i="249"/>
  <c r="T303" i="249" l="1"/>
  <c r="S303" i="249"/>
  <c r="R303" i="249"/>
  <c r="Q303" i="249"/>
  <c r="P303" i="249"/>
  <c r="O303" i="249"/>
  <c r="N303" i="249"/>
  <c r="M303" i="249"/>
  <c r="L303" i="249"/>
  <c r="K303" i="249"/>
  <c r="J303" i="249"/>
  <c r="I303" i="249"/>
  <c r="H303" i="249"/>
  <c r="G303" i="249"/>
  <c r="F303" i="249"/>
  <c r="E303" i="249"/>
  <c r="D303" i="249"/>
  <c r="C303" i="249"/>
  <c r="B303" i="249"/>
  <c r="N302" i="249"/>
  <c r="O302" i="249"/>
  <c r="C302" i="249"/>
  <c r="D302" i="249"/>
  <c r="E302" i="249"/>
  <c r="F302" i="249"/>
  <c r="G302" i="249"/>
  <c r="H302" i="249"/>
  <c r="I302" i="249"/>
  <c r="J302" i="249"/>
  <c r="K302" i="249"/>
  <c r="L302" i="249"/>
  <c r="M302" i="249"/>
  <c r="J307" i="251"/>
  <c r="H305" i="251"/>
  <c r="J318" i="251" s="1"/>
  <c r="K318" i="251" s="1"/>
  <c r="H304" i="251"/>
  <c r="G304" i="251"/>
  <c r="F304" i="251"/>
  <c r="D304" i="251"/>
  <c r="C304" i="251"/>
  <c r="B304" i="251"/>
  <c r="H303" i="251"/>
  <c r="G303" i="251"/>
  <c r="F303" i="251"/>
  <c r="D303" i="251"/>
  <c r="C303" i="251"/>
  <c r="B303" i="251"/>
  <c r="K354" i="250"/>
  <c r="I352" i="250"/>
  <c r="I350" i="250"/>
  <c r="H350" i="250"/>
  <c r="G350" i="250"/>
  <c r="F350" i="250"/>
  <c r="E350" i="250"/>
  <c r="D350" i="250"/>
  <c r="C350" i="250"/>
  <c r="B350" i="250"/>
  <c r="V306" i="249"/>
  <c r="T304" i="249"/>
  <c r="V317" i="249" s="1"/>
  <c r="W317" i="249" s="1"/>
  <c r="T302" i="249"/>
  <c r="S302" i="249"/>
  <c r="R302" i="249"/>
  <c r="Q302" i="249"/>
  <c r="P302" i="249"/>
  <c r="B302" i="249"/>
  <c r="V357" i="248"/>
  <c r="T354" i="248"/>
  <c r="S354" i="248"/>
  <c r="R354" i="248"/>
  <c r="Q354" i="248"/>
  <c r="P354" i="248"/>
  <c r="O354" i="248"/>
  <c r="N354" i="248"/>
  <c r="M354" i="248"/>
  <c r="L354" i="248"/>
  <c r="K354" i="248"/>
  <c r="H354" i="248"/>
  <c r="G354" i="248"/>
  <c r="F354" i="248"/>
  <c r="E354" i="248"/>
  <c r="D354" i="248"/>
  <c r="C354" i="248"/>
  <c r="B354" i="248"/>
  <c r="T353" i="248"/>
  <c r="S353" i="248"/>
  <c r="R353" i="248"/>
  <c r="Q353" i="248"/>
  <c r="P353" i="248"/>
  <c r="O353" i="248"/>
  <c r="N353" i="248"/>
  <c r="M353" i="248"/>
  <c r="L353" i="248"/>
  <c r="K353" i="248"/>
  <c r="H353" i="248"/>
  <c r="G353" i="248"/>
  <c r="F353" i="248"/>
  <c r="E353" i="248"/>
  <c r="D353" i="248"/>
  <c r="C353" i="248"/>
  <c r="B353" i="248"/>
  <c r="K366" i="250" l="1"/>
  <c r="L366" i="250" s="1"/>
  <c r="T355" i="248"/>
  <c r="V368" i="248" s="1"/>
  <c r="W368" i="248" s="1"/>
  <c r="H339" i="250"/>
  <c r="F339" i="250"/>
  <c r="R344" i="248" l="1"/>
  <c r="AB343" i="248"/>
  <c r="H343" i="248"/>
  <c r="P341" i="248"/>
  <c r="F341" i="248"/>
  <c r="Z340" i="248"/>
  <c r="P339" i="248"/>
  <c r="F339" i="248"/>
  <c r="Z338" i="248"/>
  <c r="F336" i="248"/>
  <c r="Z335" i="248"/>
  <c r="P335" i="248"/>
  <c r="Z333" i="248"/>
  <c r="P333" i="248"/>
  <c r="F333" i="248"/>
  <c r="Z331" i="248"/>
  <c r="P331" i="248"/>
  <c r="F331" i="248"/>
  <c r="P344" i="248" l="1"/>
  <c r="Z343" i="248"/>
  <c r="F343" i="248"/>
  <c r="I292" i="251"/>
  <c r="F292" i="251"/>
  <c r="E292" i="251"/>
  <c r="D292" i="251"/>
  <c r="C292" i="251"/>
  <c r="B292" i="251"/>
  <c r="G290" i="251"/>
  <c r="G289" i="251"/>
  <c r="F289" i="251"/>
  <c r="E289" i="251"/>
  <c r="D289" i="251"/>
  <c r="C289" i="251"/>
  <c r="B289" i="251"/>
  <c r="G288" i="251"/>
  <c r="F288" i="251"/>
  <c r="E288" i="251"/>
  <c r="D288" i="251"/>
  <c r="C288" i="251"/>
  <c r="B288" i="251"/>
  <c r="K322" i="250"/>
  <c r="H322" i="250"/>
  <c r="G322" i="250"/>
  <c r="F322" i="250"/>
  <c r="E322" i="250"/>
  <c r="D322" i="250"/>
  <c r="C322" i="250"/>
  <c r="B322" i="250"/>
  <c r="I320" i="250"/>
  <c r="K352" i="250" s="1"/>
  <c r="L352" i="250" s="1"/>
  <c r="I319" i="250"/>
  <c r="H319" i="250"/>
  <c r="G319" i="250"/>
  <c r="F319" i="250"/>
  <c r="E319" i="250"/>
  <c r="D319" i="250"/>
  <c r="C319" i="250"/>
  <c r="B319" i="250"/>
  <c r="I318" i="250"/>
  <c r="H318" i="250"/>
  <c r="G318" i="250"/>
  <c r="F318" i="250"/>
  <c r="E318" i="250"/>
  <c r="D318" i="250"/>
  <c r="C318" i="250"/>
  <c r="B318" i="250"/>
  <c r="I292" i="249"/>
  <c r="F292" i="249"/>
  <c r="E292" i="249"/>
  <c r="D292" i="249"/>
  <c r="C292" i="249"/>
  <c r="B292" i="249"/>
  <c r="G290" i="249"/>
  <c r="G289" i="249"/>
  <c r="F289" i="249"/>
  <c r="E289" i="249"/>
  <c r="D289" i="249"/>
  <c r="C289" i="249"/>
  <c r="B289" i="249"/>
  <c r="G288" i="249"/>
  <c r="F288" i="249"/>
  <c r="E288" i="249"/>
  <c r="D288" i="249"/>
  <c r="C288" i="249"/>
  <c r="B288" i="249"/>
  <c r="X325" i="248"/>
  <c r="U325" i="248"/>
  <c r="T325" i="248"/>
  <c r="S325" i="248"/>
  <c r="R325" i="248"/>
  <c r="Q325" i="248"/>
  <c r="P325" i="248"/>
  <c r="O325" i="248"/>
  <c r="N325" i="248"/>
  <c r="M325" i="248"/>
  <c r="L325" i="248"/>
  <c r="K325" i="248"/>
  <c r="J325" i="248"/>
  <c r="I325" i="248"/>
  <c r="H325" i="248"/>
  <c r="G325" i="248"/>
  <c r="F325" i="248"/>
  <c r="E325" i="248"/>
  <c r="D325" i="248"/>
  <c r="C325" i="248"/>
  <c r="B325" i="248"/>
  <c r="V323" i="248"/>
  <c r="V355" i="248" s="1"/>
  <c r="W355" i="248" s="1"/>
  <c r="V322" i="248"/>
  <c r="U322" i="248"/>
  <c r="T322" i="248"/>
  <c r="S322" i="248"/>
  <c r="R322" i="248"/>
  <c r="Q322" i="248"/>
  <c r="P322" i="248"/>
  <c r="O322" i="248"/>
  <c r="N322" i="248"/>
  <c r="M322" i="248"/>
  <c r="L322" i="248"/>
  <c r="K322" i="248"/>
  <c r="J322" i="248"/>
  <c r="I322" i="248"/>
  <c r="H322" i="248"/>
  <c r="G322" i="248"/>
  <c r="F322" i="248"/>
  <c r="E322" i="248"/>
  <c r="D322" i="248"/>
  <c r="C322" i="248"/>
  <c r="B322" i="248"/>
  <c r="V321" i="248"/>
  <c r="U321" i="248"/>
  <c r="T321" i="248"/>
  <c r="S321" i="248"/>
  <c r="R321" i="248"/>
  <c r="Q321" i="248"/>
  <c r="P321" i="248"/>
  <c r="O321" i="248"/>
  <c r="N321" i="248"/>
  <c r="M321" i="248"/>
  <c r="L321" i="248"/>
  <c r="K321" i="248"/>
  <c r="J321" i="248"/>
  <c r="I321" i="248"/>
  <c r="H321" i="248"/>
  <c r="G321" i="248"/>
  <c r="F321" i="248"/>
  <c r="E321" i="248"/>
  <c r="D321" i="248"/>
  <c r="C321" i="248"/>
  <c r="B321" i="248"/>
  <c r="J305" i="251" l="1"/>
  <c r="K305" i="251" s="1"/>
  <c r="V304" i="249"/>
  <c r="W304" i="249" s="1"/>
  <c r="I304" i="250"/>
  <c r="F305" i="250"/>
  <c r="G305" i="250"/>
  <c r="F308" i="250"/>
  <c r="G308" i="250"/>
  <c r="F304" i="250"/>
  <c r="I279" i="251" l="1"/>
  <c r="F279" i="251"/>
  <c r="E279" i="251"/>
  <c r="D279" i="251"/>
  <c r="C279" i="251"/>
  <c r="B279" i="251"/>
  <c r="G277" i="251"/>
  <c r="I290" i="251" s="1"/>
  <c r="J290" i="251" s="1"/>
  <c r="G276" i="251"/>
  <c r="F276" i="251"/>
  <c r="E276" i="251"/>
  <c r="D276" i="251"/>
  <c r="C276" i="251"/>
  <c r="B276" i="251"/>
  <c r="G275" i="251"/>
  <c r="F275" i="251"/>
  <c r="E275" i="251"/>
  <c r="D275" i="251"/>
  <c r="C275" i="251"/>
  <c r="B275" i="251"/>
  <c r="K308" i="250"/>
  <c r="H308" i="250"/>
  <c r="E308" i="250"/>
  <c r="D308" i="250"/>
  <c r="C308" i="250"/>
  <c r="B308" i="250"/>
  <c r="I306" i="250"/>
  <c r="K320" i="250" s="1"/>
  <c r="L320" i="250" s="1"/>
  <c r="I305" i="250"/>
  <c r="H305" i="250"/>
  <c r="E305" i="250"/>
  <c r="D305" i="250"/>
  <c r="C305" i="250"/>
  <c r="B305" i="250"/>
  <c r="H304" i="250"/>
  <c r="G304" i="250"/>
  <c r="E304" i="250"/>
  <c r="D304" i="250"/>
  <c r="C304" i="250"/>
  <c r="B304" i="250"/>
  <c r="I279" i="249"/>
  <c r="F279" i="249"/>
  <c r="E279" i="249"/>
  <c r="D279" i="249"/>
  <c r="C279" i="249"/>
  <c r="B279" i="249"/>
  <c r="G277" i="249"/>
  <c r="I290" i="249" s="1"/>
  <c r="J290" i="249" s="1"/>
  <c r="G276" i="249"/>
  <c r="F276" i="249"/>
  <c r="E276" i="249"/>
  <c r="D276" i="249"/>
  <c r="C276" i="249"/>
  <c r="B276" i="249"/>
  <c r="G275" i="249"/>
  <c r="F275" i="249"/>
  <c r="E275" i="249"/>
  <c r="D275" i="249"/>
  <c r="C275" i="249"/>
  <c r="B275" i="249"/>
  <c r="X311" i="248"/>
  <c r="U311" i="248"/>
  <c r="T311" i="248"/>
  <c r="S311" i="248"/>
  <c r="R311" i="248"/>
  <c r="Q311" i="248"/>
  <c r="P311" i="248"/>
  <c r="O311" i="248"/>
  <c r="N311" i="248"/>
  <c r="M311" i="248"/>
  <c r="L311" i="248"/>
  <c r="K311" i="248"/>
  <c r="J311" i="248"/>
  <c r="I311" i="248"/>
  <c r="H311" i="248"/>
  <c r="G311" i="248"/>
  <c r="F311" i="248"/>
  <c r="E311" i="248"/>
  <c r="D311" i="248"/>
  <c r="C311" i="248"/>
  <c r="B311" i="248"/>
  <c r="V309" i="248"/>
  <c r="X323" i="248" s="1"/>
  <c r="Y323" i="248" s="1"/>
  <c r="V308" i="248"/>
  <c r="U308" i="248"/>
  <c r="T308" i="248"/>
  <c r="S308" i="248"/>
  <c r="R308" i="248"/>
  <c r="Q308" i="248"/>
  <c r="P308" i="248"/>
  <c r="O308" i="248"/>
  <c r="N308" i="248"/>
  <c r="M308" i="248"/>
  <c r="L308" i="248"/>
  <c r="K308" i="248"/>
  <c r="J308" i="248"/>
  <c r="I308" i="248"/>
  <c r="H308" i="248"/>
  <c r="G308" i="248"/>
  <c r="F308" i="248"/>
  <c r="E308" i="248"/>
  <c r="D308" i="248"/>
  <c r="C308" i="248"/>
  <c r="B308" i="248"/>
  <c r="V307" i="248"/>
  <c r="U307" i="248"/>
  <c r="T307" i="248"/>
  <c r="S307" i="248"/>
  <c r="R307" i="248"/>
  <c r="Q307" i="248"/>
  <c r="P307" i="248"/>
  <c r="O307" i="248"/>
  <c r="N307" i="248"/>
  <c r="M307" i="248"/>
  <c r="L307" i="248"/>
  <c r="K307" i="248"/>
  <c r="J307" i="248"/>
  <c r="I307" i="248"/>
  <c r="H307" i="248"/>
  <c r="G307" i="248"/>
  <c r="F307" i="248"/>
  <c r="E307" i="248"/>
  <c r="D307" i="248"/>
  <c r="C307" i="248"/>
  <c r="B307" i="248"/>
  <c r="I266" i="251" l="1"/>
  <c r="F266" i="251"/>
  <c r="E266" i="251"/>
  <c r="D266" i="251"/>
  <c r="C266" i="251"/>
  <c r="B266" i="251"/>
  <c r="G264" i="251"/>
  <c r="G263" i="251"/>
  <c r="F263" i="251"/>
  <c r="E263" i="251"/>
  <c r="D263" i="251"/>
  <c r="C263" i="251"/>
  <c r="B263" i="251"/>
  <c r="G262" i="251"/>
  <c r="F262" i="251"/>
  <c r="E262" i="251"/>
  <c r="D262" i="251"/>
  <c r="C262" i="251"/>
  <c r="B262" i="251"/>
  <c r="J293" i="250"/>
  <c r="G293" i="250"/>
  <c r="F293" i="250"/>
  <c r="E293" i="250"/>
  <c r="D293" i="250"/>
  <c r="C293" i="250"/>
  <c r="B293" i="250"/>
  <c r="H291" i="250"/>
  <c r="H290" i="250"/>
  <c r="G290" i="250"/>
  <c r="F290" i="250"/>
  <c r="E290" i="250"/>
  <c r="D290" i="250"/>
  <c r="C290" i="250"/>
  <c r="B290" i="250"/>
  <c r="H289" i="250"/>
  <c r="G289" i="250"/>
  <c r="F289" i="250"/>
  <c r="E289" i="250"/>
  <c r="D289" i="250"/>
  <c r="C289" i="250"/>
  <c r="B289" i="250"/>
  <c r="I266" i="249"/>
  <c r="F266" i="249"/>
  <c r="E266" i="249"/>
  <c r="D266" i="249"/>
  <c r="C266" i="249"/>
  <c r="B266" i="249"/>
  <c r="G264" i="249"/>
  <c r="I277" i="249" s="1"/>
  <c r="J277" i="249" s="1"/>
  <c r="G263" i="249"/>
  <c r="F263" i="249"/>
  <c r="E263" i="249"/>
  <c r="D263" i="249"/>
  <c r="C263" i="249"/>
  <c r="B263" i="249"/>
  <c r="G262" i="249"/>
  <c r="F262" i="249"/>
  <c r="E262" i="249"/>
  <c r="D262" i="249"/>
  <c r="C262" i="249"/>
  <c r="B262" i="249"/>
  <c r="X297" i="248"/>
  <c r="U297" i="248"/>
  <c r="T297" i="248"/>
  <c r="S297" i="248"/>
  <c r="R297" i="248"/>
  <c r="Q297" i="248"/>
  <c r="P297" i="248"/>
  <c r="O297" i="248"/>
  <c r="N297" i="248"/>
  <c r="M297" i="248"/>
  <c r="L297" i="248"/>
  <c r="K297" i="248"/>
  <c r="J297" i="248"/>
  <c r="I297" i="248"/>
  <c r="H297" i="248"/>
  <c r="G297" i="248"/>
  <c r="F297" i="248"/>
  <c r="E297" i="248"/>
  <c r="D297" i="248"/>
  <c r="C297" i="248"/>
  <c r="B297" i="248"/>
  <c r="V295" i="248"/>
  <c r="X309" i="248" s="1"/>
  <c r="Y309" i="248" s="1"/>
  <c r="V294" i="248"/>
  <c r="U294" i="248"/>
  <c r="T294" i="248"/>
  <c r="S294" i="248"/>
  <c r="R294" i="248"/>
  <c r="Q294" i="248"/>
  <c r="P294" i="248"/>
  <c r="O294" i="248"/>
  <c r="N294" i="248"/>
  <c r="M294" i="248"/>
  <c r="L294" i="248"/>
  <c r="K294" i="248"/>
  <c r="J294" i="248"/>
  <c r="I294" i="248"/>
  <c r="H294" i="248"/>
  <c r="G294" i="248"/>
  <c r="F294" i="248"/>
  <c r="E294" i="248"/>
  <c r="D294" i="248"/>
  <c r="C294" i="248"/>
  <c r="B294" i="248"/>
  <c r="V293" i="248"/>
  <c r="U293" i="248"/>
  <c r="T293" i="248"/>
  <c r="S293" i="248"/>
  <c r="R293" i="248"/>
  <c r="Q293" i="248"/>
  <c r="P293" i="248"/>
  <c r="O293" i="248"/>
  <c r="N293" i="248"/>
  <c r="M293" i="248"/>
  <c r="L293" i="248"/>
  <c r="K293" i="248"/>
  <c r="J293" i="248"/>
  <c r="I293" i="248"/>
  <c r="H293" i="248"/>
  <c r="G293" i="248"/>
  <c r="F293" i="248"/>
  <c r="E293" i="248"/>
  <c r="D293" i="248"/>
  <c r="C293" i="248"/>
  <c r="B293" i="248"/>
  <c r="I277" i="251" l="1"/>
  <c r="J277" i="251" s="1"/>
  <c r="K306" i="250"/>
  <c r="L306" i="250" s="1"/>
  <c r="B279" i="250"/>
  <c r="I253" i="251" l="1"/>
  <c r="F253" i="251"/>
  <c r="E253" i="251"/>
  <c r="D253" i="251"/>
  <c r="C253" i="251"/>
  <c r="B253" i="251"/>
  <c r="G251" i="251"/>
  <c r="G250" i="251"/>
  <c r="F250" i="251"/>
  <c r="E250" i="251"/>
  <c r="D250" i="251"/>
  <c r="C250" i="251"/>
  <c r="B250" i="251"/>
  <c r="G249" i="251"/>
  <c r="F249" i="251"/>
  <c r="E249" i="251"/>
  <c r="D249" i="251"/>
  <c r="C249" i="251"/>
  <c r="B249" i="251"/>
  <c r="I264" i="251" l="1"/>
  <c r="J264" i="251" s="1"/>
  <c r="J279" i="250"/>
  <c r="G279" i="250"/>
  <c r="F279" i="250"/>
  <c r="E279" i="250"/>
  <c r="D279" i="250"/>
  <c r="C279" i="250"/>
  <c r="H277" i="250"/>
  <c r="J291" i="250" s="1"/>
  <c r="K291" i="250" s="1"/>
  <c r="H276" i="250"/>
  <c r="G276" i="250"/>
  <c r="F276" i="250"/>
  <c r="E276" i="250"/>
  <c r="D276" i="250"/>
  <c r="C276" i="250"/>
  <c r="B276" i="250"/>
  <c r="H275" i="250"/>
  <c r="G275" i="250"/>
  <c r="F275" i="250"/>
  <c r="E275" i="250"/>
  <c r="D275" i="250"/>
  <c r="C275" i="250"/>
  <c r="B275" i="250"/>
  <c r="I253" i="249"/>
  <c r="F253" i="249"/>
  <c r="E253" i="249"/>
  <c r="D253" i="249"/>
  <c r="C253" i="249"/>
  <c r="B253" i="249"/>
  <c r="G251" i="249"/>
  <c r="I264" i="249" s="1"/>
  <c r="J264" i="249" s="1"/>
  <c r="G250" i="249"/>
  <c r="F250" i="249"/>
  <c r="E250" i="249"/>
  <c r="D250" i="249"/>
  <c r="C250" i="249"/>
  <c r="B250" i="249"/>
  <c r="G249" i="249"/>
  <c r="F249" i="249"/>
  <c r="E249" i="249"/>
  <c r="D249" i="249"/>
  <c r="C249" i="249"/>
  <c r="B249" i="249"/>
  <c r="X283" i="248"/>
  <c r="U283" i="248"/>
  <c r="T283" i="248"/>
  <c r="S283" i="248"/>
  <c r="R283" i="248"/>
  <c r="Q283" i="248"/>
  <c r="P283" i="248"/>
  <c r="O283" i="248"/>
  <c r="N283" i="248"/>
  <c r="M283" i="248"/>
  <c r="L283" i="248"/>
  <c r="K283" i="248"/>
  <c r="J283" i="248"/>
  <c r="I283" i="248"/>
  <c r="H283" i="248"/>
  <c r="G283" i="248"/>
  <c r="F283" i="248"/>
  <c r="E283" i="248"/>
  <c r="D283" i="248"/>
  <c r="C283" i="248"/>
  <c r="B283" i="248"/>
  <c r="V281" i="248"/>
  <c r="X295" i="248" s="1"/>
  <c r="Y295" i="248" s="1"/>
  <c r="V280" i="248"/>
  <c r="U280" i="248"/>
  <c r="T280" i="248"/>
  <c r="S280" i="248"/>
  <c r="R280" i="248"/>
  <c r="Q280" i="248"/>
  <c r="P280" i="248"/>
  <c r="O280" i="248"/>
  <c r="N280" i="248"/>
  <c r="M280" i="248"/>
  <c r="L280" i="248"/>
  <c r="K280" i="248"/>
  <c r="J280" i="248"/>
  <c r="I280" i="248"/>
  <c r="H280" i="248"/>
  <c r="G280" i="248"/>
  <c r="F280" i="248"/>
  <c r="E280" i="248"/>
  <c r="D280" i="248"/>
  <c r="C280" i="248"/>
  <c r="B280" i="248"/>
  <c r="V279" i="248"/>
  <c r="U279" i="248"/>
  <c r="T279" i="248"/>
  <c r="S279" i="248"/>
  <c r="R279" i="248"/>
  <c r="Q279" i="248"/>
  <c r="P279" i="248"/>
  <c r="O279" i="248"/>
  <c r="N279" i="248"/>
  <c r="M279" i="248"/>
  <c r="L279" i="248"/>
  <c r="K279" i="248"/>
  <c r="J279" i="248"/>
  <c r="I279" i="248"/>
  <c r="H279" i="248"/>
  <c r="G279" i="248"/>
  <c r="F279" i="248"/>
  <c r="E279" i="248"/>
  <c r="D279" i="248"/>
  <c r="C279" i="248"/>
  <c r="B279" i="248"/>
  <c r="I240" i="251" l="1"/>
  <c r="F240" i="251"/>
  <c r="E240" i="251"/>
  <c r="D240" i="251"/>
  <c r="C240" i="251"/>
  <c r="B240" i="251"/>
  <c r="G238" i="251"/>
  <c r="I251" i="251" s="1"/>
  <c r="J251" i="251" s="1"/>
  <c r="G237" i="251"/>
  <c r="F237" i="251"/>
  <c r="E237" i="251"/>
  <c r="D237" i="251"/>
  <c r="C237" i="251"/>
  <c r="B237" i="251"/>
  <c r="G236" i="251"/>
  <c r="F236" i="251"/>
  <c r="E236" i="251"/>
  <c r="D236" i="251"/>
  <c r="C236" i="251"/>
  <c r="B236" i="251"/>
  <c r="J265" i="250"/>
  <c r="G265" i="250"/>
  <c r="F265" i="250"/>
  <c r="E265" i="250"/>
  <c r="D265" i="250"/>
  <c r="C265" i="250"/>
  <c r="B265" i="250"/>
  <c r="H263" i="250"/>
  <c r="H262" i="250"/>
  <c r="G262" i="250"/>
  <c r="F262" i="250"/>
  <c r="E262" i="250"/>
  <c r="D262" i="250"/>
  <c r="C262" i="250"/>
  <c r="B262" i="250"/>
  <c r="H261" i="250"/>
  <c r="G261" i="250"/>
  <c r="F261" i="250"/>
  <c r="E261" i="250"/>
  <c r="D261" i="250"/>
  <c r="C261" i="250"/>
  <c r="B261" i="250"/>
  <c r="I240" i="249"/>
  <c r="F240" i="249"/>
  <c r="E240" i="249"/>
  <c r="D240" i="249"/>
  <c r="C240" i="249"/>
  <c r="B240" i="249"/>
  <c r="G238" i="249"/>
  <c r="G237" i="249"/>
  <c r="F237" i="249"/>
  <c r="E237" i="249"/>
  <c r="D237" i="249"/>
  <c r="C237" i="249"/>
  <c r="B237" i="249"/>
  <c r="G236" i="249"/>
  <c r="F236" i="249"/>
  <c r="E236" i="249"/>
  <c r="D236" i="249"/>
  <c r="C236" i="249"/>
  <c r="B236" i="249"/>
  <c r="X269" i="248"/>
  <c r="U269" i="248"/>
  <c r="T269" i="248"/>
  <c r="S269" i="248"/>
  <c r="R269" i="248"/>
  <c r="Q269" i="248"/>
  <c r="P269" i="248"/>
  <c r="O269" i="248"/>
  <c r="N269" i="248"/>
  <c r="M269" i="248"/>
  <c r="L269" i="248"/>
  <c r="K269" i="248"/>
  <c r="J269" i="248"/>
  <c r="I269" i="248"/>
  <c r="H269" i="248"/>
  <c r="G269" i="248"/>
  <c r="F269" i="248"/>
  <c r="E269" i="248"/>
  <c r="D269" i="248"/>
  <c r="C269" i="248"/>
  <c r="B269" i="248"/>
  <c r="V267" i="248"/>
  <c r="X281" i="248" s="1"/>
  <c r="Y281" i="248" s="1"/>
  <c r="V266" i="248"/>
  <c r="U266" i="248"/>
  <c r="T266" i="248"/>
  <c r="S266" i="248"/>
  <c r="R266" i="248"/>
  <c r="Q266" i="248"/>
  <c r="P266" i="248"/>
  <c r="O266" i="248"/>
  <c r="N266" i="248"/>
  <c r="M266" i="248"/>
  <c r="L266" i="248"/>
  <c r="K266" i="248"/>
  <c r="J266" i="248"/>
  <c r="I266" i="248"/>
  <c r="H266" i="248"/>
  <c r="G266" i="248"/>
  <c r="F266" i="248"/>
  <c r="E266" i="248"/>
  <c r="D266" i="248"/>
  <c r="C266" i="248"/>
  <c r="B266" i="248"/>
  <c r="V265" i="248"/>
  <c r="U265" i="248"/>
  <c r="T265" i="248"/>
  <c r="S265" i="248"/>
  <c r="R265" i="248"/>
  <c r="Q265" i="248"/>
  <c r="P265" i="248"/>
  <c r="O265" i="248"/>
  <c r="N265" i="248"/>
  <c r="M265" i="248"/>
  <c r="L265" i="248"/>
  <c r="K265" i="248"/>
  <c r="J265" i="248"/>
  <c r="I265" i="248"/>
  <c r="H265" i="248"/>
  <c r="G265" i="248"/>
  <c r="F265" i="248"/>
  <c r="E265" i="248"/>
  <c r="D265" i="248"/>
  <c r="C265" i="248"/>
  <c r="B265" i="248"/>
  <c r="J277" i="250" l="1"/>
  <c r="K277" i="250" s="1"/>
  <c r="I251" i="249"/>
  <c r="J251" i="249" s="1"/>
  <c r="I227" i="251"/>
  <c r="F227" i="251"/>
  <c r="E227" i="251"/>
  <c r="D227" i="251"/>
  <c r="C227" i="251"/>
  <c r="B227" i="251"/>
  <c r="G225" i="251"/>
  <c r="G224" i="251"/>
  <c r="F224" i="251"/>
  <c r="E224" i="251"/>
  <c r="D224" i="251"/>
  <c r="C224" i="251"/>
  <c r="B224" i="251"/>
  <c r="G223" i="251"/>
  <c r="F223" i="251"/>
  <c r="E223" i="251"/>
  <c r="D223" i="251"/>
  <c r="C223" i="251"/>
  <c r="B223" i="251"/>
  <c r="G251" i="250"/>
  <c r="F251" i="250"/>
  <c r="E251" i="250"/>
  <c r="D251" i="250"/>
  <c r="C251" i="250"/>
  <c r="B251" i="250"/>
  <c r="J251" i="250"/>
  <c r="H248" i="250"/>
  <c r="G248" i="250"/>
  <c r="F248" i="250"/>
  <c r="E248" i="250"/>
  <c r="D248" i="250"/>
  <c r="C248" i="250"/>
  <c r="B248" i="250"/>
  <c r="H249" i="250"/>
  <c r="J263" i="250" s="1"/>
  <c r="K263" i="250" s="1"/>
  <c r="H247" i="250"/>
  <c r="G247" i="250"/>
  <c r="F247" i="250"/>
  <c r="E247" i="250"/>
  <c r="D247" i="250"/>
  <c r="C247" i="250"/>
  <c r="B247" i="250"/>
  <c r="I227" i="249"/>
  <c r="F227" i="249"/>
  <c r="E227" i="249"/>
  <c r="D227" i="249"/>
  <c r="C227" i="249"/>
  <c r="B227" i="249"/>
  <c r="G225" i="249"/>
  <c r="I238" i="249" s="1"/>
  <c r="J238" i="249" s="1"/>
  <c r="G224" i="249"/>
  <c r="F224" i="249"/>
  <c r="E224" i="249"/>
  <c r="D224" i="249"/>
  <c r="C224" i="249"/>
  <c r="B224" i="249"/>
  <c r="G223" i="249"/>
  <c r="F223" i="249"/>
  <c r="E223" i="249"/>
  <c r="D223" i="249"/>
  <c r="C223" i="249"/>
  <c r="B223" i="249"/>
  <c r="U255" i="248"/>
  <c r="T255" i="248"/>
  <c r="S255" i="248"/>
  <c r="R255" i="248"/>
  <c r="Q255" i="248"/>
  <c r="P255" i="248"/>
  <c r="O255" i="248"/>
  <c r="N255" i="248"/>
  <c r="M255" i="248"/>
  <c r="L255" i="248"/>
  <c r="K255" i="248"/>
  <c r="J255" i="248"/>
  <c r="I255" i="248"/>
  <c r="H255" i="248"/>
  <c r="G255" i="248"/>
  <c r="F255" i="248"/>
  <c r="E255" i="248"/>
  <c r="D255" i="248"/>
  <c r="C255" i="248"/>
  <c r="B255" i="248"/>
  <c r="X255" i="248"/>
  <c r="V252" i="248"/>
  <c r="U252" i="248"/>
  <c r="T252" i="248"/>
  <c r="S252" i="248"/>
  <c r="R252" i="248"/>
  <c r="Q252" i="248"/>
  <c r="P252" i="248"/>
  <c r="O252" i="248"/>
  <c r="N252" i="248"/>
  <c r="M252" i="248"/>
  <c r="L252" i="248"/>
  <c r="K252" i="248"/>
  <c r="J252" i="248"/>
  <c r="I252" i="248"/>
  <c r="H252" i="248"/>
  <c r="G252" i="248"/>
  <c r="F252" i="248"/>
  <c r="E252" i="248"/>
  <c r="D252" i="248"/>
  <c r="C252" i="248"/>
  <c r="B252" i="248"/>
  <c r="V253" i="248"/>
  <c r="X267" i="248" s="1"/>
  <c r="Y267" i="248" s="1"/>
  <c r="V251" i="248"/>
  <c r="U251" i="248"/>
  <c r="T251" i="248"/>
  <c r="S251" i="248"/>
  <c r="R251" i="248"/>
  <c r="Q251" i="248"/>
  <c r="P251" i="248"/>
  <c r="O251" i="248"/>
  <c r="N251" i="248"/>
  <c r="M251" i="248"/>
  <c r="L251" i="248"/>
  <c r="K251" i="248"/>
  <c r="J251" i="248"/>
  <c r="I251" i="248"/>
  <c r="H251" i="248"/>
  <c r="G251" i="248"/>
  <c r="F251" i="248"/>
  <c r="E251" i="248"/>
  <c r="D251" i="248"/>
  <c r="C251" i="248"/>
  <c r="B251" i="248"/>
  <c r="I238" i="251" l="1"/>
  <c r="J238" i="251" s="1"/>
  <c r="G237" i="250"/>
  <c r="F237" i="250"/>
  <c r="E237" i="250"/>
  <c r="D237" i="250"/>
  <c r="C237" i="250"/>
  <c r="B237" i="250"/>
  <c r="I214" i="251" l="1"/>
  <c r="F214" i="251"/>
  <c r="E214" i="251"/>
  <c r="D214" i="251"/>
  <c r="C214" i="251"/>
  <c r="B214" i="251"/>
  <c r="G212" i="251"/>
  <c r="I225" i="251" s="1"/>
  <c r="J225" i="251" s="1"/>
  <c r="G211" i="251"/>
  <c r="F211" i="251"/>
  <c r="E211" i="251"/>
  <c r="D211" i="251"/>
  <c r="C211" i="251"/>
  <c r="B211" i="251"/>
  <c r="G210" i="251"/>
  <c r="F210" i="251"/>
  <c r="E210" i="251"/>
  <c r="D210" i="251"/>
  <c r="C210" i="251"/>
  <c r="B210" i="251"/>
  <c r="J237" i="250"/>
  <c r="H235" i="250"/>
  <c r="J249" i="250" s="1"/>
  <c r="K249" i="250" s="1"/>
  <c r="H234" i="250"/>
  <c r="G234" i="250"/>
  <c r="F234" i="250"/>
  <c r="E234" i="250"/>
  <c r="D234" i="250"/>
  <c r="C234" i="250"/>
  <c r="B234" i="250"/>
  <c r="H233" i="250"/>
  <c r="G233" i="250"/>
  <c r="F233" i="250"/>
  <c r="E233" i="250"/>
  <c r="D233" i="250"/>
  <c r="C233" i="250"/>
  <c r="B233" i="250"/>
  <c r="I214" i="249"/>
  <c r="F214" i="249"/>
  <c r="E214" i="249"/>
  <c r="D214" i="249"/>
  <c r="C214" i="249"/>
  <c r="B214" i="249"/>
  <c r="G212" i="249"/>
  <c r="I225" i="249" s="1"/>
  <c r="J225" i="249" s="1"/>
  <c r="G211" i="249"/>
  <c r="F211" i="249"/>
  <c r="E211" i="249"/>
  <c r="D211" i="249"/>
  <c r="C211" i="249"/>
  <c r="B211" i="249"/>
  <c r="G210" i="249"/>
  <c r="F210" i="249"/>
  <c r="E210" i="249"/>
  <c r="D210" i="249"/>
  <c r="C210" i="249"/>
  <c r="B210" i="249"/>
  <c r="U238" i="248"/>
  <c r="T238" i="248"/>
  <c r="S238" i="248"/>
  <c r="R238" i="248"/>
  <c r="Q238" i="248"/>
  <c r="P238" i="248"/>
  <c r="O238" i="248"/>
  <c r="N238" i="248"/>
  <c r="U241" i="248"/>
  <c r="T241" i="248"/>
  <c r="S241" i="248"/>
  <c r="R241" i="248"/>
  <c r="Q241" i="248"/>
  <c r="P241" i="248"/>
  <c r="O241" i="248"/>
  <c r="N241" i="248"/>
  <c r="X241" i="248" l="1"/>
  <c r="M241" i="248"/>
  <c r="L241" i="248"/>
  <c r="K241" i="248"/>
  <c r="J241" i="248"/>
  <c r="I241" i="248"/>
  <c r="H241" i="248"/>
  <c r="G241" i="248"/>
  <c r="F241" i="248"/>
  <c r="E241" i="248"/>
  <c r="D241" i="248"/>
  <c r="C241" i="248"/>
  <c r="B241" i="248"/>
  <c r="V239" i="248"/>
  <c r="X253" i="248" s="1"/>
  <c r="Y253" i="248" s="1"/>
  <c r="V238" i="248"/>
  <c r="M238" i="248"/>
  <c r="L238" i="248"/>
  <c r="K238" i="248"/>
  <c r="J238" i="248"/>
  <c r="I238" i="248"/>
  <c r="H238" i="248"/>
  <c r="G238" i="248"/>
  <c r="F238" i="248"/>
  <c r="E238" i="248"/>
  <c r="D238" i="248"/>
  <c r="C238" i="248"/>
  <c r="B238" i="248"/>
  <c r="V237" i="248"/>
  <c r="U237" i="248"/>
  <c r="T237" i="248"/>
  <c r="S237" i="248"/>
  <c r="R237" i="248"/>
  <c r="Q237" i="248"/>
  <c r="P237" i="248"/>
  <c r="O237" i="248"/>
  <c r="N237" i="248"/>
  <c r="M237" i="248"/>
  <c r="L237" i="248"/>
  <c r="K237" i="248"/>
  <c r="J237" i="248"/>
  <c r="I237" i="248"/>
  <c r="H237" i="248"/>
  <c r="G237" i="248"/>
  <c r="F237" i="248"/>
  <c r="E237" i="248"/>
  <c r="D237" i="248"/>
  <c r="C237" i="248"/>
  <c r="B237" i="248"/>
  <c r="I201" i="251" l="1"/>
  <c r="F201" i="251"/>
  <c r="E201" i="251"/>
  <c r="D201" i="251"/>
  <c r="C201" i="251"/>
  <c r="B201" i="251"/>
  <c r="G199" i="251"/>
  <c r="G198" i="251"/>
  <c r="F198" i="251"/>
  <c r="E198" i="251"/>
  <c r="D198" i="251"/>
  <c r="C198" i="251"/>
  <c r="B198" i="251"/>
  <c r="G197" i="251"/>
  <c r="F197" i="251"/>
  <c r="E197" i="251"/>
  <c r="D197" i="251"/>
  <c r="C197" i="251"/>
  <c r="B197" i="251"/>
  <c r="L222" i="250"/>
  <c r="I222" i="250"/>
  <c r="H222" i="250"/>
  <c r="G222" i="250"/>
  <c r="F222" i="250"/>
  <c r="E222" i="250"/>
  <c r="D222" i="250"/>
  <c r="C222" i="250"/>
  <c r="B222" i="250"/>
  <c r="J220" i="250"/>
  <c r="J219" i="250"/>
  <c r="I219" i="250"/>
  <c r="H219" i="250"/>
  <c r="G219" i="250"/>
  <c r="F219" i="250"/>
  <c r="E219" i="250"/>
  <c r="D219" i="250"/>
  <c r="C219" i="250"/>
  <c r="B219" i="250"/>
  <c r="J218" i="250"/>
  <c r="I218" i="250"/>
  <c r="H218" i="250"/>
  <c r="G218" i="250"/>
  <c r="F218" i="250"/>
  <c r="E218" i="250"/>
  <c r="D218" i="250"/>
  <c r="C218" i="250"/>
  <c r="B218" i="250"/>
  <c r="I201" i="249"/>
  <c r="F201" i="249"/>
  <c r="E201" i="249"/>
  <c r="D201" i="249"/>
  <c r="C201" i="249"/>
  <c r="B201" i="249"/>
  <c r="G199" i="249"/>
  <c r="G198" i="249"/>
  <c r="F198" i="249"/>
  <c r="E198" i="249"/>
  <c r="D198" i="249"/>
  <c r="C198" i="249"/>
  <c r="B198" i="249"/>
  <c r="G197" i="249"/>
  <c r="F197" i="249"/>
  <c r="E197" i="249"/>
  <c r="D197" i="249"/>
  <c r="C197" i="249"/>
  <c r="B197" i="249"/>
  <c r="Z226" i="248"/>
  <c r="W226" i="248"/>
  <c r="V226" i="248"/>
  <c r="U226" i="248"/>
  <c r="T226" i="248"/>
  <c r="S226" i="248"/>
  <c r="R226" i="248"/>
  <c r="Q226" i="248"/>
  <c r="P226" i="248"/>
  <c r="O226" i="248"/>
  <c r="N226" i="248"/>
  <c r="M226" i="248"/>
  <c r="L226" i="248"/>
  <c r="K226" i="248"/>
  <c r="J226" i="248"/>
  <c r="I226" i="248"/>
  <c r="H226" i="248"/>
  <c r="G226" i="248"/>
  <c r="F226" i="248"/>
  <c r="E226" i="248"/>
  <c r="D226" i="248"/>
  <c r="C226" i="248"/>
  <c r="B226" i="248"/>
  <c r="X224" i="248"/>
  <c r="X223" i="248"/>
  <c r="W223" i="248"/>
  <c r="V223" i="248"/>
  <c r="U223" i="248"/>
  <c r="T223" i="248"/>
  <c r="S223" i="248"/>
  <c r="R223" i="248"/>
  <c r="Q223" i="248"/>
  <c r="P223" i="248"/>
  <c r="O223" i="248"/>
  <c r="N223" i="248"/>
  <c r="M223" i="248"/>
  <c r="L223" i="248"/>
  <c r="K223" i="248"/>
  <c r="J223" i="248"/>
  <c r="I223" i="248"/>
  <c r="H223" i="248"/>
  <c r="G223" i="248"/>
  <c r="F223" i="248"/>
  <c r="E223" i="248"/>
  <c r="D223" i="248"/>
  <c r="C223" i="248"/>
  <c r="B223" i="248"/>
  <c r="X222" i="248"/>
  <c r="W222" i="248"/>
  <c r="V222" i="248"/>
  <c r="U222" i="248"/>
  <c r="T222" i="248"/>
  <c r="S222" i="248"/>
  <c r="R222" i="248"/>
  <c r="Q222" i="248"/>
  <c r="P222" i="248"/>
  <c r="O222" i="248"/>
  <c r="N222" i="248"/>
  <c r="M222" i="248"/>
  <c r="L222" i="248"/>
  <c r="K222" i="248"/>
  <c r="J222" i="248"/>
  <c r="I222" i="248"/>
  <c r="H222" i="248"/>
  <c r="G222" i="248"/>
  <c r="F222" i="248"/>
  <c r="E222" i="248"/>
  <c r="D222" i="248"/>
  <c r="C222" i="248"/>
  <c r="B222" i="248"/>
  <c r="I212" i="249" l="1"/>
  <c r="J212" i="249" s="1"/>
  <c r="I212" i="251"/>
  <c r="J212" i="251" s="1"/>
  <c r="J235" i="250"/>
  <c r="K235" i="250" s="1"/>
  <c r="X239" i="248"/>
  <c r="Y239" i="248" s="1"/>
  <c r="B172" i="249"/>
  <c r="B185" i="249"/>
  <c r="G184" i="251" l="1"/>
  <c r="F184" i="251"/>
  <c r="E184" i="251"/>
  <c r="D184" i="251"/>
  <c r="C184" i="251"/>
  <c r="B184" i="251"/>
  <c r="I188" i="251" l="1"/>
  <c r="F188" i="251"/>
  <c r="E188" i="251"/>
  <c r="D188" i="251"/>
  <c r="C188" i="251"/>
  <c r="B188" i="251"/>
  <c r="G186" i="251"/>
  <c r="G185" i="251"/>
  <c r="F185" i="251"/>
  <c r="E185" i="251"/>
  <c r="D185" i="251"/>
  <c r="C185" i="251"/>
  <c r="B185" i="251"/>
  <c r="L208" i="250"/>
  <c r="I208" i="250"/>
  <c r="H208" i="250"/>
  <c r="G208" i="250"/>
  <c r="F208" i="250"/>
  <c r="E208" i="250"/>
  <c r="D208" i="250"/>
  <c r="C208" i="250"/>
  <c r="B208" i="250"/>
  <c r="J206" i="250"/>
  <c r="J205" i="250"/>
  <c r="I205" i="250"/>
  <c r="H205" i="250"/>
  <c r="G205" i="250"/>
  <c r="F205" i="250"/>
  <c r="E205" i="250"/>
  <c r="D205" i="250"/>
  <c r="C205" i="250"/>
  <c r="B205" i="250"/>
  <c r="J204" i="250"/>
  <c r="I204" i="250"/>
  <c r="H204" i="250"/>
  <c r="G204" i="250"/>
  <c r="F204" i="250"/>
  <c r="E204" i="250"/>
  <c r="D204" i="250"/>
  <c r="C204" i="250"/>
  <c r="B204" i="250"/>
  <c r="I188" i="249"/>
  <c r="F188" i="249"/>
  <c r="E188" i="249"/>
  <c r="D188" i="249"/>
  <c r="C188" i="249"/>
  <c r="B188" i="249"/>
  <c r="G186" i="249"/>
  <c r="G185" i="249"/>
  <c r="F185" i="249"/>
  <c r="E185" i="249"/>
  <c r="D185" i="249"/>
  <c r="C185" i="249"/>
  <c r="G184" i="249"/>
  <c r="F184" i="249"/>
  <c r="E184" i="249"/>
  <c r="D184" i="249"/>
  <c r="C184" i="249"/>
  <c r="B184" i="249"/>
  <c r="Z212" i="248"/>
  <c r="W212" i="248"/>
  <c r="V212" i="248"/>
  <c r="U212" i="248"/>
  <c r="T212" i="248"/>
  <c r="S212" i="248"/>
  <c r="R212" i="248"/>
  <c r="Q212" i="248"/>
  <c r="P212" i="248"/>
  <c r="O212" i="248"/>
  <c r="N212" i="248"/>
  <c r="M212" i="248"/>
  <c r="L212" i="248"/>
  <c r="K212" i="248"/>
  <c r="J212" i="248"/>
  <c r="I212" i="248"/>
  <c r="H212" i="248"/>
  <c r="G212" i="248"/>
  <c r="F212" i="248"/>
  <c r="E212" i="248"/>
  <c r="D212" i="248"/>
  <c r="C212" i="248"/>
  <c r="B212" i="248"/>
  <c r="X210" i="248"/>
  <c r="X209" i="248"/>
  <c r="W209" i="248"/>
  <c r="V209" i="248"/>
  <c r="U209" i="248"/>
  <c r="T209" i="248"/>
  <c r="S209" i="248"/>
  <c r="R209" i="248"/>
  <c r="Q209" i="248"/>
  <c r="P209" i="248"/>
  <c r="O209" i="248"/>
  <c r="N209" i="248"/>
  <c r="M209" i="248"/>
  <c r="L209" i="248"/>
  <c r="K209" i="248"/>
  <c r="J209" i="248"/>
  <c r="I209" i="248"/>
  <c r="H209" i="248"/>
  <c r="G209" i="248"/>
  <c r="F209" i="248"/>
  <c r="E209" i="248"/>
  <c r="D209" i="248"/>
  <c r="C209" i="248"/>
  <c r="B209" i="248"/>
  <c r="X208" i="248"/>
  <c r="W208" i="248"/>
  <c r="V208" i="248"/>
  <c r="U208" i="248"/>
  <c r="T208" i="248"/>
  <c r="S208" i="248"/>
  <c r="R208" i="248"/>
  <c r="Q208" i="248"/>
  <c r="P208" i="248"/>
  <c r="O208" i="248"/>
  <c r="N208" i="248"/>
  <c r="M208" i="248"/>
  <c r="L208" i="248"/>
  <c r="K208" i="248"/>
  <c r="J208" i="248"/>
  <c r="I208" i="248"/>
  <c r="H208" i="248"/>
  <c r="G208" i="248"/>
  <c r="F208" i="248"/>
  <c r="E208" i="248"/>
  <c r="D208" i="248"/>
  <c r="C208" i="248"/>
  <c r="B208" i="248"/>
  <c r="I199" i="249" l="1"/>
  <c r="J199" i="249" s="1"/>
  <c r="I199" i="251"/>
  <c r="J199" i="251" s="1"/>
  <c r="L220" i="250"/>
  <c r="M220" i="250" s="1"/>
  <c r="Z224" i="248"/>
  <c r="AA224" i="248" s="1"/>
  <c r="F172" i="251"/>
  <c r="E172" i="251"/>
  <c r="D172" i="251"/>
  <c r="C172" i="251"/>
  <c r="B172" i="251"/>
  <c r="I175" i="251" l="1"/>
  <c r="F175" i="251"/>
  <c r="E175" i="251"/>
  <c r="D175" i="251"/>
  <c r="C175" i="251"/>
  <c r="B175" i="251"/>
  <c r="G173" i="251"/>
  <c r="G172" i="251"/>
  <c r="G171" i="251"/>
  <c r="F171" i="251"/>
  <c r="E171" i="251"/>
  <c r="D171" i="251"/>
  <c r="C171" i="251"/>
  <c r="B171" i="251"/>
  <c r="I194" i="250"/>
  <c r="H194" i="250"/>
  <c r="G194" i="250"/>
  <c r="F194" i="250"/>
  <c r="E194" i="250"/>
  <c r="D194" i="250"/>
  <c r="C194" i="250"/>
  <c r="B194" i="250"/>
  <c r="L194" i="250"/>
  <c r="J191" i="250"/>
  <c r="I191" i="250"/>
  <c r="H191" i="250"/>
  <c r="G191" i="250"/>
  <c r="F191" i="250"/>
  <c r="E191" i="250"/>
  <c r="D191" i="250"/>
  <c r="C191" i="250"/>
  <c r="B191" i="250"/>
  <c r="J192" i="250"/>
  <c r="J190" i="250"/>
  <c r="I190" i="250"/>
  <c r="H190" i="250"/>
  <c r="G190" i="250"/>
  <c r="F190" i="250"/>
  <c r="E190" i="250"/>
  <c r="D190" i="250"/>
  <c r="C190" i="250"/>
  <c r="B190" i="250"/>
  <c r="I175" i="249"/>
  <c r="F175" i="249"/>
  <c r="E175" i="249"/>
  <c r="D175" i="249"/>
  <c r="C175" i="249"/>
  <c r="B175" i="249"/>
  <c r="G173" i="249"/>
  <c r="G172" i="249"/>
  <c r="F172" i="249"/>
  <c r="E172" i="249"/>
  <c r="D172" i="249"/>
  <c r="C172" i="249"/>
  <c r="G171" i="249"/>
  <c r="F171" i="249"/>
  <c r="E171" i="249"/>
  <c r="D171" i="249"/>
  <c r="C171" i="249"/>
  <c r="B171" i="249"/>
  <c r="Z198" i="248"/>
  <c r="W198" i="248"/>
  <c r="V198" i="248"/>
  <c r="U198" i="248"/>
  <c r="T198" i="248"/>
  <c r="S198" i="248"/>
  <c r="R198" i="248"/>
  <c r="Q198" i="248"/>
  <c r="P198" i="248"/>
  <c r="O198" i="248"/>
  <c r="N198" i="248"/>
  <c r="M198" i="248"/>
  <c r="L198" i="248"/>
  <c r="K198" i="248"/>
  <c r="J198" i="248"/>
  <c r="I198" i="248"/>
  <c r="H198" i="248"/>
  <c r="G198" i="248"/>
  <c r="F198" i="248"/>
  <c r="E198" i="248"/>
  <c r="D198" i="248"/>
  <c r="C198" i="248"/>
  <c r="B198" i="248"/>
  <c r="X195" i="248"/>
  <c r="W195" i="248"/>
  <c r="V195" i="248"/>
  <c r="U195" i="248"/>
  <c r="T195" i="248"/>
  <c r="S195" i="248"/>
  <c r="R195" i="248"/>
  <c r="Q195" i="248"/>
  <c r="P195" i="248"/>
  <c r="O195" i="248"/>
  <c r="N195" i="248"/>
  <c r="M195" i="248"/>
  <c r="L195" i="248"/>
  <c r="K195" i="248"/>
  <c r="J195" i="248"/>
  <c r="I195" i="248"/>
  <c r="H195" i="248"/>
  <c r="G195" i="248"/>
  <c r="F195" i="248"/>
  <c r="E195" i="248"/>
  <c r="D195" i="248"/>
  <c r="C195" i="248"/>
  <c r="B195" i="248"/>
  <c r="X196" i="248"/>
  <c r="X194" i="248"/>
  <c r="W194" i="248"/>
  <c r="V194" i="248"/>
  <c r="U194" i="248"/>
  <c r="T194" i="248"/>
  <c r="S194" i="248"/>
  <c r="R194" i="248"/>
  <c r="Q194" i="248"/>
  <c r="P194" i="248"/>
  <c r="O194" i="248"/>
  <c r="N194" i="248"/>
  <c r="M194" i="248"/>
  <c r="L194" i="248"/>
  <c r="K194" i="248"/>
  <c r="J194" i="248"/>
  <c r="I194" i="248"/>
  <c r="H194" i="248"/>
  <c r="G194" i="248"/>
  <c r="F194" i="248"/>
  <c r="E194" i="248"/>
  <c r="D194" i="248"/>
  <c r="C194" i="248"/>
  <c r="B194" i="248"/>
  <c r="I186" i="251" l="1"/>
  <c r="J186" i="251" s="1"/>
  <c r="I186" i="249"/>
  <c r="J186" i="249" s="1"/>
  <c r="L206" i="250"/>
  <c r="M206" i="250" s="1"/>
  <c r="Z210" i="248"/>
  <c r="AA210" i="248" s="1"/>
  <c r="I180" i="250"/>
  <c r="H180" i="250"/>
  <c r="G180" i="250"/>
  <c r="F180" i="250"/>
  <c r="E180" i="250"/>
  <c r="D180" i="250"/>
  <c r="C180" i="250"/>
  <c r="B180" i="250"/>
  <c r="I177" i="250"/>
  <c r="H177" i="250"/>
  <c r="G177" i="250"/>
  <c r="F177" i="250"/>
  <c r="E177" i="250"/>
  <c r="D177" i="250"/>
  <c r="C177" i="250"/>
  <c r="B177" i="250"/>
  <c r="U184" i="248"/>
  <c r="T184" i="248"/>
  <c r="Q184" i="248"/>
  <c r="P184" i="248"/>
  <c r="M184" i="248"/>
  <c r="L184" i="248"/>
  <c r="I184" i="248"/>
  <c r="H184" i="248"/>
  <c r="E184" i="248"/>
  <c r="D184" i="248"/>
  <c r="B184" i="248"/>
  <c r="W184" i="248"/>
  <c r="V184" i="248"/>
  <c r="S184" i="248"/>
  <c r="R184" i="248"/>
  <c r="O184" i="248"/>
  <c r="N184" i="248"/>
  <c r="K184" i="248"/>
  <c r="J184" i="248"/>
  <c r="G184" i="248"/>
  <c r="F184" i="248"/>
  <c r="C184" i="248"/>
  <c r="W181" i="248"/>
  <c r="V181" i="248"/>
  <c r="U181" i="248"/>
  <c r="T181" i="248"/>
  <c r="S181" i="248"/>
  <c r="R181" i="248"/>
  <c r="Q181" i="248"/>
  <c r="P181" i="248"/>
  <c r="O181" i="248"/>
  <c r="N181" i="248"/>
  <c r="M181" i="248"/>
  <c r="L181" i="248"/>
  <c r="K181" i="248"/>
  <c r="J181" i="248"/>
  <c r="I181" i="248"/>
  <c r="H181" i="248"/>
  <c r="G181" i="248"/>
  <c r="F181" i="248"/>
  <c r="E181" i="248"/>
  <c r="D181" i="248"/>
  <c r="C181" i="248"/>
  <c r="B181" i="248"/>
  <c r="U180" i="248" l="1"/>
  <c r="Z184" i="248" l="1"/>
  <c r="X182" i="248"/>
  <c r="Z196" i="248" s="1"/>
  <c r="AA196" i="248" s="1"/>
  <c r="X181" i="248"/>
  <c r="X180" i="248"/>
  <c r="W180" i="248"/>
  <c r="V180" i="248"/>
  <c r="T180" i="248"/>
  <c r="S180" i="248"/>
  <c r="R180" i="248"/>
  <c r="Q180" i="248"/>
  <c r="P180" i="248"/>
  <c r="O180" i="248"/>
  <c r="N180" i="248"/>
  <c r="M180" i="248"/>
  <c r="L180" i="248"/>
  <c r="K180" i="248"/>
  <c r="J180" i="248"/>
  <c r="I180" i="248"/>
  <c r="H180" i="248"/>
  <c r="G180" i="248"/>
  <c r="F180" i="248"/>
  <c r="E180" i="248"/>
  <c r="D180" i="248"/>
  <c r="C180" i="248"/>
  <c r="B180" i="248"/>
  <c r="G176" i="250"/>
  <c r="L180" i="250"/>
  <c r="J178" i="250"/>
  <c r="L192" i="250" s="1"/>
  <c r="M192" i="250" s="1"/>
  <c r="J177" i="250"/>
  <c r="J176" i="250"/>
  <c r="I176" i="250"/>
  <c r="H176" i="250"/>
  <c r="F176" i="250"/>
  <c r="E176" i="250"/>
  <c r="D176" i="250"/>
  <c r="C176" i="250"/>
  <c r="B176" i="250"/>
  <c r="I162" i="249"/>
  <c r="F162" i="249"/>
  <c r="E162" i="249"/>
  <c r="D162" i="249"/>
  <c r="C162" i="249"/>
  <c r="B162" i="249"/>
  <c r="G160" i="249"/>
  <c r="I173" i="249" s="1"/>
  <c r="J173" i="249" s="1"/>
  <c r="G159" i="249"/>
  <c r="F159" i="249"/>
  <c r="E159" i="249"/>
  <c r="D159" i="249"/>
  <c r="C159" i="249"/>
  <c r="B159" i="249"/>
  <c r="G158" i="249"/>
  <c r="F158" i="249"/>
  <c r="E158" i="249"/>
  <c r="D158" i="249"/>
  <c r="C158" i="249"/>
  <c r="B158" i="249"/>
  <c r="I162" i="251"/>
  <c r="F162" i="251"/>
  <c r="E162" i="251"/>
  <c r="D162" i="251"/>
  <c r="C162" i="251"/>
  <c r="B162" i="251"/>
  <c r="G160" i="251"/>
  <c r="I173" i="251" s="1"/>
  <c r="J173" i="251" s="1"/>
  <c r="G159" i="251"/>
  <c r="F159" i="251"/>
  <c r="E159" i="251"/>
  <c r="D159" i="251"/>
  <c r="C159" i="251"/>
  <c r="B159" i="251"/>
  <c r="G158" i="251"/>
  <c r="F158" i="251"/>
  <c r="E158" i="251"/>
  <c r="D158" i="251"/>
  <c r="C158" i="251"/>
  <c r="B158" i="251"/>
  <c r="I149" i="251" l="1"/>
  <c r="F149" i="251"/>
  <c r="E149" i="251"/>
  <c r="D149" i="251"/>
  <c r="C149" i="251"/>
  <c r="B149" i="251"/>
  <c r="G147" i="251"/>
  <c r="I160" i="251" s="1"/>
  <c r="J160" i="251" s="1"/>
  <c r="G146" i="251"/>
  <c r="F146" i="251"/>
  <c r="E146" i="251"/>
  <c r="D146" i="251"/>
  <c r="C146" i="251"/>
  <c r="B146" i="251"/>
  <c r="G145" i="251"/>
  <c r="F145" i="251"/>
  <c r="E145" i="251"/>
  <c r="D145" i="251"/>
  <c r="C145" i="251"/>
  <c r="B145" i="251"/>
  <c r="K165" i="250"/>
  <c r="H165" i="250"/>
  <c r="G165" i="250"/>
  <c r="F165" i="250"/>
  <c r="E165" i="250"/>
  <c r="D165" i="250"/>
  <c r="C165" i="250"/>
  <c r="B165" i="250"/>
  <c r="I163" i="250"/>
  <c r="L178" i="250" s="1"/>
  <c r="M178" i="250" s="1"/>
  <c r="I162" i="250"/>
  <c r="H162" i="250"/>
  <c r="G162" i="250"/>
  <c r="F162" i="250"/>
  <c r="E162" i="250"/>
  <c r="D162" i="250"/>
  <c r="C162" i="250"/>
  <c r="B162" i="250"/>
  <c r="I161" i="250"/>
  <c r="H161" i="250"/>
  <c r="G161" i="250"/>
  <c r="F161" i="250"/>
  <c r="E161" i="250"/>
  <c r="D161" i="250"/>
  <c r="C161" i="250"/>
  <c r="B161" i="250"/>
  <c r="I149" i="249"/>
  <c r="F149" i="249"/>
  <c r="E149" i="249"/>
  <c r="D149" i="249"/>
  <c r="C149" i="249"/>
  <c r="B149" i="249"/>
  <c r="G147" i="249"/>
  <c r="G146" i="249"/>
  <c r="F146" i="249"/>
  <c r="E146" i="249"/>
  <c r="D146" i="249"/>
  <c r="C146" i="249"/>
  <c r="B146" i="249"/>
  <c r="G145" i="249"/>
  <c r="F145" i="249"/>
  <c r="E145" i="249"/>
  <c r="D145" i="249"/>
  <c r="C145" i="249"/>
  <c r="B145" i="249"/>
  <c r="Z168" i="248"/>
  <c r="W168" i="248"/>
  <c r="V168" i="248"/>
  <c r="U168" i="248"/>
  <c r="T168" i="248"/>
  <c r="S168" i="248"/>
  <c r="R168" i="248"/>
  <c r="Q168" i="248"/>
  <c r="P168" i="248"/>
  <c r="O168" i="248"/>
  <c r="N168" i="248"/>
  <c r="M168" i="248"/>
  <c r="L168" i="248"/>
  <c r="K168" i="248"/>
  <c r="J168" i="248"/>
  <c r="I168" i="248"/>
  <c r="H168" i="248"/>
  <c r="G168" i="248"/>
  <c r="F168" i="248"/>
  <c r="E168" i="248"/>
  <c r="D168" i="248"/>
  <c r="C168" i="248"/>
  <c r="B168" i="248"/>
  <c r="X166" i="248"/>
  <c r="X165" i="248"/>
  <c r="W165" i="248"/>
  <c r="V165" i="248"/>
  <c r="U165" i="248"/>
  <c r="T165" i="248"/>
  <c r="S165" i="248"/>
  <c r="R165" i="248"/>
  <c r="Q165" i="248"/>
  <c r="P165" i="248"/>
  <c r="O165" i="248"/>
  <c r="N165" i="248"/>
  <c r="M165" i="248"/>
  <c r="L165" i="248"/>
  <c r="K165" i="248"/>
  <c r="J165" i="248"/>
  <c r="I165" i="248"/>
  <c r="H165" i="248"/>
  <c r="G165" i="248"/>
  <c r="F165" i="248"/>
  <c r="E165" i="248"/>
  <c r="D165" i="248"/>
  <c r="C165" i="248"/>
  <c r="B165" i="248"/>
  <c r="X164" i="248"/>
  <c r="W164" i="248"/>
  <c r="V164" i="248"/>
  <c r="U164" i="248"/>
  <c r="T164" i="248"/>
  <c r="S164" i="248"/>
  <c r="R164" i="248"/>
  <c r="Q164" i="248"/>
  <c r="P164" i="248"/>
  <c r="O164" i="248"/>
  <c r="N164" i="248"/>
  <c r="M164" i="248"/>
  <c r="L164" i="248"/>
  <c r="K164" i="248"/>
  <c r="J164" i="248"/>
  <c r="I164" i="248"/>
  <c r="H164" i="248"/>
  <c r="G164" i="248"/>
  <c r="F164" i="248"/>
  <c r="E164" i="248"/>
  <c r="D164" i="248"/>
  <c r="C164" i="248"/>
  <c r="B164" i="248"/>
  <c r="I160" i="249" l="1"/>
  <c r="J160" i="249" s="1"/>
  <c r="Z182" i="248"/>
  <c r="AA182" i="248" s="1"/>
  <c r="I136" i="251"/>
  <c r="F136" i="251"/>
  <c r="E136" i="251"/>
  <c r="D136" i="251"/>
  <c r="C136" i="251"/>
  <c r="B136" i="251"/>
  <c r="G134" i="251"/>
  <c r="I147" i="251" s="1"/>
  <c r="J147" i="251" s="1"/>
  <c r="G133" i="251"/>
  <c r="F133" i="251"/>
  <c r="E133" i="251"/>
  <c r="D133" i="251"/>
  <c r="C133" i="251"/>
  <c r="B133" i="251"/>
  <c r="G132" i="251"/>
  <c r="F132" i="251"/>
  <c r="E132" i="251"/>
  <c r="D132" i="251"/>
  <c r="C132" i="251"/>
  <c r="B132" i="251"/>
  <c r="K151" i="250"/>
  <c r="H151" i="250"/>
  <c r="G151" i="250"/>
  <c r="F151" i="250"/>
  <c r="E151" i="250"/>
  <c r="D151" i="250"/>
  <c r="C151" i="250"/>
  <c r="B151" i="250"/>
  <c r="I149" i="250"/>
  <c r="K163" i="250" s="1"/>
  <c r="L163" i="250" s="1"/>
  <c r="I148" i="250"/>
  <c r="H148" i="250"/>
  <c r="G148" i="250"/>
  <c r="F148" i="250"/>
  <c r="E148" i="250"/>
  <c r="D148" i="250"/>
  <c r="C148" i="250"/>
  <c r="B148" i="250"/>
  <c r="I147" i="250"/>
  <c r="H147" i="250"/>
  <c r="G147" i="250"/>
  <c r="F147" i="250"/>
  <c r="E147" i="250"/>
  <c r="D147" i="250"/>
  <c r="C147" i="250"/>
  <c r="B147" i="250"/>
  <c r="I136" i="249"/>
  <c r="F136" i="249"/>
  <c r="E136" i="249"/>
  <c r="D136" i="249"/>
  <c r="C136" i="249"/>
  <c r="B136" i="249"/>
  <c r="G134" i="249"/>
  <c r="I147" i="249" s="1"/>
  <c r="J147" i="249" s="1"/>
  <c r="G133" i="249"/>
  <c r="F133" i="249"/>
  <c r="E133" i="249"/>
  <c r="D133" i="249"/>
  <c r="C133" i="249"/>
  <c r="B133" i="249"/>
  <c r="G132" i="249"/>
  <c r="F132" i="249"/>
  <c r="E132" i="249"/>
  <c r="D132" i="249"/>
  <c r="C132" i="249"/>
  <c r="B132" i="249"/>
  <c r="Z154" i="248"/>
  <c r="W154" i="248"/>
  <c r="V154" i="248"/>
  <c r="U154" i="248"/>
  <c r="T154" i="248"/>
  <c r="S154" i="248"/>
  <c r="R154" i="248"/>
  <c r="Q154" i="248"/>
  <c r="P154" i="248"/>
  <c r="O154" i="248"/>
  <c r="N154" i="248"/>
  <c r="M154" i="248"/>
  <c r="L154" i="248"/>
  <c r="K154" i="248"/>
  <c r="J154" i="248"/>
  <c r="I154" i="248"/>
  <c r="H154" i="248"/>
  <c r="G154" i="248"/>
  <c r="F154" i="248"/>
  <c r="E154" i="248"/>
  <c r="D154" i="248"/>
  <c r="C154" i="248"/>
  <c r="B154" i="248"/>
  <c r="X152" i="248"/>
  <c r="Z166" i="248" s="1"/>
  <c r="AA166" i="248" s="1"/>
  <c r="X151" i="248"/>
  <c r="W151" i="248"/>
  <c r="V151" i="248"/>
  <c r="U151" i="248"/>
  <c r="T151" i="248"/>
  <c r="S151" i="248"/>
  <c r="R151" i="248"/>
  <c r="Q151" i="248"/>
  <c r="P151" i="248"/>
  <c r="O151" i="248"/>
  <c r="N151" i="248"/>
  <c r="M151" i="248"/>
  <c r="L151" i="248"/>
  <c r="K151" i="248"/>
  <c r="J151" i="248"/>
  <c r="I151" i="248"/>
  <c r="H151" i="248"/>
  <c r="G151" i="248"/>
  <c r="F151" i="248"/>
  <c r="E151" i="248"/>
  <c r="D151" i="248"/>
  <c r="C151" i="248"/>
  <c r="B151" i="248"/>
  <c r="X150" i="248"/>
  <c r="W150" i="248"/>
  <c r="V150" i="248"/>
  <c r="U150" i="248"/>
  <c r="T150" i="248"/>
  <c r="S150" i="248"/>
  <c r="R150" i="248"/>
  <c r="Q150" i="248"/>
  <c r="P150" i="248"/>
  <c r="O150" i="248"/>
  <c r="N150" i="248"/>
  <c r="M150" i="248"/>
  <c r="L150" i="248"/>
  <c r="K150" i="248"/>
  <c r="J150" i="248"/>
  <c r="I150" i="248"/>
  <c r="H150" i="248"/>
  <c r="G150" i="248"/>
  <c r="F150" i="248"/>
  <c r="E150" i="248"/>
  <c r="D150" i="248"/>
  <c r="C150" i="248"/>
  <c r="B150" i="248"/>
  <c r="Z140" i="248" l="1"/>
  <c r="W140" i="248"/>
  <c r="V140" i="248"/>
  <c r="U140" i="248"/>
  <c r="T140" i="248"/>
  <c r="S140" i="248"/>
  <c r="R140" i="248"/>
  <c r="Q140" i="248"/>
  <c r="P140" i="248"/>
  <c r="O140" i="248"/>
  <c r="N140" i="248"/>
  <c r="M140" i="248"/>
  <c r="L140" i="248"/>
  <c r="K140" i="248"/>
  <c r="J140" i="248"/>
  <c r="I140" i="248"/>
  <c r="H140" i="248"/>
  <c r="G140" i="248"/>
  <c r="F140" i="248"/>
  <c r="E140" i="248"/>
  <c r="D140" i="248"/>
  <c r="C140" i="248"/>
  <c r="B140" i="248"/>
  <c r="X137" i="248"/>
  <c r="W137" i="248"/>
  <c r="V137" i="248"/>
  <c r="U137" i="248"/>
  <c r="T137" i="248"/>
  <c r="S137" i="248"/>
  <c r="R137" i="248"/>
  <c r="Q137" i="248"/>
  <c r="P137" i="248"/>
  <c r="O137" i="248"/>
  <c r="N137" i="248"/>
  <c r="M137" i="248"/>
  <c r="L137" i="248"/>
  <c r="K137" i="248"/>
  <c r="J137" i="248"/>
  <c r="I137" i="248"/>
  <c r="H137" i="248"/>
  <c r="G137" i="248"/>
  <c r="F137" i="248"/>
  <c r="E137" i="248"/>
  <c r="D137" i="248"/>
  <c r="C137" i="248"/>
  <c r="B137" i="248"/>
  <c r="I123" i="251"/>
  <c r="F123" i="251"/>
  <c r="E123" i="251"/>
  <c r="D123" i="251"/>
  <c r="C123" i="251"/>
  <c r="B123" i="251"/>
  <c r="G121" i="251"/>
  <c r="I134" i="251" s="1"/>
  <c r="J134" i="251" s="1"/>
  <c r="G120" i="251"/>
  <c r="F120" i="251"/>
  <c r="E120" i="251"/>
  <c r="D120" i="251"/>
  <c r="C120" i="251"/>
  <c r="B120" i="251"/>
  <c r="G119" i="251"/>
  <c r="F119" i="251"/>
  <c r="E119" i="251"/>
  <c r="D119" i="251"/>
  <c r="C119" i="251"/>
  <c r="B119" i="251"/>
  <c r="K137" i="250"/>
  <c r="H137" i="250"/>
  <c r="G137" i="250"/>
  <c r="F137" i="250"/>
  <c r="E137" i="250"/>
  <c r="D137" i="250"/>
  <c r="C137" i="250"/>
  <c r="B137" i="250"/>
  <c r="I135" i="250"/>
  <c r="K149" i="250" s="1"/>
  <c r="L149" i="250" s="1"/>
  <c r="I134" i="250"/>
  <c r="H134" i="250"/>
  <c r="G134" i="250"/>
  <c r="F134" i="250"/>
  <c r="E134" i="250"/>
  <c r="D134" i="250"/>
  <c r="C134" i="250"/>
  <c r="B134" i="250"/>
  <c r="I133" i="250"/>
  <c r="H133" i="250"/>
  <c r="G133" i="250"/>
  <c r="F133" i="250"/>
  <c r="E133" i="250"/>
  <c r="D133" i="250"/>
  <c r="C133" i="250"/>
  <c r="B133" i="250"/>
  <c r="I123" i="249"/>
  <c r="F123" i="249"/>
  <c r="E123" i="249"/>
  <c r="D123" i="249"/>
  <c r="C123" i="249"/>
  <c r="B123" i="249"/>
  <c r="G121" i="249"/>
  <c r="I134" i="249" s="1"/>
  <c r="J134" i="249" s="1"/>
  <c r="G120" i="249"/>
  <c r="F120" i="249"/>
  <c r="E120" i="249"/>
  <c r="D120" i="249"/>
  <c r="C120" i="249"/>
  <c r="B120" i="249"/>
  <c r="G119" i="249"/>
  <c r="F119" i="249"/>
  <c r="E119" i="249"/>
  <c r="D119" i="249"/>
  <c r="C119" i="249"/>
  <c r="B119" i="249"/>
  <c r="X138" i="248"/>
  <c r="Z152" i="248" s="1"/>
  <c r="AA152" i="248" s="1"/>
  <c r="X136" i="248"/>
  <c r="W136" i="248"/>
  <c r="V136" i="248"/>
  <c r="U136" i="248"/>
  <c r="T136" i="248"/>
  <c r="S136" i="248"/>
  <c r="R136" i="248"/>
  <c r="Q136" i="248"/>
  <c r="P136" i="248"/>
  <c r="O136" i="248"/>
  <c r="N136" i="248"/>
  <c r="M136" i="248"/>
  <c r="L136" i="248"/>
  <c r="K136" i="248"/>
  <c r="J136" i="248"/>
  <c r="I136" i="248"/>
  <c r="H136" i="248"/>
  <c r="G136" i="248"/>
  <c r="F136" i="248"/>
  <c r="E136" i="248"/>
  <c r="D136" i="248"/>
  <c r="C136" i="248"/>
  <c r="B136" i="248"/>
  <c r="W126" i="248" l="1"/>
  <c r="V126" i="248"/>
  <c r="U126" i="248"/>
  <c r="T126" i="248"/>
  <c r="S126" i="248"/>
  <c r="R126" i="248"/>
  <c r="Q126" i="248"/>
  <c r="P126" i="248"/>
  <c r="O126" i="248"/>
  <c r="N126" i="248"/>
  <c r="M126" i="248"/>
  <c r="L126" i="248"/>
  <c r="K126" i="248"/>
  <c r="J126" i="248"/>
  <c r="I126" i="248"/>
  <c r="H126" i="248"/>
  <c r="G126" i="248"/>
  <c r="F126" i="248"/>
  <c r="E126" i="248"/>
  <c r="D126" i="248"/>
  <c r="C126" i="248"/>
  <c r="B126" i="248"/>
  <c r="T122" i="248" l="1"/>
  <c r="T123" i="248"/>
  <c r="H122" i="248"/>
  <c r="H123" i="248"/>
  <c r="Z126" i="248"/>
  <c r="X124" i="248"/>
  <c r="Z138" i="248" s="1"/>
  <c r="AA138" i="248" s="1"/>
  <c r="X123" i="248"/>
  <c r="W123" i="248"/>
  <c r="V123" i="248"/>
  <c r="U123" i="248"/>
  <c r="S123" i="248"/>
  <c r="R123" i="248"/>
  <c r="Q123" i="248"/>
  <c r="P123" i="248"/>
  <c r="O123" i="248"/>
  <c r="N123" i="248"/>
  <c r="M123" i="248"/>
  <c r="L123" i="248"/>
  <c r="K123" i="248"/>
  <c r="J123" i="248"/>
  <c r="I123" i="248"/>
  <c r="G123" i="248"/>
  <c r="F123" i="248"/>
  <c r="E123" i="248"/>
  <c r="D123" i="248"/>
  <c r="C123" i="248"/>
  <c r="B123" i="248"/>
  <c r="X122" i="248"/>
  <c r="W122" i="248"/>
  <c r="V122" i="248"/>
  <c r="U122" i="248"/>
  <c r="S122" i="248"/>
  <c r="R122" i="248"/>
  <c r="Q122" i="248"/>
  <c r="P122" i="248"/>
  <c r="O122" i="248"/>
  <c r="N122" i="248"/>
  <c r="M122" i="248"/>
  <c r="L122" i="248"/>
  <c r="K122" i="248"/>
  <c r="J122" i="248"/>
  <c r="I122" i="248"/>
  <c r="G122" i="248"/>
  <c r="F122" i="248"/>
  <c r="E122" i="248"/>
  <c r="D122" i="248"/>
  <c r="C122" i="248"/>
  <c r="B122" i="248"/>
  <c r="I110" i="249"/>
  <c r="F110" i="249"/>
  <c r="E110" i="249"/>
  <c r="D110" i="249"/>
  <c r="C110" i="249"/>
  <c r="B110" i="249"/>
  <c r="G108" i="249"/>
  <c r="I121" i="249" s="1"/>
  <c r="J121" i="249" s="1"/>
  <c r="G107" i="249"/>
  <c r="F107" i="249"/>
  <c r="E107" i="249"/>
  <c r="D107" i="249"/>
  <c r="C107" i="249"/>
  <c r="B107" i="249"/>
  <c r="G106" i="249"/>
  <c r="F106" i="249"/>
  <c r="E106" i="249"/>
  <c r="D106" i="249"/>
  <c r="C106" i="249"/>
  <c r="B106" i="249"/>
  <c r="K123" i="250"/>
  <c r="H123" i="250"/>
  <c r="G123" i="250"/>
  <c r="F123" i="250"/>
  <c r="E123" i="250"/>
  <c r="D123" i="250"/>
  <c r="C123" i="250"/>
  <c r="B123" i="250"/>
  <c r="I121" i="250"/>
  <c r="K135" i="250" s="1"/>
  <c r="L135" i="250" s="1"/>
  <c r="I120" i="250"/>
  <c r="H120" i="250"/>
  <c r="G120" i="250"/>
  <c r="F120" i="250"/>
  <c r="E120" i="250"/>
  <c r="D120" i="250"/>
  <c r="C120" i="250"/>
  <c r="B120" i="250"/>
  <c r="I119" i="250"/>
  <c r="H119" i="250"/>
  <c r="G119" i="250"/>
  <c r="F119" i="250"/>
  <c r="E119" i="250"/>
  <c r="D119" i="250"/>
  <c r="C119" i="250"/>
  <c r="B119" i="250"/>
  <c r="I110" i="251"/>
  <c r="F110" i="251"/>
  <c r="E110" i="251"/>
  <c r="D110" i="251"/>
  <c r="C110" i="251"/>
  <c r="B110" i="251"/>
  <c r="G108" i="251"/>
  <c r="I121" i="251" s="1"/>
  <c r="J121" i="251" s="1"/>
  <c r="G107" i="251"/>
  <c r="F107" i="251"/>
  <c r="E107" i="251"/>
  <c r="D107" i="251"/>
  <c r="C107" i="251"/>
  <c r="B107" i="251"/>
  <c r="G106" i="251"/>
  <c r="F106" i="251"/>
  <c r="E106" i="251"/>
  <c r="D106" i="251"/>
  <c r="C106" i="251"/>
  <c r="B106" i="251"/>
  <c r="X111" i="248" l="1"/>
  <c r="U111" i="248"/>
  <c r="T111" i="248"/>
  <c r="S111" i="248"/>
  <c r="R111" i="248"/>
  <c r="Q111" i="248"/>
  <c r="P111" i="248"/>
  <c r="O111" i="248"/>
  <c r="N111" i="248"/>
  <c r="M111" i="248"/>
  <c r="L111" i="248"/>
  <c r="K111" i="248"/>
  <c r="J111" i="248"/>
  <c r="I111" i="248"/>
  <c r="H111" i="248"/>
  <c r="G111" i="248"/>
  <c r="F111" i="248"/>
  <c r="E111" i="248"/>
  <c r="D111" i="248"/>
  <c r="C111" i="248"/>
  <c r="B111" i="248"/>
  <c r="V108" i="248"/>
  <c r="U108" i="248"/>
  <c r="T108" i="248"/>
  <c r="S108" i="248"/>
  <c r="R108" i="248"/>
  <c r="Q108" i="248"/>
  <c r="P108" i="248"/>
  <c r="O108" i="248"/>
  <c r="N108" i="248"/>
  <c r="M108" i="248"/>
  <c r="L108" i="248"/>
  <c r="K108" i="248"/>
  <c r="J108" i="248"/>
  <c r="I108" i="248"/>
  <c r="H108" i="248"/>
  <c r="G108" i="248"/>
  <c r="F108" i="248"/>
  <c r="E108" i="248"/>
  <c r="D108" i="248"/>
  <c r="C108" i="248"/>
  <c r="B108" i="248"/>
  <c r="V109" i="248"/>
  <c r="V107" i="248"/>
  <c r="U107" i="248"/>
  <c r="T107" i="248"/>
  <c r="S107" i="248"/>
  <c r="R107" i="248"/>
  <c r="Q107" i="248"/>
  <c r="P107" i="248"/>
  <c r="O107" i="248"/>
  <c r="N107" i="248"/>
  <c r="M107" i="248"/>
  <c r="L107" i="248"/>
  <c r="K107" i="248"/>
  <c r="J107" i="248"/>
  <c r="I107" i="248"/>
  <c r="H107" i="248"/>
  <c r="G107" i="248"/>
  <c r="F107" i="248"/>
  <c r="E107" i="248"/>
  <c r="D107" i="248"/>
  <c r="C107" i="248"/>
  <c r="B107" i="248"/>
  <c r="I97" i="251"/>
  <c r="F97" i="251"/>
  <c r="E97" i="251"/>
  <c r="D97" i="251"/>
  <c r="C97" i="251"/>
  <c r="B97" i="251"/>
  <c r="G95" i="251"/>
  <c r="I108" i="251" s="1"/>
  <c r="J108" i="251" s="1"/>
  <c r="G94" i="251"/>
  <c r="F94" i="251"/>
  <c r="E94" i="251"/>
  <c r="D94" i="251"/>
  <c r="C94" i="251"/>
  <c r="B94" i="251"/>
  <c r="G93" i="251"/>
  <c r="F93" i="251"/>
  <c r="E93" i="251"/>
  <c r="D93" i="251"/>
  <c r="C93" i="251"/>
  <c r="B93" i="251"/>
  <c r="K109" i="250"/>
  <c r="H109" i="250"/>
  <c r="G109" i="250"/>
  <c r="F109" i="250"/>
  <c r="E109" i="250"/>
  <c r="D109" i="250"/>
  <c r="C109" i="250"/>
  <c r="B109" i="250"/>
  <c r="I107" i="250"/>
  <c r="K121" i="250" s="1"/>
  <c r="L121" i="250" s="1"/>
  <c r="I106" i="250"/>
  <c r="H106" i="250"/>
  <c r="G106" i="250"/>
  <c r="F106" i="250"/>
  <c r="E106" i="250"/>
  <c r="D106" i="250"/>
  <c r="C106" i="250"/>
  <c r="B106" i="250"/>
  <c r="I105" i="250"/>
  <c r="H105" i="250"/>
  <c r="G105" i="250"/>
  <c r="F105" i="250"/>
  <c r="E105" i="250"/>
  <c r="D105" i="250"/>
  <c r="C105" i="250"/>
  <c r="B105" i="250"/>
  <c r="I97" i="249"/>
  <c r="F97" i="249"/>
  <c r="E97" i="249"/>
  <c r="D97" i="249"/>
  <c r="C97" i="249"/>
  <c r="B97" i="249"/>
  <c r="G95" i="249"/>
  <c r="G94" i="249"/>
  <c r="F94" i="249"/>
  <c r="E94" i="249"/>
  <c r="D94" i="249"/>
  <c r="C94" i="249"/>
  <c r="B94" i="249"/>
  <c r="G93" i="249"/>
  <c r="F93" i="249"/>
  <c r="E93" i="249"/>
  <c r="D93" i="249"/>
  <c r="C93" i="249"/>
  <c r="B93" i="249"/>
  <c r="I108" i="249" l="1"/>
  <c r="J108" i="249" s="1"/>
  <c r="Z124" i="248"/>
  <c r="AA124" i="248" s="1"/>
  <c r="U94" i="248"/>
  <c r="T94" i="248"/>
  <c r="S94" i="248"/>
  <c r="R94" i="248"/>
  <c r="Q94" i="248"/>
  <c r="P94" i="248"/>
  <c r="O94" i="248"/>
  <c r="N94" i="248"/>
  <c r="M94" i="248"/>
  <c r="L94" i="248"/>
  <c r="K94" i="248"/>
  <c r="J94" i="248"/>
  <c r="I94" i="248"/>
  <c r="H94" i="248"/>
  <c r="G94" i="248"/>
  <c r="F94" i="248"/>
  <c r="E94" i="248"/>
  <c r="D94" i="248"/>
  <c r="C94" i="248"/>
  <c r="B94" i="248"/>
  <c r="U97" i="248" l="1"/>
  <c r="T97" i="248"/>
  <c r="S97" i="248"/>
  <c r="R97" i="248"/>
  <c r="Q97" i="248"/>
  <c r="P97" i="248"/>
  <c r="O97" i="248"/>
  <c r="N97" i="248"/>
  <c r="M97" i="248"/>
  <c r="L97" i="248"/>
  <c r="K97" i="248"/>
  <c r="J97" i="248"/>
  <c r="I97" i="248"/>
  <c r="H97" i="248"/>
  <c r="G97" i="248"/>
  <c r="F97" i="248"/>
  <c r="E97" i="248"/>
  <c r="D97" i="248"/>
  <c r="C97" i="248"/>
  <c r="B97" i="248"/>
  <c r="K93" i="248"/>
  <c r="L93" i="248"/>
  <c r="M93" i="248"/>
  <c r="I84" i="251" l="1"/>
  <c r="F84" i="251"/>
  <c r="E84" i="251"/>
  <c r="D84" i="251"/>
  <c r="C84" i="251"/>
  <c r="B84" i="251"/>
  <c r="G82" i="251"/>
  <c r="G81" i="251"/>
  <c r="F81" i="251"/>
  <c r="E81" i="251"/>
  <c r="D81" i="251"/>
  <c r="C81" i="251"/>
  <c r="B81" i="251"/>
  <c r="G80" i="251"/>
  <c r="F80" i="251"/>
  <c r="E80" i="251"/>
  <c r="D80" i="251"/>
  <c r="C80" i="251"/>
  <c r="B80" i="251"/>
  <c r="K94" i="250"/>
  <c r="H94" i="250"/>
  <c r="G94" i="250"/>
  <c r="F94" i="250"/>
  <c r="E94" i="250"/>
  <c r="D94" i="250"/>
  <c r="C94" i="250"/>
  <c r="B94" i="250"/>
  <c r="I92" i="250"/>
  <c r="K107" i="250" s="1"/>
  <c r="L107" i="250" s="1"/>
  <c r="I91" i="250"/>
  <c r="H91" i="250"/>
  <c r="G91" i="250"/>
  <c r="F91" i="250"/>
  <c r="E91" i="250"/>
  <c r="D91" i="250"/>
  <c r="C91" i="250"/>
  <c r="B91" i="250"/>
  <c r="I90" i="250"/>
  <c r="H90" i="250"/>
  <c r="G90" i="250"/>
  <c r="F90" i="250"/>
  <c r="E90" i="250"/>
  <c r="D90" i="250"/>
  <c r="C90" i="250"/>
  <c r="B90" i="250"/>
  <c r="I84" i="249"/>
  <c r="F84" i="249"/>
  <c r="E84" i="249"/>
  <c r="D84" i="249"/>
  <c r="C84" i="249"/>
  <c r="B84" i="249"/>
  <c r="G82" i="249"/>
  <c r="G81" i="249"/>
  <c r="F81" i="249"/>
  <c r="E81" i="249"/>
  <c r="D81" i="249"/>
  <c r="C81" i="249"/>
  <c r="B81" i="249"/>
  <c r="G80" i="249"/>
  <c r="F80" i="249"/>
  <c r="E80" i="249"/>
  <c r="D80" i="249"/>
  <c r="C80" i="249"/>
  <c r="B80" i="249"/>
  <c r="X97" i="248"/>
  <c r="V94" i="248"/>
  <c r="V95" i="248"/>
  <c r="V93" i="248"/>
  <c r="U93" i="248"/>
  <c r="T93" i="248"/>
  <c r="S93" i="248"/>
  <c r="R93" i="248"/>
  <c r="Q93" i="248"/>
  <c r="P93" i="248"/>
  <c r="O93" i="248"/>
  <c r="N93" i="248"/>
  <c r="J93" i="248"/>
  <c r="I93" i="248"/>
  <c r="H93" i="248"/>
  <c r="G93" i="248"/>
  <c r="F93" i="248"/>
  <c r="E93" i="248"/>
  <c r="D93" i="248"/>
  <c r="C93" i="248"/>
  <c r="B93" i="248"/>
  <c r="I95" i="251" l="1"/>
  <c r="J95" i="251" s="1"/>
  <c r="I95" i="249"/>
  <c r="J95" i="249" s="1"/>
  <c r="X109" i="248"/>
  <c r="Y109" i="248" s="1"/>
  <c r="U81" i="248"/>
  <c r="T81" i="248"/>
  <c r="S81" i="248"/>
  <c r="R81" i="248"/>
  <c r="Q81" i="248"/>
  <c r="P81" i="248"/>
  <c r="O81" i="248"/>
  <c r="N81" i="248"/>
  <c r="M81" i="248"/>
  <c r="L81" i="248"/>
  <c r="U78" i="248"/>
  <c r="T78" i="248"/>
  <c r="S78" i="248"/>
  <c r="R78" i="248"/>
  <c r="Q78" i="248"/>
  <c r="P78" i="248"/>
  <c r="O78" i="248"/>
  <c r="N78" i="248"/>
  <c r="M78" i="248"/>
  <c r="L78" i="248"/>
  <c r="R77" i="248" l="1"/>
  <c r="S77" i="248"/>
  <c r="I71" i="251" l="1"/>
  <c r="F71" i="251"/>
  <c r="E71" i="251"/>
  <c r="D71" i="251"/>
  <c r="C71" i="251"/>
  <c r="B71" i="251"/>
  <c r="G69" i="251"/>
  <c r="G68" i="251"/>
  <c r="F68" i="251"/>
  <c r="E68" i="251"/>
  <c r="D68" i="251"/>
  <c r="C68" i="251"/>
  <c r="B68" i="251"/>
  <c r="G67" i="251"/>
  <c r="F67" i="251"/>
  <c r="E67" i="251"/>
  <c r="D67" i="251"/>
  <c r="C67" i="251"/>
  <c r="B67" i="251"/>
  <c r="K80" i="250"/>
  <c r="H80" i="250"/>
  <c r="G80" i="250"/>
  <c r="F80" i="250"/>
  <c r="E80" i="250"/>
  <c r="D80" i="250"/>
  <c r="C80" i="250"/>
  <c r="B80" i="250"/>
  <c r="I77" i="250"/>
  <c r="H77" i="250"/>
  <c r="G77" i="250"/>
  <c r="F77" i="250"/>
  <c r="E77" i="250"/>
  <c r="D77" i="250"/>
  <c r="C77" i="250"/>
  <c r="B77" i="250"/>
  <c r="I78" i="250"/>
  <c r="I76" i="250"/>
  <c r="H76" i="250"/>
  <c r="G76" i="250"/>
  <c r="F76" i="250"/>
  <c r="E76" i="250"/>
  <c r="D76" i="250"/>
  <c r="C76" i="250"/>
  <c r="B76" i="250"/>
  <c r="I71" i="249"/>
  <c r="F71" i="249"/>
  <c r="E71" i="249"/>
  <c r="D71" i="249"/>
  <c r="C71" i="249"/>
  <c r="B71" i="249"/>
  <c r="G69" i="249"/>
  <c r="G68" i="249"/>
  <c r="F68" i="249"/>
  <c r="E68" i="249"/>
  <c r="D68" i="249"/>
  <c r="C68" i="249"/>
  <c r="B68" i="249"/>
  <c r="G67" i="249"/>
  <c r="F67" i="249"/>
  <c r="E67" i="249"/>
  <c r="D67" i="249"/>
  <c r="C67" i="249"/>
  <c r="B67" i="249"/>
  <c r="X81" i="248"/>
  <c r="K81" i="248"/>
  <c r="J81" i="248"/>
  <c r="I81" i="248"/>
  <c r="H81" i="248"/>
  <c r="G81" i="248"/>
  <c r="F81" i="248"/>
  <c r="E81" i="248"/>
  <c r="D81" i="248"/>
  <c r="C81" i="248"/>
  <c r="B81" i="248"/>
  <c r="V78" i="248"/>
  <c r="K78" i="248"/>
  <c r="J78" i="248"/>
  <c r="I78" i="248"/>
  <c r="H78" i="248"/>
  <c r="G78" i="248"/>
  <c r="F78" i="248"/>
  <c r="E78" i="248"/>
  <c r="D78" i="248"/>
  <c r="C78" i="248"/>
  <c r="B78" i="248"/>
  <c r="V79" i="248"/>
  <c r="X95" i="248" s="1"/>
  <c r="Y95" i="248" s="1"/>
  <c r="V77" i="248"/>
  <c r="U77" i="248"/>
  <c r="T77" i="248"/>
  <c r="Q77" i="248"/>
  <c r="P77" i="248"/>
  <c r="O77" i="248"/>
  <c r="N77" i="248"/>
  <c r="M77" i="248"/>
  <c r="L77" i="248"/>
  <c r="K77" i="248"/>
  <c r="J77" i="248"/>
  <c r="I77" i="248"/>
  <c r="H77" i="248"/>
  <c r="G77" i="248"/>
  <c r="F77" i="248"/>
  <c r="E77" i="248"/>
  <c r="D77" i="248"/>
  <c r="C77" i="248"/>
  <c r="B77" i="248"/>
  <c r="I82" i="251" l="1"/>
  <c r="J82" i="251" s="1"/>
  <c r="I82" i="249"/>
  <c r="J82" i="249" s="1"/>
  <c r="K92" i="250"/>
  <c r="L92" i="250" s="1"/>
  <c r="I58" i="251"/>
  <c r="F58" i="251"/>
  <c r="E58" i="251"/>
  <c r="D58" i="251"/>
  <c r="C58" i="251"/>
  <c r="B58" i="251"/>
  <c r="G56" i="251"/>
  <c r="G55" i="251"/>
  <c r="F55" i="251"/>
  <c r="E55" i="251"/>
  <c r="D55" i="251"/>
  <c r="C55" i="251"/>
  <c r="B55" i="251"/>
  <c r="G54" i="251"/>
  <c r="F54" i="251"/>
  <c r="E54" i="251"/>
  <c r="D54" i="251"/>
  <c r="C54" i="251"/>
  <c r="B54" i="251"/>
  <c r="H65" i="250"/>
  <c r="G65" i="250"/>
  <c r="F65" i="250"/>
  <c r="E65" i="250"/>
  <c r="D65" i="250"/>
  <c r="C65" i="250"/>
  <c r="B65" i="250"/>
  <c r="I62" i="250"/>
  <c r="H62" i="250"/>
  <c r="G62" i="250"/>
  <c r="F62" i="250"/>
  <c r="E62" i="250"/>
  <c r="D62" i="250"/>
  <c r="C62" i="250"/>
  <c r="B62" i="250"/>
  <c r="G61" i="250"/>
  <c r="K65" i="250"/>
  <c r="I63" i="250"/>
  <c r="K78" i="250" s="1"/>
  <c r="L78" i="250" s="1"/>
  <c r="I61" i="250"/>
  <c r="H61" i="250"/>
  <c r="F61" i="250"/>
  <c r="E61" i="250"/>
  <c r="D61" i="250"/>
  <c r="C61" i="250"/>
  <c r="B61" i="250"/>
  <c r="I58" i="249"/>
  <c r="F58" i="249"/>
  <c r="E58" i="249"/>
  <c r="D58" i="249"/>
  <c r="C58" i="249"/>
  <c r="B58" i="249"/>
  <c r="G56" i="249"/>
  <c r="G55" i="249"/>
  <c r="F55" i="249"/>
  <c r="E55" i="249"/>
  <c r="D55" i="249"/>
  <c r="C55" i="249"/>
  <c r="B55" i="249"/>
  <c r="G54" i="249"/>
  <c r="F54" i="249"/>
  <c r="E54" i="249"/>
  <c r="D54" i="249"/>
  <c r="C54" i="249"/>
  <c r="B54" i="249"/>
  <c r="V66" i="248"/>
  <c r="S66" i="248"/>
  <c r="R66" i="248"/>
  <c r="Q66" i="248"/>
  <c r="P66" i="248"/>
  <c r="O66" i="248"/>
  <c r="N66" i="248"/>
  <c r="M66" i="248"/>
  <c r="L66" i="248"/>
  <c r="K66" i="248"/>
  <c r="J66" i="248"/>
  <c r="I66" i="248"/>
  <c r="H66" i="248"/>
  <c r="G66" i="248"/>
  <c r="F66" i="248"/>
  <c r="E66" i="248"/>
  <c r="D66" i="248"/>
  <c r="C66" i="248"/>
  <c r="B66" i="248"/>
  <c r="T63" i="248"/>
  <c r="S63" i="248"/>
  <c r="R63" i="248"/>
  <c r="Q63" i="248"/>
  <c r="P63" i="248"/>
  <c r="O63" i="248"/>
  <c r="N63" i="248"/>
  <c r="M63" i="248"/>
  <c r="L63" i="248"/>
  <c r="K63" i="248"/>
  <c r="J63" i="248"/>
  <c r="I63" i="248"/>
  <c r="H63" i="248"/>
  <c r="G63" i="248"/>
  <c r="F63" i="248"/>
  <c r="E63" i="248"/>
  <c r="D63" i="248"/>
  <c r="C63" i="248"/>
  <c r="B63" i="248"/>
  <c r="H62" i="248"/>
  <c r="I62" i="248"/>
  <c r="I69" i="249" l="1"/>
  <c r="J69" i="249" s="1"/>
  <c r="I69" i="251"/>
  <c r="J69" i="251" s="1"/>
  <c r="T64" i="248"/>
  <c r="T62" i="248"/>
  <c r="S62" i="248"/>
  <c r="R62" i="248"/>
  <c r="Q62" i="248"/>
  <c r="P62" i="248"/>
  <c r="O62" i="248"/>
  <c r="N62" i="248"/>
  <c r="M62" i="248"/>
  <c r="L62" i="248"/>
  <c r="K62" i="248"/>
  <c r="J62" i="248"/>
  <c r="G62" i="248"/>
  <c r="F62" i="248"/>
  <c r="E62" i="248"/>
  <c r="D62" i="248"/>
  <c r="C62" i="248"/>
  <c r="B62" i="248"/>
  <c r="X79" i="248" l="1"/>
  <c r="Y79" i="248" s="1"/>
  <c r="B42" i="251"/>
  <c r="B42" i="249"/>
  <c r="I45" i="251" l="1"/>
  <c r="F45" i="251"/>
  <c r="E45" i="251"/>
  <c r="D45" i="251"/>
  <c r="C45" i="251"/>
  <c r="B45" i="251"/>
  <c r="G43" i="251"/>
  <c r="G42" i="251"/>
  <c r="F42" i="251"/>
  <c r="E42" i="251"/>
  <c r="D42" i="251"/>
  <c r="C42" i="251"/>
  <c r="G41" i="251"/>
  <c r="F41" i="251"/>
  <c r="E41" i="251"/>
  <c r="D41" i="251"/>
  <c r="C41" i="251"/>
  <c r="B41" i="251"/>
  <c r="J49" i="250"/>
  <c r="G49" i="250"/>
  <c r="F49" i="250"/>
  <c r="E49" i="250"/>
  <c r="D49" i="250"/>
  <c r="C49" i="250"/>
  <c r="B49" i="250"/>
  <c r="H47" i="250"/>
  <c r="H46" i="250"/>
  <c r="G46" i="250"/>
  <c r="F46" i="250"/>
  <c r="E46" i="250"/>
  <c r="D46" i="250"/>
  <c r="C46" i="250"/>
  <c r="B46" i="250"/>
  <c r="H45" i="250"/>
  <c r="G45" i="250"/>
  <c r="F45" i="250"/>
  <c r="E45" i="250"/>
  <c r="D45" i="250"/>
  <c r="C45" i="250"/>
  <c r="B45" i="250"/>
  <c r="I45" i="249"/>
  <c r="F45" i="249"/>
  <c r="E45" i="249"/>
  <c r="D45" i="249"/>
  <c r="C45" i="249"/>
  <c r="B45" i="249"/>
  <c r="G43" i="249"/>
  <c r="G42" i="249"/>
  <c r="F42" i="249"/>
  <c r="E42" i="249"/>
  <c r="D42" i="249"/>
  <c r="C42" i="249"/>
  <c r="G41" i="249"/>
  <c r="F41" i="249"/>
  <c r="E41" i="249"/>
  <c r="D41" i="249"/>
  <c r="C41" i="249"/>
  <c r="B41" i="249"/>
  <c r="T50" i="248"/>
  <c r="Q50" i="248"/>
  <c r="P50" i="248"/>
  <c r="O50" i="248"/>
  <c r="N50" i="248"/>
  <c r="M50" i="248"/>
  <c r="L50" i="248"/>
  <c r="K50" i="248"/>
  <c r="J50" i="248"/>
  <c r="I50" i="248"/>
  <c r="H50" i="248"/>
  <c r="G50" i="248"/>
  <c r="F50" i="248"/>
  <c r="E50" i="248"/>
  <c r="D50" i="248"/>
  <c r="C50" i="248"/>
  <c r="B50" i="248"/>
  <c r="R47" i="248"/>
  <c r="Q47" i="248"/>
  <c r="P47" i="248"/>
  <c r="O47" i="248"/>
  <c r="N47" i="248"/>
  <c r="M47" i="248"/>
  <c r="L47" i="248"/>
  <c r="K47" i="248"/>
  <c r="J47" i="248"/>
  <c r="I47" i="248"/>
  <c r="H47" i="248"/>
  <c r="G47" i="248"/>
  <c r="F47" i="248"/>
  <c r="E47" i="248"/>
  <c r="D47" i="248"/>
  <c r="C47" i="248"/>
  <c r="B47" i="248"/>
  <c r="R48" i="248"/>
  <c r="V64" i="248" s="1"/>
  <c r="W64" i="248" s="1"/>
  <c r="R46" i="248"/>
  <c r="Q46" i="248"/>
  <c r="P46" i="248"/>
  <c r="O46" i="248"/>
  <c r="N46" i="248"/>
  <c r="M46" i="248"/>
  <c r="L46" i="248"/>
  <c r="K46" i="248"/>
  <c r="J46" i="248"/>
  <c r="I46" i="248"/>
  <c r="H46" i="248"/>
  <c r="G46" i="248"/>
  <c r="F46" i="248"/>
  <c r="E46" i="248"/>
  <c r="D46" i="248"/>
  <c r="C46" i="248"/>
  <c r="B46" i="248"/>
  <c r="I56" i="249" l="1"/>
  <c r="J56" i="249" s="1"/>
  <c r="I56" i="251"/>
  <c r="J56" i="251" s="1"/>
  <c r="K63" i="250"/>
  <c r="L63" i="250" s="1"/>
  <c r="T36" i="248"/>
  <c r="I32" i="251" l="1"/>
  <c r="F32" i="251"/>
  <c r="E32" i="251"/>
  <c r="D32" i="251"/>
  <c r="C32" i="251"/>
  <c r="B32" i="251"/>
  <c r="G29" i="251"/>
  <c r="F29" i="251"/>
  <c r="E29" i="251"/>
  <c r="D29" i="251"/>
  <c r="C29" i="251"/>
  <c r="B29" i="251"/>
  <c r="G30" i="251"/>
  <c r="I43" i="251" s="1"/>
  <c r="J43" i="251" s="1"/>
  <c r="G28" i="251"/>
  <c r="F28" i="251"/>
  <c r="E28" i="251"/>
  <c r="D28" i="251"/>
  <c r="C28" i="251"/>
  <c r="B28" i="251"/>
  <c r="J34" i="250"/>
  <c r="G34" i="250"/>
  <c r="F34" i="250"/>
  <c r="E34" i="250"/>
  <c r="D34" i="250"/>
  <c r="C34" i="250"/>
  <c r="B34" i="250"/>
  <c r="H31" i="250"/>
  <c r="G31" i="250"/>
  <c r="F31" i="250"/>
  <c r="E31" i="250"/>
  <c r="D31" i="250"/>
  <c r="C31" i="250"/>
  <c r="B31" i="250"/>
  <c r="H32" i="250"/>
  <c r="J47" i="250" s="1"/>
  <c r="K47" i="250" s="1"/>
  <c r="H30" i="250"/>
  <c r="G30" i="250"/>
  <c r="F30" i="250"/>
  <c r="E30" i="250"/>
  <c r="D30" i="250"/>
  <c r="C30" i="250"/>
  <c r="B30" i="250"/>
  <c r="F32" i="249"/>
  <c r="E32" i="249"/>
  <c r="D32" i="249"/>
  <c r="C32" i="249"/>
  <c r="B32" i="249"/>
  <c r="G29" i="249"/>
  <c r="F29" i="249"/>
  <c r="E29" i="249"/>
  <c r="D29" i="249"/>
  <c r="C29" i="249"/>
  <c r="B29" i="249"/>
  <c r="I32" i="249"/>
  <c r="G30" i="249"/>
  <c r="I43" i="249" s="1"/>
  <c r="J43" i="249" s="1"/>
  <c r="G28" i="249"/>
  <c r="F28" i="249"/>
  <c r="E28" i="249"/>
  <c r="D28" i="249"/>
  <c r="C28" i="249"/>
  <c r="B28" i="249"/>
  <c r="Q36" i="248"/>
  <c r="P36" i="248"/>
  <c r="O36" i="248"/>
  <c r="N36" i="248"/>
  <c r="M36" i="248"/>
  <c r="L36" i="248"/>
  <c r="K36" i="248"/>
  <c r="J36" i="248"/>
  <c r="I36" i="248"/>
  <c r="H36" i="248"/>
  <c r="G36" i="248"/>
  <c r="F36" i="248"/>
  <c r="E36" i="248"/>
  <c r="D36" i="248"/>
  <c r="C36" i="248"/>
  <c r="B36" i="248"/>
  <c r="R33" i="248"/>
  <c r="Q33" i="248"/>
  <c r="P33" i="248"/>
  <c r="O33" i="248"/>
  <c r="N33" i="248"/>
  <c r="M33" i="248"/>
  <c r="L33" i="248"/>
  <c r="K33" i="248"/>
  <c r="J33" i="248"/>
  <c r="I33" i="248"/>
  <c r="H33" i="248"/>
  <c r="G33" i="248"/>
  <c r="F33" i="248"/>
  <c r="E33" i="248"/>
  <c r="D33" i="248"/>
  <c r="C33" i="248"/>
  <c r="B33" i="248"/>
  <c r="R34" i="248"/>
  <c r="T48" i="248" s="1"/>
  <c r="U48" i="248" s="1"/>
  <c r="R32" i="248"/>
  <c r="Q32" i="248"/>
  <c r="P32" i="248"/>
  <c r="O32" i="248"/>
  <c r="N32" i="248"/>
  <c r="M32" i="248"/>
  <c r="L32" i="248"/>
  <c r="K32" i="248"/>
  <c r="J32" i="248"/>
  <c r="I32" i="248"/>
  <c r="H32" i="248"/>
  <c r="G32" i="248"/>
  <c r="F32" i="248"/>
  <c r="E32" i="248"/>
  <c r="D32" i="248"/>
  <c r="C32" i="248"/>
  <c r="B32" i="248"/>
  <c r="H16" i="250" l="1"/>
  <c r="G20" i="250" l="1"/>
  <c r="F20" i="250"/>
  <c r="E20" i="250"/>
  <c r="D20" i="250"/>
  <c r="C20" i="250"/>
  <c r="B20" i="250"/>
  <c r="H18" i="250"/>
  <c r="H17" i="250"/>
  <c r="G17" i="250"/>
  <c r="F17" i="250"/>
  <c r="E17" i="250"/>
  <c r="D17" i="250"/>
  <c r="C17" i="250"/>
  <c r="B17" i="250"/>
  <c r="G16" i="250"/>
  <c r="F16" i="250"/>
  <c r="E16" i="250"/>
  <c r="D16" i="250"/>
  <c r="C16" i="250"/>
  <c r="B16" i="250"/>
  <c r="J18" i="250" l="1"/>
  <c r="K18" i="250" s="1"/>
  <c r="J32" i="250"/>
  <c r="K32" i="250" s="1"/>
  <c r="M16" i="248"/>
  <c r="N16" i="248"/>
  <c r="O16" i="248"/>
  <c r="M17" i="248"/>
  <c r="N17" i="248"/>
  <c r="O17" i="248"/>
  <c r="M20" i="248"/>
  <c r="N20" i="248"/>
  <c r="O20" i="248"/>
  <c r="T18" i="248" l="1"/>
  <c r="T34" i="248" s="1"/>
  <c r="U34" i="248" s="1"/>
  <c r="P16" i="248" l="1"/>
  <c r="Q16" i="248"/>
  <c r="R16" i="248"/>
  <c r="S16" i="248"/>
  <c r="P17" i="248"/>
  <c r="Q17" i="248"/>
  <c r="R17" i="248"/>
  <c r="S17" i="248"/>
  <c r="P20" i="248"/>
  <c r="Q20" i="248"/>
  <c r="R20" i="248"/>
  <c r="S20" i="248"/>
  <c r="I20" i="248" l="1"/>
  <c r="H20" i="248"/>
  <c r="G20" i="248"/>
  <c r="F20" i="248"/>
  <c r="E20" i="248"/>
  <c r="D20" i="248"/>
  <c r="C20" i="248"/>
  <c r="B20" i="248"/>
  <c r="I17" i="248"/>
  <c r="H17" i="248"/>
  <c r="G17" i="248"/>
  <c r="F17" i="248"/>
  <c r="E17" i="248"/>
  <c r="D17" i="248"/>
  <c r="C17" i="248"/>
  <c r="B17" i="248"/>
  <c r="I16" i="248"/>
  <c r="H16" i="248"/>
  <c r="G16" i="248"/>
  <c r="F16" i="248"/>
  <c r="E16" i="248"/>
  <c r="D16" i="248"/>
  <c r="C16" i="248"/>
  <c r="B16" i="248"/>
  <c r="F19" i="249" l="1"/>
  <c r="F19" i="251" l="1"/>
  <c r="F15" i="249"/>
  <c r="F16" i="249"/>
  <c r="F15" i="251"/>
  <c r="F16" i="251"/>
  <c r="E19" i="251"/>
  <c r="D19" i="251"/>
  <c r="C19" i="251"/>
  <c r="B19" i="251"/>
  <c r="G17" i="251"/>
  <c r="G16" i="251"/>
  <c r="E16" i="251"/>
  <c r="D16" i="251"/>
  <c r="C16" i="251"/>
  <c r="B16" i="251"/>
  <c r="G15" i="251"/>
  <c r="E15" i="251"/>
  <c r="D15" i="251"/>
  <c r="C15" i="251"/>
  <c r="B15" i="251"/>
  <c r="I17" i="251" l="1"/>
  <c r="J17" i="251" s="1"/>
  <c r="I30" i="251"/>
  <c r="J30" i="251" s="1"/>
  <c r="T17" i="248"/>
  <c r="L17" i="248"/>
  <c r="E19" i="249" l="1"/>
  <c r="L20" i="248"/>
  <c r="L16" i="248"/>
  <c r="K16" i="248" l="1"/>
  <c r="K17" i="248"/>
  <c r="K20" i="248"/>
  <c r="G15" i="249" l="1"/>
  <c r="E15" i="249"/>
  <c r="D15" i="249"/>
  <c r="C15" i="249"/>
  <c r="B15" i="249"/>
  <c r="T16" i="248"/>
  <c r="J16" i="248"/>
  <c r="E16" i="249"/>
  <c r="J20" i="248" l="1"/>
  <c r="V18" i="248" l="1"/>
  <c r="W18" i="248" s="1"/>
  <c r="J17" i="248"/>
  <c r="C19" i="249"/>
  <c r="D19" i="249"/>
  <c r="B19" i="249"/>
  <c r="C16" i="249"/>
  <c r="D16" i="249"/>
  <c r="G16" i="249"/>
  <c r="B16" i="249"/>
  <c r="G17" i="249"/>
  <c r="I30" i="249" s="1"/>
  <c r="J30" i="249" s="1"/>
  <c r="B3" i="238"/>
  <c r="D3" i="238" s="1"/>
  <c r="P26" i="240"/>
  <c r="O26" i="240"/>
  <c r="M26" i="240"/>
  <c r="K26" i="240"/>
  <c r="P25" i="240"/>
  <c r="O25" i="240"/>
  <c r="M25" i="240"/>
  <c r="K25" i="240"/>
  <c r="P24" i="240"/>
  <c r="O24" i="240"/>
  <c r="M24" i="240"/>
  <c r="K24" i="240"/>
  <c r="P23" i="240"/>
  <c r="O23" i="240"/>
  <c r="M23" i="240"/>
  <c r="K23" i="240"/>
  <c r="P22" i="240"/>
  <c r="O22" i="240"/>
  <c r="M22" i="240"/>
  <c r="K22" i="240"/>
  <c r="P21" i="240"/>
  <c r="O21" i="240"/>
  <c r="M21" i="240"/>
  <c r="K21" i="240"/>
  <c r="P20" i="240"/>
  <c r="O20" i="240"/>
  <c r="M20" i="240"/>
  <c r="K20" i="240"/>
  <c r="P19" i="240"/>
  <c r="O19" i="240"/>
  <c r="M19" i="240"/>
  <c r="K19" i="240"/>
  <c r="P18" i="240"/>
  <c r="O18" i="240"/>
  <c r="M18" i="240"/>
  <c r="K18" i="240"/>
  <c r="P17" i="240"/>
  <c r="O17" i="240"/>
  <c r="M17" i="240"/>
  <c r="K17" i="240"/>
  <c r="P16" i="240"/>
  <c r="O16" i="240"/>
  <c r="M16" i="240"/>
  <c r="K16" i="240"/>
  <c r="P15" i="240"/>
  <c r="O15" i="240"/>
  <c r="M15" i="240"/>
  <c r="K15" i="240"/>
  <c r="P14" i="240"/>
  <c r="O14" i="240"/>
  <c r="M14" i="240"/>
  <c r="K14" i="240"/>
  <c r="P13" i="240"/>
  <c r="O13" i="240"/>
  <c r="M13" i="240"/>
  <c r="K13" i="240"/>
  <c r="P12" i="240"/>
  <c r="O12" i="240"/>
  <c r="M12" i="240"/>
  <c r="K12" i="240"/>
  <c r="P11" i="240"/>
  <c r="O11" i="240"/>
  <c r="M11" i="240"/>
  <c r="K11" i="240"/>
  <c r="P10" i="240"/>
  <c r="O10" i="240"/>
  <c r="M10" i="240"/>
  <c r="K10" i="240"/>
  <c r="P9" i="240"/>
  <c r="O9" i="240"/>
  <c r="M9" i="240"/>
  <c r="K9" i="240"/>
  <c r="P8" i="240"/>
  <c r="O8" i="240"/>
  <c r="M8" i="240"/>
  <c r="K8" i="240"/>
  <c r="P7" i="240"/>
  <c r="O7" i="240"/>
  <c r="M7" i="240"/>
  <c r="K7" i="240"/>
  <c r="P6" i="240"/>
  <c r="O6" i="240"/>
  <c r="M6" i="240"/>
  <c r="K6" i="240"/>
  <c r="P5" i="240"/>
  <c r="O5" i="240"/>
  <c r="M5" i="240"/>
  <c r="K5" i="240"/>
  <c r="P4" i="240"/>
  <c r="O4" i="240"/>
  <c r="M4" i="240"/>
  <c r="K4" i="240"/>
  <c r="P3" i="240"/>
  <c r="I3" i="240"/>
  <c r="I4" i="240" s="1"/>
  <c r="I5" i="240" s="1"/>
  <c r="I6" i="240" s="1"/>
  <c r="I7" i="240" s="1"/>
  <c r="I8" i="240" s="1"/>
  <c r="I9" i="240" s="1"/>
  <c r="I10" i="240" s="1"/>
  <c r="I11" i="240" s="1"/>
  <c r="I12" i="240" s="1"/>
  <c r="I13" i="240" s="1"/>
  <c r="I14" i="240" s="1"/>
  <c r="I15" i="240" s="1"/>
  <c r="I16" i="240" s="1"/>
  <c r="I17" i="240" s="1"/>
  <c r="I18" i="240" s="1"/>
  <c r="I19" i="240" s="1"/>
  <c r="I20" i="240" s="1"/>
  <c r="I21" i="240" s="1"/>
  <c r="I22" i="240" s="1"/>
  <c r="I23" i="240" s="1"/>
  <c r="I24" i="240" s="1"/>
  <c r="I25" i="240" s="1"/>
  <c r="I26" i="240" s="1"/>
  <c r="G3" i="240"/>
  <c r="B3" i="240"/>
  <c r="D3" i="240" s="1"/>
  <c r="P26" i="239"/>
  <c r="O26" i="239"/>
  <c r="M26" i="239"/>
  <c r="K26" i="239"/>
  <c r="P25" i="239"/>
  <c r="O25" i="239"/>
  <c r="M25" i="239"/>
  <c r="K25" i="239"/>
  <c r="P24" i="239"/>
  <c r="O24" i="239"/>
  <c r="M24" i="239"/>
  <c r="K24" i="239"/>
  <c r="P23" i="239"/>
  <c r="O23" i="239"/>
  <c r="M23" i="239"/>
  <c r="K23" i="239"/>
  <c r="P22" i="239"/>
  <c r="O22" i="239"/>
  <c r="M22" i="239"/>
  <c r="K22" i="239"/>
  <c r="P21" i="239"/>
  <c r="O21" i="239"/>
  <c r="M21" i="239"/>
  <c r="K21" i="239"/>
  <c r="P20" i="239"/>
  <c r="O20" i="239"/>
  <c r="M20" i="239"/>
  <c r="K20" i="239"/>
  <c r="P19" i="239"/>
  <c r="O19" i="239"/>
  <c r="M19" i="239"/>
  <c r="K19" i="239"/>
  <c r="P18" i="239"/>
  <c r="O18" i="239"/>
  <c r="M18" i="239"/>
  <c r="K18" i="239"/>
  <c r="P17" i="239"/>
  <c r="O17" i="239"/>
  <c r="M17" i="239"/>
  <c r="K17" i="239"/>
  <c r="P16" i="239"/>
  <c r="O16" i="239"/>
  <c r="M16" i="239"/>
  <c r="K16" i="239"/>
  <c r="P15" i="239"/>
  <c r="O15" i="239"/>
  <c r="M15" i="239"/>
  <c r="K15" i="239"/>
  <c r="P14" i="239"/>
  <c r="O14" i="239"/>
  <c r="M14" i="239"/>
  <c r="K14" i="239"/>
  <c r="P13" i="239"/>
  <c r="O13" i="239"/>
  <c r="M13" i="239"/>
  <c r="K13" i="239"/>
  <c r="P12" i="239"/>
  <c r="O12" i="239"/>
  <c r="M12" i="239"/>
  <c r="K12" i="239"/>
  <c r="P11" i="239"/>
  <c r="O11" i="239"/>
  <c r="M11" i="239"/>
  <c r="K11" i="239"/>
  <c r="P10" i="239"/>
  <c r="O10" i="239"/>
  <c r="M10" i="239"/>
  <c r="K10" i="239"/>
  <c r="P9" i="239"/>
  <c r="O9" i="239"/>
  <c r="M9" i="239"/>
  <c r="K9" i="239"/>
  <c r="P8" i="239"/>
  <c r="O8" i="239"/>
  <c r="M8" i="239"/>
  <c r="K8" i="239"/>
  <c r="P7" i="239"/>
  <c r="O7" i="239"/>
  <c r="M7" i="239"/>
  <c r="K7" i="239"/>
  <c r="P6" i="239"/>
  <c r="O6" i="239"/>
  <c r="M6" i="239"/>
  <c r="K6" i="239"/>
  <c r="P5" i="239"/>
  <c r="O5" i="239"/>
  <c r="M5" i="239"/>
  <c r="K5" i="239"/>
  <c r="P4" i="239"/>
  <c r="O4" i="239"/>
  <c r="M4" i="239"/>
  <c r="K4" i="239"/>
  <c r="P3" i="239"/>
  <c r="I3" i="239"/>
  <c r="I4" i="239" s="1"/>
  <c r="I5" i="239" s="1"/>
  <c r="I6" i="239" s="1"/>
  <c r="I7" i="239" s="1"/>
  <c r="I8" i="239" s="1"/>
  <c r="I9" i="239" s="1"/>
  <c r="I10" i="239" s="1"/>
  <c r="I11" i="239" s="1"/>
  <c r="I12" i="239" s="1"/>
  <c r="I13" i="239" s="1"/>
  <c r="I14" i="239" s="1"/>
  <c r="I15" i="239" s="1"/>
  <c r="I16" i="239" s="1"/>
  <c r="I17" i="239" s="1"/>
  <c r="I18" i="239" s="1"/>
  <c r="I19" i="239" s="1"/>
  <c r="I20" i="239" s="1"/>
  <c r="I21" i="239" s="1"/>
  <c r="I22" i="239" s="1"/>
  <c r="I23" i="239" s="1"/>
  <c r="I24" i="239" s="1"/>
  <c r="I25" i="239" s="1"/>
  <c r="I26" i="239" s="1"/>
  <c r="G3" i="239"/>
  <c r="H3" i="239" s="1"/>
  <c r="B3" i="239"/>
  <c r="D3" i="239" s="1"/>
  <c r="P26" i="238"/>
  <c r="O26" i="238"/>
  <c r="M26" i="238"/>
  <c r="K26" i="238"/>
  <c r="P25" i="238"/>
  <c r="O25" i="238"/>
  <c r="M25" i="238"/>
  <c r="K25" i="238"/>
  <c r="P24" i="238"/>
  <c r="O24" i="238"/>
  <c r="M24" i="238"/>
  <c r="K24" i="238"/>
  <c r="P23" i="238"/>
  <c r="O23" i="238"/>
  <c r="M23" i="238"/>
  <c r="K23" i="238"/>
  <c r="P22" i="238"/>
  <c r="O22" i="238"/>
  <c r="M22" i="238"/>
  <c r="K22" i="238"/>
  <c r="P21" i="238"/>
  <c r="O21" i="238"/>
  <c r="M21" i="238"/>
  <c r="K21" i="238"/>
  <c r="P20" i="238"/>
  <c r="O20" i="238"/>
  <c r="M20" i="238"/>
  <c r="K20" i="238"/>
  <c r="P19" i="238"/>
  <c r="O19" i="238"/>
  <c r="M19" i="238"/>
  <c r="K19" i="238"/>
  <c r="P18" i="238"/>
  <c r="O18" i="238"/>
  <c r="M18" i="238"/>
  <c r="K18" i="238"/>
  <c r="P17" i="238"/>
  <c r="O17" i="238"/>
  <c r="M17" i="238"/>
  <c r="K17" i="238"/>
  <c r="P16" i="238"/>
  <c r="O16" i="238"/>
  <c r="M16" i="238"/>
  <c r="K16" i="238"/>
  <c r="P15" i="238"/>
  <c r="O15" i="238"/>
  <c r="M15" i="238"/>
  <c r="K15" i="238"/>
  <c r="P14" i="238"/>
  <c r="O14" i="238"/>
  <c r="M14" i="238"/>
  <c r="K14" i="238"/>
  <c r="P13" i="238"/>
  <c r="O13" i="238"/>
  <c r="M13" i="238"/>
  <c r="K13" i="238"/>
  <c r="P12" i="238"/>
  <c r="O12" i="238"/>
  <c r="M12" i="238"/>
  <c r="K12" i="238"/>
  <c r="P11" i="238"/>
  <c r="O11" i="238"/>
  <c r="M11" i="238"/>
  <c r="K11" i="238"/>
  <c r="P10" i="238"/>
  <c r="O10" i="238"/>
  <c r="M10" i="238"/>
  <c r="K10" i="238"/>
  <c r="P9" i="238"/>
  <c r="O9" i="238"/>
  <c r="M9" i="238"/>
  <c r="K9" i="238"/>
  <c r="P8" i="238"/>
  <c r="O8" i="238"/>
  <c r="M8" i="238"/>
  <c r="K8" i="238"/>
  <c r="P7" i="238"/>
  <c r="O7" i="238"/>
  <c r="M7" i="238"/>
  <c r="K7" i="238"/>
  <c r="P6" i="238"/>
  <c r="O6" i="238"/>
  <c r="M6" i="238"/>
  <c r="K6" i="238"/>
  <c r="P5" i="238"/>
  <c r="O5" i="238"/>
  <c r="M5" i="238"/>
  <c r="K5" i="238"/>
  <c r="P4" i="238"/>
  <c r="O4" i="238"/>
  <c r="M4" i="238"/>
  <c r="K4" i="238"/>
  <c r="P3" i="238"/>
  <c r="I3" i="238"/>
  <c r="I4" i="238" s="1"/>
  <c r="I5" i="238" s="1"/>
  <c r="I6" i="238" s="1"/>
  <c r="I7" i="238" s="1"/>
  <c r="I8" i="238" s="1"/>
  <c r="I9" i="238" s="1"/>
  <c r="I10" i="238" s="1"/>
  <c r="I11" i="238" s="1"/>
  <c r="I12" i="238" s="1"/>
  <c r="I13" i="238" s="1"/>
  <c r="I14" i="238" s="1"/>
  <c r="I15" i="238" s="1"/>
  <c r="I16" i="238" s="1"/>
  <c r="I17" i="238" s="1"/>
  <c r="I18" i="238" s="1"/>
  <c r="I19" i="238" s="1"/>
  <c r="I20" i="238" s="1"/>
  <c r="I21" i="238" s="1"/>
  <c r="I22" i="238" s="1"/>
  <c r="I23" i="238" s="1"/>
  <c r="I24" i="238" s="1"/>
  <c r="I25" i="238" s="1"/>
  <c r="I26" i="238" s="1"/>
  <c r="G3" i="238"/>
  <c r="G4" i="238" s="1"/>
  <c r="G5" i="238" s="1"/>
  <c r="O5" i="237"/>
  <c r="O6" i="237"/>
  <c r="O7" i="237"/>
  <c r="O8" i="237"/>
  <c r="O9" i="237"/>
  <c r="O10" i="237"/>
  <c r="O11" i="237"/>
  <c r="O12" i="237"/>
  <c r="O13" i="237"/>
  <c r="O14" i="237"/>
  <c r="O15" i="237"/>
  <c r="O16" i="237"/>
  <c r="O17" i="237"/>
  <c r="O18" i="237"/>
  <c r="O19" i="237"/>
  <c r="O20" i="237"/>
  <c r="O21" i="237"/>
  <c r="O22" i="237"/>
  <c r="O23" i="237"/>
  <c r="O24" i="237"/>
  <c r="O25" i="237"/>
  <c r="O26" i="237"/>
  <c r="O4" i="237"/>
  <c r="M5" i="237"/>
  <c r="M6" i="237"/>
  <c r="M7" i="237"/>
  <c r="M8" i="237"/>
  <c r="M9" i="237"/>
  <c r="M10" i="237"/>
  <c r="M11" i="237"/>
  <c r="M12" i="237"/>
  <c r="M13" i="237"/>
  <c r="M14" i="237"/>
  <c r="M15" i="237"/>
  <c r="M16" i="237"/>
  <c r="M17" i="237"/>
  <c r="M18" i="237"/>
  <c r="M19" i="237"/>
  <c r="M20" i="237"/>
  <c r="M21" i="237"/>
  <c r="M22" i="237"/>
  <c r="M23" i="237"/>
  <c r="M24" i="237"/>
  <c r="M25" i="237"/>
  <c r="M26" i="237"/>
  <c r="M4" i="237"/>
  <c r="B3" i="237"/>
  <c r="D3" i="237" s="1"/>
  <c r="K14" i="237"/>
  <c r="K15" i="237"/>
  <c r="K16" i="237"/>
  <c r="K17" i="237"/>
  <c r="K18" i="237"/>
  <c r="K19" i="237"/>
  <c r="K20" i="237"/>
  <c r="K21" i="237"/>
  <c r="K22" i="237"/>
  <c r="K23" i="237"/>
  <c r="K24" i="237"/>
  <c r="K25" i="237"/>
  <c r="K26" i="237"/>
  <c r="I3" i="237"/>
  <c r="I4" i="237" s="1"/>
  <c r="I5" i="237" s="1"/>
  <c r="I6" i="237" s="1"/>
  <c r="I7" i="237" s="1"/>
  <c r="I8" i="237" s="1"/>
  <c r="I9" i="237" s="1"/>
  <c r="I10" i="237" s="1"/>
  <c r="I11" i="237" s="1"/>
  <c r="I12" i="237" s="1"/>
  <c r="I13" i="237" s="1"/>
  <c r="I14" i="237" s="1"/>
  <c r="I15" i="237" s="1"/>
  <c r="I16" i="237" s="1"/>
  <c r="I17" i="237" s="1"/>
  <c r="I18" i="237" s="1"/>
  <c r="I19" i="237" s="1"/>
  <c r="I20" i="237" s="1"/>
  <c r="I21" i="237" s="1"/>
  <c r="I22" i="237" s="1"/>
  <c r="I23" i="237" s="1"/>
  <c r="I24" i="237" s="1"/>
  <c r="I25" i="237" s="1"/>
  <c r="I26" i="237" s="1"/>
  <c r="P4" i="237"/>
  <c r="P5" i="237"/>
  <c r="P6" i="237"/>
  <c r="P7" i="237"/>
  <c r="P8" i="237"/>
  <c r="P9" i="237"/>
  <c r="P10" i="237"/>
  <c r="P11" i="237"/>
  <c r="P12" i="237"/>
  <c r="P13" i="237"/>
  <c r="P14" i="237"/>
  <c r="P15" i="237"/>
  <c r="P16" i="237"/>
  <c r="P17" i="237"/>
  <c r="P18" i="237"/>
  <c r="P19" i="237"/>
  <c r="P20" i="237"/>
  <c r="P21" i="237"/>
  <c r="P22" i="237"/>
  <c r="P23" i="237"/>
  <c r="P24" i="237"/>
  <c r="P25" i="237"/>
  <c r="P26" i="237"/>
  <c r="P3" i="237"/>
  <c r="K5" i="237"/>
  <c r="K6" i="237"/>
  <c r="K7" i="237"/>
  <c r="K8" i="237"/>
  <c r="K9" i="237"/>
  <c r="K10" i="237"/>
  <c r="K11" i="237"/>
  <c r="K12" i="237"/>
  <c r="K13" i="237"/>
  <c r="K4" i="237"/>
  <c r="G3" i="237"/>
  <c r="G4" i="237" s="1"/>
  <c r="G5" i="237" s="1"/>
  <c r="H42" i="236"/>
  <c r="I30" i="236"/>
  <c r="G18" i="236"/>
  <c r="Y5" i="236"/>
  <c r="X5" i="236"/>
  <c r="H42" i="235"/>
  <c r="I30" i="235"/>
  <c r="G18" i="235"/>
  <c r="Y5" i="235"/>
  <c r="X5" i="235"/>
  <c r="H42" i="234"/>
  <c r="I30" i="234"/>
  <c r="G18" i="234"/>
  <c r="Y5" i="234"/>
  <c r="X5" i="234"/>
  <c r="G18" i="233"/>
  <c r="H42" i="233"/>
  <c r="H30" i="233"/>
  <c r="V5" i="233"/>
  <c r="U5" i="233"/>
  <c r="B4" i="238"/>
  <c r="Z5" i="236" l="1"/>
  <c r="B4" i="239"/>
  <c r="D4" i="239" s="1"/>
  <c r="B4" i="240"/>
  <c r="D4" i="240" s="1"/>
  <c r="I17" i="249"/>
  <c r="J17" i="249" s="1"/>
  <c r="H3" i="238"/>
  <c r="G4" i="239"/>
  <c r="G5" i="239" s="1"/>
  <c r="G6" i="239" s="1"/>
  <c r="H3" i="237"/>
  <c r="Z5" i="235"/>
  <c r="B4" i="237"/>
  <c r="H4" i="237"/>
  <c r="W5" i="233"/>
  <c r="Z5" i="234"/>
  <c r="H5" i="238"/>
  <c r="G6" i="238"/>
  <c r="G4" i="240"/>
  <c r="H3" i="240"/>
  <c r="B5" i="238"/>
  <c r="D4" i="238"/>
  <c r="H4" i="238"/>
  <c r="G6" i="237"/>
  <c r="H5" i="237"/>
  <c r="B5" i="239" l="1"/>
  <c r="B6" i="239" s="1"/>
  <c r="B7" i="239" s="1"/>
  <c r="D7" i="239" s="1"/>
  <c r="H5" i="239"/>
  <c r="H4" i="239"/>
  <c r="B5" i="240"/>
  <c r="B6" i="240" s="1"/>
  <c r="B7" i="240" s="1"/>
  <c r="B5" i="237"/>
  <c r="D4" i="237"/>
  <c r="G7" i="237"/>
  <c r="H6" i="237"/>
  <c r="B6" i="238"/>
  <c r="D5" i="238"/>
  <c r="G5" i="240"/>
  <c r="H4" i="240"/>
  <c r="H6" i="238"/>
  <c r="G7" i="238"/>
  <c r="G7" i="239"/>
  <c r="H6" i="239"/>
  <c r="D5" i="239" l="1"/>
  <c r="D6" i="239"/>
  <c r="D6" i="240"/>
  <c r="B8" i="239"/>
  <c r="D8" i="239" s="1"/>
  <c r="D5" i="240"/>
  <c r="B9" i="239"/>
  <c r="B10" i="239" s="1"/>
  <c r="D5" i="237"/>
  <c r="B6" i="237"/>
  <c r="G8" i="239"/>
  <c r="H7" i="239"/>
  <c r="D7" i="240"/>
  <c r="B8" i="240"/>
  <c r="G8" i="238"/>
  <c r="H7" i="238"/>
  <c r="B7" i="238"/>
  <c r="D6" i="238"/>
  <c r="H5" i="240"/>
  <c r="G6" i="240"/>
  <c r="H7" i="237"/>
  <c r="G8" i="237"/>
  <c r="D9" i="239" l="1"/>
  <c r="D6" i="237"/>
  <c r="B7" i="237"/>
  <c r="H8" i="237"/>
  <c r="G9" i="237"/>
  <c r="D8" i="240"/>
  <c r="B9" i="240"/>
  <c r="B11" i="239"/>
  <c r="D10" i="239"/>
  <c r="G7" i="240"/>
  <c r="H6" i="240"/>
  <c r="B8" i="238"/>
  <c r="D7" i="238"/>
  <c r="H8" i="239"/>
  <c r="G9" i="239"/>
  <c r="G9" i="238"/>
  <c r="H8" i="238"/>
  <c r="B8" i="237" l="1"/>
  <c r="D7" i="237"/>
  <c r="H9" i="238"/>
  <c r="G10" i="238"/>
  <c r="D11" i="239"/>
  <c r="B12" i="239"/>
  <c r="H9" i="239"/>
  <c r="G10" i="239"/>
  <c r="G10" i="237"/>
  <c r="H9" i="237"/>
  <c r="G8" i="240"/>
  <c r="H7" i="240"/>
  <c r="B10" i="240"/>
  <c r="D9" i="240"/>
  <c r="B9" i="238"/>
  <c r="D8" i="238"/>
  <c r="D8" i="237" l="1"/>
  <c r="B9" i="237"/>
  <c r="B10" i="238"/>
  <c r="D9" i="238"/>
  <c r="B13" i="239"/>
  <c r="D12" i="239"/>
  <c r="G11" i="239"/>
  <c r="H10" i="239"/>
  <c r="G11" i="238"/>
  <c r="H10" i="238"/>
  <c r="D10" i="240"/>
  <c r="B11" i="240"/>
  <c r="H8" i="240"/>
  <c r="G9" i="240"/>
  <c r="H10" i="237"/>
  <c r="G11" i="237"/>
  <c r="B10" i="237" l="1"/>
  <c r="D9" i="237"/>
  <c r="H11" i="238"/>
  <c r="G12" i="238"/>
  <c r="H11" i="237"/>
  <c r="G12" i="237"/>
  <c r="G12" i="239"/>
  <c r="H11" i="239"/>
  <c r="G10" i="240"/>
  <c r="H9" i="240"/>
  <c r="B14" i="239"/>
  <c r="D13" i="239"/>
  <c r="D11" i="240"/>
  <c r="B12" i="240"/>
  <c r="D10" i="238"/>
  <c r="B11" i="238"/>
  <c r="D10" i="237" l="1"/>
  <c r="B11" i="237"/>
  <c r="G13" i="237"/>
  <c r="H12" i="237"/>
  <c r="G13" i="238"/>
  <c r="H12" i="238"/>
  <c r="B12" i="238"/>
  <c r="D11" i="238"/>
  <c r="B13" i="240"/>
  <c r="D12" i="240"/>
  <c r="H12" i="239"/>
  <c r="G13" i="239"/>
  <c r="D14" i="239"/>
  <c r="B15" i="239"/>
  <c r="G11" i="240"/>
  <c r="H10" i="240"/>
  <c r="D11" i="237" l="1"/>
  <c r="B12" i="237"/>
  <c r="D15" i="239"/>
  <c r="B16" i="239"/>
  <c r="B13" i="238"/>
  <c r="D12" i="238"/>
  <c r="G14" i="237"/>
  <c r="H13" i="237"/>
  <c r="H11" i="240"/>
  <c r="G12" i="240"/>
  <c r="H13" i="238"/>
  <c r="G14" i="238"/>
  <c r="H13" i="239"/>
  <c r="G14" i="239"/>
  <c r="D13" i="240"/>
  <c r="B14" i="240"/>
  <c r="D12" i="237" l="1"/>
  <c r="B13" i="237"/>
  <c r="D14" i="240"/>
  <c r="B15" i="240"/>
  <c r="D13" i="238"/>
  <c r="B14" i="238"/>
  <c r="G15" i="237"/>
  <c r="H14" i="237"/>
  <c r="D16" i="239"/>
  <c r="B17" i="239"/>
  <c r="G15" i="239"/>
  <c r="H14" i="239"/>
  <c r="G15" i="238"/>
  <c r="H14" i="238"/>
  <c r="H12" i="240"/>
  <c r="G13" i="240"/>
  <c r="D13" i="237" l="1"/>
  <c r="B14" i="237"/>
  <c r="H15" i="238"/>
  <c r="G16" i="238"/>
  <c r="G16" i="237"/>
  <c r="H15" i="237"/>
  <c r="B15" i="238"/>
  <c r="D14" i="238"/>
  <c r="D17" i="239"/>
  <c r="B18" i="239"/>
  <c r="B16" i="240"/>
  <c r="D15" i="240"/>
  <c r="H13" i="240"/>
  <c r="G14" i="240"/>
  <c r="G16" i="239"/>
  <c r="H15" i="239"/>
  <c r="B15" i="237" l="1"/>
  <c r="D14" i="237"/>
  <c r="G17" i="237"/>
  <c r="H16" i="237"/>
  <c r="H16" i="239"/>
  <c r="G17" i="239"/>
  <c r="D16" i="240"/>
  <c r="B17" i="240"/>
  <c r="D15" i="238"/>
  <c r="B16" i="238"/>
  <c r="B19" i="239"/>
  <c r="D18" i="239"/>
  <c r="G17" i="238"/>
  <c r="H16" i="238"/>
  <c r="G15" i="240"/>
  <c r="H14" i="240"/>
  <c r="B16" i="237" l="1"/>
  <c r="D15" i="237"/>
  <c r="G16" i="240"/>
  <c r="H15" i="240"/>
  <c r="B18" i="240"/>
  <c r="D17" i="240"/>
  <c r="H17" i="238"/>
  <c r="G18" i="238"/>
  <c r="D19" i="239"/>
  <c r="B20" i="239"/>
  <c r="D16" i="238"/>
  <c r="B17" i="238"/>
  <c r="H17" i="239"/>
  <c r="G18" i="239"/>
  <c r="H17" i="237"/>
  <c r="G18" i="237"/>
  <c r="D16" i="237" l="1"/>
  <c r="B17" i="237"/>
  <c r="H18" i="237"/>
  <c r="G19" i="237"/>
  <c r="D20" i="239"/>
  <c r="B21" i="239"/>
  <c r="G19" i="239"/>
  <c r="H18" i="239"/>
  <c r="H18" i="238"/>
  <c r="G19" i="238"/>
  <c r="B18" i="238"/>
  <c r="D17" i="238"/>
  <c r="B19" i="240"/>
  <c r="D18" i="240"/>
  <c r="H16" i="240"/>
  <c r="G17" i="240"/>
  <c r="D17" i="237" l="1"/>
  <c r="B18" i="237"/>
  <c r="G20" i="239"/>
  <c r="H19" i="239"/>
  <c r="G20" i="237"/>
  <c r="H19" i="237"/>
  <c r="H17" i="240"/>
  <c r="G18" i="240"/>
  <c r="B20" i="240"/>
  <c r="D19" i="240"/>
  <c r="B22" i="239"/>
  <c r="D21" i="239"/>
  <c r="B19" i="238"/>
  <c r="D18" i="238"/>
  <c r="G20" i="238"/>
  <c r="H19" i="238"/>
  <c r="D18" i="237" l="1"/>
  <c r="B19" i="237"/>
  <c r="G19" i="240"/>
  <c r="H18" i="240"/>
  <c r="H20" i="239"/>
  <c r="G21" i="239"/>
  <c r="G21" i="237"/>
  <c r="H20" i="237"/>
  <c r="G21" i="238"/>
  <c r="H20" i="238"/>
  <c r="D19" i="238"/>
  <c r="B20" i="238"/>
  <c r="D22" i="239"/>
  <c r="B23" i="239"/>
  <c r="B21" i="240"/>
  <c r="D20" i="240"/>
  <c r="D19" i="237" l="1"/>
  <c r="B20" i="237"/>
  <c r="H21" i="239"/>
  <c r="G22" i="239"/>
  <c r="H21" i="238"/>
  <c r="G22" i="238"/>
  <c r="D21" i="240"/>
  <c r="B22" i="240"/>
  <c r="D23" i="239"/>
  <c r="B24" i="239"/>
  <c r="B21" i="238"/>
  <c r="D20" i="238"/>
  <c r="G22" i="237"/>
  <c r="H21" i="237"/>
  <c r="G20" i="240"/>
  <c r="H19" i="240"/>
  <c r="B21" i="237" l="1"/>
  <c r="D20" i="237"/>
  <c r="B23" i="240"/>
  <c r="D22" i="240"/>
  <c r="G23" i="238"/>
  <c r="H22" i="238"/>
  <c r="B22" i="238"/>
  <c r="D21" i="238"/>
  <c r="G21" i="240"/>
  <c r="H20" i="240"/>
  <c r="B25" i="239"/>
  <c r="D24" i="239"/>
  <c r="H22" i="239"/>
  <c r="G23" i="239"/>
  <c r="G23" i="237"/>
  <c r="H22" i="237"/>
  <c r="D21" i="237" l="1"/>
  <c r="B22" i="237"/>
  <c r="G24" i="237"/>
  <c r="H23" i="237"/>
  <c r="H23" i="239"/>
  <c r="G24" i="239"/>
  <c r="B23" i="238"/>
  <c r="D22" i="238"/>
  <c r="G24" i="238"/>
  <c r="H23" i="238"/>
  <c r="B26" i="239"/>
  <c r="D26" i="239" s="1"/>
  <c r="D25" i="239"/>
  <c r="G22" i="240"/>
  <c r="H21" i="240"/>
  <c r="B24" i="240"/>
  <c r="D23" i="240"/>
  <c r="D22" i="237" l="1"/>
  <c r="B23" i="237"/>
  <c r="H24" i="238"/>
  <c r="G25" i="238"/>
  <c r="H24" i="239"/>
  <c r="G25" i="239"/>
  <c r="B25" i="240"/>
  <c r="D24" i="240"/>
  <c r="H22" i="240"/>
  <c r="G23" i="240"/>
  <c r="D23" i="238"/>
  <c r="B24" i="238"/>
  <c r="G25" i="237"/>
  <c r="H24" i="237"/>
  <c r="B24" i="237" l="1"/>
  <c r="D23" i="237"/>
  <c r="H25" i="239"/>
  <c r="G26" i="239"/>
  <c r="H26" i="239" s="1"/>
  <c r="G26" i="237"/>
  <c r="H26" i="237" s="1"/>
  <c r="H25" i="237"/>
  <c r="G24" i="240"/>
  <c r="H23" i="240"/>
  <c r="D25" i="240"/>
  <c r="B26" i="240"/>
  <c r="D26" i="240" s="1"/>
  <c r="G26" i="238"/>
  <c r="H26" i="238" s="1"/>
  <c r="H25" i="238"/>
  <c r="B25" i="238"/>
  <c r="D24" i="238"/>
  <c r="B25" i="237" l="1"/>
  <c r="D24" i="237"/>
  <c r="G25" i="240"/>
  <c r="H24" i="240"/>
  <c r="D25" i="238"/>
  <c r="B26" i="238"/>
  <c r="D26" i="238" s="1"/>
  <c r="D25" i="237" l="1"/>
  <c r="B26" i="237"/>
  <c r="D26" i="237" s="1"/>
  <c r="G26" i="240"/>
  <c r="H26" i="240" s="1"/>
  <c r="H25" i="240"/>
</calcChain>
</file>

<file path=xl/sharedStrings.xml><?xml version="1.0" encoding="utf-8"?>
<sst xmlns="http://schemas.openxmlformats.org/spreadsheetml/2006/main" count="4421" uniqueCount="189">
  <si>
    <t>TOTAL</t>
  </si>
  <si>
    <t>%dif Vs. std</t>
  </si>
  <si>
    <t>Rango de peso</t>
  </si>
  <si>
    <t>Peso estandar</t>
  </si>
  <si>
    <t>Peso total</t>
  </si>
  <si>
    <t>n</t>
  </si>
  <si>
    <t>Promedio</t>
  </si>
  <si>
    <t>Uniformidad</t>
  </si>
  <si>
    <t>% C.V.</t>
  </si>
  <si>
    <t>DST</t>
  </si>
  <si>
    <t>Diferencia Std</t>
  </si>
  <si>
    <t>CEPA  4</t>
  </si>
  <si>
    <t>MODULO 1</t>
  </si>
  <si>
    <t>CONSUMO</t>
  </si>
  <si>
    <t>CEPA  1</t>
  </si>
  <si>
    <t>Total</t>
  </si>
  <si>
    <t>CEPA 8 1-1A</t>
  </si>
  <si>
    <t>CEPA 7 1</t>
  </si>
  <si>
    <t>F-357 Mod 1 Caseta B</t>
  </si>
  <si>
    <t>Mod 1</t>
  </si>
  <si>
    <t>Mod 1A</t>
  </si>
  <si>
    <t>F-357 Mod 1A Caseta C</t>
  </si>
  <si>
    <t>SEMANA 1</t>
  </si>
  <si>
    <t>F-357 Mod 1 Caseta A</t>
  </si>
  <si>
    <t>SEMANA 2</t>
  </si>
  <si>
    <t xml:space="preserve"> </t>
  </si>
  <si>
    <t>Incremento</t>
  </si>
  <si>
    <t>Ganancia</t>
  </si>
  <si>
    <t>Gramos</t>
  </si>
  <si>
    <t>SEMANA</t>
  </si>
  <si>
    <t>SALDO FIN SEMANA</t>
  </si>
  <si>
    <t xml:space="preserve">PESO </t>
  </si>
  <si>
    <t>INCREMENTO CONSUMO</t>
  </si>
  <si>
    <t>DIFERENCIA  PESO</t>
  </si>
  <si>
    <t>UNIFORMIDAD</t>
  </si>
  <si>
    <t>MORTALIDAD SEMANAL</t>
  </si>
  <si>
    <t>MORTALIDAD ACUMULADA</t>
  </si>
  <si>
    <t>% MORTALIDAD SEMANAL</t>
  </si>
  <si>
    <t>% MORTALIDAD ACUMULADA</t>
  </si>
  <si>
    <t>PESO TABLA</t>
  </si>
  <si>
    <t>DESCARTES</t>
  </si>
  <si>
    <t>ERROR DE SEXAJE</t>
  </si>
  <si>
    <t>SALDO INICIAL</t>
  </si>
  <si>
    <t>RETIRO ACUMULADO</t>
  </si>
  <si>
    <t>GANANCIA REAL</t>
  </si>
  <si>
    <t>GANANCIA ESTÁNDAR</t>
  </si>
  <si>
    <t>Conteo</t>
  </si>
  <si>
    <t>+5</t>
  </si>
  <si>
    <t>+1</t>
  </si>
  <si>
    <t>Semana 1</t>
  </si>
  <si>
    <t>CASETA A</t>
  </si>
  <si>
    <t>Aves</t>
  </si>
  <si>
    <t>aves</t>
  </si>
  <si>
    <t>CASETA B</t>
  </si>
  <si>
    <t>Corral</t>
  </si>
  <si>
    <t xml:space="preserve">TOTAL </t>
  </si>
  <si>
    <t>Mortalidad</t>
  </si>
  <si>
    <t>Consumo</t>
  </si>
  <si>
    <t>Dia 1</t>
  </si>
  <si>
    <t>Peso</t>
  </si>
  <si>
    <t>Saldo inicial</t>
  </si>
  <si>
    <t>Peso dia 1</t>
  </si>
  <si>
    <t>Consumo 1ra sem</t>
  </si>
  <si>
    <t>CASETA D</t>
  </si>
  <si>
    <t>Hoy se realizo grading de la caseta D</t>
  </si>
  <si>
    <t>Semana 2</t>
  </si>
  <si>
    <t>contar</t>
  </si>
  <si>
    <t>La caseta B fue la ultima en completarle divisiones, por lo que ya hable con Topa para contar y nivelar saldos de ser necesario porque deben haber aves pasadas entre corrales</t>
  </si>
  <si>
    <t>Semana 3</t>
  </si>
  <si>
    <t>Se contaron los corrales esta semana, encontrando diferencias en los corrales… Ya se nivelaron los saldos y el proximo miercoles iniciamos grading</t>
  </si>
  <si>
    <t>Semana 4</t>
  </si>
  <si>
    <t>Grading Cas D</t>
  </si>
  <si>
    <t>Sera 36,5?</t>
  </si>
  <si>
    <t>Semana 5</t>
  </si>
  <si>
    <t>Semana 6</t>
  </si>
  <si>
    <t>CASETA C</t>
  </si>
  <si>
    <t>Se trasladan los primeros dos corrales de las casetas B y D a la caseta C</t>
  </si>
  <si>
    <t>1B</t>
  </si>
  <si>
    <t>2B</t>
  </si>
  <si>
    <t>1D</t>
  </si>
  <si>
    <t>2D</t>
  </si>
  <si>
    <t>Semana 7</t>
  </si>
  <si>
    <t>Semana 8</t>
  </si>
  <si>
    <t>72 descartes en grading</t>
  </si>
  <si>
    <t>Semana 9</t>
  </si>
  <si>
    <t>Semana 10</t>
  </si>
  <si>
    <t>contar y revisar liquidador</t>
  </si>
  <si>
    <t>Semana 11</t>
  </si>
  <si>
    <t>Grading el dia de hoy</t>
  </si>
  <si>
    <t>Rango</t>
  </si>
  <si>
    <t>Grs</t>
  </si>
  <si>
    <t>Semana 12</t>
  </si>
  <si>
    <t>Esatn muy pesadas. Toca acercarlas lo mas que se pueda hasta semana 15.</t>
  </si>
  <si>
    <t>Semana 13</t>
  </si>
  <si>
    <t>Semana 14</t>
  </si>
  <si>
    <t>Perdio peso?</t>
  </si>
  <si>
    <t>No sra… Estaba mal la formula y habian aves pasadas</t>
  </si>
  <si>
    <t>Semana 15</t>
  </si>
  <si>
    <t>La caseta B hicimos grading el dia de ayer</t>
  </si>
  <si>
    <t>El dia de hoy estamos en la caseta D</t>
  </si>
  <si>
    <t>Semana 16</t>
  </si>
  <si>
    <t>Se realizo grading esta semana y sacamos descartes</t>
  </si>
  <si>
    <t>Semana 17</t>
  </si>
  <si>
    <t>Contar</t>
  </si>
  <si>
    <t>Semana 18</t>
  </si>
  <si>
    <t>Semana 19</t>
  </si>
  <si>
    <t>contar y revisar</t>
  </si>
  <si>
    <t>Semana 20</t>
  </si>
  <si>
    <t>Descartes por grading</t>
  </si>
  <si>
    <t>Dra Monica la semana pasada no le dimos el incremento que dice nuestra tabla (6,5 grs) y solo incrementamos 5 grs; por tal razón esta semana doy 7 grs como dice nuestra tabla</t>
  </si>
  <si>
    <t>Semana 21</t>
  </si>
  <si>
    <t>Dra Monica realice grading al corral 6 y lo dividi en 2 corrales, el corral 1 lo pesamos y sacamos las aves que estaban mas pesadas y las ubicamos en el rango 2, dejando en el 1 las verdaderamente mas flacas para intentar recuperarlas.</t>
  </si>
  <si>
    <t>107 errores de sexaje y 5 descartes</t>
  </si>
  <si>
    <t>Grading preapareo</t>
  </si>
  <si>
    <t xml:space="preserve">El pesaje del corral 1 que esta en este formato no es con las aves que quedaron despues del grading de extremos, pues al corral 1 le hice ese manejo hoy despues del peso. </t>
  </si>
  <si>
    <t>13 errores de sexaje y 2 descartes</t>
  </si>
  <si>
    <t>Semana 22</t>
  </si>
  <si>
    <t xml:space="preserve">Estos maschos rango 3 creo que ganaron poco peso debido a que se encuentran en el area de panel humedo, vamos a agilizar el traslado de ellos a los corrales de hembra y los contaremos </t>
  </si>
  <si>
    <t>Estamos con ganancias menores a tabla. No podemos perder diferncia porque podemos perder grasa y  tenemos inicios tardios.</t>
  </si>
  <si>
    <t>Tipo ave</t>
  </si>
  <si>
    <t>Aves H</t>
  </si>
  <si>
    <t>Grs H</t>
  </si>
  <si>
    <t>Aves M</t>
  </si>
  <si>
    <t>Grs M</t>
  </si>
  <si>
    <t>RESTO</t>
  </si>
  <si>
    <t>GORDAS</t>
  </si>
  <si>
    <t>1 y 2</t>
  </si>
  <si>
    <t>TODAS</t>
  </si>
  <si>
    <t>FLACAS</t>
  </si>
  <si>
    <t>6D</t>
  </si>
  <si>
    <t>4 REC</t>
  </si>
  <si>
    <t>7D</t>
  </si>
  <si>
    <t>8D</t>
  </si>
  <si>
    <t>7B</t>
  </si>
  <si>
    <t>8B</t>
  </si>
  <si>
    <t>2 y 3</t>
  </si>
  <si>
    <t>Semana 23</t>
  </si>
  <si>
    <t>El ultimo corral se ve afectado por el frio de los paneles humedos</t>
  </si>
  <si>
    <t>Semana 24</t>
  </si>
  <si>
    <t>Semana 25</t>
  </si>
  <si>
    <t>Produccion diaria</t>
  </si>
  <si>
    <t>Semana 26</t>
  </si>
  <si>
    <t>Ya iniciamos con incrementos en esta linea en los corrales 5 y 6</t>
  </si>
  <si>
    <t>Dra Monica doy este incremento porque quiero seguir llevando los machos por debajo de tabla</t>
  </si>
  <si>
    <t>Semana 27</t>
  </si>
  <si>
    <t>Semana 28</t>
  </si>
  <si>
    <t>Semana 29</t>
  </si>
  <si>
    <t>No programo incremento para semana 30</t>
  </si>
  <si>
    <t>Semana 30</t>
  </si>
  <si>
    <t>Semana 31</t>
  </si>
  <si>
    <t>En semana 31 y 32 se realizara el estimulo de consumo en la caseta C - D</t>
  </si>
  <si>
    <t>Semana 32</t>
  </si>
  <si>
    <t>Durante la semana 31 y 32 la caseta C y D comieron 7 grs adicionales dos dia de la semana</t>
  </si>
  <si>
    <t>Para semana 34 iniciare los retiros de comida</t>
  </si>
  <si>
    <t>Semana 33</t>
  </si>
  <si>
    <t>Semana 34</t>
  </si>
  <si>
    <t>Semana 35</t>
  </si>
  <si>
    <t>Se realizo manejo de machos el dia 20 de enero</t>
  </si>
  <si>
    <t>Se realizara manejo esta semana</t>
  </si>
  <si>
    <t>Semana 36</t>
  </si>
  <si>
    <t>Dra Monica para la proxima semana si sumerce me autoriza enviare aves para el laboratorio</t>
  </si>
  <si>
    <t>En las ultimas necropsias realizadas sigo encontrando aves contaminadas</t>
  </si>
  <si>
    <t>Semana 37</t>
  </si>
  <si>
    <t>Semana 38</t>
  </si>
  <si>
    <t>Semana 39</t>
  </si>
  <si>
    <t>Semana 40</t>
  </si>
  <si>
    <t>Suministramos 160 grs al corral 1 durante la semana 41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</si>
  <si>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</si>
  <si>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</si>
  <si>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</si>
  <si>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</si>
  <si>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</si>
  <si>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</si>
  <si>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</si>
  <si>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</si>
  <si>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</si>
  <si>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</si>
  <si>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</si>
  <si>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</si>
  <si>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Semana 53</t>
  </si>
  <si>
    <t>Semana 54</t>
  </si>
  <si>
    <t>Semana 55</t>
  </si>
  <si>
    <t>Semana 56</t>
  </si>
  <si>
    <t>Semana 57</t>
  </si>
  <si>
    <t>Semana 58</t>
  </si>
  <si>
    <t>Semana 59</t>
  </si>
  <si>
    <t>Semana 60</t>
  </si>
  <si>
    <t>Semana 61</t>
  </si>
  <si>
    <t>Semana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</si>
</sst>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"/>
    <numFmt numFmtId="165" formatCode="0.0%"/>
    <numFmt numFmtId="166" formatCode="_-* #,##0.00\ [$€]_-;\-* #,##0.00\ [$€]_-;_-* &quot;-&quot;??\ [$€]_-;_-@_-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i/>
      <sz val="10"/>
      <color indexed="5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rgb="FF003366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i/>
      <sz val="10"/>
      <color rgb="FF00336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3" tint="-0.49998474074526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3">
    <xf numFmtId="0" fontId="0" fillId="0" borderId="0"/>
    <xf numFmtId="166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9" fontId="2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72">
    <xf numFmtId="0" fontId="0" fillId="0" borderId="0" xfId="0"/>
    <xf numFmtId="0" fontId="3" fillId="0" borderId="0" xfId="0" applyFont="1"/>
    <xf numFmtId="0" fontId="4" fillId="0" borderId="0" xfId="0" applyFont="1" applyBorder="1"/>
    <xf numFmtId="0" fontId="5" fillId="2" borderId="0" xfId="0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6" fillId="0" borderId="1" xfId="0" applyFont="1" applyBorder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0" fontId="5" fillId="0" borderId="6" xfId="3" applyNumberFormat="1" applyFont="1" applyBorder="1" applyAlignment="1">
      <alignment horizontal="center"/>
    </xf>
    <xf numFmtId="10" fontId="5" fillId="0" borderId="5" xfId="3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2" fontId="5" fillId="0" borderId="8" xfId="0" applyNumberFormat="1" applyFont="1" applyBorder="1" applyAlignment="1">
      <alignment horizontal="center"/>
    </xf>
    <xf numFmtId="10" fontId="5" fillId="0" borderId="5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2" fontId="5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0" xfId="0" applyFont="1" applyBorder="1" applyAlignment="1">
      <alignment horizontal="center"/>
    </xf>
    <xf numFmtId="10" fontId="5" fillId="0" borderId="0" xfId="3" applyNumberFormat="1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2" fontId="8" fillId="0" borderId="5" xfId="0" applyNumberFormat="1" applyFont="1" applyBorder="1" applyAlignment="1">
      <alignment horizontal="center"/>
    </xf>
    <xf numFmtId="10" fontId="8" fillId="0" borderId="5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10" fontId="3" fillId="0" borderId="6" xfId="3" applyNumberFormat="1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10" fontId="3" fillId="0" borderId="0" xfId="3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" fontId="5" fillId="0" borderId="5" xfId="3" applyNumberFormat="1" applyFon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10" fontId="2" fillId="0" borderId="5" xfId="3" applyNumberFormat="1" applyFont="1" applyBorder="1" applyAlignment="1">
      <alignment horizontal="center"/>
    </xf>
    <xf numFmtId="4" fontId="8" fillId="0" borderId="5" xfId="3" applyNumberFormat="1" applyFont="1" applyBorder="1" applyAlignment="1">
      <alignment horizontal="center"/>
    </xf>
    <xf numFmtId="4" fontId="5" fillId="0" borderId="5" xfId="0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center"/>
    </xf>
    <xf numFmtId="2" fontId="5" fillId="2" borderId="13" xfId="0" applyNumberFormat="1" applyFont="1" applyFill="1" applyBorder="1" applyAlignment="1">
      <alignment horizontal="center"/>
    </xf>
    <xf numFmtId="2" fontId="5" fillId="2" borderId="14" xfId="0" applyNumberFormat="1" applyFont="1" applyFill="1" applyBorder="1" applyAlignment="1">
      <alignment horizontal="center"/>
    </xf>
    <xf numFmtId="164" fontId="5" fillId="2" borderId="5" xfId="0" applyNumberFormat="1" applyFont="1" applyFill="1" applyBorder="1" applyAlignment="1">
      <alignment horizontal="center"/>
    </xf>
    <xf numFmtId="164" fontId="5" fillId="2" borderId="8" xfId="0" applyNumberFormat="1" applyFont="1" applyFill="1" applyBorder="1" applyAlignment="1">
      <alignment horizontal="center"/>
    </xf>
    <xf numFmtId="2" fontId="5" fillId="2" borderId="9" xfId="0" applyNumberFormat="1" applyFont="1" applyFill="1" applyBorder="1" applyAlignment="1">
      <alignment horizontal="center"/>
    </xf>
    <xf numFmtId="2" fontId="5" fillId="2" borderId="5" xfId="0" applyNumberFormat="1" applyFont="1" applyFill="1" applyBorder="1" applyAlignment="1">
      <alignment horizontal="center"/>
    </xf>
    <xf numFmtId="10" fontId="5" fillId="2" borderId="5" xfId="0" applyNumberFormat="1" applyFont="1" applyFill="1" applyBorder="1" applyAlignment="1">
      <alignment horizontal="center"/>
    </xf>
    <xf numFmtId="10" fontId="5" fillId="2" borderId="8" xfId="0" applyNumberFormat="1" applyFont="1" applyFill="1" applyBorder="1" applyAlignment="1">
      <alignment horizontal="center"/>
    </xf>
    <xf numFmtId="10" fontId="5" fillId="2" borderId="9" xfId="3" applyNumberFormat="1" applyFont="1" applyFill="1" applyBorder="1" applyAlignment="1">
      <alignment horizontal="center"/>
    </xf>
    <xf numFmtId="2" fontId="5" fillId="2" borderId="8" xfId="0" applyNumberFormat="1" applyFont="1" applyFill="1" applyBorder="1" applyAlignment="1">
      <alignment horizontal="center"/>
    </xf>
    <xf numFmtId="10" fontId="3" fillId="2" borderId="6" xfId="3" applyNumberFormat="1" applyFont="1" applyFill="1" applyBorder="1" applyAlignment="1">
      <alignment horizontal="center"/>
    </xf>
    <xf numFmtId="10" fontId="3" fillId="2" borderId="7" xfId="3" applyNumberFormat="1" applyFont="1" applyFill="1" applyBorder="1" applyAlignment="1">
      <alignment horizontal="center"/>
    </xf>
    <xf numFmtId="10" fontId="5" fillId="2" borderId="6" xfId="3" applyNumberFormat="1" applyFont="1" applyFill="1" applyBorder="1" applyAlignment="1">
      <alignment horizontal="center"/>
    </xf>
    <xf numFmtId="10" fontId="5" fillId="2" borderId="7" xfId="3" applyNumberFormat="1" applyFont="1" applyFill="1" applyBorder="1" applyAlignment="1">
      <alignment horizontal="center"/>
    </xf>
    <xf numFmtId="2" fontId="5" fillId="0" borderId="0" xfId="0" applyNumberFormat="1" applyFont="1" applyBorder="1"/>
    <xf numFmtId="10" fontId="5" fillId="2" borderId="5" xfId="3" applyNumberFormat="1" applyFont="1" applyFill="1" applyBorder="1" applyAlignment="1">
      <alignment horizontal="center"/>
    </xf>
    <xf numFmtId="0" fontId="6" fillId="0" borderId="15" xfId="0" applyFont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10" fontId="3" fillId="2" borderId="16" xfId="3" applyNumberFormat="1" applyFont="1" applyFill="1" applyBorder="1" applyAlignment="1">
      <alignment horizontal="center"/>
    </xf>
    <xf numFmtId="1" fontId="13" fillId="0" borderId="0" xfId="0" applyNumberFormat="1" applyFont="1" applyBorder="1"/>
    <xf numFmtId="3" fontId="5" fillId="0" borderId="5" xfId="3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2" fontId="5" fillId="0" borderId="17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7" xfId="0" applyFont="1" applyBorder="1" applyAlignment="1">
      <alignment horizontal="center"/>
    </xf>
    <xf numFmtId="1" fontId="4" fillId="0" borderId="0" xfId="0" applyNumberFormat="1" applyFont="1" applyBorder="1"/>
    <xf numFmtId="0" fontId="7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10" fontId="5" fillId="0" borderId="2" xfId="0" applyNumberFormat="1" applyFont="1" applyBorder="1" applyAlignment="1">
      <alignment horizontal="center"/>
    </xf>
    <xf numFmtId="10" fontId="3" fillId="0" borderId="4" xfId="3" applyNumberFormat="1" applyFont="1" applyBorder="1" applyAlignment="1">
      <alignment horizontal="center"/>
    </xf>
    <xf numFmtId="10" fontId="3" fillId="0" borderId="19" xfId="3" applyNumberFormat="1" applyFont="1" applyBorder="1" applyAlignment="1">
      <alignment horizontal="center"/>
    </xf>
    <xf numFmtId="0" fontId="11" fillId="0" borderId="0" xfId="0" applyFont="1" applyBorder="1" applyAlignment="1"/>
    <xf numFmtId="4" fontId="0" fillId="0" borderId="8" xfId="0" applyNumberFormat="1" applyBorder="1" applyAlignment="1">
      <alignment horizontal="center"/>
    </xf>
    <xf numFmtId="10" fontId="2" fillId="0" borderId="8" xfId="3" applyNumberFormat="1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2" fontId="5" fillId="2" borderId="17" xfId="0" applyNumberFormat="1" applyFont="1" applyFill="1" applyBorder="1" applyAlignment="1">
      <alignment horizontal="center"/>
    </xf>
    <xf numFmtId="10" fontId="3" fillId="2" borderId="19" xfId="3" applyNumberFormat="1" applyFont="1" applyFill="1" applyBorder="1" applyAlignment="1">
      <alignment horizontal="center"/>
    </xf>
    <xf numFmtId="10" fontId="5" fillId="2" borderId="17" xfId="3" applyNumberFormat="1" applyFont="1" applyFill="1" applyBorder="1" applyAlignment="1">
      <alignment horizontal="center"/>
    </xf>
    <xf numFmtId="9" fontId="3" fillId="2" borderId="6" xfId="3" applyNumberFormat="1" applyFont="1" applyFill="1" applyBorder="1" applyAlignment="1">
      <alignment horizontal="center"/>
    </xf>
    <xf numFmtId="9" fontId="5" fillId="2" borderId="6" xfId="3" applyNumberFormat="1" applyFont="1" applyFill="1" applyBorder="1" applyAlignment="1">
      <alignment horizontal="center"/>
    </xf>
    <xf numFmtId="9" fontId="3" fillId="2" borderId="19" xfId="3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10" fontId="5" fillId="0" borderId="2" xfId="0" applyNumberFormat="1" applyFont="1" applyBorder="1" applyAlignment="1">
      <alignment horizontal="center" vertical="center"/>
    </xf>
    <xf numFmtId="10" fontId="5" fillId="0" borderId="8" xfId="0" applyNumberFormat="1" applyFont="1" applyBorder="1" applyAlignment="1">
      <alignment horizontal="center" vertical="center"/>
    </xf>
    <xf numFmtId="10" fontId="5" fillId="0" borderId="8" xfId="3" applyNumberFormat="1" applyFont="1" applyBorder="1" applyAlignment="1">
      <alignment horizontal="center" vertical="center"/>
    </xf>
    <xf numFmtId="2" fontId="5" fillId="0" borderId="3" xfId="3" applyNumberFormat="1" applyFont="1" applyBorder="1" applyAlignment="1">
      <alignment horizontal="center" vertical="center"/>
    </xf>
    <xf numFmtId="2" fontId="5" fillId="0" borderId="14" xfId="3" applyNumberFormat="1" applyFont="1" applyBorder="1" applyAlignment="1">
      <alignment horizontal="center" vertical="center"/>
    </xf>
    <xf numFmtId="2" fontId="5" fillId="0" borderId="13" xfId="3" applyNumberFormat="1" applyFont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0" fontId="3" fillId="0" borderId="4" xfId="3" applyNumberFormat="1" applyFont="1" applyBorder="1" applyAlignment="1">
      <alignment horizontal="center" vertical="center"/>
    </xf>
    <xf numFmtId="10" fontId="3" fillId="0" borderId="7" xfId="3" applyNumberFormat="1" applyFont="1" applyBorder="1" applyAlignment="1">
      <alignment horizontal="center" vertical="center"/>
    </xf>
    <xf numFmtId="10" fontId="3" fillId="0" borderId="6" xfId="3" applyNumberFormat="1" applyFont="1" applyBorder="1" applyAlignment="1">
      <alignment horizontal="center" vertical="center"/>
    </xf>
    <xf numFmtId="10" fontId="5" fillId="0" borderId="7" xfId="3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165" fontId="0" fillId="0" borderId="17" xfId="3" applyNumberFormat="1" applyFont="1" applyBorder="1" applyAlignment="1">
      <alignment horizontal="center" vertical="center"/>
    </xf>
    <xf numFmtId="165" fontId="0" fillId="0" borderId="19" xfId="3" applyNumberFormat="1" applyFont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4" fillId="2" borderId="34" xfId="0" applyNumberFormat="1" applyFont="1" applyFill="1" applyBorder="1" applyAlignment="1">
      <alignment horizontal="center"/>
    </xf>
    <xf numFmtId="0" fontId="11" fillId="0" borderId="35" xfId="0" applyFont="1" applyBorder="1" applyAlignment="1"/>
    <xf numFmtId="1" fontId="14" fillId="0" borderId="1" xfId="0" applyNumberFormat="1" applyFont="1" applyFill="1" applyBorder="1" applyAlignment="1">
      <alignment horizontal="center"/>
    </xf>
    <xf numFmtId="1" fontId="14" fillId="0" borderId="10" xfId="0" applyNumberFormat="1" applyFont="1" applyFill="1" applyBorder="1" applyAlignment="1">
      <alignment horizontal="center"/>
    </xf>
    <xf numFmtId="1" fontId="14" fillId="0" borderId="28" xfId="0" applyNumberFormat="1" applyFont="1" applyFill="1" applyBorder="1" applyAlignment="1">
      <alignment horizontal="center"/>
    </xf>
    <xf numFmtId="0" fontId="6" fillId="0" borderId="29" xfId="0" applyFont="1" applyBorder="1" applyAlignment="1">
      <alignment horizontal="center"/>
    </xf>
    <xf numFmtId="1" fontId="14" fillId="0" borderId="36" xfId="0" applyNumberFormat="1" applyFont="1" applyFill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1" fontId="4" fillId="2" borderId="38" xfId="0" applyNumberFormat="1" applyFont="1" applyFill="1" applyBorder="1" applyAlignment="1">
      <alignment horizontal="center"/>
    </xf>
    <xf numFmtId="1" fontId="4" fillId="2" borderId="39" xfId="0" applyNumberFormat="1" applyFont="1" applyFill="1" applyBorder="1" applyAlignment="1">
      <alignment horizontal="center"/>
    </xf>
    <xf numFmtId="1" fontId="4" fillId="2" borderId="36" xfId="0" applyNumberFormat="1" applyFont="1" applyFill="1" applyBorder="1" applyAlignment="1">
      <alignment horizontal="center"/>
    </xf>
    <xf numFmtId="1" fontId="4" fillId="2" borderId="24" xfId="0" applyNumberFormat="1" applyFont="1" applyFill="1" applyBorder="1" applyAlignment="1">
      <alignment horizontal="center"/>
    </xf>
    <xf numFmtId="1" fontId="4" fillId="2" borderId="35" xfId="0" applyNumberFormat="1" applyFont="1" applyFill="1" applyBorder="1" applyAlignment="1">
      <alignment horizontal="center"/>
    </xf>
    <xf numFmtId="2" fontId="5" fillId="0" borderId="5" xfId="3" applyNumberFormat="1" applyFont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2" fontId="5" fillId="0" borderId="2" xfId="3" applyNumberFormat="1" applyFont="1" applyBorder="1" applyAlignment="1">
      <alignment horizontal="center"/>
    </xf>
    <xf numFmtId="0" fontId="6" fillId="2" borderId="41" xfId="0" applyFont="1" applyFill="1" applyBorder="1" applyAlignment="1">
      <alignment horizontal="center"/>
    </xf>
    <xf numFmtId="1" fontId="4" fillId="2" borderId="42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10" fontId="2" fillId="0" borderId="17" xfId="3" applyNumberFormat="1" applyFont="1" applyBorder="1" applyAlignment="1">
      <alignment horizontal="center"/>
    </xf>
    <xf numFmtId="10" fontId="5" fillId="0" borderId="19" xfId="3" applyNumberFormat="1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165" fontId="0" fillId="0" borderId="20" xfId="3" applyNumberFormat="1" applyFont="1" applyBorder="1" applyAlignment="1">
      <alignment horizontal="center" vertical="center"/>
    </xf>
    <xf numFmtId="0" fontId="4" fillId="0" borderId="40" xfId="0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2" borderId="17" xfId="0" applyNumberFormat="1" applyFont="1" applyFill="1" applyBorder="1" applyAlignment="1">
      <alignment horizontal="center"/>
    </xf>
    <xf numFmtId="10" fontId="5" fillId="2" borderId="17" xfId="0" applyNumberFormat="1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/>
    </xf>
    <xf numFmtId="2" fontId="5" fillId="0" borderId="20" xfId="0" applyNumberFormat="1" applyFont="1" applyBorder="1" applyAlignment="1">
      <alignment horizontal="center"/>
    </xf>
    <xf numFmtId="10" fontId="5" fillId="0" borderId="20" xfId="0" applyNumberFormat="1" applyFont="1" applyBorder="1" applyAlignment="1">
      <alignment horizontal="center"/>
    </xf>
    <xf numFmtId="10" fontId="3" fillId="0" borderId="43" xfId="3" applyNumberFormat="1" applyFont="1" applyBorder="1" applyAlignment="1">
      <alignment horizontal="center"/>
    </xf>
    <xf numFmtId="1" fontId="4" fillId="2" borderId="26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10" fontId="3" fillId="0" borderId="7" xfId="3" applyNumberFormat="1" applyFont="1" applyBorder="1" applyAlignment="1">
      <alignment horizontal="center"/>
    </xf>
    <xf numFmtId="9" fontId="0" fillId="0" borderId="43" xfId="3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165" fontId="0" fillId="0" borderId="5" xfId="3" applyNumberFormat="1" applyFont="1" applyBorder="1" applyAlignment="1">
      <alignment horizontal="center"/>
    </xf>
    <xf numFmtId="9" fontId="0" fillId="0" borderId="6" xfId="3" applyFont="1" applyBorder="1" applyAlignment="1">
      <alignment horizontal="center"/>
    </xf>
    <xf numFmtId="9" fontId="0" fillId="0" borderId="19" xfId="3" applyFont="1" applyBorder="1" applyAlignment="1">
      <alignment horizontal="center" vertical="center"/>
    </xf>
    <xf numFmtId="0" fontId="6" fillId="2" borderId="45" xfId="0" applyFont="1" applyFill="1" applyBorder="1" applyAlignment="1">
      <alignment horizontal="center"/>
    </xf>
    <xf numFmtId="0" fontId="5" fillId="0" borderId="46" xfId="0" applyFont="1" applyBorder="1" applyAlignment="1">
      <alignment horizontal="center"/>
    </xf>
    <xf numFmtId="2" fontId="5" fillId="0" borderId="46" xfId="0" applyNumberFormat="1" applyFont="1" applyBorder="1" applyAlignment="1">
      <alignment horizontal="center"/>
    </xf>
    <xf numFmtId="164" fontId="5" fillId="2" borderId="46" xfId="0" applyNumberFormat="1" applyFont="1" applyFill="1" applyBorder="1" applyAlignment="1">
      <alignment horizontal="center"/>
    </xf>
    <xf numFmtId="10" fontId="5" fillId="2" borderId="46" xfId="0" applyNumberFormat="1" applyFont="1" applyFill="1" applyBorder="1" applyAlignment="1">
      <alignment horizontal="center"/>
    </xf>
    <xf numFmtId="2" fontId="5" fillId="2" borderId="46" xfId="0" applyNumberFormat="1" applyFont="1" applyFill="1" applyBorder="1" applyAlignment="1">
      <alignment horizontal="center"/>
    </xf>
    <xf numFmtId="2" fontId="5" fillId="2" borderId="47" xfId="0" applyNumberFormat="1" applyFont="1" applyFill="1" applyBorder="1" applyAlignment="1">
      <alignment horizontal="center"/>
    </xf>
    <xf numFmtId="10" fontId="5" fillId="2" borderId="48" xfId="3" applyNumberFormat="1" applyFont="1" applyFill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1" fontId="14" fillId="0" borderId="49" xfId="0" applyNumberFormat="1" applyFont="1" applyFill="1" applyBorder="1" applyAlignment="1">
      <alignment horizontal="center"/>
    </xf>
    <xf numFmtId="10" fontId="0" fillId="0" borderId="43" xfId="3" applyNumberFormat="1" applyFont="1" applyBorder="1" applyAlignment="1">
      <alignment horizontal="center" vertical="center"/>
    </xf>
    <xf numFmtId="10" fontId="0" fillId="0" borderId="6" xfId="3" applyNumberFormat="1" applyFont="1" applyBorder="1" applyAlignment="1">
      <alignment horizontal="center"/>
    </xf>
    <xf numFmtId="10" fontId="0" fillId="0" borderId="19" xfId="3" applyNumberFormat="1" applyFont="1" applyBorder="1" applyAlignment="1">
      <alignment horizontal="center" vertical="center"/>
    </xf>
    <xf numFmtId="0" fontId="0" fillId="3" borderId="0" xfId="0" applyFill="1"/>
    <xf numFmtId="0" fontId="2" fillId="0" borderId="0" xfId="0" applyFont="1"/>
    <xf numFmtId="1" fontId="0" fillId="0" borderId="0" xfId="0" applyNumberFormat="1"/>
    <xf numFmtId="2" fontId="0" fillId="3" borderId="0" xfId="0" applyNumberFormat="1" applyFill="1"/>
    <xf numFmtId="0" fontId="0" fillId="0" borderId="0" xfId="0" applyFill="1"/>
    <xf numFmtId="0" fontId="0" fillId="0" borderId="0" xfId="0" applyAlignment="1"/>
    <xf numFmtId="0" fontId="2" fillId="0" borderId="0" xfId="0" applyFont="1" applyAlignment="1"/>
    <xf numFmtId="2" fontId="0" fillId="0" borderId="0" xfId="0" applyNumberFormat="1"/>
    <xf numFmtId="2" fontId="0" fillId="0" borderId="0" xfId="3" applyNumberFormat="1" applyFont="1"/>
    <xf numFmtId="1" fontId="0" fillId="0" borderId="0" xfId="3" applyNumberFormat="1" applyFont="1"/>
    <xf numFmtId="1" fontId="0" fillId="3" borderId="0" xfId="0" applyNumberFormat="1" applyFill="1"/>
    <xf numFmtId="49" fontId="2" fillId="0" borderId="0" xfId="0" applyNumberFormat="1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3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/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vertical="center"/>
    </xf>
    <xf numFmtId="1" fontId="0" fillId="3" borderId="0" xfId="0" applyNumberFormat="1" applyFill="1" applyAlignment="1">
      <alignment vertical="center"/>
    </xf>
    <xf numFmtId="2" fontId="0" fillId="3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2" fontId="0" fillId="0" borderId="0" xfId="3" applyNumberFormat="1" applyFont="1" applyAlignment="1">
      <alignment vertical="center"/>
    </xf>
    <xf numFmtId="0" fontId="2" fillId="0" borderId="0" xfId="0" applyFont="1" applyAlignment="1">
      <alignment vertical="center"/>
    </xf>
    <xf numFmtId="1" fontId="0" fillId="0" borderId="0" xfId="3" applyNumberFormat="1" applyFont="1" applyAlignment="1"/>
    <xf numFmtId="1" fontId="0" fillId="0" borderId="0" xfId="0" applyNumberFormat="1" applyAlignment="1"/>
    <xf numFmtId="0" fontId="0" fillId="3" borderId="0" xfId="0" applyFill="1" applyAlignment="1"/>
    <xf numFmtId="2" fontId="0" fillId="0" borderId="0" xfId="0" applyNumberFormat="1" applyAlignment="1"/>
    <xf numFmtId="0" fontId="0" fillId="0" borderId="0" xfId="0" applyFill="1" applyAlignment="1"/>
    <xf numFmtId="2" fontId="0" fillId="0" borderId="0" xfId="3" applyNumberFormat="1" applyFont="1" applyAlignment="1"/>
    <xf numFmtId="0" fontId="15" fillId="0" borderId="5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15" fillId="0" borderId="53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19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2" fontId="13" fillId="0" borderId="2" xfId="10" applyNumberFormat="1" applyFont="1" applyFill="1" applyBorder="1" applyAlignment="1">
      <alignment horizontal="center" vertical="center"/>
    </xf>
    <xf numFmtId="2" fontId="13" fillId="0" borderId="5" xfId="10" applyNumberFormat="1" applyFont="1" applyFill="1" applyBorder="1" applyAlignment="1">
      <alignment horizontal="center" vertical="center"/>
    </xf>
    <xf numFmtId="2" fontId="13" fillId="0" borderId="17" xfId="10" applyNumberFormat="1" applyFont="1" applyFill="1" applyBorder="1" applyAlignment="1">
      <alignment horizontal="center" vertical="center"/>
    </xf>
    <xf numFmtId="2" fontId="13" fillId="0" borderId="50" xfId="0" applyNumberFormat="1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2" fontId="2" fillId="3" borderId="2" xfId="10" applyNumberFormat="1" applyFont="1" applyFill="1" applyBorder="1" applyAlignment="1">
      <alignment horizontal="center" vertical="center"/>
    </xf>
    <xf numFmtId="2" fontId="2" fillId="3" borderId="5" xfId="10" applyNumberFormat="1" applyFont="1" applyFill="1" applyBorder="1" applyAlignment="1">
      <alignment horizontal="center" vertical="center"/>
    </xf>
    <xf numFmtId="2" fontId="2" fillId="3" borderId="17" xfId="10" applyNumberFormat="1" applyFont="1" applyFill="1" applyBorder="1" applyAlignment="1">
      <alignment horizontal="center" vertical="center"/>
    </xf>
    <xf numFmtId="2" fontId="2" fillId="3" borderId="50" xfId="0" applyNumberFormat="1" applyFont="1" applyFill="1" applyBorder="1" applyAlignment="1">
      <alignment horizontal="center" vertical="center"/>
    </xf>
    <xf numFmtId="2" fontId="2" fillId="0" borderId="2" xfId="10" applyNumberFormat="1" applyFont="1" applyFill="1" applyBorder="1" applyAlignment="1">
      <alignment horizontal="center" vertical="center"/>
    </xf>
    <xf numFmtId="2" fontId="2" fillId="0" borderId="5" xfId="10" applyNumberFormat="1" applyFont="1" applyFill="1" applyBorder="1" applyAlignment="1">
      <alignment horizontal="center" vertical="center"/>
    </xf>
    <xf numFmtId="2" fontId="2" fillId="0" borderId="17" xfId="10" applyNumberFormat="1" applyFont="1" applyFill="1" applyBorder="1" applyAlignment="1">
      <alignment horizontal="center" vertical="center"/>
    </xf>
    <xf numFmtId="2" fontId="2" fillId="0" borderId="50" xfId="0" applyNumberFormat="1" applyFont="1" applyFill="1" applyBorder="1" applyAlignment="1">
      <alignment horizontal="center" vertical="center"/>
    </xf>
    <xf numFmtId="10" fontId="2" fillId="0" borderId="2" xfId="3" applyNumberFormat="1" applyFont="1" applyFill="1" applyBorder="1" applyAlignment="1">
      <alignment horizontal="center" vertical="center"/>
    </xf>
    <xf numFmtId="10" fontId="2" fillId="0" borderId="5" xfId="3" applyNumberFormat="1" applyFont="1" applyFill="1" applyBorder="1" applyAlignment="1">
      <alignment horizontal="center" vertical="center"/>
    </xf>
    <xf numFmtId="10" fontId="2" fillId="0" borderId="17" xfId="3" applyNumberFormat="1" applyFont="1" applyFill="1" applyBorder="1" applyAlignment="1">
      <alignment horizontal="center" vertical="center"/>
    </xf>
    <xf numFmtId="10" fontId="2" fillId="0" borderId="50" xfId="0" applyNumberFormat="1" applyFont="1" applyFill="1" applyBorder="1" applyAlignment="1">
      <alignment horizontal="center" vertical="center"/>
    </xf>
    <xf numFmtId="2" fontId="2" fillId="3" borderId="2" xfId="3" applyNumberFormat="1" applyFont="1" applyFill="1" applyBorder="1" applyAlignment="1">
      <alignment horizontal="center" vertical="center"/>
    </xf>
    <xf numFmtId="2" fontId="2" fillId="3" borderId="5" xfId="3" applyNumberFormat="1" applyFont="1" applyFill="1" applyBorder="1" applyAlignment="1">
      <alignment horizontal="center" vertical="center"/>
    </xf>
    <xf numFmtId="2" fontId="2" fillId="3" borderId="17" xfId="3" applyNumberFormat="1" applyFont="1" applyFill="1" applyBorder="1" applyAlignment="1">
      <alignment horizontal="center" vertical="center"/>
    </xf>
    <xf numFmtId="2" fontId="2" fillId="3" borderId="50" xfId="3" applyNumberFormat="1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2" fontId="2" fillId="0" borderId="3" xfId="0" applyNumberFormat="1" applyFont="1" applyFill="1" applyBorder="1" applyAlignment="1">
      <alignment horizontal="center" vertical="center"/>
    </xf>
    <xf numFmtId="2" fontId="2" fillId="0" borderId="13" xfId="0" applyNumberFormat="1" applyFont="1" applyFill="1" applyBorder="1" applyAlignment="1">
      <alignment horizontal="center" vertical="center"/>
    </xf>
    <xf numFmtId="2" fontId="2" fillId="0" borderId="54" xfId="0" applyNumberFormat="1" applyFont="1" applyFill="1" applyBorder="1" applyAlignment="1">
      <alignment horizontal="center" vertical="center"/>
    </xf>
    <xf numFmtId="2" fontId="2" fillId="0" borderId="51" xfId="0" applyNumberFormat="1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1" fontId="2" fillId="0" borderId="21" xfId="0" applyNumberFormat="1" applyFont="1" applyFill="1" applyBorder="1" applyAlignment="1">
      <alignment horizontal="center" vertical="center"/>
    </xf>
    <xf numFmtId="1" fontId="2" fillId="0" borderId="22" xfId="0" applyNumberFormat="1" applyFont="1" applyFill="1" applyBorder="1" applyAlignment="1">
      <alignment horizontal="center" vertical="center"/>
    </xf>
    <xf numFmtId="1" fontId="2" fillId="0" borderId="40" xfId="0" applyNumberFormat="1" applyFont="1" applyFill="1" applyBorder="1" applyAlignment="1">
      <alignment horizontal="center" vertical="center"/>
    </xf>
    <xf numFmtId="1" fontId="2" fillId="0" borderId="53" xfId="0" applyNumberFormat="1" applyFont="1" applyFill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0" fontId="2" fillId="0" borderId="0" xfId="3" applyNumberFormat="1" applyFont="1" applyBorder="1" applyAlignment="1">
      <alignment horizontal="center" vertical="center"/>
    </xf>
    <xf numFmtId="0" fontId="15" fillId="0" borderId="56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8" fillId="0" borderId="50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7" fillId="0" borderId="53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1" fillId="0" borderId="50" xfId="0" applyFont="1" applyFill="1" applyBorder="1" applyAlignment="1">
      <alignment horizontal="center" vertical="center"/>
    </xf>
    <xf numFmtId="2" fontId="13" fillId="0" borderId="50" xfId="10" applyNumberFormat="1" applyFont="1" applyFill="1" applyBorder="1" applyAlignment="1">
      <alignment horizontal="center" vertical="center"/>
    </xf>
    <xf numFmtId="0" fontId="15" fillId="3" borderId="5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2" fontId="2" fillId="0" borderId="52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15" fillId="0" borderId="55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2" fontId="13" fillId="0" borderId="2" xfId="0" applyNumberFormat="1" applyFont="1" applyFill="1" applyBorder="1" applyAlignment="1">
      <alignment horizontal="center" vertical="center"/>
    </xf>
    <xf numFmtId="2" fontId="13" fillId="0" borderId="5" xfId="0" applyNumberFormat="1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5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50" xfId="0" applyNumberFormat="1" applyFon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10" fontId="2" fillId="0" borderId="50" xfId="0" applyNumberFormat="1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1" fontId="2" fillId="0" borderId="53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0" fontId="2" fillId="0" borderId="0" xfId="3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7" borderId="5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center" vertical="center"/>
    </xf>
    <xf numFmtId="0" fontId="15" fillId="9" borderId="5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2" fontId="2" fillId="3" borderId="8" xfId="10" applyNumberFormat="1" applyFont="1" applyFill="1" applyBorder="1" applyAlignment="1">
      <alignment horizontal="center" vertical="center"/>
    </xf>
    <xf numFmtId="2" fontId="2" fillId="3" borderId="50" xfId="10" applyNumberFormat="1" applyFont="1" applyFill="1" applyBorder="1" applyAlignment="1">
      <alignment horizontal="center" vertical="center"/>
    </xf>
    <xf numFmtId="2" fontId="2" fillId="0" borderId="8" xfId="10" applyNumberFormat="1" applyFont="1" applyFill="1" applyBorder="1" applyAlignment="1">
      <alignment horizontal="center" vertical="center"/>
    </xf>
    <xf numFmtId="2" fontId="20" fillId="0" borderId="50" xfId="10" applyNumberFormat="1" applyFont="1" applyFill="1" applyBorder="1" applyAlignment="1">
      <alignment horizontal="center" vertical="center"/>
    </xf>
    <xf numFmtId="10" fontId="2" fillId="0" borderId="8" xfId="3" applyNumberFormat="1" applyFont="1" applyFill="1" applyBorder="1" applyAlignment="1">
      <alignment horizontal="center" vertical="center"/>
    </xf>
    <xf numFmtId="10" fontId="2" fillId="0" borderId="50" xfId="3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12" borderId="5" xfId="0" applyFont="1" applyFill="1" applyBorder="1" applyAlignment="1">
      <alignment horizontal="center" vertical="center"/>
    </xf>
    <xf numFmtId="0" fontId="15" fillId="13" borderId="5" xfId="0" applyFont="1" applyFill="1" applyBorder="1" applyAlignment="1">
      <alignment horizontal="center" vertical="center"/>
    </xf>
    <xf numFmtId="0" fontId="15" fillId="14" borderId="5" xfId="0" applyFont="1" applyFill="1" applyBorder="1" applyAlignment="1">
      <alignment horizontal="center" vertical="center"/>
    </xf>
    <xf numFmtId="0" fontId="15" fillId="15" borderId="5" xfId="0" applyFont="1" applyFill="1" applyBorder="1" applyAlignment="1">
      <alignment horizontal="center" vertical="center"/>
    </xf>
    <xf numFmtId="0" fontId="15" fillId="16" borderId="5" xfId="0" applyFont="1" applyFill="1" applyBorder="1" applyAlignment="1">
      <alignment horizontal="center" vertical="center"/>
    </xf>
    <xf numFmtId="0" fontId="15" fillId="17" borderId="5" xfId="0" applyFont="1" applyFill="1" applyBorder="1" applyAlignment="1">
      <alignment horizontal="center" vertical="center"/>
    </xf>
    <xf numFmtId="0" fontId="15" fillId="18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15" fillId="9" borderId="8" xfId="0" applyFont="1" applyFill="1" applyBorder="1" applyAlignment="1">
      <alignment horizontal="center" vertical="center"/>
    </xf>
    <xf numFmtId="2" fontId="13" fillId="0" borderId="8" xfId="10" applyNumberFormat="1" applyFont="1" applyFill="1" applyBorder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0" fontId="15" fillId="13" borderId="2" xfId="0" applyFont="1" applyFill="1" applyBorder="1" applyAlignment="1">
      <alignment horizontal="center" vertical="center"/>
    </xf>
    <xf numFmtId="0" fontId="15" fillId="18" borderId="17" xfId="0" applyFont="1" applyFill="1" applyBorder="1" applyAlignment="1">
      <alignment horizontal="center" vertical="center"/>
    </xf>
    <xf numFmtId="0" fontId="15" fillId="12" borderId="17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5" fillId="9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19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20" borderId="5" xfId="0" applyFont="1" applyFill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15" fillId="18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19" borderId="3" xfId="0" applyNumberFormat="1" applyFont="1" applyFill="1" applyBorder="1" applyAlignment="1">
      <alignment horizontal="center" vertical="center"/>
    </xf>
    <xf numFmtId="0" fontId="2" fillId="19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4" borderId="0" xfId="0" applyFont="1" applyFill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19" borderId="5" xfId="3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0" fillId="0" borderId="26" xfId="0" applyFont="1" applyFill="1" applyBorder="1" applyAlignment="1">
      <alignment horizontal="center" vertical="center"/>
    </xf>
    <xf numFmtId="0" fontId="30" fillId="0" borderId="38" xfId="0" applyFont="1" applyFill="1" applyBorder="1" applyAlignment="1">
      <alignment horizontal="center" vertical="center"/>
    </xf>
    <xf numFmtId="0" fontId="30" fillId="0" borderId="36" xfId="0" applyFont="1" applyFill="1" applyBorder="1" applyAlignment="1">
      <alignment horizontal="center" vertical="center"/>
    </xf>
    <xf numFmtId="0" fontId="30" fillId="0" borderId="5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center"/>
    </xf>
    <xf numFmtId="0" fontId="30" fillId="0" borderId="3" xfId="0" applyFont="1" applyFill="1" applyBorder="1" applyAlignment="1">
      <alignment horizontal="center" vertical="center"/>
    </xf>
    <xf numFmtId="0" fontId="30" fillId="0" borderId="57" xfId="0" applyFont="1" applyFill="1" applyBorder="1" applyAlignment="1">
      <alignment horizontal="center" vertical="center"/>
    </xf>
    <xf numFmtId="0" fontId="30" fillId="0" borderId="30" xfId="0" applyFont="1" applyFill="1" applyBorder="1" applyAlignment="1">
      <alignment vertical="center"/>
    </xf>
    <xf numFmtId="0" fontId="30" fillId="0" borderId="2" xfId="0" applyFont="1" applyFill="1" applyBorder="1" applyAlignment="1">
      <alignment horizontal="center" vertical="center"/>
    </xf>
    <xf numFmtId="0" fontId="30" fillId="0" borderId="17" xfId="0" applyFont="1" applyFill="1" applyBorder="1" applyAlignment="1">
      <alignment horizontal="center" vertical="center"/>
    </xf>
    <xf numFmtId="0" fontId="30" fillId="0" borderId="13" xfId="0" applyFont="1" applyFill="1" applyBorder="1" applyAlignment="1">
      <alignment horizontal="center" vertical="center"/>
    </xf>
    <xf numFmtId="0" fontId="30" fillId="0" borderId="6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9" fillId="0" borderId="0" xfId="0" applyFont="1"/>
    <xf numFmtId="0" fontId="30" fillId="0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0" fillId="0" borderId="54" xfId="0" applyFont="1" applyFill="1" applyBorder="1" applyAlignment="1">
      <alignment vertical="center"/>
    </xf>
    <xf numFmtId="0" fontId="30" fillId="0" borderId="63" xfId="0" applyFont="1" applyFill="1" applyBorder="1" applyAlignment="1">
      <alignment vertical="center"/>
    </xf>
    <xf numFmtId="0" fontId="30" fillId="0" borderId="64" xfId="0" applyFont="1" applyFill="1" applyBorder="1" applyAlignment="1">
      <alignment vertical="center"/>
    </xf>
    <xf numFmtId="1" fontId="2" fillId="3" borderId="21" xfId="0" applyNumberFormat="1" applyFont="1" applyFill="1" applyBorder="1" applyAlignment="1">
      <alignment horizontal="center" vertical="center"/>
    </xf>
    <xf numFmtId="1" fontId="2" fillId="3" borderId="2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2" fontId="13" fillId="0" borderId="20" xfId="0" applyNumberFormat="1" applyFont="1" applyFill="1" applyBorder="1" applyAlignment="1">
      <alignment horizontal="center" vertical="center"/>
    </xf>
    <xf numFmtId="2" fontId="2" fillId="3" borderId="20" xfId="0" applyNumberFormat="1" applyFont="1" applyFill="1" applyBorder="1" applyAlignment="1">
      <alignment horizontal="center" vertical="center"/>
    </xf>
    <xf numFmtId="164" fontId="2" fillId="0" borderId="20" xfId="0" applyNumberFormat="1" applyFont="1" applyFill="1" applyBorder="1" applyAlignment="1">
      <alignment horizontal="center" vertical="center"/>
    </xf>
    <xf numFmtId="10" fontId="2" fillId="0" borderId="20" xfId="3" applyNumberFormat="1" applyFont="1" applyFill="1" applyBorder="1" applyAlignment="1">
      <alignment horizontal="center" vertical="center"/>
    </xf>
    <xf numFmtId="2" fontId="2" fillId="3" borderId="20" xfId="3" applyNumberFormat="1" applyFont="1" applyFill="1" applyBorder="1" applyAlignment="1">
      <alignment horizontal="center" vertical="center"/>
    </xf>
    <xf numFmtId="2" fontId="2" fillId="0" borderId="65" xfId="0" applyNumberFormat="1" applyFont="1" applyFill="1" applyBorder="1" applyAlignment="1">
      <alignment horizontal="center" vertical="center"/>
    </xf>
    <xf numFmtId="1" fontId="2" fillId="0" borderId="41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15" fillId="0" borderId="66" xfId="0" applyFont="1" applyFill="1" applyBorder="1" applyAlignment="1">
      <alignment horizontal="center" vertical="center"/>
    </xf>
    <xf numFmtId="2" fontId="13" fillId="0" borderId="67" xfId="0" applyNumberFormat="1" applyFont="1" applyFill="1" applyBorder="1" applyAlignment="1">
      <alignment horizontal="center" vertical="center"/>
    </xf>
    <xf numFmtId="2" fontId="2" fillId="3" borderId="67" xfId="0" applyNumberFormat="1" applyFont="1" applyFill="1" applyBorder="1" applyAlignment="1">
      <alignment horizontal="center" vertical="center"/>
    </xf>
    <xf numFmtId="164" fontId="2" fillId="0" borderId="67" xfId="0" applyNumberFormat="1" applyFont="1" applyFill="1" applyBorder="1" applyAlignment="1">
      <alignment horizontal="center" vertical="center"/>
    </xf>
    <xf numFmtId="10" fontId="2" fillId="0" borderId="67" xfId="3" applyNumberFormat="1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2" fontId="13" fillId="0" borderId="20" xfId="10" applyNumberFormat="1" applyFont="1" applyFill="1" applyBorder="1" applyAlignment="1">
      <alignment horizontal="center" vertical="center"/>
    </xf>
    <xf numFmtId="2" fontId="2" fillId="3" borderId="20" xfId="10" applyNumberFormat="1" applyFont="1" applyFill="1" applyBorder="1" applyAlignment="1">
      <alignment horizontal="center" vertical="center"/>
    </xf>
    <xf numFmtId="2" fontId="2" fillId="0" borderId="20" xfId="1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1" fontId="2" fillId="0" borderId="66" xfId="0" applyNumberFormat="1" applyFont="1" applyFill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3" borderId="20" xfId="0" applyNumberFormat="1" applyFont="1" applyFill="1" applyBorder="1" applyAlignment="1">
      <alignment horizontal="center" vertical="center"/>
    </xf>
    <xf numFmtId="164" fontId="2" fillId="3" borderId="67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13" xfId="0" applyNumberFormat="1" applyFont="1" applyFill="1" applyBorder="1" applyAlignment="1">
      <alignment horizontal="center" vertical="center"/>
    </xf>
    <xf numFmtId="164" fontId="2" fillId="0" borderId="54" xfId="0" applyNumberFormat="1" applyFont="1" applyFill="1" applyBorder="1" applyAlignment="1">
      <alignment horizontal="center" vertical="center"/>
    </xf>
    <xf numFmtId="164" fontId="2" fillId="0" borderId="65" xfId="0" applyNumberFormat="1" applyFont="1" applyFill="1" applyBorder="1" applyAlignment="1">
      <alignment horizontal="center" vertical="center"/>
    </xf>
    <xf numFmtId="164" fontId="2" fillId="0" borderId="5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1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0" borderId="69" xfId="0" applyFont="1" applyFill="1" applyBorder="1" applyAlignment="1">
      <alignment horizontal="center" vertical="center"/>
    </xf>
    <xf numFmtId="0" fontId="15" fillId="0" borderId="57" xfId="0" applyFont="1" applyFill="1" applyBorder="1" applyAlignment="1">
      <alignment horizontal="center" vertical="center"/>
    </xf>
    <xf numFmtId="0" fontId="15" fillId="0" borderId="7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11" fillId="0" borderId="44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4" borderId="11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30" fillId="0" borderId="3" xfId="0" applyFont="1" applyFill="1" applyBorder="1" applyAlignment="1">
      <alignment horizontal="center" vertical="center"/>
    </xf>
    <xf numFmtId="0" fontId="30" fillId="0" borderId="60" xfId="0" applyFont="1" applyFill="1" applyBorder="1" applyAlignment="1">
      <alignment horizontal="center" vertical="center"/>
    </xf>
    <xf numFmtId="0" fontId="30" fillId="0" borderId="31" xfId="0" applyFont="1" applyFill="1" applyBorder="1" applyAlignment="1">
      <alignment horizontal="center" vertical="center"/>
    </xf>
    <xf numFmtId="0" fontId="30" fillId="0" borderId="13" xfId="0" applyFont="1" applyFill="1" applyBorder="1" applyAlignment="1">
      <alignment horizontal="center" vertical="center"/>
    </xf>
    <xf numFmtId="0" fontId="30" fillId="0" borderId="15" xfId="0" applyFont="1" applyFill="1" applyBorder="1" applyAlignment="1">
      <alignment horizontal="center" vertical="center"/>
    </xf>
    <xf numFmtId="0" fontId="30" fillId="0" borderId="12" xfId="0" applyFont="1" applyFill="1" applyBorder="1" applyAlignment="1">
      <alignment horizontal="center" vertical="center"/>
    </xf>
    <xf numFmtId="0" fontId="30" fillId="0" borderId="54" xfId="0" applyFont="1" applyFill="1" applyBorder="1" applyAlignment="1">
      <alignment horizontal="center" vertical="center"/>
    </xf>
    <xf numFmtId="0" fontId="30" fillId="0" borderId="63" xfId="0" applyFont="1" applyFill="1" applyBorder="1" applyAlignment="1">
      <alignment horizontal="center" vertical="center"/>
    </xf>
    <xf numFmtId="0" fontId="30" fillId="0" borderId="64" xfId="0" applyFont="1" applyFill="1" applyBorder="1" applyAlignment="1">
      <alignment horizontal="center" vertical="center"/>
    </xf>
    <xf numFmtId="0" fontId="30" fillId="0" borderId="27" xfId="0" applyFont="1" applyFill="1" applyBorder="1" applyAlignment="1">
      <alignment horizontal="center" vertical="center"/>
    </xf>
    <xf numFmtId="0" fontId="30" fillId="0" borderId="5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/>
    </xf>
    <xf numFmtId="0" fontId="29" fillId="21" borderId="11" xfId="0" applyFont="1" applyFill="1" applyBorder="1" applyAlignment="1">
      <alignment horizontal="center" vertical="center"/>
    </xf>
    <xf numFmtId="0" fontId="29" fillId="21" borderId="44" xfId="0" applyFont="1" applyFill="1" applyBorder="1" applyAlignment="1">
      <alignment horizontal="center" vertical="center"/>
    </xf>
    <xf numFmtId="0" fontId="29" fillId="21" borderId="34" xfId="0" applyFont="1" applyFill="1" applyBorder="1" applyAlignment="1">
      <alignment horizontal="center" vertical="center"/>
    </xf>
    <xf numFmtId="0" fontId="29" fillId="18" borderId="23" xfId="0" applyFont="1" applyFill="1" applyBorder="1" applyAlignment="1">
      <alignment horizontal="center" vertical="center"/>
    </xf>
    <xf numFmtId="0" fontId="29" fillId="18" borderId="59" xfId="0" applyFont="1" applyFill="1" applyBorder="1" applyAlignment="1">
      <alignment horizontal="center" vertical="center"/>
    </xf>
    <xf numFmtId="0" fontId="29" fillId="18" borderId="35" xfId="0" applyFont="1" applyFill="1" applyBorder="1" applyAlignment="1">
      <alignment horizontal="center" vertical="center"/>
    </xf>
    <xf numFmtId="0" fontId="29" fillId="22" borderId="11" xfId="0" applyFont="1" applyFill="1" applyBorder="1" applyAlignment="1">
      <alignment horizontal="center" vertical="center"/>
    </xf>
    <xf numFmtId="0" fontId="29" fillId="22" borderId="44" xfId="0" applyFont="1" applyFill="1" applyBorder="1" applyAlignment="1">
      <alignment horizontal="center" vertical="center"/>
    </xf>
    <xf numFmtId="0" fontId="29" fillId="22" borderId="34" xfId="0" applyFont="1" applyFill="1" applyBorder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30" fillId="0" borderId="5" xfId="0" applyFont="1" applyFill="1" applyBorder="1" applyAlignment="1">
      <alignment horizontal="center" vertical="center"/>
    </xf>
    <xf numFmtId="0" fontId="30" fillId="0" borderId="17" xfId="0" applyFont="1" applyFill="1" applyBorder="1" applyAlignment="1">
      <alignment horizontal="center" vertical="center"/>
    </xf>
    <xf numFmtId="16" fontId="30" fillId="0" borderId="13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left" vertical="center" wrapText="1"/>
    </xf>
    <xf numFmtId="0" fontId="2" fillId="20" borderId="0" xfId="0" applyFont="1" applyFill="1" applyAlignment="1">
      <alignment horizontal="left" vertical="center" wrapText="1"/>
    </xf>
  </cellXfs>
  <cellStyles count="493">
    <cellStyle name="Euro" xfId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Millares 2" xfId="15"/>
    <cellStyle name="Normal" xfId="0" builtinId="0"/>
    <cellStyle name="Normal 2" xfId="2"/>
    <cellStyle name="Normal 2 2" xfId="10"/>
    <cellStyle name="Normal 3" xfId="9"/>
    <cellStyle name="Normal 4" xfId="491"/>
    <cellStyle name="Porcentaje" xfId="3" builtinId="5"/>
    <cellStyle name="Porcentaje 10" xfId="492"/>
    <cellStyle name="Porcentaje 2" xfId="7"/>
    <cellStyle name="Porcentaje 3" xfId="8"/>
    <cellStyle name="Porcentaje 3 2" xfId="14"/>
    <cellStyle name="Porcentaje 4" xfId="484"/>
    <cellStyle name="Porcentaje 4 2" xfId="486"/>
    <cellStyle name="Porcentaje 5" xfId="485"/>
    <cellStyle name="Porcentaje 6" xfId="487"/>
    <cellStyle name="Porcentaje 7" xfId="488"/>
    <cellStyle name="Porcentaje 8" xfId="489"/>
    <cellStyle name="Porcentaje 9" xfId="490"/>
    <cellStyle name="Porcentual 2" xfId="4"/>
    <cellStyle name="Porcentual 2 2" xfId="11"/>
    <cellStyle name="Porcentual 3" xfId="5"/>
    <cellStyle name="Porcentual 3 2" xfId="12"/>
    <cellStyle name="Porcentual 4" xfId="6"/>
    <cellStyle name="Porcentual 4 2" xfId="13"/>
  </cellStyles>
  <dxfs count="0"/>
  <tableStyles count="0" defaultTableStyle="TableStyleMedium9" defaultPivotStyle="PivotStyleLight16"/>
  <colors>
    <mruColors>
      <color rgb="FF00FF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8'!$K$2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8'!$K$3:$K$26</c:f>
              <c:numCache>
                <c:formatCode>0.00</c:formatCode>
                <c:ptCount val="11"/>
                <c:pt idx="1">
                  <c:v>4.7895075472940647</c:v>
                </c:pt>
                <c:pt idx="2">
                  <c:v>5.1630813088930019</c:v>
                </c:pt>
                <c:pt idx="3">
                  <c:v>5.4967701313496633</c:v>
                </c:pt>
                <c:pt idx="4">
                  <c:v>4.2305798382846902</c:v>
                </c:pt>
                <c:pt idx="5">
                  <c:v>3.2627685258887098</c:v>
                </c:pt>
                <c:pt idx="6">
                  <c:v>2.0285489129633447</c:v>
                </c:pt>
                <c:pt idx="7">
                  <c:v>2.5065267503840261</c:v>
                </c:pt>
                <c:pt idx="8">
                  <c:v>3.0598798529906048</c:v>
                </c:pt>
                <c:pt idx="9">
                  <c:v>2.7483610611780946</c:v>
                </c:pt>
                <c:pt idx="10">
                  <c:v>3.027334917089199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5-4109-B02B-F3944CBAF772}"/>
            </c:ext>
          </c:extLst>
        </c:ser>
        <c:ser>
          <c:idx val="13"/>
          <c:order val="1"/>
          <c:tx>
            <c:strRef>
              <c:f>'Resumen 8'!$P$2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8'!$P$3:$P$26</c:f>
              <c:numCache>
                <c:formatCode>0.00</c:formatCode>
                <c:ptCount val="11"/>
                <c:pt idx="0">
                  <c:v>35.73636363636362</c:v>
                </c:pt>
                <c:pt idx="1">
                  <c:v>2.9720930232558089</c:v>
                </c:pt>
                <c:pt idx="2">
                  <c:v>9.3939393939407978E-2</c:v>
                </c:pt>
                <c:pt idx="3">
                  <c:v>1.1866666666666674</c:v>
                </c:pt>
                <c:pt idx="4">
                  <c:v>4.2750000000000057</c:v>
                </c:pt>
                <c:pt idx="5">
                  <c:v>3.6424242424242408</c:v>
                </c:pt>
                <c:pt idx="6">
                  <c:v>4.473684210526585E-2</c:v>
                </c:pt>
                <c:pt idx="7">
                  <c:v>-0.248837209302323</c:v>
                </c:pt>
                <c:pt idx="8">
                  <c:v>-2.0468749999999858</c:v>
                </c:pt>
                <c:pt idx="9">
                  <c:v>-3.0471698113207424</c:v>
                </c:pt>
                <c:pt idx="10">
                  <c:v>-3.1534482758620612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5-4109-B02B-F3944CBAF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128192"/>
        <c:axId val="203134080"/>
      </c:barChart>
      <c:catAx>
        <c:axId val="203128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3134080"/>
        <c:crosses val="autoZero"/>
        <c:auto val="1"/>
        <c:lblAlgn val="ctr"/>
        <c:lblOffset val="100"/>
        <c:noMultiLvlLbl val="0"/>
      </c:catAx>
      <c:valAx>
        <c:axId val="203134080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1281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8'!$L$2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8'!$L$3:$L$26</c:f>
              <c:numCache>
                <c:formatCode>General</c:formatCode>
                <c:ptCount val="11"/>
                <c:pt idx="0">
                  <c:v>149.31</c:v>
                </c:pt>
                <c:pt idx="1">
                  <c:v>221.39</c:v>
                </c:pt>
                <c:pt idx="2">
                  <c:v>330.31</c:v>
                </c:pt>
                <c:pt idx="3">
                  <c:v>455.34</c:v>
                </c:pt>
                <c:pt idx="4">
                  <c:v>583.94000000000005</c:v>
                </c:pt>
                <c:pt idx="5">
                  <c:v>684.04</c:v>
                </c:pt>
                <c:pt idx="6">
                  <c:v>760.34</c:v>
                </c:pt>
                <c:pt idx="7">
                  <c:v>857.86</c:v>
                </c:pt>
                <c:pt idx="8">
                  <c:v>940.35</c:v>
                </c:pt>
                <c:pt idx="9" formatCode="0.00">
                  <c:v>1027.7</c:v>
                </c:pt>
                <c:pt idx="10" formatCode="0.00">
                  <c:v>1123.42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8-4917-A5B7-A8ECE1D62725}"/>
            </c:ext>
          </c:extLst>
        </c:ser>
        <c:ser>
          <c:idx val="0"/>
          <c:order val="1"/>
          <c:tx>
            <c:strRef>
              <c:f>'Resumen 8'!$N$2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8'!$N$3:$N$26</c:f>
              <c:numCache>
                <c:formatCode>General</c:formatCode>
                <c:ptCount val="11"/>
                <c:pt idx="0">
                  <c:v>110</c:v>
                </c:pt>
                <c:pt idx="1">
                  <c:v>215</c:v>
                </c:pt>
                <c:pt idx="2">
                  <c:v>330</c:v>
                </c:pt>
                <c:pt idx="3">
                  <c:v>450</c:v>
                </c:pt>
                <c:pt idx="4">
                  <c:v>560</c:v>
                </c:pt>
                <c:pt idx="5">
                  <c:v>660</c:v>
                </c:pt>
                <c:pt idx="6">
                  <c:v>760</c:v>
                </c:pt>
                <c:pt idx="7">
                  <c:v>860</c:v>
                </c:pt>
                <c:pt idx="8">
                  <c:v>960</c:v>
                </c:pt>
                <c:pt idx="9" formatCode="0">
                  <c:v>1060</c:v>
                </c:pt>
                <c:pt idx="10" formatCode="0">
                  <c:v>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8-4917-A5B7-A8ECE1D62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88896"/>
        <c:axId val="203894784"/>
      </c:lineChart>
      <c:catAx>
        <c:axId val="2038888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3894784"/>
        <c:crosses val="autoZero"/>
        <c:auto val="1"/>
        <c:lblAlgn val="ctr"/>
        <c:lblOffset val="100"/>
        <c:noMultiLvlLbl val="0"/>
      </c:catAx>
      <c:valAx>
        <c:axId val="203894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88889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8'!$M$2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8'!$M$3:$M$26</c:f>
              <c:numCache>
                <c:formatCode>General</c:formatCode>
                <c:ptCount val="11"/>
                <c:pt idx="1">
                  <c:v>72.079999999999984</c:v>
                </c:pt>
                <c:pt idx="2">
                  <c:v>108.92000000000002</c:v>
                </c:pt>
                <c:pt idx="3">
                  <c:v>125.02999999999997</c:v>
                </c:pt>
                <c:pt idx="4">
                  <c:v>128.60000000000008</c:v>
                </c:pt>
                <c:pt idx="5">
                  <c:v>100.09999999999991</c:v>
                </c:pt>
                <c:pt idx="6">
                  <c:v>76.300000000000068</c:v>
                </c:pt>
                <c:pt idx="7">
                  <c:v>97.519999999999982</c:v>
                </c:pt>
                <c:pt idx="8">
                  <c:v>82.490000000000009</c:v>
                </c:pt>
                <c:pt idx="9">
                  <c:v>87.350000000000023</c:v>
                </c:pt>
                <c:pt idx="10">
                  <c:v>95.720000000000027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6-4E26-988F-D22ACCA51780}"/>
            </c:ext>
          </c:extLst>
        </c:ser>
        <c:ser>
          <c:idx val="0"/>
          <c:order val="1"/>
          <c:tx>
            <c:strRef>
              <c:f>'Resumen 8'!$O$2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8'!$O$3:$O$26</c:f>
              <c:numCache>
                <c:formatCode>General</c:formatCode>
                <c:ptCount val="11"/>
                <c:pt idx="1">
                  <c:v>105</c:v>
                </c:pt>
                <c:pt idx="2">
                  <c:v>115</c:v>
                </c:pt>
                <c:pt idx="3">
                  <c:v>120</c:v>
                </c:pt>
                <c:pt idx="4">
                  <c:v>110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6-4E26-988F-D22ACCA51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691520"/>
        <c:axId val="203693056"/>
      </c:lineChart>
      <c:catAx>
        <c:axId val="203691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3693056"/>
        <c:crosses val="autoZero"/>
        <c:auto val="1"/>
        <c:lblAlgn val="ctr"/>
        <c:lblOffset val="100"/>
        <c:noMultiLvlLbl val="0"/>
      </c:catAx>
      <c:valAx>
        <c:axId val="203693056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69152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7'!$K$2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7'!$K$3:$K$26</c:f>
              <c:numCache>
                <c:formatCode>0.00</c:formatCode>
                <c:ptCount val="11"/>
                <c:pt idx="1">
                  <c:v>29.894902627998501</c:v>
                </c:pt>
                <c:pt idx="2">
                  <c:v>25.158265074906218</c:v>
                </c:pt>
                <c:pt idx="3">
                  <c:v>4.9557863415188734</c:v>
                </c:pt>
                <c:pt idx="4">
                  <c:v>-23.720975186860045</c:v>
                </c:pt>
                <c:pt idx="5">
                  <c:v>-5.4081632653061291</c:v>
                </c:pt>
                <c:pt idx="6">
                  <c:v>1.9544740973312429</c:v>
                </c:pt>
                <c:pt idx="7">
                  <c:v>2.060860289478839</c:v>
                </c:pt>
                <c:pt idx="8">
                  <c:v>1.9609743900644645</c:v>
                </c:pt>
                <c:pt idx="9">
                  <c:v>1.8937608046518903</c:v>
                </c:pt>
                <c:pt idx="10">
                  <c:v>2.0938236680811002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9-463B-A7FB-00A63CEBF98F}"/>
            </c:ext>
          </c:extLst>
        </c:ser>
        <c:ser>
          <c:idx val="13"/>
          <c:order val="1"/>
          <c:tx>
            <c:strRef>
              <c:f>'Resumen 7'!$P$2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7'!$P$3:$P$26</c:f>
              <c:numCache>
                <c:formatCode>0.00</c:formatCode>
                <c:ptCount val="11"/>
                <c:pt idx="0">
                  <c:v>18.3857142857143</c:v>
                </c:pt>
                <c:pt idx="1">
                  <c:v>25.870000000000019</c:v>
                </c:pt>
                <c:pt idx="2">
                  <c:v>34.867346938775512</c:v>
                </c:pt>
                <c:pt idx="3">
                  <c:v>33.911594202898556</c:v>
                </c:pt>
                <c:pt idx="4">
                  <c:v>25.553932584269674</c:v>
                </c:pt>
                <c:pt idx="5">
                  <c:v>14.386111111111106</c:v>
                </c:pt>
                <c:pt idx="6">
                  <c:v>8.112000000000009</c:v>
                </c:pt>
                <c:pt idx="7">
                  <c:v>4.0521428571428544</c:v>
                </c:pt>
                <c:pt idx="8">
                  <c:v>2.3428571428571416</c:v>
                </c:pt>
                <c:pt idx="9">
                  <c:v>4.8047904191616908</c:v>
                </c:pt>
                <c:pt idx="10">
                  <c:v>3.4229050279329698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9-463B-A7FB-00A63CEBF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720192"/>
        <c:axId val="203721728"/>
      </c:barChart>
      <c:catAx>
        <c:axId val="203720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3721728"/>
        <c:crosses val="autoZero"/>
        <c:auto val="1"/>
        <c:lblAlgn val="ctr"/>
        <c:lblOffset val="100"/>
        <c:noMultiLvlLbl val="0"/>
      </c:catAx>
      <c:valAx>
        <c:axId val="20372172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7201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7'!$L$2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7'!$L$3:$L$26</c:f>
              <c:numCache>
                <c:formatCode>General</c:formatCode>
                <c:ptCount val="11"/>
                <c:pt idx="0">
                  <c:v>165.74</c:v>
                </c:pt>
                <c:pt idx="1">
                  <c:v>377.61</c:v>
                </c:pt>
                <c:pt idx="2">
                  <c:v>660.85</c:v>
                </c:pt>
                <c:pt idx="3">
                  <c:v>923.99</c:v>
                </c:pt>
                <c:pt idx="4">
                  <c:v>1117.43</c:v>
                </c:pt>
                <c:pt idx="5">
                  <c:v>1235.3699999999999</c:v>
                </c:pt>
                <c:pt idx="6">
                  <c:v>1351.4</c:v>
                </c:pt>
                <c:pt idx="7">
                  <c:v>1456.73</c:v>
                </c:pt>
                <c:pt idx="8">
                  <c:v>1576.08</c:v>
                </c:pt>
                <c:pt idx="9" formatCode="0.00">
                  <c:v>1750.24</c:v>
                </c:pt>
                <c:pt idx="10" formatCode="0.00">
                  <c:v>1851.27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9-411E-B41E-017DC1E35275}"/>
            </c:ext>
          </c:extLst>
        </c:ser>
        <c:ser>
          <c:idx val="0"/>
          <c:order val="1"/>
          <c:tx>
            <c:strRef>
              <c:f>'Resumen 7'!$N$2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7'!$N$3:$N$26</c:f>
              <c:numCache>
                <c:formatCode>General</c:formatCode>
                <c:ptCount val="11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9-411E-B41E-017DC1E35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22976"/>
        <c:axId val="203824512"/>
      </c:lineChart>
      <c:catAx>
        <c:axId val="203822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3824512"/>
        <c:crosses val="autoZero"/>
        <c:auto val="1"/>
        <c:lblAlgn val="ctr"/>
        <c:lblOffset val="100"/>
        <c:noMultiLvlLbl val="0"/>
      </c:catAx>
      <c:valAx>
        <c:axId val="203824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82297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7'!$M$2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7'!$M$3:$M$26</c:f>
              <c:numCache>
                <c:formatCode>General</c:formatCode>
                <c:ptCount val="11"/>
                <c:pt idx="1">
                  <c:v>211.87</c:v>
                </c:pt>
                <c:pt idx="2">
                  <c:v>283.24</c:v>
                </c:pt>
                <c:pt idx="3">
                  <c:v>263.14</c:v>
                </c:pt>
                <c:pt idx="4">
                  <c:v>193.44000000000005</c:v>
                </c:pt>
                <c:pt idx="5">
                  <c:v>117.93999999999983</c:v>
                </c:pt>
                <c:pt idx="6">
                  <c:v>116.0300000000002</c:v>
                </c:pt>
                <c:pt idx="7">
                  <c:v>105.32999999999993</c:v>
                </c:pt>
                <c:pt idx="8">
                  <c:v>119.34999999999991</c:v>
                </c:pt>
                <c:pt idx="9">
                  <c:v>174.16000000000008</c:v>
                </c:pt>
                <c:pt idx="10">
                  <c:v>101.02999999999997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E-4ACF-8A5B-858BD44CA574}"/>
            </c:ext>
          </c:extLst>
        </c:ser>
        <c:ser>
          <c:idx val="0"/>
          <c:order val="1"/>
          <c:tx>
            <c:strRef>
              <c:f>'Resumen 7'!$O$2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7'!$O$3:$O$26</c:f>
              <c:numCache>
                <c:formatCode>General</c:formatCode>
                <c:ptCount val="11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E-4ACF-8A5B-858BD44CA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71744"/>
        <c:axId val="203873280"/>
      </c:lineChart>
      <c:catAx>
        <c:axId val="2038717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3873280"/>
        <c:crosses val="autoZero"/>
        <c:auto val="1"/>
        <c:lblAlgn val="ctr"/>
        <c:lblOffset val="100"/>
        <c:noMultiLvlLbl val="0"/>
      </c:catAx>
      <c:valAx>
        <c:axId val="20387328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8717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4'!$K$2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4'!$K$3:$K$26</c:f>
              <c:numCache>
                <c:formatCode>0.00</c:formatCode>
                <c:ptCount val="24"/>
                <c:pt idx="1">
                  <c:v>7.2647278261300414</c:v>
                </c:pt>
                <c:pt idx="2">
                  <c:v>4.7237640428010828</c:v>
                </c:pt>
                <c:pt idx="3">
                  <c:v>5.4472566488789766</c:v>
                </c:pt>
                <c:pt idx="4">
                  <c:v>4.6795324987020948</c:v>
                </c:pt>
                <c:pt idx="5">
                  <c:v>2.9783066144093269</c:v>
                </c:pt>
                <c:pt idx="6">
                  <c:v>2.9696191725856949</c:v>
                </c:pt>
                <c:pt idx="7">
                  <c:v>2.0775931906204619</c:v>
                </c:pt>
                <c:pt idx="8">
                  <c:v>4.2054558823257011</c:v>
                </c:pt>
                <c:pt idx="9">
                  <c:v>-0.21780560849441599</c:v>
                </c:pt>
                <c:pt idx="10">
                  <c:v>1.6211932635836774</c:v>
                </c:pt>
                <c:pt idx="11">
                  <c:v>-57.5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6-4AC2-A0EA-E2200346EC74}"/>
            </c:ext>
          </c:extLst>
        </c:ser>
        <c:ser>
          <c:idx val="13"/>
          <c:order val="1"/>
          <c:tx>
            <c:strRef>
              <c:f>'Resumen 4'!$P$2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4'!$P$3:$P$26</c:f>
              <c:numCache>
                <c:formatCode>0.00</c:formatCode>
                <c:ptCount val="24"/>
                <c:pt idx="0">
                  <c:v>34.600000000000023</c:v>
                </c:pt>
                <c:pt idx="1">
                  <c:v>8.2434782608695798</c:v>
                </c:pt>
                <c:pt idx="2">
                  <c:v>4.7944444444444372</c:v>
                </c:pt>
                <c:pt idx="3">
                  <c:v>7.8359999999999985</c:v>
                </c:pt>
                <c:pt idx="4">
                  <c:v>6.3444444444444343</c:v>
                </c:pt>
                <c:pt idx="5">
                  <c:v>3.6280000000000143</c:v>
                </c:pt>
                <c:pt idx="6">
                  <c:v>0.76781609195401757</c:v>
                </c:pt>
                <c:pt idx="7">
                  <c:v>0.63092783505153704</c:v>
                </c:pt>
                <c:pt idx="8">
                  <c:v>0.81877934272300479</c:v>
                </c:pt>
                <c:pt idx="9">
                  <c:v>2.4787878787878839</c:v>
                </c:pt>
                <c:pt idx="10">
                  <c:v>1.6224899598393563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6-4AC2-A0EA-E2200346E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286208"/>
        <c:axId val="204288000"/>
      </c:barChart>
      <c:catAx>
        <c:axId val="2042862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4288000"/>
        <c:crosses val="autoZero"/>
        <c:auto val="1"/>
        <c:lblAlgn val="ctr"/>
        <c:lblOffset val="100"/>
        <c:noMultiLvlLbl val="0"/>
      </c:catAx>
      <c:valAx>
        <c:axId val="204288000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2862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4'!$L$2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4'!$L$3:$L$26</c:f>
              <c:numCache>
                <c:formatCode>General</c:formatCode>
                <c:ptCount val="24"/>
                <c:pt idx="0">
                  <c:v>148.06</c:v>
                </c:pt>
                <c:pt idx="1">
                  <c:v>248.96</c:v>
                </c:pt>
                <c:pt idx="2">
                  <c:v>377.26</c:v>
                </c:pt>
                <c:pt idx="3">
                  <c:v>539.17999999999995</c:v>
                </c:pt>
                <c:pt idx="4">
                  <c:v>669.97</c:v>
                </c:pt>
                <c:pt idx="5">
                  <c:v>777.21</c:v>
                </c:pt>
                <c:pt idx="6">
                  <c:v>876.68</c:v>
                </c:pt>
                <c:pt idx="7">
                  <c:v>976.12</c:v>
                </c:pt>
                <c:pt idx="8">
                  <c:v>1073.72</c:v>
                </c:pt>
                <c:pt idx="9" formatCode="0.00">
                  <c:v>1183.6300000000001</c:v>
                </c:pt>
                <c:pt idx="10" formatCode="0.00">
                  <c:v>1265.2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9-4E8A-9228-1A61D59BA299}"/>
            </c:ext>
          </c:extLst>
        </c:ser>
        <c:ser>
          <c:idx val="0"/>
          <c:order val="1"/>
          <c:tx>
            <c:strRef>
              <c:f>'Resumen 4'!$N$2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4'!$N$3:$N$26</c:f>
              <c:numCache>
                <c:formatCode>General</c:formatCode>
                <c:ptCount val="24"/>
                <c:pt idx="0">
                  <c:v>110</c:v>
                </c:pt>
                <c:pt idx="1">
                  <c:v>230</c:v>
                </c:pt>
                <c:pt idx="2">
                  <c:v>360</c:v>
                </c:pt>
                <c:pt idx="3">
                  <c:v>500</c:v>
                </c:pt>
                <c:pt idx="4">
                  <c:v>630</c:v>
                </c:pt>
                <c:pt idx="5">
                  <c:v>750</c:v>
                </c:pt>
                <c:pt idx="6">
                  <c:v>870</c:v>
                </c:pt>
                <c:pt idx="7">
                  <c:v>970</c:v>
                </c:pt>
                <c:pt idx="8">
                  <c:v>1065</c:v>
                </c:pt>
                <c:pt idx="9" formatCode="0">
                  <c:v>1155</c:v>
                </c:pt>
                <c:pt idx="10" formatCode="0">
                  <c:v>1245</c:v>
                </c:pt>
                <c:pt idx="11">
                  <c:v>1335</c:v>
                </c:pt>
                <c:pt idx="12">
                  <c:v>1430</c:v>
                </c:pt>
                <c:pt idx="13">
                  <c:v>1530</c:v>
                </c:pt>
                <c:pt idx="14">
                  <c:v>1650</c:v>
                </c:pt>
                <c:pt idx="15">
                  <c:v>1780</c:v>
                </c:pt>
                <c:pt idx="16">
                  <c:v>1910</c:v>
                </c:pt>
                <c:pt idx="17">
                  <c:v>2045</c:v>
                </c:pt>
                <c:pt idx="18">
                  <c:v>2190</c:v>
                </c:pt>
                <c:pt idx="19">
                  <c:v>2340</c:v>
                </c:pt>
                <c:pt idx="20">
                  <c:v>2500</c:v>
                </c:pt>
                <c:pt idx="21">
                  <c:v>2680</c:v>
                </c:pt>
                <c:pt idx="22">
                  <c:v>2860</c:v>
                </c:pt>
                <c:pt idx="23">
                  <c:v>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9-4E8A-9228-1A61D59BA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330112"/>
        <c:axId val="204331648"/>
      </c:lineChart>
      <c:catAx>
        <c:axId val="2043301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4331648"/>
        <c:crosses val="autoZero"/>
        <c:auto val="1"/>
        <c:lblAlgn val="ctr"/>
        <c:lblOffset val="100"/>
        <c:noMultiLvlLbl val="0"/>
      </c:catAx>
      <c:valAx>
        <c:axId val="204331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3301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4'!$M$2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4'!$M$3:$M$26</c:f>
              <c:numCache>
                <c:formatCode>General</c:formatCode>
                <c:ptCount val="24"/>
                <c:pt idx="1">
                  <c:v>100.9</c:v>
                </c:pt>
                <c:pt idx="2">
                  <c:v>128.29999999999998</c:v>
                </c:pt>
                <c:pt idx="3">
                  <c:v>161.91999999999996</c:v>
                </c:pt>
                <c:pt idx="4">
                  <c:v>130.79000000000008</c:v>
                </c:pt>
                <c:pt idx="5">
                  <c:v>107.24000000000001</c:v>
                </c:pt>
                <c:pt idx="6">
                  <c:v>99.469999999999914</c:v>
                </c:pt>
                <c:pt idx="7">
                  <c:v>99.440000000000055</c:v>
                </c:pt>
                <c:pt idx="8">
                  <c:v>97.600000000000023</c:v>
                </c:pt>
                <c:pt idx="9">
                  <c:v>109.91000000000008</c:v>
                </c:pt>
                <c:pt idx="10">
                  <c:v>81.569999999999936</c:v>
                </c:pt>
                <c:pt idx="11">
                  <c:v>-1265.2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7-41DF-AB9D-BCE2DBC4A0E2}"/>
            </c:ext>
          </c:extLst>
        </c:ser>
        <c:ser>
          <c:idx val="0"/>
          <c:order val="1"/>
          <c:tx>
            <c:strRef>
              <c:f>'Resumen 4'!$O$2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4'!$O$3:$O$26</c:f>
              <c:numCache>
                <c:formatCode>General</c:formatCode>
                <c:ptCount val="24"/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130</c:v>
                </c:pt>
                <c:pt idx="5">
                  <c:v>120</c:v>
                </c:pt>
                <c:pt idx="6">
                  <c:v>120</c:v>
                </c:pt>
                <c:pt idx="7">
                  <c:v>100</c:v>
                </c:pt>
                <c:pt idx="8">
                  <c:v>95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120</c:v>
                </c:pt>
                <c:pt idx="15">
                  <c:v>130</c:v>
                </c:pt>
                <c:pt idx="16">
                  <c:v>130</c:v>
                </c:pt>
                <c:pt idx="17">
                  <c:v>135</c:v>
                </c:pt>
                <c:pt idx="18">
                  <c:v>145</c:v>
                </c:pt>
                <c:pt idx="19">
                  <c:v>150</c:v>
                </c:pt>
                <c:pt idx="20">
                  <c:v>160</c:v>
                </c:pt>
                <c:pt idx="21">
                  <c:v>180</c:v>
                </c:pt>
                <c:pt idx="22">
                  <c:v>180</c:v>
                </c:pt>
                <c:pt idx="23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7-41DF-AB9D-BCE2DBC4A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99968"/>
        <c:axId val="204101504"/>
      </c:lineChart>
      <c:catAx>
        <c:axId val="2040999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4101504"/>
        <c:crosses val="autoZero"/>
        <c:auto val="1"/>
        <c:lblAlgn val="ctr"/>
        <c:lblOffset val="100"/>
        <c:noMultiLvlLbl val="0"/>
      </c:catAx>
      <c:valAx>
        <c:axId val="204101504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09996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1'!$K$2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1'!$K$3:$K$26</c:f>
              <c:numCache>
                <c:formatCode>0.00</c:formatCode>
                <c:ptCount val="24"/>
                <c:pt idx="1">
                  <c:v>35.632156578616858</c:v>
                </c:pt>
                <c:pt idx="2">
                  <c:v>24.542736866080986</c:v>
                </c:pt>
                <c:pt idx="3">
                  <c:v>-4.0716839775242875E-2</c:v>
                </c:pt>
                <c:pt idx="4">
                  <c:v>-31.261428571428567</c:v>
                </c:pt>
                <c:pt idx="5">
                  <c:v>3.1721185790953186</c:v>
                </c:pt>
                <c:pt idx="6">
                  <c:v>2.0058128085134896</c:v>
                </c:pt>
                <c:pt idx="7">
                  <c:v>1.9201228878648209</c:v>
                </c:pt>
                <c:pt idx="8">
                  <c:v>2.0481310803891404</c:v>
                </c:pt>
                <c:pt idx="9">
                  <c:v>1.8952432155657988</c:v>
                </c:pt>
                <c:pt idx="10">
                  <c:v>1</c:v>
                </c:pt>
                <c:pt idx="11">
                  <c:v>-70.97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8-458E-87FC-313FCC0D40EB}"/>
            </c:ext>
          </c:extLst>
        </c:ser>
        <c:ser>
          <c:idx val="13"/>
          <c:order val="1"/>
          <c:tx>
            <c:strRef>
              <c:f>'Resumen 1'!$P$2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1'!$P$3:$P$26</c:f>
              <c:numCache>
                <c:formatCode>0.00</c:formatCode>
                <c:ptCount val="24"/>
                <c:pt idx="0">
                  <c:v>36.685714285714312</c:v>
                </c:pt>
                <c:pt idx="1">
                  <c:v>29.273333333333341</c:v>
                </c:pt>
                <c:pt idx="2">
                  <c:v>40.357142857142833</c:v>
                </c:pt>
                <c:pt idx="3">
                  <c:v>56.913043478260875</c:v>
                </c:pt>
                <c:pt idx="4">
                  <c:v>39.03146067415733</c:v>
                </c:pt>
                <c:pt idx="5">
                  <c:v>31.307407407407396</c:v>
                </c:pt>
                <c:pt idx="6">
                  <c:v>22.486399999999989</c:v>
                </c:pt>
                <c:pt idx="7">
                  <c:v>21.074285714285708</c:v>
                </c:pt>
                <c:pt idx="8">
                  <c:v>18.446753246753246</c:v>
                </c:pt>
                <c:pt idx="9">
                  <c:v>15.928143712574851</c:v>
                </c:pt>
                <c:pt idx="10">
                  <c:v>12.678888888888878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8-458E-87FC-313FCC0D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156928"/>
        <c:axId val="204158464"/>
      </c:barChart>
      <c:catAx>
        <c:axId val="204156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4158464"/>
        <c:crosses val="autoZero"/>
        <c:auto val="1"/>
        <c:lblAlgn val="ctr"/>
        <c:lblOffset val="100"/>
        <c:noMultiLvlLbl val="0"/>
      </c:catAx>
      <c:valAx>
        <c:axId val="204158464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1569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1'!$L$2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1'!$L$3:$L$26</c:f>
              <c:numCache>
                <c:formatCode>General</c:formatCode>
                <c:ptCount val="24"/>
                <c:pt idx="0">
                  <c:v>191.36</c:v>
                </c:pt>
                <c:pt idx="1">
                  <c:v>387.82</c:v>
                </c:pt>
                <c:pt idx="2">
                  <c:v>687.75</c:v>
                </c:pt>
                <c:pt idx="3">
                  <c:v>1082.7</c:v>
                </c:pt>
                <c:pt idx="4">
                  <c:v>1237.3800000000001</c:v>
                </c:pt>
                <c:pt idx="5">
                  <c:v>1418.12</c:v>
                </c:pt>
                <c:pt idx="6">
                  <c:v>1531.08</c:v>
                </c:pt>
                <c:pt idx="7">
                  <c:v>1695.04</c:v>
                </c:pt>
                <c:pt idx="8">
                  <c:v>1824.08</c:v>
                </c:pt>
                <c:pt idx="9" formatCode="0.00">
                  <c:v>1936</c:v>
                </c:pt>
                <c:pt idx="10" formatCode="0.00">
                  <c:v>2028.22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4-4AFE-98E8-49514378727E}"/>
            </c:ext>
          </c:extLst>
        </c:ser>
        <c:ser>
          <c:idx val="0"/>
          <c:order val="1"/>
          <c:tx>
            <c:strRef>
              <c:f>'Resumen 1'!$N$2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1'!$N$3:$N$26</c:f>
              <c:numCache>
                <c:formatCode>General</c:formatCode>
                <c:ptCount val="24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1800</c:v>
                </c:pt>
                <c:pt idx="11">
                  <c:v>1920</c:v>
                </c:pt>
                <c:pt idx="12">
                  <c:v>2040</c:v>
                </c:pt>
                <c:pt idx="13">
                  <c:v>2160</c:v>
                </c:pt>
                <c:pt idx="14">
                  <c:v>2290</c:v>
                </c:pt>
                <c:pt idx="15">
                  <c:v>2420</c:v>
                </c:pt>
                <c:pt idx="16">
                  <c:v>2560</c:v>
                </c:pt>
                <c:pt idx="17">
                  <c:v>2710</c:v>
                </c:pt>
                <c:pt idx="18">
                  <c:v>2870</c:v>
                </c:pt>
                <c:pt idx="19">
                  <c:v>3040</c:v>
                </c:pt>
                <c:pt idx="20">
                  <c:v>3240</c:v>
                </c:pt>
                <c:pt idx="21">
                  <c:v>3470</c:v>
                </c:pt>
                <c:pt idx="22">
                  <c:v>3660</c:v>
                </c:pt>
                <c:pt idx="23">
                  <c:v>3820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4-4AFE-98E8-495143787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194944"/>
        <c:axId val="204196480"/>
      </c:lineChart>
      <c:catAx>
        <c:axId val="204194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4196480"/>
        <c:crosses val="autoZero"/>
        <c:auto val="1"/>
        <c:lblAlgn val="ctr"/>
        <c:lblOffset val="100"/>
        <c:noMultiLvlLbl val="0"/>
      </c:catAx>
      <c:valAx>
        <c:axId val="204196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194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1'!$M$2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1'!$M$3:$M$26</c:f>
              <c:numCache>
                <c:formatCode>General</c:formatCode>
                <c:ptCount val="24"/>
                <c:pt idx="1">
                  <c:v>196.45999999999998</c:v>
                </c:pt>
                <c:pt idx="2">
                  <c:v>299.93</c:v>
                </c:pt>
                <c:pt idx="3">
                  <c:v>394.95000000000005</c:v>
                </c:pt>
                <c:pt idx="4">
                  <c:v>154.68000000000006</c:v>
                </c:pt>
                <c:pt idx="5">
                  <c:v>180.73999999999978</c:v>
                </c:pt>
                <c:pt idx="6">
                  <c:v>112.96000000000004</c:v>
                </c:pt>
                <c:pt idx="7">
                  <c:v>163.96000000000004</c:v>
                </c:pt>
                <c:pt idx="8">
                  <c:v>129.03999999999996</c:v>
                </c:pt>
                <c:pt idx="9">
                  <c:v>111.92000000000007</c:v>
                </c:pt>
                <c:pt idx="10">
                  <c:v>92.220000000000027</c:v>
                </c:pt>
                <c:pt idx="11">
                  <c:v>-2028.22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B-419A-9B7C-CB695437EB79}"/>
            </c:ext>
          </c:extLst>
        </c:ser>
        <c:ser>
          <c:idx val="0"/>
          <c:order val="1"/>
          <c:tx>
            <c:strRef>
              <c:f>'Resumen 1'!$O$2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1'!$O$3:$O$26</c:f>
              <c:numCache>
                <c:formatCode>General</c:formatCode>
                <c:ptCount val="24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130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130</c:v>
                </c:pt>
                <c:pt idx="15">
                  <c:v>130</c:v>
                </c:pt>
                <c:pt idx="16">
                  <c:v>140</c:v>
                </c:pt>
                <c:pt idx="17">
                  <c:v>150</c:v>
                </c:pt>
                <c:pt idx="18">
                  <c:v>160</c:v>
                </c:pt>
                <c:pt idx="19">
                  <c:v>170</c:v>
                </c:pt>
                <c:pt idx="20">
                  <c:v>200</c:v>
                </c:pt>
                <c:pt idx="21">
                  <c:v>230</c:v>
                </c:pt>
                <c:pt idx="22">
                  <c:v>190</c:v>
                </c:pt>
                <c:pt idx="2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B-419A-9B7C-CB695437E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231040"/>
        <c:axId val="204232576"/>
      </c:lineChart>
      <c:catAx>
        <c:axId val="2042310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4232576"/>
        <c:crosses val="autoZero"/>
        <c:auto val="1"/>
        <c:lblAlgn val="ctr"/>
        <c:lblOffset val="100"/>
        <c:noMultiLvlLbl val="0"/>
      </c:catAx>
      <c:valAx>
        <c:axId val="204232576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2310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Z52"/>
  <sheetViews>
    <sheetView topLeftCell="A28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6" ht="4.3499999999999996" customHeight="1" x14ac:dyDescent="0.2"/>
    <row r="2" spans="1:26" x14ac:dyDescent="0.2">
      <c r="A2" s="1" t="s">
        <v>22</v>
      </c>
      <c r="D2" s="1"/>
    </row>
    <row r="3" spans="1:26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6" ht="16.5" customHeight="1" thickBot="1" x14ac:dyDescent="0.3">
      <c r="A4" s="5" t="s">
        <v>16</v>
      </c>
      <c r="B4" s="534" t="s">
        <v>18</v>
      </c>
      <c r="C4" s="535"/>
      <c r="D4" s="535"/>
      <c r="E4" s="535"/>
      <c r="F4" s="535"/>
      <c r="G4" s="535"/>
      <c r="H4" s="535"/>
      <c r="I4" s="535"/>
      <c r="J4" s="536"/>
      <c r="K4" s="534" t="s">
        <v>21</v>
      </c>
      <c r="L4" s="535"/>
      <c r="M4" s="535"/>
      <c r="N4" s="535"/>
      <c r="O4" s="535"/>
      <c r="P4" s="535"/>
      <c r="Q4" s="535"/>
      <c r="R4" s="535"/>
      <c r="S4" s="535"/>
      <c r="T4" s="536"/>
      <c r="U4" s="81" t="s">
        <v>19</v>
      </c>
      <c r="V4" s="81" t="s">
        <v>20</v>
      </c>
      <c r="W4" s="119"/>
      <c r="X4" s="77"/>
      <c r="Y4" s="77"/>
      <c r="Z4" s="77"/>
    </row>
    <row r="5" spans="1:26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30">
        <f>+B5+C5+D5+E5</f>
        <v>0</v>
      </c>
      <c r="V5" s="131">
        <f>+F5+G5+H5+I5+J5+T5+K5+L5+M5+N5+O5+P5+Q5+R5</f>
        <v>0</v>
      </c>
      <c r="W5" s="132">
        <f>+U5+V5</f>
        <v>0</v>
      </c>
    </row>
    <row r="6" spans="1:26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 t="s">
        <v>15</v>
      </c>
      <c r="V6" s="134" t="s">
        <v>15</v>
      </c>
      <c r="W6" s="135" t="s">
        <v>0</v>
      </c>
    </row>
    <row r="7" spans="1:26" x14ac:dyDescent="0.2">
      <c r="A7" s="68" t="s">
        <v>3</v>
      </c>
      <c r="B7" s="72">
        <v>110</v>
      </c>
      <c r="C7" s="26">
        <v>110</v>
      </c>
      <c r="D7" s="26">
        <v>110</v>
      </c>
      <c r="E7" s="26">
        <v>110</v>
      </c>
      <c r="F7" s="26">
        <v>110</v>
      </c>
      <c r="G7" s="26">
        <v>110</v>
      </c>
      <c r="H7" s="26">
        <v>110</v>
      </c>
      <c r="I7" s="26">
        <v>110</v>
      </c>
      <c r="J7" s="136">
        <v>110</v>
      </c>
      <c r="K7" s="72">
        <v>110</v>
      </c>
      <c r="L7" s="26">
        <v>110</v>
      </c>
      <c r="M7" s="26">
        <v>110</v>
      </c>
      <c r="N7" s="26">
        <v>110</v>
      </c>
      <c r="O7" s="26">
        <v>110</v>
      </c>
      <c r="P7" s="26">
        <v>110</v>
      </c>
      <c r="Q7" s="26">
        <v>110</v>
      </c>
      <c r="R7" s="26">
        <v>110</v>
      </c>
      <c r="S7" s="136">
        <v>110</v>
      </c>
      <c r="T7" s="136">
        <v>110</v>
      </c>
      <c r="U7" s="151">
        <v>110</v>
      </c>
      <c r="V7" s="26">
        <v>110</v>
      </c>
      <c r="W7" s="165">
        <v>110</v>
      </c>
    </row>
    <row r="8" spans="1:26" x14ac:dyDescent="0.2">
      <c r="A8" s="69" t="s">
        <v>4</v>
      </c>
      <c r="B8" s="73">
        <v>5925</v>
      </c>
      <c r="C8" s="16">
        <v>6550</v>
      </c>
      <c r="D8" s="16">
        <v>6147</v>
      </c>
      <c r="E8" s="16">
        <v>6551</v>
      </c>
      <c r="F8" s="16">
        <v>6112</v>
      </c>
      <c r="G8" s="16">
        <v>6418</v>
      </c>
      <c r="H8" s="16">
        <v>6042</v>
      </c>
      <c r="I8" s="16">
        <v>6118</v>
      </c>
      <c r="J8" s="66">
        <v>6540</v>
      </c>
      <c r="K8" s="152">
        <v>8958</v>
      </c>
      <c r="L8" s="16">
        <v>9159</v>
      </c>
      <c r="M8" s="16">
        <v>8351</v>
      </c>
      <c r="N8" s="16">
        <v>7751</v>
      </c>
      <c r="O8" s="29">
        <v>9112</v>
      </c>
      <c r="P8" s="40">
        <v>8702</v>
      </c>
      <c r="Q8" s="34">
        <v>8678</v>
      </c>
      <c r="R8" s="34">
        <v>9250</v>
      </c>
      <c r="S8" s="161">
        <v>10254</v>
      </c>
      <c r="T8" s="140">
        <v>11349</v>
      </c>
      <c r="U8" s="144">
        <v>56403</v>
      </c>
      <c r="V8" s="23">
        <v>91564</v>
      </c>
      <c r="W8" s="106">
        <v>147967</v>
      </c>
    </row>
    <row r="9" spans="1:26" x14ac:dyDescent="0.2">
      <c r="A9" s="69" t="s">
        <v>5</v>
      </c>
      <c r="B9" s="73">
        <v>40</v>
      </c>
      <c r="C9" s="16">
        <v>45</v>
      </c>
      <c r="D9" s="16">
        <v>41</v>
      </c>
      <c r="E9" s="16">
        <v>43</v>
      </c>
      <c r="F9" s="16">
        <v>41</v>
      </c>
      <c r="G9" s="16">
        <v>43</v>
      </c>
      <c r="H9" s="16">
        <v>41</v>
      </c>
      <c r="I9" s="16">
        <v>42</v>
      </c>
      <c r="J9" s="66">
        <v>44</v>
      </c>
      <c r="K9" s="152">
        <v>60</v>
      </c>
      <c r="L9" s="16">
        <v>60</v>
      </c>
      <c r="M9" s="16">
        <v>55</v>
      </c>
      <c r="N9" s="16">
        <v>51</v>
      </c>
      <c r="O9" s="29">
        <v>60</v>
      </c>
      <c r="P9" s="61">
        <v>58</v>
      </c>
      <c r="Q9" s="62">
        <v>60</v>
      </c>
      <c r="R9" s="62">
        <v>62</v>
      </c>
      <c r="S9" s="162">
        <v>68</v>
      </c>
      <c r="T9" s="140">
        <v>77</v>
      </c>
      <c r="U9" s="144">
        <v>380</v>
      </c>
      <c r="V9" s="23">
        <v>611</v>
      </c>
      <c r="W9" s="106">
        <v>991</v>
      </c>
    </row>
    <row r="10" spans="1:26" x14ac:dyDescent="0.2">
      <c r="A10" s="69" t="s">
        <v>6</v>
      </c>
      <c r="B10" s="63">
        <v>148.125</v>
      </c>
      <c r="C10" s="15">
        <v>145.55555555555554</v>
      </c>
      <c r="D10" s="15">
        <v>149.92682926829269</v>
      </c>
      <c r="E10" s="15">
        <v>152.34883720930233</v>
      </c>
      <c r="F10" s="15">
        <v>149.07317073170731</v>
      </c>
      <c r="G10" s="15">
        <v>149.25581395348837</v>
      </c>
      <c r="H10" s="15">
        <v>147.36585365853659</v>
      </c>
      <c r="I10" s="15">
        <v>145.66666666666666</v>
      </c>
      <c r="J10" s="64">
        <v>148.63636363636363</v>
      </c>
      <c r="K10" s="153">
        <v>134.30000000000001</v>
      </c>
      <c r="L10" s="15">
        <v>137.65</v>
      </c>
      <c r="M10" s="15">
        <v>136.84</v>
      </c>
      <c r="N10" s="15">
        <v>136.97999999999999</v>
      </c>
      <c r="O10" s="27">
        <v>136.86000000000001</v>
      </c>
      <c r="P10" s="35">
        <v>135.03</v>
      </c>
      <c r="Q10" s="36">
        <v>129.63</v>
      </c>
      <c r="R10" s="36">
        <v>134.19</v>
      </c>
      <c r="S10" s="78">
        <v>135.79</v>
      </c>
      <c r="T10" s="141">
        <v>132.38</v>
      </c>
      <c r="U10" s="145">
        <v>148.42894736842106</v>
      </c>
      <c r="V10" s="166">
        <v>134.85</v>
      </c>
      <c r="W10" s="107">
        <v>149.31079717457115</v>
      </c>
    </row>
    <row r="11" spans="1:26" x14ac:dyDescent="0.2">
      <c r="A11" s="69" t="s">
        <v>7</v>
      </c>
      <c r="B11" s="63">
        <v>75</v>
      </c>
      <c r="C11" s="15">
        <v>68.888888888888886</v>
      </c>
      <c r="D11" s="15">
        <v>56.097560975609753</v>
      </c>
      <c r="E11" s="15">
        <v>83.720930232558146</v>
      </c>
      <c r="F11" s="15">
        <v>65.853658536585371</v>
      </c>
      <c r="G11" s="15">
        <v>90.697674418604649</v>
      </c>
      <c r="H11" s="15">
        <v>92.682926829268297</v>
      </c>
      <c r="I11" s="15">
        <v>88.095238095238102</v>
      </c>
      <c r="J11" s="64">
        <v>93.181818181818187</v>
      </c>
      <c r="K11" s="153">
        <v>70</v>
      </c>
      <c r="L11" s="15">
        <v>70</v>
      </c>
      <c r="M11" s="15">
        <v>63.636363636363633</v>
      </c>
      <c r="N11" s="15">
        <v>74.509803921568633</v>
      </c>
      <c r="O11" s="27">
        <v>70</v>
      </c>
      <c r="P11" s="35">
        <v>68.965517241379317</v>
      </c>
      <c r="Q11" s="36">
        <v>68.333333333333329</v>
      </c>
      <c r="R11" s="36">
        <v>74.193548387096769</v>
      </c>
      <c r="S11" s="78">
        <v>72.058823529411768</v>
      </c>
      <c r="T11" s="141">
        <v>80.519480519480524</v>
      </c>
      <c r="U11" s="145">
        <v>80.526315789473685</v>
      </c>
      <c r="V11" s="166">
        <v>70.86743044189852</v>
      </c>
      <c r="W11" s="107">
        <v>74.571140262361254</v>
      </c>
    </row>
    <row r="12" spans="1:26" x14ac:dyDescent="0.2">
      <c r="A12" s="69" t="s">
        <v>8</v>
      </c>
      <c r="B12" s="74">
        <v>8.7727191362359305E-2</v>
      </c>
      <c r="C12" s="19">
        <v>0.10044594929742309</v>
      </c>
      <c r="D12" s="14">
        <v>0.10493869154299762</v>
      </c>
      <c r="E12" s="14">
        <v>6.3337519377633794E-2</v>
      </c>
      <c r="F12" s="14">
        <v>9.2517082936007605E-2</v>
      </c>
      <c r="G12" s="19">
        <v>5.7853398360724929E-2</v>
      </c>
      <c r="H12" s="14">
        <v>5.7006432834980039E-2</v>
      </c>
      <c r="I12" s="19">
        <v>6.2411314804969566E-2</v>
      </c>
      <c r="J12" s="160">
        <v>5.990294125744617E-2</v>
      </c>
      <c r="K12" s="154">
        <v>9.5824014184351394E-2</v>
      </c>
      <c r="L12" s="14">
        <v>9.7230986032580416E-2</v>
      </c>
      <c r="M12" s="19">
        <v>0.10695710047666468</v>
      </c>
      <c r="N12" s="19">
        <v>9.0625913641511513E-2</v>
      </c>
      <c r="O12" s="28">
        <v>9.8165150902272166E-2</v>
      </c>
      <c r="P12" s="14">
        <v>9.6966593267426682E-2</v>
      </c>
      <c r="Q12" s="37">
        <v>0.10165408867655897</v>
      </c>
      <c r="R12" s="37">
        <v>8.4353425331933879E-2</v>
      </c>
      <c r="S12" s="79">
        <v>9.1321660069635491E-2</v>
      </c>
      <c r="T12" s="142">
        <v>9.0123604576965721E-2</v>
      </c>
      <c r="U12" s="146">
        <v>7.9511247589149792E-2</v>
      </c>
      <c r="V12" s="167">
        <v>9.6556579058853717E-2</v>
      </c>
      <c r="W12" s="108">
        <v>9.0597101431533822E-2</v>
      </c>
    </row>
    <row r="13" spans="1:26" x14ac:dyDescent="0.2">
      <c r="A13" s="69" t="s">
        <v>9</v>
      </c>
      <c r="B13" s="63">
        <v>12.994590220549473</v>
      </c>
      <c r="C13" s="15">
        <v>14.620465953291582</v>
      </c>
      <c r="D13" s="15">
        <v>15.733125290605035</v>
      </c>
      <c r="E13" s="15">
        <v>9.6493974289041624</v>
      </c>
      <c r="F13" s="15">
        <v>13.791814900118986</v>
      </c>
      <c r="G13" s="15">
        <v>8.6349560623054096</v>
      </c>
      <c r="H13" s="15">
        <v>8.4008016387548636</v>
      </c>
      <c r="I13" s="15">
        <v>9.091248189923899</v>
      </c>
      <c r="J13" s="64">
        <v>8.903755359629498</v>
      </c>
      <c r="K13" s="153">
        <v>14.306525317723665</v>
      </c>
      <c r="L13" s="15">
        <v>14.842310017873402</v>
      </c>
      <c r="M13" s="15">
        <v>16.23997720146594</v>
      </c>
      <c r="N13" s="15">
        <v>13.773361894810895</v>
      </c>
      <c r="O13" s="27">
        <v>14.9080142503584</v>
      </c>
      <c r="P13" s="35">
        <v>14.548332665743914</v>
      </c>
      <c r="Q13" s="36">
        <v>14.702569692252977</v>
      </c>
      <c r="R13" s="36">
        <v>12.584986843877232</v>
      </c>
      <c r="S13" s="78">
        <v>13.770769152265327</v>
      </c>
      <c r="T13" s="141">
        <v>13.283282965506286</v>
      </c>
      <c r="U13" s="145">
        <v>11.801770783607411</v>
      </c>
      <c r="V13" s="166">
        <v>14.469896243772309</v>
      </c>
      <c r="W13" s="107">
        <v>13.527125436447795</v>
      </c>
    </row>
    <row r="14" spans="1:26" x14ac:dyDescent="0.2">
      <c r="A14" s="70" t="s">
        <v>10</v>
      </c>
      <c r="B14" s="137">
        <v>38.125</v>
      </c>
      <c r="C14" s="133">
        <v>35.555555555555543</v>
      </c>
      <c r="D14" s="133">
        <v>39.926829268292693</v>
      </c>
      <c r="E14" s="15">
        <v>42.348837209302332</v>
      </c>
      <c r="F14" s="15">
        <v>39.073170731707307</v>
      </c>
      <c r="G14" s="15">
        <v>39.255813953488371</v>
      </c>
      <c r="H14" s="15">
        <v>37.365853658536594</v>
      </c>
      <c r="I14" s="15">
        <v>35.666666666666657</v>
      </c>
      <c r="J14" s="64">
        <v>38.636363636363626</v>
      </c>
      <c r="K14" s="153">
        <v>24.300000000000011</v>
      </c>
      <c r="L14" s="15">
        <v>27.650000000000006</v>
      </c>
      <c r="M14" s="15">
        <v>26.840000000000003</v>
      </c>
      <c r="N14" s="15">
        <v>26.97999999999999</v>
      </c>
      <c r="O14" s="38">
        <v>26.860000000000014</v>
      </c>
      <c r="P14" s="39">
        <v>25.03</v>
      </c>
      <c r="Q14" s="36">
        <v>19.629999999999995</v>
      </c>
      <c r="R14" s="36">
        <v>24.189999999999998</v>
      </c>
      <c r="S14" s="78">
        <v>25.789999999999992</v>
      </c>
      <c r="T14" s="141">
        <v>22.379999999999995</v>
      </c>
      <c r="U14" s="145">
        <v>38.428947368421063</v>
      </c>
      <c r="V14" s="166">
        <v>24.849999999999994</v>
      </c>
      <c r="W14" s="107">
        <v>39.31079717457115</v>
      </c>
    </row>
    <row r="15" spans="1:26" ht="13.5" thickBot="1" x14ac:dyDescent="0.25">
      <c r="A15" s="71" t="s">
        <v>1</v>
      </c>
      <c r="B15" s="75">
        <v>0.34659090909090912</v>
      </c>
      <c r="C15" s="31">
        <v>0.32323232323232309</v>
      </c>
      <c r="D15" s="31">
        <v>0.36297117516629723</v>
      </c>
      <c r="E15" s="31">
        <v>0.38498942917547574</v>
      </c>
      <c r="F15" s="13">
        <v>0.35521064301552097</v>
      </c>
      <c r="G15" s="13">
        <v>0.35687103594080338</v>
      </c>
      <c r="H15" s="31">
        <v>0.33968957871396904</v>
      </c>
      <c r="I15" s="31">
        <v>0.32424242424242417</v>
      </c>
      <c r="J15" s="76">
        <v>0.35123966942148749</v>
      </c>
      <c r="K15" s="155">
        <v>0.220909090909091</v>
      </c>
      <c r="L15" s="13">
        <v>0.2513636363636364</v>
      </c>
      <c r="M15" s="13">
        <v>0.24400000000000002</v>
      </c>
      <c r="N15" s="31">
        <v>0.24527272727272717</v>
      </c>
      <c r="O15" s="31">
        <v>0.24418181818181831</v>
      </c>
      <c r="P15" s="31">
        <v>0.22754545454545455</v>
      </c>
      <c r="Q15" s="31">
        <v>0.17845454545454542</v>
      </c>
      <c r="R15" s="31">
        <v>0.21990909090909089</v>
      </c>
      <c r="S15" s="163">
        <v>0.23445454545454539</v>
      </c>
      <c r="T15" s="143">
        <v>0.20345454545454542</v>
      </c>
      <c r="U15" s="164">
        <v>0.34935406698564603</v>
      </c>
      <c r="V15" s="168">
        <v>0.22590909090909086</v>
      </c>
      <c r="W15" s="169">
        <v>0.35737088340519224</v>
      </c>
    </row>
    <row r="16" spans="1:26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2" ht="16.5" customHeight="1" thickBot="1" x14ac:dyDescent="0.3">
      <c r="A17" s="5" t="s">
        <v>17</v>
      </c>
      <c r="B17" s="534" t="s">
        <v>23</v>
      </c>
      <c r="C17" s="535"/>
      <c r="D17" s="535"/>
      <c r="E17" s="535"/>
      <c r="F17" s="536"/>
      <c r="G17" s="77"/>
      <c r="H17" s="77"/>
    </row>
    <row r="18" spans="1:22" ht="16.5" customHeight="1" thickBot="1" x14ac:dyDescent="0.25">
      <c r="A18" s="80"/>
      <c r="B18" s="116"/>
      <c r="C18" s="117"/>
      <c r="D18" s="117"/>
      <c r="E18" s="117"/>
      <c r="F18" s="117"/>
      <c r="G18" s="118">
        <f>SUM(B18:F18)</f>
        <v>0</v>
      </c>
    </row>
    <row r="19" spans="1:22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14">
        <v>4</v>
      </c>
      <c r="F19" s="113">
        <v>5</v>
      </c>
      <c r="G19" s="115" t="s">
        <v>0</v>
      </c>
    </row>
    <row r="20" spans="1:22" x14ac:dyDescent="0.2">
      <c r="A20" s="68" t="s">
        <v>3</v>
      </c>
      <c r="B20" s="110">
        <v>140</v>
      </c>
      <c r="C20" s="110">
        <v>140</v>
      </c>
      <c r="D20" s="110">
        <v>140</v>
      </c>
      <c r="E20" s="110">
        <v>140</v>
      </c>
      <c r="F20" s="110">
        <v>140</v>
      </c>
      <c r="G20" s="111">
        <v>140</v>
      </c>
    </row>
    <row r="21" spans="1:22" x14ac:dyDescent="0.2">
      <c r="A21" s="69" t="s">
        <v>4</v>
      </c>
      <c r="B21" s="91">
        <v>11797</v>
      </c>
      <c r="C21" s="92">
        <v>10634</v>
      </c>
      <c r="D21" s="92">
        <v>11399</v>
      </c>
      <c r="E21" s="92">
        <v>11086</v>
      </c>
      <c r="F21" s="92">
        <v>10276</v>
      </c>
      <c r="G21" s="106">
        <v>55192</v>
      </c>
    </row>
    <row r="22" spans="1:22" x14ac:dyDescent="0.2">
      <c r="A22" s="69" t="s">
        <v>5</v>
      </c>
      <c r="B22" s="91">
        <v>69</v>
      </c>
      <c r="C22" s="92">
        <v>64</v>
      </c>
      <c r="D22" s="92">
        <v>67</v>
      </c>
      <c r="E22" s="92">
        <v>68</v>
      </c>
      <c r="F22" s="92">
        <v>65</v>
      </c>
      <c r="G22" s="106">
        <v>333</v>
      </c>
    </row>
    <row r="23" spans="1:22" x14ac:dyDescent="0.2">
      <c r="A23" s="69" t="s">
        <v>6</v>
      </c>
      <c r="B23" s="93">
        <v>170.97101449275362</v>
      </c>
      <c r="C23" s="94">
        <v>166.15625</v>
      </c>
      <c r="D23" s="94">
        <v>170.13432835820896</v>
      </c>
      <c r="E23" s="94">
        <v>163.02941176470588</v>
      </c>
      <c r="F23" s="94">
        <v>158.09230769230768</v>
      </c>
      <c r="G23" s="107">
        <v>165.74174174174175</v>
      </c>
    </row>
    <row r="24" spans="1:22" x14ac:dyDescent="0.2">
      <c r="A24" s="69" t="s">
        <v>7</v>
      </c>
      <c r="B24" s="93">
        <v>81.159420289855078</v>
      </c>
      <c r="C24" s="94">
        <v>75</v>
      </c>
      <c r="D24" s="94">
        <v>82.089552238805965</v>
      </c>
      <c r="E24" s="94">
        <v>77.941176470588232</v>
      </c>
      <c r="F24" s="94">
        <v>69.230769230769226</v>
      </c>
      <c r="G24" s="107">
        <v>74.77477477477477</v>
      </c>
    </row>
    <row r="25" spans="1:22" x14ac:dyDescent="0.2">
      <c r="A25" s="69" t="s">
        <v>8</v>
      </c>
      <c r="B25" s="95">
        <v>8.3800196355494849E-2</v>
      </c>
      <c r="C25" s="96">
        <v>8.304166978670309E-2</v>
      </c>
      <c r="D25" s="97">
        <v>7.2960911430361625E-2</v>
      </c>
      <c r="E25" s="97">
        <v>7.5886058556545219E-2</v>
      </c>
      <c r="F25" s="97">
        <v>8.9549306343611898E-2</v>
      </c>
      <c r="G25" s="108">
        <v>8.596567585992114E-2</v>
      </c>
    </row>
    <row r="26" spans="1:22" x14ac:dyDescent="0.2">
      <c r="A26" s="69" t="s">
        <v>9</v>
      </c>
      <c r="B26" s="93">
        <v>14.32740458559091</v>
      </c>
      <c r="C26" s="94">
        <v>13.797892445496885</v>
      </c>
      <c r="D26" s="94">
        <v>12.413155662607346</v>
      </c>
      <c r="E26" s="94">
        <v>12.371659487615592</v>
      </c>
      <c r="F26" s="94">
        <v>14.157056492107012</v>
      </c>
      <c r="G26" s="107">
        <v>14.248100847029333</v>
      </c>
    </row>
    <row r="27" spans="1:22" x14ac:dyDescent="0.2">
      <c r="A27" s="70" t="s">
        <v>10</v>
      </c>
      <c r="B27" s="98">
        <v>30.971014492753625</v>
      </c>
      <c r="C27" s="99">
        <v>26.15625</v>
      </c>
      <c r="D27" s="100">
        <v>30.134328358208961</v>
      </c>
      <c r="E27" s="101">
        <v>23.029411764705884</v>
      </c>
      <c r="F27" s="94">
        <v>18.092307692307685</v>
      </c>
      <c r="G27" s="107">
        <v>25.741741741741748</v>
      </c>
    </row>
    <row r="28" spans="1:22" ht="13.5" thickBot="1" x14ac:dyDescent="0.25">
      <c r="A28" s="71" t="s">
        <v>1</v>
      </c>
      <c r="B28" s="102">
        <v>0.22122153209109732</v>
      </c>
      <c r="C28" s="103">
        <v>0.18683035714285715</v>
      </c>
      <c r="D28" s="104">
        <v>0.21524520255863544</v>
      </c>
      <c r="E28" s="104">
        <v>0.16449579831932773</v>
      </c>
      <c r="F28" s="105">
        <v>0.12923076923076918</v>
      </c>
      <c r="G28" s="109">
        <v>0.18386958386958391</v>
      </c>
    </row>
    <row r="29" spans="1:22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2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24"/>
      <c r="H30" s="67">
        <f>+F30+E30+D30+C30+B30</f>
        <v>0</v>
      </c>
      <c r="I30" s="60"/>
      <c r="J30" s="9"/>
      <c r="K30" s="9"/>
      <c r="L30" s="9"/>
      <c r="M30" s="9"/>
      <c r="N30" s="9"/>
      <c r="O30" s="9"/>
      <c r="P30" s="8"/>
    </row>
    <row r="31" spans="1:22" ht="13.5" thickBot="1" x14ac:dyDescent="0.25">
      <c r="A31" s="7" t="s">
        <v>2</v>
      </c>
      <c r="B31" s="32">
        <v>1</v>
      </c>
      <c r="C31" s="32">
        <v>2</v>
      </c>
      <c r="D31" s="32">
        <v>3</v>
      </c>
      <c r="E31" s="32">
        <v>4</v>
      </c>
      <c r="F31" s="123">
        <v>5</v>
      </c>
      <c r="G31" s="7">
        <v>6</v>
      </c>
      <c r="H31" s="125" t="s">
        <v>0</v>
      </c>
      <c r="I31" s="9"/>
      <c r="J31" s="9"/>
      <c r="K31" s="9"/>
      <c r="L31" s="8"/>
    </row>
    <row r="32" spans="1:22" x14ac:dyDescent="0.2">
      <c r="A32" s="83" t="s">
        <v>3</v>
      </c>
      <c r="B32" s="84">
        <v>115</v>
      </c>
      <c r="C32" s="84">
        <v>115</v>
      </c>
      <c r="D32" s="84">
        <v>115</v>
      </c>
      <c r="E32" s="84">
        <v>115</v>
      </c>
      <c r="F32" s="84">
        <v>115</v>
      </c>
      <c r="G32" s="84">
        <v>115</v>
      </c>
      <c r="H32" s="147">
        <v>115</v>
      </c>
      <c r="I32" s="9"/>
      <c r="J32" s="9"/>
      <c r="K32" s="9"/>
      <c r="L32" s="8"/>
    </row>
    <row r="33" spans="1:16" x14ac:dyDescent="0.2">
      <c r="A33" s="10" t="s">
        <v>4</v>
      </c>
      <c r="B33" s="16">
        <v>9104</v>
      </c>
      <c r="C33" s="17">
        <v>9723</v>
      </c>
      <c r="D33" s="16">
        <v>10753</v>
      </c>
      <c r="E33" s="16">
        <v>11069</v>
      </c>
      <c r="F33" s="17">
        <v>9436</v>
      </c>
      <c r="G33" s="21">
        <v>9502</v>
      </c>
      <c r="H33" s="66">
        <v>59587</v>
      </c>
      <c r="I33" s="9"/>
      <c r="J33" s="9"/>
      <c r="K33" s="9"/>
      <c r="L33" s="8"/>
    </row>
    <row r="34" spans="1:16" x14ac:dyDescent="0.2">
      <c r="A34" s="10" t="s">
        <v>5</v>
      </c>
      <c r="B34" s="16">
        <v>55</v>
      </c>
      <c r="C34" s="17">
        <v>59</v>
      </c>
      <c r="D34" s="16">
        <v>66</v>
      </c>
      <c r="E34" s="16">
        <v>68</v>
      </c>
      <c r="F34" s="17">
        <v>58</v>
      </c>
      <c r="G34" s="21">
        <v>55</v>
      </c>
      <c r="H34" s="66">
        <v>361</v>
      </c>
      <c r="I34" s="9"/>
      <c r="J34" s="9"/>
      <c r="K34" s="9"/>
      <c r="L34" s="8"/>
    </row>
    <row r="35" spans="1:16" x14ac:dyDescent="0.2">
      <c r="A35" s="10" t="s">
        <v>6</v>
      </c>
      <c r="B35" s="20">
        <v>148.53</v>
      </c>
      <c r="C35" s="18">
        <v>147.80000000000001</v>
      </c>
      <c r="D35" s="15">
        <v>145.91999999999999</v>
      </c>
      <c r="E35" s="15">
        <v>145.78</v>
      </c>
      <c r="F35" s="18">
        <v>145.69</v>
      </c>
      <c r="G35" s="22">
        <v>155.76</v>
      </c>
      <c r="H35" s="148">
        <v>148.06</v>
      </c>
      <c r="I35" s="9"/>
      <c r="J35" s="9"/>
      <c r="K35" s="9"/>
      <c r="L35" s="8"/>
    </row>
    <row r="36" spans="1:16" x14ac:dyDescent="0.2">
      <c r="A36" s="10" t="s">
        <v>7</v>
      </c>
      <c r="B36" s="58">
        <v>72.727272727272734</v>
      </c>
      <c r="C36" s="44">
        <v>71.186440677966104</v>
      </c>
      <c r="D36" s="58">
        <v>78.787878787878782</v>
      </c>
      <c r="E36" s="58">
        <v>60.294117647058826</v>
      </c>
      <c r="F36" s="44">
        <v>72.41379310344827</v>
      </c>
      <c r="G36" s="45">
        <v>72.727272727272734</v>
      </c>
      <c r="H36" s="149">
        <v>69.80609418282549</v>
      </c>
      <c r="I36" s="9"/>
      <c r="J36" s="55"/>
      <c r="K36" s="9"/>
      <c r="L36" s="8"/>
    </row>
    <row r="37" spans="1:16" x14ac:dyDescent="0.2">
      <c r="A37" s="10" t="s">
        <v>8</v>
      </c>
      <c r="B37" s="47">
        <v>9.7745279509022759E-2</v>
      </c>
      <c r="C37" s="48">
        <v>9.1957743415756757E-2</v>
      </c>
      <c r="D37" s="47">
        <v>9.051867546276765E-2</v>
      </c>
      <c r="E37" s="47">
        <v>0.10107546051374057</v>
      </c>
      <c r="F37" s="48">
        <v>0.10906398749896151</v>
      </c>
      <c r="G37" s="49">
        <v>9.9351965052663874E-2</v>
      </c>
      <c r="H37" s="150">
        <v>0.10054743016200073</v>
      </c>
      <c r="I37" s="9"/>
      <c r="J37" s="9"/>
      <c r="K37" s="9"/>
      <c r="L37" s="8"/>
    </row>
    <row r="38" spans="1:16" x14ac:dyDescent="0.2">
      <c r="A38" s="10" t="s">
        <v>9</v>
      </c>
      <c r="B38" s="46">
        <v>16.179509539093512</v>
      </c>
      <c r="C38" s="50">
        <v>15.154324393752592</v>
      </c>
      <c r="D38" s="46">
        <v>14.747686625017282</v>
      </c>
      <c r="E38" s="46">
        <v>16.453004006273446</v>
      </c>
      <c r="F38" s="50">
        <v>17.743582517934495</v>
      </c>
      <c r="G38" s="45">
        <v>17.164406762371129</v>
      </c>
      <c r="H38" s="85">
        <v>16.596453520950519</v>
      </c>
      <c r="I38" s="9"/>
      <c r="J38" s="9"/>
      <c r="K38" s="9"/>
      <c r="L38" s="8"/>
    </row>
    <row r="39" spans="1:16" x14ac:dyDescent="0.2">
      <c r="A39" s="11" t="s">
        <v>10</v>
      </c>
      <c r="B39" s="41">
        <v>33.53</v>
      </c>
      <c r="C39" s="42">
        <v>32.800000000000011</v>
      </c>
      <c r="D39" s="41">
        <v>30.919999999999987</v>
      </c>
      <c r="E39" s="41">
        <v>30.78</v>
      </c>
      <c r="F39" s="42">
        <v>30.689999999999998</v>
      </c>
      <c r="G39" s="45">
        <v>40.759999999999991</v>
      </c>
      <c r="H39" s="85">
        <v>33.06</v>
      </c>
      <c r="I39" s="9"/>
      <c r="J39" s="9"/>
      <c r="K39" s="9"/>
      <c r="L39" s="8"/>
    </row>
    <row r="40" spans="1:16" ht="13.5" thickBot="1" x14ac:dyDescent="0.25">
      <c r="A40" s="12" t="s">
        <v>1</v>
      </c>
      <c r="B40" s="51">
        <v>0.29156521739130437</v>
      </c>
      <c r="C40" s="52">
        <v>0.28521739130434792</v>
      </c>
      <c r="D40" s="51">
        <v>0.26886956521739119</v>
      </c>
      <c r="E40" s="53">
        <v>0.26765217391304347</v>
      </c>
      <c r="F40" s="54">
        <v>0.2668695652173913</v>
      </c>
      <c r="G40" s="59">
        <v>0.3544347826086956</v>
      </c>
      <c r="H40" s="86">
        <v>0.28747826086956524</v>
      </c>
      <c r="I40" s="9"/>
      <c r="J40" s="9"/>
      <c r="K40" s="9"/>
      <c r="L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140</v>
      </c>
      <c r="C44" s="84">
        <v>140</v>
      </c>
      <c r="D44" s="84">
        <v>140</v>
      </c>
      <c r="E44" s="84">
        <v>140</v>
      </c>
      <c r="F44" s="84">
        <v>140</v>
      </c>
      <c r="G44" s="84"/>
      <c r="H44" s="84">
        <v>140</v>
      </c>
      <c r="I44" s="9"/>
      <c r="J44" s="9"/>
      <c r="K44" s="9"/>
      <c r="L44" s="8"/>
    </row>
    <row r="45" spans="1:16" x14ac:dyDescent="0.2">
      <c r="A45" s="10" t="s">
        <v>4</v>
      </c>
      <c r="B45" s="16">
        <v>6516</v>
      </c>
      <c r="C45" s="16">
        <v>8294</v>
      </c>
      <c r="D45" s="16">
        <v>9801</v>
      </c>
      <c r="E45" s="16">
        <v>10403</v>
      </c>
      <c r="F45" s="16">
        <v>8388</v>
      </c>
      <c r="G45" s="16"/>
      <c r="H45" s="66">
        <v>43402</v>
      </c>
      <c r="I45" s="9"/>
      <c r="J45" s="9"/>
      <c r="K45" s="9"/>
      <c r="L45" s="8"/>
    </row>
    <row r="46" spans="1:16" x14ac:dyDescent="0.2">
      <c r="A46" s="10" t="s">
        <v>5</v>
      </c>
      <c r="B46" s="16">
        <v>31</v>
      </c>
      <c r="C46" s="16">
        <v>40</v>
      </c>
      <c r="D46" s="16">
        <v>44</v>
      </c>
      <c r="E46" s="16">
        <v>48</v>
      </c>
      <c r="F46" s="16">
        <v>39</v>
      </c>
      <c r="G46" s="16"/>
      <c r="H46" s="66">
        <v>202</v>
      </c>
      <c r="I46" s="9"/>
      <c r="J46" s="9"/>
      <c r="K46" s="9"/>
      <c r="L46" s="8"/>
    </row>
    <row r="47" spans="1:16" x14ac:dyDescent="0.2">
      <c r="A47" s="10" t="s">
        <v>6</v>
      </c>
      <c r="B47" s="20">
        <v>186.69</v>
      </c>
      <c r="C47" s="15">
        <v>183.85</v>
      </c>
      <c r="D47" s="15">
        <v>199.25</v>
      </c>
      <c r="E47" s="15">
        <v>193.23</v>
      </c>
      <c r="F47" s="15">
        <v>191.58</v>
      </c>
      <c r="G47" s="15"/>
      <c r="H47" s="64">
        <v>191.36</v>
      </c>
      <c r="I47" s="9"/>
      <c r="J47" s="9"/>
      <c r="K47" s="9"/>
      <c r="L47" s="8"/>
    </row>
    <row r="48" spans="1:16" x14ac:dyDescent="0.2">
      <c r="A48" s="10" t="s">
        <v>7</v>
      </c>
      <c r="B48" s="58">
        <v>93.548387096774192</v>
      </c>
      <c r="C48" s="43">
        <v>75</v>
      </c>
      <c r="D48" s="58">
        <v>77.272727272727266</v>
      </c>
      <c r="E48" s="58">
        <v>75</v>
      </c>
      <c r="F48" s="43">
        <v>71.794871794871796</v>
      </c>
      <c r="G48" s="46"/>
      <c r="H48" s="85">
        <v>75.742574257425744</v>
      </c>
      <c r="I48" s="9"/>
      <c r="J48" s="55"/>
      <c r="K48" s="9"/>
      <c r="L48" s="8"/>
    </row>
    <row r="49" spans="1:12" x14ac:dyDescent="0.2">
      <c r="A49" s="10" t="s">
        <v>8</v>
      </c>
      <c r="B49" s="47">
        <v>6.9074413767874501E-2</v>
      </c>
      <c r="C49" s="47">
        <v>8.8241745702054675E-2</v>
      </c>
      <c r="D49" s="47">
        <v>7.9454044772703264E-2</v>
      </c>
      <c r="E49" s="47">
        <v>8.5742287574848183E-2</v>
      </c>
      <c r="F49" s="47">
        <v>8.7399834814107347E-2</v>
      </c>
      <c r="G49" s="56"/>
      <c r="H49" s="87">
        <v>8.6579948840718804E-2</v>
      </c>
      <c r="I49" s="9"/>
      <c r="J49" s="9"/>
      <c r="K49" s="9"/>
      <c r="L49" s="8"/>
    </row>
    <row r="50" spans="1:12" x14ac:dyDescent="0.2">
      <c r="A50" s="10" t="s">
        <v>9</v>
      </c>
      <c r="B50" s="46">
        <v>14.518996132628073</v>
      </c>
      <c r="C50" s="46">
        <v>18.296925971321038</v>
      </c>
      <c r="D50" s="46">
        <v>17.698388473119653</v>
      </c>
      <c r="E50" s="46">
        <v>18.582854534190535</v>
      </c>
      <c r="F50" s="46">
        <v>18.797687549249549</v>
      </c>
      <c r="G50" s="46"/>
      <c r="H50" s="85">
        <v>18.602687819727116</v>
      </c>
      <c r="I50" s="9"/>
      <c r="J50" s="9"/>
      <c r="K50" s="9"/>
      <c r="L50" s="8"/>
    </row>
    <row r="51" spans="1:12" x14ac:dyDescent="0.2">
      <c r="A51" s="11" t="s">
        <v>10</v>
      </c>
      <c r="B51" s="46">
        <v>46.69</v>
      </c>
      <c r="C51" s="46">
        <v>43.849999999999994</v>
      </c>
      <c r="D51" s="46">
        <v>59.25</v>
      </c>
      <c r="E51" s="46">
        <v>53.22999999999999</v>
      </c>
      <c r="F51" s="46">
        <v>51.580000000000013</v>
      </c>
      <c r="G51" s="46"/>
      <c r="H51" s="85">
        <v>51.360000000000014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0.33349999999999996</v>
      </c>
      <c r="C52" s="88">
        <v>0.31321428571428567</v>
      </c>
      <c r="D52" s="88">
        <v>0.42321428571428571</v>
      </c>
      <c r="E52" s="89">
        <v>0.38021428571428562</v>
      </c>
      <c r="F52" s="89">
        <v>0.36842857142857149</v>
      </c>
      <c r="G52" s="88"/>
      <c r="H52" s="90">
        <v>0.36685714285714294</v>
      </c>
      <c r="I52" s="9"/>
      <c r="J52" s="9"/>
      <c r="K52" s="9"/>
      <c r="L52" s="8"/>
    </row>
  </sheetData>
  <mergeCells count="3">
    <mergeCell ref="B4:J4"/>
    <mergeCell ref="K4:T4"/>
    <mergeCell ref="B17:F17"/>
  </mergeCells>
  <phoneticPr fontId="0" type="noConversion"/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C52"/>
  <sheetViews>
    <sheetView zoomScale="80" zoomScaleNormal="80" zoomScalePageLayoutView="80" workbookViewId="0">
      <selection activeCell="M47" sqref="M4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534" t="s">
        <v>18</v>
      </c>
      <c r="C4" s="535"/>
      <c r="D4" s="535"/>
      <c r="E4" s="535"/>
      <c r="F4" s="535"/>
      <c r="G4" s="535"/>
      <c r="H4" s="535"/>
      <c r="I4" s="535"/>
      <c r="J4" s="536"/>
      <c r="K4" s="534" t="s">
        <v>21</v>
      </c>
      <c r="L4" s="535"/>
      <c r="M4" s="535"/>
      <c r="N4" s="535"/>
      <c r="O4" s="535"/>
      <c r="P4" s="535"/>
      <c r="Q4" s="535"/>
      <c r="R4" s="535"/>
      <c r="S4" s="535"/>
      <c r="T4" s="535"/>
      <c r="U4" s="535"/>
      <c r="V4" s="535"/>
      <c r="W4" s="536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215</v>
      </c>
      <c r="C7" s="26">
        <v>215</v>
      </c>
      <c r="D7" s="26">
        <v>215</v>
      </c>
      <c r="E7" s="26">
        <v>215</v>
      </c>
      <c r="F7" s="26">
        <v>215</v>
      </c>
      <c r="G7" s="26">
        <v>215</v>
      </c>
      <c r="H7" s="26">
        <v>215</v>
      </c>
      <c r="I7" s="26">
        <v>215</v>
      </c>
      <c r="J7" s="136">
        <v>215</v>
      </c>
      <c r="K7" s="72">
        <v>215</v>
      </c>
      <c r="L7" s="26">
        <v>215</v>
      </c>
      <c r="M7" s="26">
        <v>215</v>
      </c>
      <c r="N7" s="26">
        <v>215</v>
      </c>
      <c r="O7" s="26">
        <v>215</v>
      </c>
      <c r="P7" s="26">
        <v>215</v>
      </c>
      <c r="Q7" s="26">
        <v>215</v>
      </c>
      <c r="R7" s="26">
        <v>215</v>
      </c>
      <c r="S7" s="136">
        <v>215</v>
      </c>
      <c r="T7" s="136">
        <v>215</v>
      </c>
      <c r="U7" s="136">
        <v>215</v>
      </c>
      <c r="V7" s="136">
        <v>215</v>
      </c>
      <c r="W7" s="136">
        <v>215</v>
      </c>
      <c r="X7" s="151">
        <v>215</v>
      </c>
      <c r="Y7" s="26">
        <v>215</v>
      </c>
      <c r="Z7" s="165">
        <v>215</v>
      </c>
    </row>
    <row r="8" spans="1:29" x14ac:dyDescent="0.2">
      <c r="A8" s="69" t="s">
        <v>4</v>
      </c>
      <c r="B8" s="73">
        <v>5791</v>
      </c>
      <c r="C8" s="16">
        <v>12110</v>
      </c>
      <c r="D8" s="16">
        <v>13053</v>
      </c>
      <c r="E8" s="16">
        <v>15471</v>
      </c>
      <c r="F8" s="16">
        <v>11838</v>
      </c>
      <c r="G8" s="16">
        <v>9818</v>
      </c>
      <c r="H8" s="16">
        <v>9389</v>
      </c>
      <c r="I8" s="16">
        <v>13606</v>
      </c>
      <c r="J8" s="66">
        <v>11265</v>
      </c>
      <c r="K8" s="152">
        <v>5538</v>
      </c>
      <c r="L8" s="16">
        <v>5802</v>
      </c>
      <c r="M8" s="16">
        <v>9734</v>
      </c>
      <c r="N8" s="16">
        <v>11148</v>
      </c>
      <c r="O8" s="29">
        <v>7196</v>
      </c>
      <c r="P8" s="40">
        <v>8372</v>
      </c>
      <c r="Q8" s="34">
        <v>8350</v>
      </c>
      <c r="R8" s="34">
        <v>8535</v>
      </c>
      <c r="S8" s="161">
        <v>8722</v>
      </c>
      <c r="T8" s="161">
        <v>7983</v>
      </c>
      <c r="U8" s="161">
        <v>7737</v>
      </c>
      <c r="V8" s="161">
        <v>8236</v>
      </c>
      <c r="W8" s="140">
        <v>8632</v>
      </c>
      <c r="X8" s="144">
        <v>102341</v>
      </c>
      <c r="Y8" s="23">
        <v>105985</v>
      </c>
      <c r="Z8" s="106">
        <v>208326</v>
      </c>
    </row>
    <row r="9" spans="1:29" x14ac:dyDescent="0.2">
      <c r="A9" s="69" t="s">
        <v>5</v>
      </c>
      <c r="B9" s="73">
        <v>26</v>
      </c>
      <c r="C9" s="16">
        <v>54</v>
      </c>
      <c r="D9" s="16">
        <v>59</v>
      </c>
      <c r="E9" s="16">
        <v>68</v>
      </c>
      <c r="F9" s="16">
        <v>51</v>
      </c>
      <c r="G9" s="16">
        <v>42</v>
      </c>
      <c r="H9" s="16">
        <v>40</v>
      </c>
      <c r="I9" s="16">
        <v>57</v>
      </c>
      <c r="J9" s="66">
        <v>46</v>
      </c>
      <c r="K9" s="152">
        <v>28</v>
      </c>
      <c r="L9" s="16">
        <v>29</v>
      </c>
      <c r="M9" s="16">
        <v>49</v>
      </c>
      <c r="N9" s="16">
        <v>54</v>
      </c>
      <c r="O9" s="29">
        <v>35</v>
      </c>
      <c r="P9" s="61">
        <v>40</v>
      </c>
      <c r="Q9" s="62">
        <v>40</v>
      </c>
      <c r="R9" s="62">
        <v>40</v>
      </c>
      <c r="S9" s="162">
        <v>40</v>
      </c>
      <c r="T9" s="162">
        <v>36</v>
      </c>
      <c r="U9" s="162">
        <v>34</v>
      </c>
      <c r="V9" s="162">
        <v>37</v>
      </c>
      <c r="W9" s="140">
        <v>36</v>
      </c>
      <c r="X9" s="144">
        <v>443</v>
      </c>
      <c r="Y9" s="23">
        <v>498</v>
      </c>
      <c r="Z9" s="106">
        <v>941</v>
      </c>
    </row>
    <row r="10" spans="1:29" x14ac:dyDescent="0.2">
      <c r="A10" s="69" t="s">
        <v>6</v>
      </c>
      <c r="B10" s="63">
        <v>222.73076923076923</v>
      </c>
      <c r="C10" s="15">
        <v>224.25925925925927</v>
      </c>
      <c r="D10" s="15">
        <v>221.23728813559322</v>
      </c>
      <c r="E10" s="15">
        <v>227.51470588235293</v>
      </c>
      <c r="F10" s="15">
        <v>232.11764705882354</v>
      </c>
      <c r="G10" s="15">
        <v>233.76190476190476</v>
      </c>
      <c r="H10" s="15">
        <v>234.72499999999999</v>
      </c>
      <c r="I10" s="15">
        <v>238.7017543859649</v>
      </c>
      <c r="J10" s="64">
        <v>244.89130434782609</v>
      </c>
      <c r="K10" s="153">
        <v>197.78571428571428</v>
      </c>
      <c r="L10" s="15">
        <v>200.06896551724137</v>
      </c>
      <c r="M10" s="15">
        <v>198.65306122448979</v>
      </c>
      <c r="N10" s="15">
        <v>206.44444444444446</v>
      </c>
      <c r="O10" s="27">
        <v>205.6</v>
      </c>
      <c r="P10" s="35">
        <v>209.3</v>
      </c>
      <c r="Q10" s="36">
        <v>208.75</v>
      </c>
      <c r="R10" s="36">
        <v>213.375</v>
      </c>
      <c r="S10" s="78">
        <v>218.05</v>
      </c>
      <c r="T10" s="78">
        <v>221.75</v>
      </c>
      <c r="U10" s="78">
        <v>227.55882352941177</v>
      </c>
      <c r="V10" s="78">
        <v>222.59459459459458</v>
      </c>
      <c r="W10" s="141">
        <v>239.77777777777777</v>
      </c>
      <c r="X10" s="145">
        <v>231.01805869074491</v>
      </c>
      <c r="Y10" s="166">
        <v>212.82128514056225</v>
      </c>
      <c r="Z10" s="107">
        <v>221.38788522848034</v>
      </c>
    </row>
    <row r="11" spans="1:29" x14ac:dyDescent="0.2">
      <c r="A11" s="69" t="s">
        <v>7</v>
      </c>
      <c r="B11" s="63">
        <v>92.307692307692307</v>
      </c>
      <c r="C11" s="15">
        <v>90.740740740740748</v>
      </c>
      <c r="D11" s="15">
        <v>91.525423728813564</v>
      </c>
      <c r="E11" s="15">
        <v>94.117647058823536</v>
      </c>
      <c r="F11" s="15">
        <v>94.117647058823536</v>
      </c>
      <c r="G11" s="15">
        <v>97.61904761904762</v>
      </c>
      <c r="H11" s="15">
        <v>95</v>
      </c>
      <c r="I11" s="15">
        <v>98.245614035087726</v>
      </c>
      <c r="J11" s="64">
        <v>100</v>
      </c>
      <c r="K11" s="153">
        <v>89.285714285714292</v>
      </c>
      <c r="L11" s="15">
        <v>93.103448275862064</v>
      </c>
      <c r="M11" s="15">
        <v>91.836734693877546</v>
      </c>
      <c r="N11" s="15">
        <v>94.444444444444443</v>
      </c>
      <c r="O11" s="27">
        <v>91.428571428571431</v>
      </c>
      <c r="P11" s="35">
        <v>82.5</v>
      </c>
      <c r="Q11" s="36">
        <v>87.5</v>
      </c>
      <c r="R11" s="36">
        <v>85</v>
      </c>
      <c r="S11" s="78">
        <v>97.5</v>
      </c>
      <c r="T11" s="78">
        <v>91.666666666666671</v>
      </c>
      <c r="U11" s="78">
        <v>94.117647058823536</v>
      </c>
      <c r="V11" s="78">
        <v>83.78378378378379</v>
      </c>
      <c r="W11" s="141">
        <v>83.333333333333329</v>
      </c>
      <c r="X11" s="145">
        <v>89.164785553047409</v>
      </c>
      <c r="Y11" s="166">
        <v>77.108433734939766</v>
      </c>
      <c r="Z11" s="107">
        <v>74.176408076514349</v>
      </c>
    </row>
    <row r="12" spans="1:29" x14ac:dyDescent="0.2">
      <c r="A12" s="69" t="s">
        <v>8</v>
      </c>
      <c r="B12" s="74">
        <v>7.5882773266630163E-2</v>
      </c>
      <c r="C12" s="19">
        <v>7.050069638946771E-2</v>
      </c>
      <c r="D12" s="14">
        <v>5.8688727955076465E-2</v>
      </c>
      <c r="E12" s="14">
        <v>5.4599114882831395E-2</v>
      </c>
      <c r="F12" s="14">
        <v>4.8589065503871195E-2</v>
      </c>
      <c r="G12" s="19">
        <v>4.6803981487907403E-2</v>
      </c>
      <c r="H12" s="14">
        <v>5.442518298531196E-2</v>
      </c>
      <c r="I12" s="19">
        <v>4.5473673157311406E-2</v>
      </c>
      <c r="J12" s="160">
        <v>4.865410532658599E-2</v>
      </c>
      <c r="K12" s="154">
        <v>7.8307706001590774E-2</v>
      </c>
      <c r="L12" s="14">
        <v>5.8993551646621956E-2</v>
      </c>
      <c r="M12" s="19">
        <v>5.9331841591837506E-2</v>
      </c>
      <c r="N12" s="19">
        <v>5.1022491404360777E-2</v>
      </c>
      <c r="O12" s="28">
        <v>6.5896015361139357E-2</v>
      </c>
      <c r="P12" s="14">
        <v>7.1637196985497975E-2</v>
      </c>
      <c r="Q12" s="37">
        <v>8.3727907584722927E-2</v>
      </c>
      <c r="R12" s="37">
        <v>6.821104197501715E-2</v>
      </c>
      <c r="S12" s="79">
        <v>5.4630010121338668E-2</v>
      </c>
      <c r="T12" s="79">
        <v>5.7460326701775928E-2</v>
      </c>
      <c r="U12" s="79">
        <v>5.8378956008540102E-2</v>
      </c>
      <c r="V12" s="79">
        <v>6.7386752949333814E-2</v>
      </c>
      <c r="W12" s="142">
        <v>6.9189101035591102E-2</v>
      </c>
      <c r="X12" s="146">
        <v>6.3898039574752818E-2</v>
      </c>
      <c r="Y12" s="167">
        <v>8.4887519084845167E-2</v>
      </c>
      <c r="Z12" s="108">
        <v>8.5441965842982373E-2</v>
      </c>
    </row>
    <row r="13" spans="1:29" x14ac:dyDescent="0.2">
      <c r="A13" s="69" t="s">
        <v>9</v>
      </c>
      <c r="B13" s="63">
        <v>16.901428461040588</v>
      </c>
      <c r="C13" s="15">
        <v>15.810433949563963</v>
      </c>
      <c r="D13" s="15">
        <v>12.984135016908697</v>
      </c>
      <c r="E13" s="15">
        <v>12.422101564004183</v>
      </c>
      <c r="F13" s="15">
        <v>11.278379557545632</v>
      </c>
      <c r="G13" s="15">
        <v>10.940987863054163</v>
      </c>
      <c r="H13" s="15">
        <v>12.774951076227349</v>
      </c>
      <c r="I13" s="15">
        <v>10.854645561024192</v>
      </c>
      <c r="J13" s="64">
        <v>11.914967315304157</v>
      </c>
      <c r="K13" s="153">
        <v>15.488145565600346</v>
      </c>
      <c r="L13" s="15">
        <v>11.802778850127606</v>
      </c>
      <c r="M13" s="15">
        <v>11.786451960305026</v>
      </c>
      <c r="N13" s="15">
        <v>10.533309892144704</v>
      </c>
      <c r="O13" s="27">
        <v>13.548220758250253</v>
      </c>
      <c r="P13" s="35">
        <v>14.993665329064727</v>
      </c>
      <c r="Q13" s="36">
        <v>17.478200708310911</v>
      </c>
      <c r="R13" s="36">
        <v>14.554531081419285</v>
      </c>
      <c r="S13" s="78">
        <v>11.912073706957898</v>
      </c>
      <c r="T13" s="78">
        <v>12.741827446118812</v>
      </c>
      <c r="U13" s="78">
        <v>13.284646548178669</v>
      </c>
      <c r="V13" s="78">
        <v>14.99992695380306</v>
      </c>
      <c r="W13" s="141">
        <v>16.590008892756178</v>
      </c>
      <c r="X13" s="145">
        <v>14.761601056703789</v>
      </c>
      <c r="Y13" s="166">
        <v>18.065870904030753</v>
      </c>
      <c r="Z13" s="107">
        <v>18.91581612774192</v>
      </c>
    </row>
    <row r="14" spans="1:29" x14ac:dyDescent="0.2">
      <c r="A14" s="70" t="s">
        <v>10</v>
      </c>
      <c r="B14" s="137">
        <v>7.7307692307692264</v>
      </c>
      <c r="C14" s="133">
        <v>9.2592592592592666</v>
      </c>
      <c r="D14" s="133">
        <v>6.2372881355932179</v>
      </c>
      <c r="E14" s="15">
        <v>12.514705882352928</v>
      </c>
      <c r="F14" s="15">
        <v>17.117647058823536</v>
      </c>
      <c r="G14" s="15">
        <v>18.761904761904759</v>
      </c>
      <c r="H14" s="15">
        <v>19.724999999999994</v>
      </c>
      <c r="I14" s="15">
        <v>23.701754385964904</v>
      </c>
      <c r="J14" s="64">
        <v>29.891304347826093</v>
      </c>
      <c r="K14" s="153">
        <v>-17.214285714285722</v>
      </c>
      <c r="L14" s="15">
        <v>-14.931034482758633</v>
      </c>
      <c r="M14" s="15">
        <v>-16.34693877551021</v>
      </c>
      <c r="N14" s="15">
        <v>-8.5555555555555429</v>
      </c>
      <c r="O14" s="38">
        <v>-9.4000000000000057</v>
      </c>
      <c r="P14" s="39">
        <v>-5.6999999999999886</v>
      </c>
      <c r="Q14" s="36">
        <v>-6.25</v>
      </c>
      <c r="R14" s="36">
        <v>-1.625</v>
      </c>
      <c r="S14" s="78">
        <v>3.0500000000000114</v>
      </c>
      <c r="T14" s="78">
        <v>6.75</v>
      </c>
      <c r="U14" s="78">
        <v>12.558823529411768</v>
      </c>
      <c r="V14" s="78">
        <v>7.5945945945945823</v>
      </c>
      <c r="W14" s="141">
        <v>24.777777777777771</v>
      </c>
      <c r="X14" s="145">
        <v>16.018058690744908</v>
      </c>
      <c r="Y14" s="166">
        <v>-2.178714859437747</v>
      </c>
      <c r="Z14" s="107">
        <v>6.3878852284803429</v>
      </c>
    </row>
    <row r="15" spans="1:29" ht="13.5" thickBot="1" x14ac:dyDescent="0.25">
      <c r="A15" s="71" t="s">
        <v>1</v>
      </c>
      <c r="B15" s="75">
        <v>3.5957066189624312E-2</v>
      </c>
      <c r="C15" s="31">
        <v>4.3066322136089609E-2</v>
      </c>
      <c r="D15" s="31">
        <v>2.9010642491131246E-2</v>
      </c>
      <c r="E15" s="31">
        <v>5.8207934336525248E-2</v>
      </c>
      <c r="F15" s="13">
        <v>7.9616963064295512E-2</v>
      </c>
      <c r="G15" s="13">
        <v>8.7264673311184926E-2</v>
      </c>
      <c r="H15" s="31">
        <v>9.1744186046511605E-2</v>
      </c>
      <c r="I15" s="31">
        <v>0.11024071807425537</v>
      </c>
      <c r="J15" s="76">
        <v>0.13902932254802833</v>
      </c>
      <c r="K15" s="155">
        <v>-8.0066445182724294E-2</v>
      </c>
      <c r="L15" s="13">
        <v>-6.9446672012830848E-2</v>
      </c>
      <c r="M15" s="13">
        <v>-7.6032273374466094E-2</v>
      </c>
      <c r="N15" s="31">
        <v>-3.9793281653746709E-2</v>
      </c>
      <c r="O15" s="31">
        <v>-4.3720930232558165E-2</v>
      </c>
      <c r="P15" s="31">
        <v>-2.6511627906976691E-2</v>
      </c>
      <c r="Q15" s="31">
        <v>-2.9069767441860465E-2</v>
      </c>
      <c r="R15" s="31">
        <v>-7.5581395348837208E-3</v>
      </c>
      <c r="S15" s="163">
        <v>1.418604651162796E-2</v>
      </c>
      <c r="T15" s="163">
        <v>3.1395348837209305E-2</v>
      </c>
      <c r="U15" s="163">
        <v>5.8413132694938454E-2</v>
      </c>
      <c r="V15" s="163">
        <v>3.5323695788812011E-2</v>
      </c>
      <c r="W15" s="143">
        <v>0.11524547803617569</v>
      </c>
      <c r="X15" s="164">
        <v>7.4502598561604225E-2</v>
      </c>
      <c r="Y15" s="168">
        <v>-1.0133557485756962E-2</v>
      </c>
      <c r="Z15" s="169">
        <v>2.9711094085955084E-2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534" t="s">
        <v>23</v>
      </c>
      <c r="C17" s="535"/>
      <c r="D17" s="535"/>
      <c r="E17" s="535"/>
      <c r="F17" s="536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300</v>
      </c>
      <c r="C20" s="110">
        <v>300</v>
      </c>
      <c r="D20" s="110">
        <v>300</v>
      </c>
      <c r="E20" s="110">
        <v>300</v>
      </c>
      <c r="F20" s="110">
        <v>300</v>
      </c>
      <c r="G20" s="111">
        <v>300</v>
      </c>
    </row>
    <row r="21" spans="1:24" x14ac:dyDescent="0.2">
      <c r="A21" s="69" t="s">
        <v>4</v>
      </c>
      <c r="B21" s="91">
        <v>27474</v>
      </c>
      <c r="C21" s="92">
        <v>21426</v>
      </c>
      <c r="D21" s="92">
        <v>26703</v>
      </c>
      <c r="E21" s="92">
        <v>18149</v>
      </c>
      <c r="F21" s="92">
        <v>24062</v>
      </c>
      <c r="G21" s="106">
        <v>117814</v>
      </c>
    </row>
    <row r="22" spans="1:24" x14ac:dyDescent="0.2">
      <c r="A22" s="69" t="s">
        <v>5</v>
      </c>
      <c r="B22" s="91">
        <v>71</v>
      </c>
      <c r="C22" s="92">
        <v>58</v>
      </c>
      <c r="D22" s="92">
        <v>70</v>
      </c>
      <c r="E22" s="92">
        <v>48</v>
      </c>
      <c r="F22" s="92">
        <v>65</v>
      </c>
      <c r="G22" s="106">
        <v>312</v>
      </c>
    </row>
    <row r="23" spans="1:24" x14ac:dyDescent="0.2">
      <c r="A23" s="69" t="s">
        <v>6</v>
      </c>
      <c r="B23" s="93">
        <v>386.95774647887322</v>
      </c>
      <c r="C23" s="94">
        <v>369.41379310344826</v>
      </c>
      <c r="D23" s="94">
        <v>381.47142857142859</v>
      </c>
      <c r="E23" s="94">
        <v>378.10416666666669</v>
      </c>
      <c r="F23" s="94">
        <v>370.18461538461537</v>
      </c>
      <c r="G23" s="107">
        <v>377.60897435897436</v>
      </c>
    </row>
    <row r="24" spans="1:24" x14ac:dyDescent="0.2">
      <c r="A24" s="69" t="s">
        <v>7</v>
      </c>
      <c r="B24" s="93">
        <v>67.605633802816897</v>
      </c>
      <c r="C24" s="94">
        <v>65.517241379310349</v>
      </c>
      <c r="D24" s="94">
        <v>71.428571428571431</v>
      </c>
      <c r="E24" s="94">
        <v>47.916666666666664</v>
      </c>
      <c r="F24" s="94">
        <v>58.46153846153846</v>
      </c>
      <c r="G24" s="107">
        <v>65.384615384615387</v>
      </c>
    </row>
    <row r="25" spans="1:24" x14ac:dyDescent="0.2">
      <c r="A25" s="69" t="s">
        <v>8</v>
      </c>
      <c r="B25" s="95">
        <v>9.4713220982746371E-2</v>
      </c>
      <c r="C25" s="96">
        <v>9.6743898717761401E-2</v>
      </c>
      <c r="D25" s="97">
        <v>9.4328469162016523E-2</v>
      </c>
      <c r="E25" s="97">
        <v>0.12640529409180692</v>
      </c>
      <c r="F25" s="97">
        <v>0.10400083043026978</v>
      </c>
      <c r="G25" s="108">
        <v>0.10396088895237594</v>
      </c>
    </row>
    <row r="26" spans="1:24" x14ac:dyDescent="0.2">
      <c r="A26" s="69" t="s">
        <v>9</v>
      </c>
      <c r="B26" s="93">
        <v>36.650014553239068</v>
      </c>
      <c r="C26" s="94">
        <v>35.738530584944066</v>
      </c>
      <c r="D26" s="94">
        <v>35.983615886190393</v>
      </c>
      <c r="E26" s="94">
        <v>47.794368384837583</v>
      </c>
      <c r="F26" s="94">
        <v>38.49950741251002</v>
      </c>
      <c r="G26" s="107">
        <v>39.256564650753909</v>
      </c>
    </row>
    <row r="27" spans="1:24" x14ac:dyDescent="0.2">
      <c r="A27" s="70" t="s">
        <v>10</v>
      </c>
      <c r="B27" s="98">
        <v>86.957746478873219</v>
      </c>
      <c r="C27" s="99">
        <v>69.413793103448256</v>
      </c>
      <c r="D27" s="100">
        <v>81.471428571428589</v>
      </c>
      <c r="E27" s="101">
        <v>78.104166666666686</v>
      </c>
      <c r="F27" s="94">
        <v>70.18461538461537</v>
      </c>
      <c r="G27" s="107">
        <v>77.608974358974365</v>
      </c>
    </row>
    <row r="28" spans="1:24" ht="13.5" thickBot="1" x14ac:dyDescent="0.25">
      <c r="A28" s="71" t="s">
        <v>1</v>
      </c>
      <c r="B28" s="102">
        <v>0.28985915492957742</v>
      </c>
      <c r="C28" s="103">
        <v>0.23137931034482753</v>
      </c>
      <c r="D28" s="104">
        <v>0.27157142857142863</v>
      </c>
      <c r="E28" s="104">
        <v>0.26034722222222229</v>
      </c>
      <c r="F28" s="105">
        <v>0.23394871794871791</v>
      </c>
      <c r="G28" s="109">
        <v>0.25869658119658123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235</v>
      </c>
      <c r="C32" s="84">
        <v>235</v>
      </c>
      <c r="D32" s="84">
        <v>235</v>
      </c>
      <c r="E32" s="84">
        <v>235</v>
      </c>
      <c r="F32" s="84">
        <v>235</v>
      </c>
      <c r="G32" s="178">
        <v>235</v>
      </c>
      <c r="H32" s="84">
        <v>235</v>
      </c>
      <c r="I32" s="147">
        <v>235</v>
      </c>
      <c r="J32" s="9"/>
      <c r="K32" s="9"/>
      <c r="L32" s="9"/>
      <c r="M32" s="8"/>
    </row>
    <row r="33" spans="1:16" x14ac:dyDescent="0.2">
      <c r="A33" s="10" t="s">
        <v>4</v>
      </c>
      <c r="B33" s="16">
        <v>7563</v>
      </c>
      <c r="C33" s="17">
        <v>7209</v>
      </c>
      <c r="D33" s="16">
        <v>10440</v>
      </c>
      <c r="E33" s="16">
        <v>13146</v>
      </c>
      <c r="F33" s="16">
        <v>11266</v>
      </c>
      <c r="G33" s="171">
        <v>11768</v>
      </c>
      <c r="H33" s="21">
        <v>10060</v>
      </c>
      <c r="I33" s="66">
        <v>71452</v>
      </c>
      <c r="J33" s="9"/>
      <c r="K33" s="9"/>
      <c r="L33" s="9"/>
      <c r="M33" s="8"/>
    </row>
    <row r="34" spans="1:16" x14ac:dyDescent="0.2">
      <c r="A34" s="10" t="s">
        <v>5</v>
      </c>
      <c r="B34" s="16">
        <v>34</v>
      </c>
      <c r="C34" s="17">
        <v>33</v>
      </c>
      <c r="D34" s="16">
        <v>44</v>
      </c>
      <c r="E34" s="16">
        <v>54</v>
      </c>
      <c r="F34" s="16">
        <v>43</v>
      </c>
      <c r="G34" s="171">
        <v>44</v>
      </c>
      <c r="H34" s="21">
        <v>35</v>
      </c>
      <c r="I34" s="66">
        <v>287</v>
      </c>
      <c r="J34" s="9"/>
      <c r="K34" s="9"/>
      <c r="L34" s="9"/>
      <c r="M34" s="8"/>
    </row>
    <row r="35" spans="1:16" x14ac:dyDescent="0.2">
      <c r="A35" s="10" t="s">
        <v>6</v>
      </c>
      <c r="B35" s="20">
        <v>222.44117647058823</v>
      </c>
      <c r="C35" s="18">
        <v>218.45454545454547</v>
      </c>
      <c r="D35" s="15">
        <v>237.27272727272728</v>
      </c>
      <c r="E35" s="15">
        <v>243.44444444444446</v>
      </c>
      <c r="F35" s="15">
        <v>262</v>
      </c>
      <c r="G35" s="172">
        <v>267.45454545454544</v>
      </c>
      <c r="H35" s="22">
        <v>287.42857142857144</v>
      </c>
      <c r="I35" s="148">
        <v>248.96167247386759</v>
      </c>
      <c r="J35" s="9"/>
      <c r="K35" s="9"/>
      <c r="L35" s="9"/>
      <c r="M35" s="8"/>
    </row>
    <row r="36" spans="1:16" x14ac:dyDescent="0.2">
      <c r="A36" s="10" t="s">
        <v>7</v>
      </c>
      <c r="B36" s="58">
        <v>97.058823529411768</v>
      </c>
      <c r="C36" s="44">
        <v>100</v>
      </c>
      <c r="D36" s="58">
        <v>90.909090909090907</v>
      </c>
      <c r="E36" s="58">
        <v>100</v>
      </c>
      <c r="F36" s="43">
        <v>97.674418604651166</v>
      </c>
      <c r="G36" s="173">
        <v>100</v>
      </c>
      <c r="H36" s="45">
        <v>91.428571428571431</v>
      </c>
      <c r="I36" s="149">
        <v>65.505226480836242</v>
      </c>
      <c r="J36" s="9"/>
      <c r="K36" s="55"/>
      <c r="L36" s="9"/>
      <c r="M36" s="8"/>
    </row>
    <row r="37" spans="1:16" x14ac:dyDescent="0.2">
      <c r="A37" s="10" t="s">
        <v>8</v>
      </c>
      <c r="B37" s="47">
        <v>4.5731650417880014E-2</v>
      </c>
      <c r="C37" s="48">
        <v>4.169779458968121E-2</v>
      </c>
      <c r="D37" s="47">
        <v>5.7593739230998649E-2</v>
      </c>
      <c r="E37" s="47">
        <v>3.5789849238002221E-2</v>
      </c>
      <c r="F37" s="47">
        <v>4.5100859940826174E-2</v>
      </c>
      <c r="G37" s="174">
        <v>4.101596487780157E-2</v>
      </c>
      <c r="H37" s="49">
        <v>5.6993889321895017E-2</v>
      </c>
      <c r="I37" s="150">
        <v>9.9380978168515655E-2</v>
      </c>
      <c r="J37" s="9"/>
      <c r="K37" s="9"/>
      <c r="L37" s="9"/>
      <c r="M37" s="8"/>
    </row>
    <row r="38" spans="1:16" x14ac:dyDescent="0.2">
      <c r="A38" s="10" t="s">
        <v>9</v>
      </c>
      <c r="B38" s="46">
        <v>10.172602120894899</v>
      </c>
      <c r="C38" s="50">
        <v>9.1090727635458144</v>
      </c>
      <c r="D38" s="46">
        <v>13.665423581173316</v>
      </c>
      <c r="E38" s="46">
        <v>8.7128399644958741</v>
      </c>
      <c r="F38" s="46">
        <v>11.816425304496457</v>
      </c>
      <c r="G38" s="175">
        <v>10.969906242772019</v>
      </c>
      <c r="H38" s="45">
        <v>16.381672187950397</v>
      </c>
      <c r="I38" s="85">
        <v>24.742054536922581</v>
      </c>
      <c r="J38" s="9"/>
      <c r="K38" s="9"/>
      <c r="L38" s="9"/>
      <c r="M38" s="8"/>
    </row>
    <row r="39" spans="1:16" x14ac:dyDescent="0.2">
      <c r="A39" s="11" t="s">
        <v>10</v>
      </c>
      <c r="B39" s="41">
        <v>-12.558823529411768</v>
      </c>
      <c r="C39" s="42">
        <v>-16.545454545454533</v>
      </c>
      <c r="D39" s="41">
        <v>2.2727272727272805</v>
      </c>
      <c r="E39" s="41">
        <v>8.4444444444444571</v>
      </c>
      <c r="F39" s="46">
        <v>27</v>
      </c>
      <c r="G39" s="176">
        <v>32.454545454545439</v>
      </c>
      <c r="H39" s="45">
        <v>52.428571428571445</v>
      </c>
      <c r="I39" s="85">
        <v>13.961672473867594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-5.3441802252816036E-2</v>
      </c>
      <c r="C40" s="52">
        <v>-7.0406189555125676E-2</v>
      </c>
      <c r="D40" s="51">
        <v>9.6711798839458751E-3</v>
      </c>
      <c r="E40" s="53">
        <v>3.5933806146572156E-2</v>
      </c>
      <c r="F40" s="53">
        <v>0.1148936170212766</v>
      </c>
      <c r="G40" s="177">
        <v>0.13810444874274655</v>
      </c>
      <c r="H40" s="59">
        <v>0.22310030395136785</v>
      </c>
      <c r="I40" s="86">
        <v>5.9411372229223804E-2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305</v>
      </c>
      <c r="C44" s="84">
        <v>305</v>
      </c>
      <c r="D44" s="84">
        <v>305</v>
      </c>
      <c r="E44" s="84">
        <v>305</v>
      </c>
      <c r="F44" s="84">
        <v>305</v>
      </c>
      <c r="G44" s="84"/>
      <c r="H44" s="84">
        <v>305</v>
      </c>
      <c r="I44" s="9"/>
      <c r="J44" s="9"/>
      <c r="K44" s="9"/>
      <c r="L44" s="8"/>
    </row>
    <row r="45" spans="1:16" x14ac:dyDescent="0.2">
      <c r="A45" s="10" t="s">
        <v>4</v>
      </c>
      <c r="B45" s="16">
        <v>22233</v>
      </c>
      <c r="C45" s="16">
        <v>26375</v>
      </c>
      <c r="D45" s="16">
        <v>29632</v>
      </c>
      <c r="E45" s="16">
        <v>27138</v>
      </c>
      <c r="F45" s="16">
        <v>31135</v>
      </c>
      <c r="G45" s="16"/>
      <c r="H45" s="66">
        <v>136513</v>
      </c>
      <c r="I45" s="9"/>
      <c r="J45" s="9"/>
      <c r="K45" s="9"/>
      <c r="L45" s="8"/>
    </row>
    <row r="46" spans="1:16" x14ac:dyDescent="0.2">
      <c r="A46" s="10" t="s">
        <v>5</v>
      </c>
      <c r="B46" s="16">
        <v>55</v>
      </c>
      <c r="C46" s="16">
        <v>69</v>
      </c>
      <c r="D46" s="16">
        <v>76</v>
      </c>
      <c r="E46" s="16">
        <v>72</v>
      </c>
      <c r="F46" s="16">
        <v>80</v>
      </c>
      <c r="G46" s="16"/>
      <c r="H46" s="66">
        <v>352</v>
      </c>
      <c r="I46" s="9"/>
      <c r="J46" s="9"/>
      <c r="K46" s="9"/>
      <c r="L46" s="8"/>
    </row>
    <row r="47" spans="1:16" x14ac:dyDescent="0.2">
      <c r="A47" s="10" t="s">
        <v>6</v>
      </c>
      <c r="B47" s="20">
        <v>404.23636363636365</v>
      </c>
      <c r="C47" s="15">
        <v>382.24637681159419</v>
      </c>
      <c r="D47" s="15">
        <v>389.89473684210526</v>
      </c>
      <c r="E47" s="15">
        <v>376.91666666666669</v>
      </c>
      <c r="F47" s="15">
        <v>389.1875</v>
      </c>
      <c r="G47" s="15"/>
      <c r="H47" s="64">
        <v>387.82102272727275</v>
      </c>
      <c r="I47" s="9"/>
      <c r="J47" s="9"/>
      <c r="K47" s="9"/>
      <c r="L47" s="8"/>
    </row>
    <row r="48" spans="1:16" x14ac:dyDescent="0.2">
      <c r="A48" s="10" t="s">
        <v>7</v>
      </c>
      <c r="B48" s="58">
        <v>60</v>
      </c>
      <c r="C48" s="43">
        <v>68.115942028985501</v>
      </c>
      <c r="D48" s="58">
        <v>81.578947368421055</v>
      </c>
      <c r="E48" s="58">
        <v>75</v>
      </c>
      <c r="F48" s="43">
        <v>70</v>
      </c>
      <c r="G48" s="46"/>
      <c r="H48" s="85">
        <v>71.306818181818187</v>
      </c>
      <c r="I48" s="9"/>
      <c r="J48" s="55"/>
      <c r="K48" s="9"/>
      <c r="L48" s="8"/>
    </row>
    <row r="49" spans="1:12" x14ac:dyDescent="0.2">
      <c r="A49" s="10" t="s">
        <v>8</v>
      </c>
      <c r="B49" s="47">
        <v>0.11143436023473405</v>
      </c>
      <c r="C49" s="47">
        <v>0.11569039372285175</v>
      </c>
      <c r="D49" s="47">
        <v>7.3308395793132489E-2</v>
      </c>
      <c r="E49" s="47">
        <v>9.2575872344610052E-2</v>
      </c>
      <c r="F49" s="47">
        <v>9.2678747604173592E-2</v>
      </c>
      <c r="G49" s="56"/>
      <c r="H49" s="87">
        <v>9.9711309983642665E-2</v>
      </c>
      <c r="I49" s="9"/>
      <c r="J49" s="9"/>
      <c r="K49" s="9"/>
      <c r="L49" s="8"/>
    </row>
    <row r="50" spans="1:12" x14ac:dyDescent="0.2">
      <c r="A50" s="10" t="s">
        <v>9</v>
      </c>
      <c r="B50" s="46">
        <v>45.045820565433495</v>
      </c>
      <c r="C50" s="46">
        <v>44.222233832466884</v>
      </c>
      <c r="D50" s="46">
        <v>28.582557686080285</v>
      </c>
      <c r="E50" s="46">
        <v>34.893389217889272</v>
      </c>
      <c r="F50" s="46">
        <v>36.069410083199308</v>
      </c>
      <c r="G50" s="46"/>
      <c r="H50" s="85">
        <v>38.670142215332419</v>
      </c>
      <c r="I50" s="9"/>
      <c r="J50" s="9"/>
      <c r="K50" s="9"/>
      <c r="L50" s="8"/>
    </row>
    <row r="51" spans="1:12" x14ac:dyDescent="0.2">
      <c r="A51" s="11" t="s">
        <v>10</v>
      </c>
      <c r="B51" s="46">
        <v>99.236363636363649</v>
      </c>
      <c r="C51" s="46">
        <v>77.246376811594189</v>
      </c>
      <c r="D51" s="46">
        <v>84.89473684210526</v>
      </c>
      <c r="E51" s="46">
        <v>71.916666666666686</v>
      </c>
      <c r="F51" s="46">
        <v>84.1875</v>
      </c>
      <c r="G51" s="46"/>
      <c r="H51" s="85">
        <v>82.821022727272748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0.32536512667660211</v>
      </c>
      <c r="C52" s="88">
        <v>0.2532668092183416</v>
      </c>
      <c r="D52" s="88">
        <v>0.27834339948231235</v>
      </c>
      <c r="E52" s="89">
        <v>0.23579234972677601</v>
      </c>
      <c r="F52" s="89">
        <v>0.27602459016393444</v>
      </c>
      <c r="G52" s="88"/>
      <c r="H52" s="90">
        <v>0.27154433681073031</v>
      </c>
      <c r="I52" s="9"/>
      <c r="J52" s="9"/>
      <c r="K52" s="9"/>
      <c r="L52" s="8"/>
    </row>
  </sheetData>
  <mergeCells count="3">
    <mergeCell ref="B4:J4"/>
    <mergeCell ref="B17:F17"/>
    <mergeCell ref="K4:W4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AC52"/>
  <sheetViews>
    <sheetView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534" t="s">
        <v>18</v>
      </c>
      <c r="C4" s="535"/>
      <c r="D4" s="535"/>
      <c r="E4" s="535"/>
      <c r="F4" s="535"/>
      <c r="G4" s="535"/>
      <c r="H4" s="535"/>
      <c r="I4" s="535"/>
      <c r="J4" s="536"/>
      <c r="K4" s="534" t="s">
        <v>21</v>
      </c>
      <c r="L4" s="535"/>
      <c r="M4" s="535"/>
      <c r="N4" s="535"/>
      <c r="O4" s="535"/>
      <c r="P4" s="535"/>
      <c r="Q4" s="535"/>
      <c r="R4" s="535"/>
      <c r="S4" s="535"/>
      <c r="T4" s="535"/>
      <c r="U4" s="535"/>
      <c r="V4" s="535"/>
      <c r="W4" s="536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335</v>
      </c>
      <c r="C7" s="26">
        <v>335</v>
      </c>
      <c r="D7" s="26">
        <v>335</v>
      </c>
      <c r="E7" s="26">
        <v>335</v>
      </c>
      <c r="F7" s="26">
        <v>335</v>
      </c>
      <c r="G7" s="26">
        <v>335</v>
      </c>
      <c r="H7" s="26">
        <v>335</v>
      </c>
      <c r="I7" s="26">
        <v>335</v>
      </c>
      <c r="J7" s="136">
        <v>335</v>
      </c>
      <c r="K7" s="72">
        <v>335</v>
      </c>
      <c r="L7" s="26">
        <v>335</v>
      </c>
      <c r="M7" s="26">
        <v>335</v>
      </c>
      <c r="N7" s="26">
        <v>335</v>
      </c>
      <c r="O7" s="26">
        <v>335</v>
      </c>
      <c r="P7" s="26">
        <v>335</v>
      </c>
      <c r="Q7" s="26">
        <v>335</v>
      </c>
      <c r="R7" s="26">
        <v>335</v>
      </c>
      <c r="S7" s="136">
        <v>335</v>
      </c>
      <c r="T7" s="136">
        <v>335</v>
      </c>
      <c r="U7" s="136">
        <v>335</v>
      </c>
      <c r="V7" s="136">
        <v>335</v>
      </c>
      <c r="W7" s="136">
        <v>335</v>
      </c>
      <c r="X7" s="151">
        <v>335</v>
      </c>
      <c r="Y7" s="26">
        <v>335</v>
      </c>
      <c r="Z7" s="165">
        <v>335</v>
      </c>
    </row>
    <row r="8" spans="1:29" x14ac:dyDescent="0.2">
      <c r="A8" s="69" t="s">
        <v>4</v>
      </c>
      <c r="B8" s="73">
        <v>5630</v>
      </c>
      <c r="C8" s="16">
        <v>9880</v>
      </c>
      <c r="D8" s="16">
        <v>15980</v>
      </c>
      <c r="E8" s="16">
        <v>16060</v>
      </c>
      <c r="F8" s="16">
        <v>19200</v>
      </c>
      <c r="G8" s="16">
        <v>12940</v>
      </c>
      <c r="H8" s="16">
        <v>12740</v>
      </c>
      <c r="I8" s="16">
        <v>21480</v>
      </c>
      <c r="J8" s="66">
        <v>15360</v>
      </c>
      <c r="K8" s="152">
        <v>8850</v>
      </c>
      <c r="L8" s="16">
        <v>11980</v>
      </c>
      <c r="M8" s="16">
        <v>20520</v>
      </c>
      <c r="N8" s="16">
        <v>19980</v>
      </c>
      <c r="O8" s="29">
        <v>19840</v>
      </c>
      <c r="P8" s="40">
        <v>19230</v>
      </c>
      <c r="Q8" s="34">
        <v>17860</v>
      </c>
      <c r="R8" s="34">
        <v>18950</v>
      </c>
      <c r="S8" s="161">
        <v>16450</v>
      </c>
      <c r="T8" s="161">
        <v>20440</v>
      </c>
      <c r="U8" s="161">
        <v>14540</v>
      </c>
      <c r="V8" s="161">
        <v>16880</v>
      </c>
      <c r="W8" s="140">
        <v>15010</v>
      </c>
      <c r="X8" s="144">
        <v>129270</v>
      </c>
      <c r="Y8" s="23">
        <v>220530</v>
      </c>
      <c r="Z8" s="106">
        <v>349800</v>
      </c>
    </row>
    <row r="9" spans="1:29" x14ac:dyDescent="0.2">
      <c r="A9" s="69" t="s">
        <v>5</v>
      </c>
      <c r="B9" s="73">
        <v>18</v>
      </c>
      <c r="C9" s="16">
        <v>30</v>
      </c>
      <c r="D9" s="16">
        <v>48</v>
      </c>
      <c r="E9" s="16">
        <v>48</v>
      </c>
      <c r="F9" s="16">
        <v>55</v>
      </c>
      <c r="G9" s="16">
        <v>36</v>
      </c>
      <c r="H9" s="16">
        <v>37</v>
      </c>
      <c r="I9" s="16">
        <v>61</v>
      </c>
      <c r="J9" s="66">
        <v>43</v>
      </c>
      <c r="K9" s="152">
        <v>30</v>
      </c>
      <c r="L9" s="16">
        <v>39</v>
      </c>
      <c r="M9" s="16">
        <v>64</v>
      </c>
      <c r="N9" s="16">
        <v>65</v>
      </c>
      <c r="O9" s="29">
        <v>64</v>
      </c>
      <c r="P9" s="61">
        <v>61</v>
      </c>
      <c r="Q9" s="62">
        <v>55</v>
      </c>
      <c r="R9" s="62">
        <v>60</v>
      </c>
      <c r="S9" s="162">
        <v>49</v>
      </c>
      <c r="T9" s="162">
        <v>62</v>
      </c>
      <c r="U9" s="162">
        <v>42</v>
      </c>
      <c r="V9" s="162">
        <v>49</v>
      </c>
      <c r="W9" s="140">
        <v>43</v>
      </c>
      <c r="X9" s="144">
        <v>376</v>
      </c>
      <c r="Y9" s="23">
        <v>683</v>
      </c>
      <c r="Z9" s="106">
        <v>1059</v>
      </c>
    </row>
    <row r="10" spans="1:29" x14ac:dyDescent="0.2">
      <c r="A10" s="69" t="s">
        <v>6</v>
      </c>
      <c r="B10" s="63">
        <v>312.77777777777777</v>
      </c>
      <c r="C10" s="15">
        <v>329.33333333333331</v>
      </c>
      <c r="D10" s="15">
        <v>332.91666666666669</v>
      </c>
      <c r="E10" s="15">
        <v>334.58333333333331</v>
      </c>
      <c r="F10" s="15">
        <v>349.09090909090907</v>
      </c>
      <c r="G10" s="15">
        <v>359.44444444444446</v>
      </c>
      <c r="H10" s="15">
        <v>344.32432432432432</v>
      </c>
      <c r="I10" s="15">
        <v>352.13114754098359</v>
      </c>
      <c r="J10" s="64">
        <v>357.2093023255814</v>
      </c>
      <c r="K10" s="153">
        <v>295</v>
      </c>
      <c r="L10" s="15">
        <v>307.17948717948718</v>
      </c>
      <c r="M10" s="15">
        <v>320.625</v>
      </c>
      <c r="N10" s="15">
        <v>307.38461538461536</v>
      </c>
      <c r="O10" s="27">
        <v>310</v>
      </c>
      <c r="P10" s="35">
        <v>315.24590163934425</v>
      </c>
      <c r="Q10" s="36">
        <v>324.72727272727275</v>
      </c>
      <c r="R10" s="36">
        <v>315.83333333333331</v>
      </c>
      <c r="S10" s="78">
        <v>335.71428571428572</v>
      </c>
      <c r="T10" s="78">
        <v>329.67741935483872</v>
      </c>
      <c r="U10" s="78">
        <v>346.1904761904762</v>
      </c>
      <c r="V10" s="78">
        <v>344.48979591836735</v>
      </c>
      <c r="W10" s="141">
        <v>349.06976744186045</v>
      </c>
      <c r="X10" s="145">
        <v>343.80319148936172</v>
      </c>
      <c r="Y10" s="166">
        <v>322.88433382137629</v>
      </c>
      <c r="Z10" s="107">
        <v>330.3116147308782</v>
      </c>
    </row>
    <row r="11" spans="1:29" x14ac:dyDescent="0.2">
      <c r="A11" s="69" t="s">
        <v>7</v>
      </c>
      <c r="B11" s="63">
        <v>66.666666666666671</v>
      </c>
      <c r="C11" s="15">
        <v>86.666666666666671</v>
      </c>
      <c r="D11" s="15">
        <v>79.166666666666671</v>
      </c>
      <c r="E11" s="15">
        <v>83.333333333333329</v>
      </c>
      <c r="F11" s="15">
        <v>89.090909090909093</v>
      </c>
      <c r="G11" s="15">
        <v>86.111111111111114</v>
      </c>
      <c r="H11" s="15">
        <v>94.594594594594597</v>
      </c>
      <c r="I11" s="15">
        <v>91.803278688524586</v>
      </c>
      <c r="J11" s="64">
        <v>90.697674418604649</v>
      </c>
      <c r="K11" s="153">
        <v>56.666666666666664</v>
      </c>
      <c r="L11" s="15">
        <v>89.743589743589737</v>
      </c>
      <c r="M11" s="15">
        <v>81.25</v>
      </c>
      <c r="N11" s="15">
        <v>78.461538461538467</v>
      </c>
      <c r="O11" s="27">
        <v>82.8125</v>
      </c>
      <c r="P11" s="35">
        <v>62.295081967213115</v>
      </c>
      <c r="Q11" s="36">
        <v>54.545454545454547</v>
      </c>
      <c r="R11" s="36">
        <v>68.333333333333329</v>
      </c>
      <c r="S11" s="78">
        <v>65.306122448979593</v>
      </c>
      <c r="T11" s="78">
        <v>83.870967741935488</v>
      </c>
      <c r="U11" s="78">
        <v>83.333333333333329</v>
      </c>
      <c r="V11" s="78">
        <v>57.142857142857146</v>
      </c>
      <c r="W11" s="141">
        <v>67.441860465116278</v>
      </c>
      <c r="X11" s="145">
        <v>80.585106382978722</v>
      </c>
      <c r="Y11" s="166">
        <v>63.103953147877014</v>
      </c>
      <c r="Z11" s="107">
        <v>71.199244570349393</v>
      </c>
    </row>
    <row r="12" spans="1:29" x14ac:dyDescent="0.2">
      <c r="A12" s="69" t="s">
        <v>8</v>
      </c>
      <c r="B12" s="74">
        <v>0.10805656251691007</v>
      </c>
      <c r="C12" s="19">
        <v>6.8317963686988337E-2</v>
      </c>
      <c r="D12" s="14">
        <v>8.361162500695446E-2</v>
      </c>
      <c r="E12" s="14">
        <v>6.6260451279816265E-2</v>
      </c>
      <c r="F12" s="14">
        <v>7.2524989706614293E-2</v>
      </c>
      <c r="G12" s="19">
        <v>6.1143865362759016E-2</v>
      </c>
      <c r="H12" s="14">
        <v>5.2969647782740562E-2</v>
      </c>
      <c r="I12" s="19">
        <v>5.9992676759487891E-2</v>
      </c>
      <c r="J12" s="160">
        <v>6.107312187270026E-2</v>
      </c>
      <c r="K12" s="154">
        <v>0.12462718510679521</v>
      </c>
      <c r="L12" s="14">
        <v>6.0320039282603044E-2</v>
      </c>
      <c r="M12" s="19">
        <v>8.5924899963096255E-2</v>
      </c>
      <c r="N12" s="19">
        <v>8.3143362480901595E-2</v>
      </c>
      <c r="O12" s="28">
        <v>7.9426272595129882E-2</v>
      </c>
      <c r="P12" s="14">
        <v>0.10967631965178813</v>
      </c>
      <c r="Q12" s="37">
        <v>0.10370290618401103</v>
      </c>
      <c r="R12" s="37">
        <v>8.5603687488757157E-2</v>
      </c>
      <c r="S12" s="79">
        <v>9.5151828829778282E-2</v>
      </c>
      <c r="T12" s="79">
        <v>8.5441532272862303E-2</v>
      </c>
      <c r="U12" s="79">
        <v>7.4570212756146864E-2</v>
      </c>
      <c r="V12" s="79">
        <v>9.8669013491572574E-2</v>
      </c>
      <c r="W12" s="142">
        <v>0.1066205833487663</v>
      </c>
      <c r="X12" s="146">
        <v>7.7197909243017337E-2</v>
      </c>
      <c r="Y12" s="167">
        <v>0.10321770691457824</v>
      </c>
      <c r="Z12" s="108">
        <v>9.8875791306228367E-2</v>
      </c>
    </row>
    <row r="13" spans="1:29" x14ac:dyDescent="0.2">
      <c r="A13" s="69" t="s">
        <v>9</v>
      </c>
      <c r="B13" s="63">
        <v>33.797691498344648</v>
      </c>
      <c r="C13" s="15">
        <v>22.499382707581493</v>
      </c>
      <c r="D13" s="15">
        <v>27.835703491898592</v>
      </c>
      <c r="E13" s="15">
        <v>22.16964265737186</v>
      </c>
      <c r="F13" s="15">
        <v>25.317814588490805</v>
      </c>
      <c r="G13" s="15">
        <v>21.977822716502825</v>
      </c>
      <c r="H13" s="15">
        <v>18.238738182489588</v>
      </c>
      <c r="I13" s="15">
        <v>21.125290111373769</v>
      </c>
      <c r="J13" s="64">
        <v>21.815887254992465</v>
      </c>
      <c r="K13" s="153">
        <v>36.765019606504588</v>
      </c>
      <c r="L13" s="15">
        <v>18.529078733476524</v>
      </c>
      <c r="M13" s="15">
        <v>27.549671050667737</v>
      </c>
      <c r="N13" s="15">
        <v>25.556990497975598</v>
      </c>
      <c r="O13" s="27">
        <v>24.622144504490262</v>
      </c>
      <c r="P13" s="35">
        <v>34.575010277112881</v>
      </c>
      <c r="Q13" s="36">
        <v>33.675161899026129</v>
      </c>
      <c r="R13" s="36">
        <v>27.036497965199136</v>
      </c>
      <c r="S13" s="78">
        <v>31.943828249996997</v>
      </c>
      <c r="T13" s="78">
        <v>28.168143865440413</v>
      </c>
      <c r="U13" s="78">
        <v>25.815497463675605</v>
      </c>
      <c r="V13" s="78">
        <v>33.990468321178469</v>
      </c>
      <c r="W13" s="141">
        <v>37.218022234069352</v>
      </c>
      <c r="X13" s="145">
        <v>26.540887574055457</v>
      </c>
      <c r="Y13" s="166">
        <v>33.327380535683659</v>
      </c>
      <c r="Z13" s="107">
        <v>32.65982228415362</v>
      </c>
    </row>
    <row r="14" spans="1:29" x14ac:dyDescent="0.2">
      <c r="A14" s="70" t="s">
        <v>10</v>
      </c>
      <c r="B14" s="137">
        <v>-22.222222222222229</v>
      </c>
      <c r="C14" s="133">
        <v>-5.6666666666666856</v>
      </c>
      <c r="D14" s="133">
        <v>-2.0833333333333144</v>
      </c>
      <c r="E14" s="15">
        <v>-0.41666666666668561</v>
      </c>
      <c r="F14" s="15">
        <v>14.090909090909065</v>
      </c>
      <c r="G14" s="15">
        <v>24.444444444444457</v>
      </c>
      <c r="H14" s="15">
        <v>9.3243243243243228</v>
      </c>
      <c r="I14" s="15">
        <v>17.131147540983591</v>
      </c>
      <c r="J14" s="64">
        <v>22.209302325581405</v>
      </c>
      <c r="K14" s="153">
        <v>-40</v>
      </c>
      <c r="L14" s="15">
        <v>-27.820512820512818</v>
      </c>
      <c r="M14" s="15">
        <v>-14.375</v>
      </c>
      <c r="N14" s="15">
        <v>-27.615384615384642</v>
      </c>
      <c r="O14" s="38">
        <v>-25</v>
      </c>
      <c r="P14" s="39">
        <v>-19.754098360655746</v>
      </c>
      <c r="Q14" s="36">
        <v>-10.272727272727252</v>
      </c>
      <c r="R14" s="36">
        <v>-19.166666666666686</v>
      </c>
      <c r="S14" s="78">
        <v>0.71428571428572241</v>
      </c>
      <c r="T14" s="78">
        <v>-5.3225806451612812</v>
      </c>
      <c r="U14" s="78">
        <v>11.190476190476204</v>
      </c>
      <c r="V14" s="78">
        <v>9.4897959183673493</v>
      </c>
      <c r="W14" s="141">
        <v>14.069767441860449</v>
      </c>
      <c r="X14" s="145">
        <v>8.8031914893617227</v>
      </c>
      <c r="Y14" s="166">
        <v>-12.115666178623712</v>
      </c>
      <c r="Z14" s="107">
        <v>-4.6883852691217953</v>
      </c>
    </row>
    <row r="15" spans="1:29" ht="13.5" thickBot="1" x14ac:dyDescent="0.25">
      <c r="A15" s="71" t="s">
        <v>1</v>
      </c>
      <c r="B15" s="75">
        <v>-6.6334991708126054E-2</v>
      </c>
      <c r="C15" s="31">
        <v>-1.6915422885572195E-2</v>
      </c>
      <c r="D15" s="31">
        <v>-6.218905472636759E-3</v>
      </c>
      <c r="E15" s="31">
        <v>-1.2437810945274198E-3</v>
      </c>
      <c r="F15" s="13">
        <v>4.2062415196743475E-2</v>
      </c>
      <c r="G15" s="13">
        <v>7.2968490878938683E-2</v>
      </c>
      <c r="H15" s="31">
        <v>2.7833803953206934E-2</v>
      </c>
      <c r="I15" s="31">
        <v>5.1137753853682362E-2</v>
      </c>
      <c r="J15" s="76">
        <v>6.62964248524818E-2</v>
      </c>
      <c r="K15" s="155">
        <v>-0.11940298507462686</v>
      </c>
      <c r="L15" s="13">
        <v>-8.3046306926903929E-2</v>
      </c>
      <c r="M15" s="13">
        <v>-4.2910447761194029E-2</v>
      </c>
      <c r="N15" s="31">
        <v>-8.243398392652132E-2</v>
      </c>
      <c r="O15" s="31">
        <v>-7.4626865671641784E-2</v>
      </c>
      <c r="P15" s="31">
        <v>-5.8967457793002227E-2</v>
      </c>
      <c r="Q15" s="31">
        <v>-3.066485753052911E-2</v>
      </c>
      <c r="R15" s="31">
        <v>-5.7213930348258765E-2</v>
      </c>
      <c r="S15" s="163">
        <v>2.1321961620469326E-3</v>
      </c>
      <c r="T15" s="163">
        <v>-1.5888300433317258E-2</v>
      </c>
      <c r="U15" s="163">
        <v>3.3404406538734936E-2</v>
      </c>
      <c r="V15" s="163">
        <v>2.8327749010051789E-2</v>
      </c>
      <c r="W15" s="143">
        <v>4.1999305796598357E-2</v>
      </c>
      <c r="X15" s="164">
        <v>2.6278183550333501E-2</v>
      </c>
      <c r="Y15" s="168">
        <v>-3.6166167697384219E-2</v>
      </c>
      <c r="Z15" s="169">
        <v>-1.3995179907826255E-2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534" t="s">
        <v>23</v>
      </c>
      <c r="C17" s="535"/>
      <c r="D17" s="535"/>
      <c r="E17" s="535"/>
      <c r="F17" s="536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490</v>
      </c>
      <c r="C20" s="110">
        <v>490</v>
      </c>
      <c r="D20" s="110">
        <v>490</v>
      </c>
      <c r="E20" s="110">
        <v>490</v>
      </c>
      <c r="F20" s="110">
        <v>490</v>
      </c>
      <c r="G20" s="111">
        <v>490</v>
      </c>
    </row>
    <row r="21" spans="1:24" x14ac:dyDescent="0.2">
      <c r="A21" s="69" t="s">
        <v>4</v>
      </c>
      <c r="B21" s="91">
        <v>47850</v>
      </c>
      <c r="C21" s="92">
        <v>42130</v>
      </c>
      <c r="D21" s="92">
        <v>44050</v>
      </c>
      <c r="E21" s="92">
        <v>43030</v>
      </c>
      <c r="F21" s="92">
        <v>41020</v>
      </c>
      <c r="G21" s="106">
        <v>218080</v>
      </c>
    </row>
    <row r="22" spans="1:24" x14ac:dyDescent="0.2">
      <c r="A22" s="69" t="s">
        <v>5</v>
      </c>
      <c r="B22" s="91">
        <v>71</v>
      </c>
      <c r="C22" s="92">
        <v>65</v>
      </c>
      <c r="D22" s="92">
        <v>66</v>
      </c>
      <c r="E22" s="92">
        <v>64</v>
      </c>
      <c r="F22" s="92">
        <v>64</v>
      </c>
      <c r="G22" s="106">
        <v>330</v>
      </c>
    </row>
    <row r="23" spans="1:24" x14ac:dyDescent="0.2">
      <c r="A23" s="69" t="s">
        <v>6</v>
      </c>
      <c r="B23" s="93">
        <v>673.94366197183103</v>
      </c>
      <c r="C23" s="94">
        <v>648.15384615384619</v>
      </c>
      <c r="D23" s="94">
        <v>667.42424242424238</v>
      </c>
      <c r="E23" s="94">
        <v>672.34375</v>
      </c>
      <c r="F23" s="94">
        <v>640.9375</v>
      </c>
      <c r="G23" s="107">
        <v>660.84848484848487</v>
      </c>
    </row>
    <row r="24" spans="1:24" x14ac:dyDescent="0.2">
      <c r="A24" s="69" t="s">
        <v>7</v>
      </c>
      <c r="B24" s="93">
        <v>67.605633802816897</v>
      </c>
      <c r="C24" s="94">
        <v>76.92307692307692</v>
      </c>
      <c r="D24" s="94">
        <v>69.696969696969703</v>
      </c>
      <c r="E24" s="94">
        <v>54.6875</v>
      </c>
      <c r="F24" s="94">
        <v>79.6875</v>
      </c>
      <c r="G24" s="107">
        <v>71.212121212121218</v>
      </c>
    </row>
    <row r="25" spans="1:24" x14ac:dyDescent="0.2">
      <c r="A25" s="69" t="s">
        <v>8</v>
      </c>
      <c r="B25" s="95">
        <v>9.1788584909247975E-2</v>
      </c>
      <c r="C25" s="96">
        <v>9.0039464143705297E-2</v>
      </c>
      <c r="D25" s="97">
        <v>8.7920385369844908E-2</v>
      </c>
      <c r="E25" s="97">
        <v>0.11603777007290389</v>
      </c>
      <c r="F25" s="97">
        <v>7.8821662703084494E-2</v>
      </c>
      <c r="G25" s="108">
        <v>9.6157887309956044E-2</v>
      </c>
    </row>
    <row r="26" spans="1:24" x14ac:dyDescent="0.2">
      <c r="A26" s="69" t="s">
        <v>9</v>
      </c>
      <c r="B26" s="93">
        <v>61.860335040950929</v>
      </c>
      <c r="C26" s="94">
        <v>58.35942499037391</v>
      </c>
      <c r="D26" s="94">
        <v>58.680196599116179</v>
      </c>
      <c r="E26" s="94">
        <v>78.017269472453975</v>
      </c>
      <c r="F26" s="94">
        <v>50.519759438758214</v>
      </c>
      <c r="G26" s="107">
        <v>63.545794135015804</v>
      </c>
    </row>
    <row r="27" spans="1:24" x14ac:dyDescent="0.2">
      <c r="A27" s="70" t="s">
        <v>10</v>
      </c>
      <c r="B27" s="98">
        <v>183.94366197183103</v>
      </c>
      <c r="C27" s="99">
        <v>158.15384615384619</v>
      </c>
      <c r="D27" s="100">
        <v>177.42424242424238</v>
      </c>
      <c r="E27" s="101">
        <v>182.34375</v>
      </c>
      <c r="F27" s="94">
        <v>150.9375</v>
      </c>
      <c r="G27" s="107">
        <v>170.84848484848487</v>
      </c>
    </row>
    <row r="28" spans="1:24" ht="13.5" thickBot="1" x14ac:dyDescent="0.25">
      <c r="A28" s="71" t="s">
        <v>1</v>
      </c>
      <c r="B28" s="102">
        <v>0.37539522851394086</v>
      </c>
      <c r="C28" s="103">
        <v>0.32276295133437999</v>
      </c>
      <c r="D28" s="104">
        <v>0.36209029066171916</v>
      </c>
      <c r="E28" s="104">
        <v>0.37213010204081631</v>
      </c>
      <c r="F28" s="105">
        <v>0.3080357142857143</v>
      </c>
      <c r="G28" s="109">
        <v>0.34867037724180588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370</v>
      </c>
      <c r="C32" s="84">
        <v>370</v>
      </c>
      <c r="D32" s="84">
        <v>370</v>
      </c>
      <c r="E32" s="84">
        <v>370</v>
      </c>
      <c r="F32" s="84">
        <v>370</v>
      </c>
      <c r="G32" s="178">
        <v>370</v>
      </c>
      <c r="H32" s="84">
        <v>370</v>
      </c>
      <c r="I32" s="147">
        <v>370</v>
      </c>
      <c r="J32" s="9"/>
      <c r="K32" s="9"/>
      <c r="L32" s="9"/>
      <c r="M32" s="8"/>
    </row>
    <row r="33" spans="1:16" x14ac:dyDescent="0.2">
      <c r="A33" s="10" t="s">
        <v>4</v>
      </c>
      <c r="B33" s="16">
        <v>16200</v>
      </c>
      <c r="C33" s="17">
        <v>10600</v>
      </c>
      <c r="D33" s="16">
        <v>17700</v>
      </c>
      <c r="E33" s="16">
        <v>14060</v>
      </c>
      <c r="F33" s="16">
        <v>22830</v>
      </c>
      <c r="G33" s="171">
        <v>24340</v>
      </c>
      <c r="H33" s="21">
        <v>19520</v>
      </c>
      <c r="I33" s="66">
        <v>125250</v>
      </c>
      <c r="J33" s="9"/>
      <c r="K33" s="9"/>
      <c r="L33" s="9"/>
      <c r="M33" s="8"/>
    </row>
    <row r="34" spans="1:16" x14ac:dyDescent="0.2">
      <c r="A34" s="10" t="s">
        <v>5</v>
      </c>
      <c r="B34" s="16">
        <v>45</v>
      </c>
      <c r="C34" s="17">
        <v>30</v>
      </c>
      <c r="D34" s="16">
        <v>50</v>
      </c>
      <c r="E34" s="16">
        <v>38</v>
      </c>
      <c r="F34" s="16">
        <v>60</v>
      </c>
      <c r="G34" s="171">
        <v>63</v>
      </c>
      <c r="H34" s="21">
        <v>46</v>
      </c>
      <c r="I34" s="66">
        <v>332</v>
      </c>
      <c r="J34" s="9"/>
      <c r="K34" s="9"/>
      <c r="L34" s="9"/>
      <c r="M34" s="8"/>
    </row>
    <row r="35" spans="1:16" x14ac:dyDescent="0.2">
      <c r="A35" s="10" t="s">
        <v>6</v>
      </c>
      <c r="B35" s="20">
        <v>360</v>
      </c>
      <c r="C35" s="18">
        <v>353.33333333333331</v>
      </c>
      <c r="D35" s="15">
        <v>354</v>
      </c>
      <c r="E35" s="15">
        <v>370</v>
      </c>
      <c r="F35" s="15">
        <v>380.5</v>
      </c>
      <c r="G35" s="172">
        <v>386.34920634920633</v>
      </c>
      <c r="H35" s="22">
        <v>424.3478260869565</v>
      </c>
      <c r="I35" s="148">
        <v>377.25903614457832</v>
      </c>
      <c r="J35" s="9"/>
      <c r="K35" s="9"/>
      <c r="L35" s="9"/>
      <c r="M35" s="8"/>
    </row>
    <row r="36" spans="1:16" x14ac:dyDescent="0.2">
      <c r="A36" s="10" t="s">
        <v>7</v>
      </c>
      <c r="B36" s="58">
        <v>55.555555555555557</v>
      </c>
      <c r="C36" s="44">
        <v>83.333333333333329</v>
      </c>
      <c r="D36" s="58">
        <v>76</v>
      </c>
      <c r="E36" s="58">
        <v>86.84210526315789</v>
      </c>
      <c r="F36" s="43">
        <v>81.666666666666671</v>
      </c>
      <c r="G36" s="173">
        <v>74.603174603174608</v>
      </c>
      <c r="H36" s="45">
        <v>73.913043478260875</v>
      </c>
      <c r="I36" s="149">
        <v>71.98795180722891</v>
      </c>
      <c r="J36" s="9"/>
      <c r="K36" s="55"/>
      <c r="L36" s="9"/>
      <c r="M36" s="8"/>
    </row>
    <row r="37" spans="1:16" x14ac:dyDescent="0.2">
      <c r="A37" s="10" t="s">
        <v>8</v>
      </c>
      <c r="B37" s="47">
        <v>9.8861835666956582E-2</v>
      </c>
      <c r="C37" s="48">
        <v>7.6409270684213271E-2</v>
      </c>
      <c r="D37" s="47">
        <v>7.3228708456585995E-2</v>
      </c>
      <c r="E37" s="47">
        <v>7.3101935462472817E-2</v>
      </c>
      <c r="F37" s="47">
        <v>6.8099103981474521E-2</v>
      </c>
      <c r="G37" s="174">
        <v>9.0289034204944399E-2</v>
      </c>
      <c r="H37" s="49">
        <v>8.0088615761732582E-2</v>
      </c>
      <c r="I37" s="150">
        <v>0.10055808192743633</v>
      </c>
      <c r="J37" s="9"/>
      <c r="K37" s="9"/>
      <c r="L37" s="9"/>
      <c r="M37" s="8"/>
    </row>
    <row r="38" spans="1:16" x14ac:dyDescent="0.2">
      <c r="A38" s="10" t="s">
        <v>9</v>
      </c>
      <c r="B38" s="46">
        <v>35.590260840104371</v>
      </c>
      <c r="C38" s="50">
        <v>26.997942308422019</v>
      </c>
      <c r="D38" s="46">
        <v>25.922962793631442</v>
      </c>
      <c r="E38" s="46">
        <v>27.047716121114942</v>
      </c>
      <c r="F38" s="46">
        <v>25.911709064951054</v>
      </c>
      <c r="G38" s="175">
        <v>34.883096707116614</v>
      </c>
      <c r="H38" s="45">
        <v>33.985429992804782</v>
      </c>
      <c r="I38" s="85">
        <v>37.936445064492169</v>
      </c>
      <c r="J38" s="9"/>
      <c r="K38" s="9"/>
      <c r="L38" s="9"/>
      <c r="M38" s="8"/>
    </row>
    <row r="39" spans="1:16" x14ac:dyDescent="0.2">
      <c r="A39" s="11" t="s">
        <v>10</v>
      </c>
      <c r="B39" s="41">
        <v>-10</v>
      </c>
      <c r="C39" s="42">
        <v>-16.666666666666686</v>
      </c>
      <c r="D39" s="41">
        <v>-16</v>
      </c>
      <c r="E39" s="41">
        <v>0</v>
      </c>
      <c r="F39" s="46">
        <v>10.5</v>
      </c>
      <c r="G39" s="176">
        <v>16.349206349206327</v>
      </c>
      <c r="H39" s="45">
        <v>54.347826086956502</v>
      </c>
      <c r="I39" s="85">
        <v>7.2590361445783174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-2.7027027027027029E-2</v>
      </c>
      <c r="C40" s="52">
        <v>-4.5045045045045098E-2</v>
      </c>
      <c r="D40" s="51">
        <v>-4.3243243243243246E-2</v>
      </c>
      <c r="E40" s="53">
        <v>0</v>
      </c>
      <c r="F40" s="53">
        <v>2.837837837837838E-2</v>
      </c>
      <c r="G40" s="177">
        <v>4.4187044187044125E-2</v>
      </c>
      <c r="H40" s="59">
        <v>0.14688601645123378</v>
      </c>
      <c r="I40" s="86">
        <v>1.9619016606968426E-2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500</v>
      </c>
      <c r="C44" s="84">
        <v>500</v>
      </c>
      <c r="D44" s="84">
        <v>500</v>
      </c>
      <c r="E44" s="84">
        <v>500</v>
      </c>
      <c r="F44" s="84">
        <v>500</v>
      </c>
      <c r="G44" s="84"/>
      <c r="H44" s="84">
        <v>500</v>
      </c>
      <c r="I44" s="9"/>
      <c r="J44" s="9"/>
      <c r="K44" s="9"/>
      <c r="L44" s="8"/>
    </row>
    <row r="45" spans="1:16" x14ac:dyDescent="0.2">
      <c r="A45" s="10" t="s">
        <v>4</v>
      </c>
      <c r="B45" s="16">
        <v>46810</v>
      </c>
      <c r="C45" s="16">
        <v>47350</v>
      </c>
      <c r="D45" s="16">
        <v>58180</v>
      </c>
      <c r="E45" s="16">
        <v>55710</v>
      </c>
      <c r="F45" s="16">
        <v>58110</v>
      </c>
      <c r="G45" s="16"/>
      <c r="H45" s="16">
        <v>266160</v>
      </c>
      <c r="I45" s="9"/>
      <c r="J45" s="9"/>
      <c r="K45" s="9"/>
      <c r="L45" s="8"/>
    </row>
    <row r="46" spans="1:16" x14ac:dyDescent="0.2">
      <c r="A46" s="10" t="s">
        <v>5</v>
      </c>
      <c r="B46" s="16">
        <v>65</v>
      </c>
      <c r="C46" s="16">
        <v>70</v>
      </c>
      <c r="D46" s="16">
        <v>83</v>
      </c>
      <c r="E46" s="16">
        <v>82</v>
      </c>
      <c r="F46" s="16">
        <v>87</v>
      </c>
      <c r="G46" s="16"/>
      <c r="H46" s="16">
        <v>387</v>
      </c>
      <c r="I46" s="9"/>
      <c r="J46" s="9"/>
      <c r="K46" s="9"/>
      <c r="L46" s="8"/>
    </row>
    <row r="47" spans="1:16" x14ac:dyDescent="0.2">
      <c r="A47" s="10" t="s">
        <v>6</v>
      </c>
      <c r="B47" s="20">
        <v>720.15384615384619</v>
      </c>
      <c r="C47" s="15">
        <v>676.42857142857144</v>
      </c>
      <c r="D47" s="15">
        <v>700.96385542168673</v>
      </c>
      <c r="E47" s="15">
        <v>679.39024390243901</v>
      </c>
      <c r="F47" s="15">
        <v>667.93103448275861</v>
      </c>
      <c r="G47" s="15"/>
      <c r="H47" s="15">
        <v>687.75193798449618</v>
      </c>
      <c r="I47" s="9"/>
      <c r="J47" s="9"/>
      <c r="K47" s="9"/>
      <c r="L47" s="8"/>
    </row>
    <row r="48" spans="1:16" x14ac:dyDescent="0.2">
      <c r="A48" s="10" t="s">
        <v>7</v>
      </c>
      <c r="B48" s="58">
        <v>72.307692307692307</v>
      </c>
      <c r="C48" s="43">
        <v>58.571428571428569</v>
      </c>
      <c r="D48" s="58">
        <v>61.445783132530117</v>
      </c>
      <c r="E48" s="58">
        <v>68.292682926829272</v>
      </c>
      <c r="F48" s="43">
        <v>65.517241379310349</v>
      </c>
      <c r="G48" s="46"/>
      <c r="H48" s="46">
        <v>64.857881136950908</v>
      </c>
      <c r="I48" s="9"/>
      <c r="J48" s="55"/>
      <c r="K48" s="9"/>
      <c r="L48" s="8"/>
    </row>
    <row r="49" spans="1:12" x14ac:dyDescent="0.2">
      <c r="A49" s="10" t="s">
        <v>8</v>
      </c>
      <c r="B49" s="47">
        <v>9.5941796952253411E-2</v>
      </c>
      <c r="C49" s="47">
        <v>0.11328012548237457</v>
      </c>
      <c r="D49" s="47">
        <v>0.10800462522772566</v>
      </c>
      <c r="E49" s="47">
        <v>9.4816798445507916E-2</v>
      </c>
      <c r="F49" s="47">
        <v>0.10368006446075125</v>
      </c>
      <c r="G49" s="56"/>
      <c r="H49" s="56">
        <v>0.10675417178470843</v>
      </c>
      <c r="I49" s="9"/>
      <c r="J49" s="9"/>
      <c r="K49" s="9"/>
      <c r="L49" s="8"/>
    </row>
    <row r="50" spans="1:12" x14ac:dyDescent="0.2">
      <c r="A50" s="10" t="s">
        <v>9</v>
      </c>
      <c r="B50" s="46">
        <v>69.092854082076656</v>
      </c>
      <c r="C50" s="46">
        <v>76.625913451291936</v>
      </c>
      <c r="D50" s="46">
        <v>75.707338503000955</v>
      </c>
      <c r="E50" s="46">
        <v>64.417607821942028</v>
      </c>
      <c r="F50" s="46">
        <v>69.251132710508671</v>
      </c>
      <c r="G50" s="46"/>
      <c r="H50" s="46">
        <v>73.420388532863043</v>
      </c>
      <c r="I50" s="9"/>
      <c r="J50" s="9"/>
      <c r="K50" s="9"/>
      <c r="L50" s="8"/>
    </row>
    <row r="51" spans="1:12" x14ac:dyDescent="0.2">
      <c r="A51" s="11" t="s">
        <v>10</v>
      </c>
      <c r="B51" s="46">
        <v>220.15384615384619</v>
      </c>
      <c r="C51" s="46">
        <v>176.42857142857144</v>
      </c>
      <c r="D51" s="46">
        <v>200.96385542168673</v>
      </c>
      <c r="E51" s="46">
        <v>179.39024390243901</v>
      </c>
      <c r="F51" s="46">
        <v>167.93103448275861</v>
      </c>
      <c r="G51" s="46"/>
      <c r="H51" s="46">
        <v>187.75193798449618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0.4403076923076924</v>
      </c>
      <c r="C52" s="88">
        <v>0.35285714285714287</v>
      </c>
      <c r="D52" s="88">
        <v>0.40192771084337348</v>
      </c>
      <c r="E52" s="89">
        <v>0.35878048780487803</v>
      </c>
      <c r="F52" s="89">
        <v>0.33586206896551724</v>
      </c>
      <c r="G52" s="88"/>
      <c r="H52" s="88">
        <v>0.37550387596899237</v>
      </c>
      <c r="I52" s="9"/>
      <c r="J52" s="9"/>
      <c r="K52" s="9"/>
      <c r="L52" s="8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AC52"/>
  <sheetViews>
    <sheetView topLeftCell="A27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534" t="s">
        <v>18</v>
      </c>
      <c r="C4" s="535"/>
      <c r="D4" s="535"/>
      <c r="E4" s="535"/>
      <c r="F4" s="535"/>
      <c r="G4" s="535"/>
      <c r="H4" s="535"/>
      <c r="I4" s="535"/>
      <c r="J4" s="536"/>
      <c r="K4" s="534" t="s">
        <v>21</v>
      </c>
      <c r="L4" s="535"/>
      <c r="M4" s="535"/>
      <c r="N4" s="535"/>
      <c r="O4" s="535"/>
      <c r="P4" s="535"/>
      <c r="Q4" s="535"/>
      <c r="R4" s="535"/>
      <c r="S4" s="535"/>
      <c r="T4" s="535"/>
      <c r="U4" s="535"/>
      <c r="V4" s="535"/>
      <c r="W4" s="536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450</v>
      </c>
      <c r="C7" s="26">
        <v>450</v>
      </c>
      <c r="D7" s="26">
        <v>450</v>
      </c>
      <c r="E7" s="26">
        <v>450</v>
      </c>
      <c r="F7" s="26">
        <v>450</v>
      </c>
      <c r="G7" s="26">
        <v>450</v>
      </c>
      <c r="H7" s="26">
        <v>450</v>
      </c>
      <c r="I7" s="26">
        <v>450</v>
      </c>
      <c r="J7" s="136">
        <v>450</v>
      </c>
      <c r="K7" s="72">
        <v>450</v>
      </c>
      <c r="L7" s="26">
        <v>450</v>
      </c>
      <c r="M7" s="26">
        <v>450</v>
      </c>
      <c r="N7" s="26">
        <v>450</v>
      </c>
      <c r="O7" s="26">
        <v>450</v>
      </c>
      <c r="P7" s="26">
        <v>450</v>
      </c>
      <c r="Q7" s="26">
        <v>450</v>
      </c>
      <c r="R7" s="26">
        <v>450</v>
      </c>
      <c r="S7" s="136">
        <v>450</v>
      </c>
      <c r="T7" s="136">
        <v>450</v>
      </c>
      <c r="U7" s="136">
        <v>450</v>
      </c>
      <c r="V7" s="136">
        <v>450</v>
      </c>
      <c r="W7" s="136">
        <v>450</v>
      </c>
      <c r="X7" s="151">
        <v>450</v>
      </c>
      <c r="Y7" s="26">
        <v>450</v>
      </c>
      <c r="Z7" s="165">
        <v>450</v>
      </c>
    </row>
    <row r="8" spans="1:29" x14ac:dyDescent="0.2">
      <c r="A8" s="69" t="s">
        <v>4</v>
      </c>
      <c r="B8" s="73">
        <v>8410</v>
      </c>
      <c r="C8" s="16">
        <v>13130</v>
      </c>
      <c r="D8" s="16">
        <v>23030</v>
      </c>
      <c r="E8" s="16">
        <v>22010</v>
      </c>
      <c r="F8" s="16">
        <v>29360</v>
      </c>
      <c r="G8" s="16">
        <v>16370</v>
      </c>
      <c r="H8" s="16">
        <v>18720</v>
      </c>
      <c r="I8" s="16">
        <v>29860</v>
      </c>
      <c r="J8" s="66">
        <v>19920</v>
      </c>
      <c r="K8" s="152">
        <v>14620</v>
      </c>
      <c r="L8" s="16">
        <v>17730</v>
      </c>
      <c r="M8" s="16">
        <v>32580</v>
      </c>
      <c r="N8" s="16">
        <v>20810</v>
      </c>
      <c r="O8" s="29">
        <v>21190</v>
      </c>
      <c r="P8" s="40">
        <v>25310</v>
      </c>
      <c r="Q8" s="34">
        <v>23930</v>
      </c>
      <c r="R8" s="34">
        <v>25380</v>
      </c>
      <c r="S8" s="161">
        <v>22650</v>
      </c>
      <c r="T8" s="161">
        <v>18200</v>
      </c>
      <c r="U8" s="161">
        <v>17830</v>
      </c>
      <c r="V8" s="161">
        <v>21580</v>
      </c>
      <c r="W8" s="140">
        <v>19550</v>
      </c>
      <c r="X8" s="144">
        <v>180810</v>
      </c>
      <c r="Y8" s="23">
        <v>281360</v>
      </c>
      <c r="Z8" s="106">
        <v>462170</v>
      </c>
    </row>
    <row r="9" spans="1:29" x14ac:dyDescent="0.2">
      <c r="A9" s="69" t="s">
        <v>5</v>
      </c>
      <c r="B9" s="73">
        <v>19</v>
      </c>
      <c r="C9" s="16">
        <v>28</v>
      </c>
      <c r="D9" s="16">
        <v>49</v>
      </c>
      <c r="E9" s="16">
        <v>46</v>
      </c>
      <c r="F9" s="16">
        <v>62</v>
      </c>
      <c r="G9" s="16">
        <v>35</v>
      </c>
      <c r="H9" s="16">
        <v>40</v>
      </c>
      <c r="I9" s="16">
        <v>63</v>
      </c>
      <c r="J9" s="66">
        <v>41</v>
      </c>
      <c r="K9" s="152">
        <v>34</v>
      </c>
      <c r="L9" s="16">
        <v>40</v>
      </c>
      <c r="M9" s="16">
        <v>77</v>
      </c>
      <c r="N9" s="16">
        <v>48</v>
      </c>
      <c r="O9" s="29">
        <v>48</v>
      </c>
      <c r="P9" s="61">
        <v>58</v>
      </c>
      <c r="Q9" s="62">
        <v>52</v>
      </c>
      <c r="R9" s="62">
        <v>58</v>
      </c>
      <c r="S9" s="162">
        <v>49</v>
      </c>
      <c r="T9" s="162">
        <v>39</v>
      </c>
      <c r="U9" s="162">
        <v>40</v>
      </c>
      <c r="V9" s="162">
        <v>47</v>
      </c>
      <c r="W9" s="140">
        <v>42</v>
      </c>
      <c r="X9" s="144">
        <v>383</v>
      </c>
      <c r="Y9" s="23">
        <v>632</v>
      </c>
      <c r="Z9" s="106">
        <v>1015</v>
      </c>
    </row>
    <row r="10" spans="1:29" x14ac:dyDescent="0.2">
      <c r="A10" s="69" t="s">
        <v>6</v>
      </c>
      <c r="B10" s="63">
        <v>442.63157894736844</v>
      </c>
      <c r="C10" s="15">
        <v>468.92857142857144</v>
      </c>
      <c r="D10" s="15">
        <v>470</v>
      </c>
      <c r="E10" s="15">
        <v>478.47826086956519</v>
      </c>
      <c r="F10" s="15">
        <v>473.54838709677421</v>
      </c>
      <c r="G10" s="15">
        <v>467.71428571428572</v>
      </c>
      <c r="H10" s="15">
        <v>468</v>
      </c>
      <c r="I10" s="15">
        <v>473.96825396825398</v>
      </c>
      <c r="J10" s="64">
        <v>485.85365853658539</v>
      </c>
      <c r="K10" s="153">
        <v>430</v>
      </c>
      <c r="L10" s="15">
        <v>443.25</v>
      </c>
      <c r="M10" s="15">
        <v>423.11688311688312</v>
      </c>
      <c r="N10" s="15">
        <v>433.54166666666669</v>
      </c>
      <c r="O10" s="27">
        <v>441.45833333333331</v>
      </c>
      <c r="P10" s="35">
        <v>436.37931034482756</v>
      </c>
      <c r="Q10" s="36">
        <v>460.19230769230768</v>
      </c>
      <c r="R10" s="36">
        <v>437.58620689655174</v>
      </c>
      <c r="S10" s="78">
        <v>462.24489795918367</v>
      </c>
      <c r="T10" s="78">
        <v>466.66666666666669</v>
      </c>
      <c r="U10" s="78">
        <v>445.75</v>
      </c>
      <c r="V10" s="78">
        <v>459.14893617021278</v>
      </c>
      <c r="W10" s="141">
        <v>465.47619047619048</v>
      </c>
      <c r="X10" s="145">
        <v>472.08877284595303</v>
      </c>
      <c r="Y10" s="166">
        <v>445.18987341772151</v>
      </c>
      <c r="Z10" s="107">
        <v>455.33990147783248</v>
      </c>
    </row>
    <row r="11" spans="1:29" x14ac:dyDescent="0.2">
      <c r="A11" s="69" t="s">
        <v>7</v>
      </c>
      <c r="B11" s="63">
        <v>47.368421052631582</v>
      </c>
      <c r="C11" s="15">
        <v>75</v>
      </c>
      <c r="D11" s="15">
        <v>67.34693877551021</v>
      </c>
      <c r="E11" s="15">
        <v>60.869565217391305</v>
      </c>
      <c r="F11" s="15">
        <v>80.645161290322577</v>
      </c>
      <c r="G11" s="15">
        <v>71.428571428571431</v>
      </c>
      <c r="H11" s="15">
        <v>77.5</v>
      </c>
      <c r="I11" s="15">
        <v>80.952380952380949</v>
      </c>
      <c r="J11" s="64">
        <v>80.487804878048777</v>
      </c>
      <c r="K11" s="153">
        <v>67.647058823529406</v>
      </c>
      <c r="L11" s="15">
        <v>80</v>
      </c>
      <c r="M11" s="15">
        <v>68.831168831168824</v>
      </c>
      <c r="N11" s="15">
        <v>79.166666666666671</v>
      </c>
      <c r="O11" s="27">
        <v>72.916666666666671</v>
      </c>
      <c r="P11" s="35">
        <v>74.137931034482762</v>
      </c>
      <c r="Q11" s="36">
        <v>65.384615384615387</v>
      </c>
      <c r="R11" s="36">
        <v>58.620689655172413</v>
      </c>
      <c r="S11" s="78">
        <v>55.102040816326529</v>
      </c>
      <c r="T11" s="78">
        <v>64.102564102564102</v>
      </c>
      <c r="U11" s="78">
        <v>62.5</v>
      </c>
      <c r="V11" s="78">
        <v>80.851063829787236</v>
      </c>
      <c r="W11" s="141">
        <v>66.666666666666671</v>
      </c>
      <c r="X11" s="145">
        <v>72.323759791122711</v>
      </c>
      <c r="Y11" s="166">
        <v>60.284810126582279</v>
      </c>
      <c r="Z11" s="107">
        <v>73.103448275862064</v>
      </c>
    </row>
    <row r="12" spans="1:29" x14ac:dyDescent="0.2">
      <c r="A12" s="69" t="s">
        <v>8</v>
      </c>
      <c r="B12" s="74">
        <v>0.12985282631235129</v>
      </c>
      <c r="C12" s="19">
        <v>7.9248188252968713E-2</v>
      </c>
      <c r="D12" s="14">
        <v>0.10694597012619562</v>
      </c>
      <c r="E12" s="14">
        <v>9.192591553615781E-2</v>
      </c>
      <c r="F12" s="14">
        <v>8.3362716843479026E-2</v>
      </c>
      <c r="G12" s="19">
        <v>9.1439424998172758E-2</v>
      </c>
      <c r="H12" s="14">
        <v>8.2783635161583408E-2</v>
      </c>
      <c r="I12" s="19">
        <v>7.6814701548403155E-2</v>
      </c>
      <c r="J12" s="160">
        <v>8.2951415926645469E-2</v>
      </c>
      <c r="K12" s="154">
        <v>9.8666062491146164E-2</v>
      </c>
      <c r="L12" s="14">
        <v>8.655575334106215E-2</v>
      </c>
      <c r="M12" s="19">
        <v>9.6680697962480217E-2</v>
      </c>
      <c r="N12" s="19">
        <v>8.4025509130445097E-2</v>
      </c>
      <c r="O12" s="28">
        <v>8.5258456386249876E-2</v>
      </c>
      <c r="P12" s="14">
        <v>8.8004645777419996E-2</v>
      </c>
      <c r="Q12" s="37">
        <v>0.11051392679350287</v>
      </c>
      <c r="R12" s="37">
        <v>0.11044122910073979</v>
      </c>
      <c r="S12" s="79">
        <v>0.11441269191937845</v>
      </c>
      <c r="T12" s="79">
        <v>9.7576601153255949E-2</v>
      </c>
      <c r="U12" s="79">
        <v>9.1112209840957498E-2</v>
      </c>
      <c r="V12" s="79">
        <v>8.474881549326628E-2</v>
      </c>
      <c r="W12" s="142">
        <v>9.6442160855951184E-2</v>
      </c>
      <c r="X12" s="146">
        <v>9.1415928653908921E-2</v>
      </c>
      <c r="Y12" s="167">
        <v>0.10214026037347036</v>
      </c>
      <c r="Z12" s="108">
        <v>0.1020743662539223</v>
      </c>
    </row>
    <row r="13" spans="1:29" x14ac:dyDescent="0.2">
      <c r="A13" s="69" t="s">
        <v>9</v>
      </c>
      <c r="B13" s="63">
        <v>57.47696154141444</v>
      </c>
      <c r="C13" s="15">
        <v>37.161739705767118</v>
      </c>
      <c r="D13" s="15">
        <v>50.264605959311943</v>
      </c>
      <c r="E13" s="15">
        <v>43.98455219458333</v>
      </c>
      <c r="F13" s="15">
        <v>39.476280105234586</v>
      </c>
      <c r="G13" s="15">
        <v>42.767525349145373</v>
      </c>
      <c r="H13" s="15">
        <v>38.742741255621034</v>
      </c>
      <c r="I13" s="15">
        <v>36.407729971989177</v>
      </c>
      <c r="J13" s="64">
        <v>40.302248908750677</v>
      </c>
      <c r="K13" s="153">
        <v>42.426406871192853</v>
      </c>
      <c r="L13" s="15">
        <v>38.365837668425797</v>
      </c>
      <c r="M13" s="15">
        <v>40.90723557944942</v>
      </c>
      <c r="N13" s="15">
        <v>36.428559270928389</v>
      </c>
      <c r="O13" s="27">
        <v>37.638056058846558</v>
      </c>
      <c r="P13" s="35">
        <v>38.403406631491379</v>
      </c>
      <c r="Q13" s="36">
        <v>50.85765900324084</v>
      </c>
      <c r="R13" s="36">
        <v>48.327558527185793</v>
      </c>
      <c r="S13" s="78">
        <v>52.886683101508609</v>
      </c>
      <c r="T13" s="78">
        <v>45.535747204852775</v>
      </c>
      <c r="U13" s="78">
        <v>40.613267536606806</v>
      </c>
      <c r="V13" s="78">
        <v>38.91232847541886</v>
      </c>
      <c r="W13" s="141">
        <v>44.891529636520133</v>
      </c>
      <c r="X13" s="145">
        <v>43.156433576797056</v>
      </c>
      <c r="Y13" s="166">
        <v>45.47180958651839</v>
      </c>
      <c r="Z13" s="107">
        <v>46.478531873473166</v>
      </c>
    </row>
    <row r="14" spans="1:29" x14ac:dyDescent="0.2">
      <c r="A14" s="70" t="s">
        <v>10</v>
      </c>
      <c r="B14" s="137">
        <v>-7.368421052631561</v>
      </c>
      <c r="C14" s="133">
        <v>18.928571428571445</v>
      </c>
      <c r="D14" s="133">
        <v>20</v>
      </c>
      <c r="E14" s="15">
        <v>28.47826086956519</v>
      </c>
      <c r="F14" s="15">
        <v>23.548387096774206</v>
      </c>
      <c r="G14" s="15">
        <v>17.714285714285722</v>
      </c>
      <c r="H14" s="15">
        <v>18</v>
      </c>
      <c r="I14" s="15">
        <v>23.968253968253975</v>
      </c>
      <c r="J14" s="64">
        <v>35.853658536585385</v>
      </c>
      <c r="K14" s="153">
        <v>-20</v>
      </c>
      <c r="L14" s="15">
        <v>-6.75</v>
      </c>
      <c r="M14" s="15">
        <v>-26.883116883116884</v>
      </c>
      <c r="N14" s="15">
        <v>-16.458333333333314</v>
      </c>
      <c r="O14" s="38">
        <v>-8.5416666666666856</v>
      </c>
      <c r="P14" s="39">
        <v>-13.620689655172441</v>
      </c>
      <c r="Q14" s="36">
        <v>10.192307692307679</v>
      </c>
      <c r="R14" s="36">
        <v>-12.413793103448256</v>
      </c>
      <c r="S14" s="78">
        <v>12.244897959183675</v>
      </c>
      <c r="T14" s="78">
        <v>16.666666666666686</v>
      </c>
      <c r="U14" s="78">
        <v>-4.25</v>
      </c>
      <c r="V14" s="78">
        <v>9.1489361702127781</v>
      </c>
      <c r="W14" s="141">
        <v>15.476190476190482</v>
      </c>
      <c r="X14" s="145">
        <v>22.088772845953031</v>
      </c>
      <c r="Y14" s="166">
        <v>-4.8101265822784853</v>
      </c>
      <c r="Z14" s="107">
        <v>5.339901477832484</v>
      </c>
    </row>
    <row r="15" spans="1:29" ht="13.5" thickBot="1" x14ac:dyDescent="0.25">
      <c r="A15" s="71" t="s">
        <v>1</v>
      </c>
      <c r="B15" s="75">
        <v>-1.6374269005847913E-2</v>
      </c>
      <c r="C15" s="31">
        <v>4.2063492063492101E-2</v>
      </c>
      <c r="D15" s="31">
        <v>4.4444444444444446E-2</v>
      </c>
      <c r="E15" s="31">
        <v>6.3285024154589309E-2</v>
      </c>
      <c r="F15" s="13">
        <v>5.2329749103942683E-2</v>
      </c>
      <c r="G15" s="13">
        <v>3.9365079365079381E-2</v>
      </c>
      <c r="H15" s="31">
        <v>0.04</v>
      </c>
      <c r="I15" s="31">
        <v>5.3262786596119945E-2</v>
      </c>
      <c r="J15" s="76">
        <v>7.9674796747967527E-2</v>
      </c>
      <c r="K15" s="155">
        <v>-4.4444444444444446E-2</v>
      </c>
      <c r="L15" s="13">
        <v>-1.4999999999999999E-2</v>
      </c>
      <c r="M15" s="13">
        <v>-5.9740259740259739E-2</v>
      </c>
      <c r="N15" s="31">
        <v>-3.657407407407403E-2</v>
      </c>
      <c r="O15" s="31">
        <v>-1.8981481481481523E-2</v>
      </c>
      <c r="P15" s="31">
        <v>-3.0268199233716535E-2</v>
      </c>
      <c r="Q15" s="31">
        <v>2.2649572649572621E-2</v>
      </c>
      <c r="R15" s="31">
        <v>-2.7586206896551682E-2</v>
      </c>
      <c r="S15" s="163">
        <v>2.7210884353741499E-2</v>
      </c>
      <c r="T15" s="163">
        <v>3.7037037037037077E-2</v>
      </c>
      <c r="U15" s="163">
        <v>-9.4444444444444445E-3</v>
      </c>
      <c r="V15" s="163">
        <v>2.0330969267139506E-2</v>
      </c>
      <c r="W15" s="143">
        <v>3.4391534391534404E-2</v>
      </c>
      <c r="X15" s="181">
        <v>4.9086161879895625E-2</v>
      </c>
      <c r="Y15" s="182">
        <v>-1.0689170182841079E-2</v>
      </c>
      <c r="Z15" s="183">
        <v>1.1866447728516631E-2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534" t="s">
        <v>23</v>
      </c>
      <c r="C17" s="535"/>
      <c r="D17" s="535"/>
      <c r="E17" s="535"/>
      <c r="F17" s="536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690</v>
      </c>
      <c r="C20" s="110">
        <v>690</v>
      </c>
      <c r="D20" s="110">
        <v>690</v>
      </c>
      <c r="E20" s="110">
        <v>690</v>
      </c>
      <c r="F20" s="110">
        <v>690</v>
      </c>
      <c r="G20" s="111">
        <v>690</v>
      </c>
    </row>
    <row r="21" spans="1:24" x14ac:dyDescent="0.2">
      <c r="A21" s="69" t="s">
        <v>4</v>
      </c>
      <c r="B21" s="91">
        <v>58380</v>
      </c>
      <c r="C21" s="92">
        <v>62000</v>
      </c>
      <c r="D21" s="92">
        <v>62200</v>
      </c>
      <c r="E21" s="92">
        <v>57310</v>
      </c>
      <c r="F21" s="92">
        <v>63180</v>
      </c>
      <c r="G21" s="106">
        <v>303070</v>
      </c>
    </row>
    <row r="22" spans="1:24" x14ac:dyDescent="0.2">
      <c r="A22" s="69" t="s">
        <v>5</v>
      </c>
      <c r="B22" s="91">
        <v>63</v>
      </c>
      <c r="C22" s="92">
        <v>66</v>
      </c>
      <c r="D22" s="92">
        <v>67</v>
      </c>
      <c r="E22" s="92">
        <v>63</v>
      </c>
      <c r="F22" s="92">
        <v>69</v>
      </c>
      <c r="G22" s="106">
        <v>328</v>
      </c>
    </row>
    <row r="23" spans="1:24" x14ac:dyDescent="0.2">
      <c r="A23" s="69" t="s">
        <v>6</v>
      </c>
      <c r="B23" s="93">
        <v>926.66666666666663</v>
      </c>
      <c r="C23" s="94">
        <v>939.39393939393938</v>
      </c>
      <c r="D23" s="94">
        <v>928.35820895522386</v>
      </c>
      <c r="E23" s="94">
        <v>909.68253968253964</v>
      </c>
      <c r="F23" s="94">
        <v>915.6521739130435</v>
      </c>
      <c r="G23" s="107">
        <v>923.9939024390244</v>
      </c>
    </row>
    <row r="24" spans="1:24" x14ac:dyDescent="0.2">
      <c r="A24" s="69" t="s">
        <v>7</v>
      </c>
      <c r="B24" s="93">
        <v>63.492063492063494</v>
      </c>
      <c r="C24" s="94">
        <v>71.212121212121218</v>
      </c>
      <c r="D24" s="94">
        <v>85.074626865671647</v>
      </c>
      <c r="E24" s="94">
        <v>74.603174603174608</v>
      </c>
      <c r="F24" s="94">
        <v>82.608695652173907</v>
      </c>
      <c r="G24" s="107">
        <v>74.390243902439025</v>
      </c>
    </row>
    <row r="25" spans="1:24" x14ac:dyDescent="0.2">
      <c r="A25" s="69" t="s">
        <v>8</v>
      </c>
      <c r="B25" s="95">
        <v>9.6865024084717422E-2</v>
      </c>
      <c r="C25" s="96">
        <v>9.8908191698239098E-2</v>
      </c>
      <c r="D25" s="97">
        <v>7.9691859594333114E-2</v>
      </c>
      <c r="E25" s="97">
        <v>0.10688454085250756</v>
      </c>
      <c r="F25" s="97">
        <v>6.7257880530419506E-2</v>
      </c>
      <c r="G25" s="108">
        <v>9.1342709601154884E-2</v>
      </c>
    </row>
    <row r="26" spans="1:24" x14ac:dyDescent="0.2">
      <c r="A26" s="69" t="s">
        <v>9</v>
      </c>
      <c r="B26" s="93">
        <v>89.761588985171471</v>
      </c>
      <c r="C26" s="94">
        <v>92.913755837739757</v>
      </c>
      <c r="D26" s="94">
        <v>73.982592041306262</v>
      </c>
      <c r="E26" s="94">
        <v>97.231000575511246</v>
      </c>
      <c r="F26" s="94">
        <v>61.584824520462384</v>
      </c>
      <c r="G26" s="107">
        <v>84.400106703725641</v>
      </c>
    </row>
    <row r="27" spans="1:24" x14ac:dyDescent="0.2">
      <c r="A27" s="70" t="s">
        <v>10</v>
      </c>
      <c r="B27" s="98">
        <v>236.66666666666663</v>
      </c>
      <c r="C27" s="99">
        <v>249.39393939393938</v>
      </c>
      <c r="D27" s="100">
        <v>238.35820895522386</v>
      </c>
      <c r="E27" s="101">
        <v>219.68253968253964</v>
      </c>
      <c r="F27" s="94">
        <v>225.6521739130435</v>
      </c>
      <c r="G27" s="107">
        <v>233.9939024390244</v>
      </c>
    </row>
    <row r="28" spans="1:24" ht="13.5" thickBot="1" x14ac:dyDescent="0.25">
      <c r="A28" s="71" t="s">
        <v>1</v>
      </c>
      <c r="B28" s="102">
        <v>0.34299516908212557</v>
      </c>
      <c r="C28" s="103">
        <v>0.36144049187527444</v>
      </c>
      <c r="D28" s="104">
        <v>0.34544667964525194</v>
      </c>
      <c r="E28" s="104">
        <v>0.31838049229353571</v>
      </c>
      <c r="F28" s="105">
        <v>0.32703213610586013</v>
      </c>
      <c r="G28" s="109">
        <v>0.3391215977377165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500</v>
      </c>
      <c r="C32" s="84">
        <v>500</v>
      </c>
      <c r="D32" s="84">
        <v>500</v>
      </c>
      <c r="E32" s="84">
        <v>500</v>
      </c>
      <c r="F32" s="84">
        <v>500</v>
      </c>
      <c r="G32" s="178">
        <v>500</v>
      </c>
      <c r="H32" s="84">
        <v>500</v>
      </c>
      <c r="I32" s="147">
        <v>500</v>
      </c>
      <c r="J32" s="9"/>
      <c r="K32" s="9"/>
      <c r="L32" s="9"/>
      <c r="M32" s="8"/>
    </row>
    <row r="33" spans="1:16" x14ac:dyDescent="0.2">
      <c r="A33" s="10" t="s">
        <v>4</v>
      </c>
      <c r="B33" s="16">
        <v>2040</v>
      </c>
      <c r="C33" s="17">
        <v>16810</v>
      </c>
      <c r="D33" s="16">
        <v>54660</v>
      </c>
      <c r="E33" s="16">
        <v>42390</v>
      </c>
      <c r="F33" s="16">
        <v>27340</v>
      </c>
      <c r="G33" s="171">
        <v>25360</v>
      </c>
      <c r="H33" s="21">
        <v>8790</v>
      </c>
      <c r="I33" s="66">
        <v>177390</v>
      </c>
      <c r="J33" s="9"/>
      <c r="K33" s="9"/>
      <c r="L33" s="9"/>
      <c r="M33" s="8"/>
    </row>
    <row r="34" spans="1:16" x14ac:dyDescent="0.2">
      <c r="A34" s="10" t="s">
        <v>5</v>
      </c>
      <c r="B34" s="16">
        <v>5</v>
      </c>
      <c r="C34" s="17">
        <v>35</v>
      </c>
      <c r="D34" s="16">
        <v>108</v>
      </c>
      <c r="E34" s="16">
        <v>80</v>
      </c>
      <c r="F34" s="16">
        <v>48</v>
      </c>
      <c r="G34" s="171">
        <v>40</v>
      </c>
      <c r="H34" s="21">
        <v>13</v>
      </c>
      <c r="I34" s="66">
        <v>329</v>
      </c>
      <c r="J34" s="9"/>
      <c r="K34" s="9"/>
      <c r="L34" s="9"/>
      <c r="M34" s="8"/>
    </row>
    <row r="35" spans="1:16" x14ac:dyDescent="0.2">
      <c r="A35" s="10" t="s">
        <v>6</v>
      </c>
      <c r="B35" s="20">
        <v>408</v>
      </c>
      <c r="C35" s="18">
        <v>480.28571428571428</v>
      </c>
      <c r="D35" s="15">
        <v>506.11111111111109</v>
      </c>
      <c r="E35" s="15">
        <v>529.875</v>
      </c>
      <c r="F35" s="15">
        <v>569.58333333333337</v>
      </c>
      <c r="G35" s="172">
        <v>634</v>
      </c>
      <c r="H35" s="22">
        <v>676.15384615384619</v>
      </c>
      <c r="I35" s="148">
        <v>539.17933130699089</v>
      </c>
      <c r="J35" s="9"/>
      <c r="K35" s="9"/>
      <c r="L35" s="9"/>
      <c r="M35" s="8"/>
    </row>
    <row r="36" spans="1:16" x14ac:dyDescent="0.2">
      <c r="A36" s="10" t="s">
        <v>7</v>
      </c>
      <c r="B36" s="58">
        <v>100</v>
      </c>
      <c r="C36" s="44">
        <v>91.428571428571431</v>
      </c>
      <c r="D36" s="58">
        <v>100</v>
      </c>
      <c r="E36" s="58">
        <v>98.75</v>
      </c>
      <c r="F36" s="43">
        <v>100</v>
      </c>
      <c r="G36" s="173">
        <v>100</v>
      </c>
      <c r="H36" s="45">
        <v>92.307692307692307</v>
      </c>
      <c r="I36" s="149">
        <v>70.820668693009125</v>
      </c>
      <c r="J36" s="9"/>
      <c r="K36" s="55"/>
      <c r="L36" s="9"/>
      <c r="M36" s="8"/>
    </row>
    <row r="37" spans="1:16" x14ac:dyDescent="0.2">
      <c r="A37" s="10" t="s">
        <v>8</v>
      </c>
      <c r="B37" s="47">
        <v>4.9990387388164553E-2</v>
      </c>
      <c r="C37" s="48">
        <v>5.7288286460456694E-2</v>
      </c>
      <c r="D37" s="47">
        <v>4.0762776350444334E-2</v>
      </c>
      <c r="E37" s="47">
        <v>4.7509471881540644E-2</v>
      </c>
      <c r="F37" s="47">
        <v>3.7063328576132308E-2</v>
      </c>
      <c r="G37" s="174">
        <v>4.4164037854889593E-2</v>
      </c>
      <c r="H37" s="49">
        <v>5.6700504183740702E-2</v>
      </c>
      <c r="I37" s="150">
        <v>0.11095459521603948</v>
      </c>
      <c r="J37" s="9"/>
      <c r="K37" s="9"/>
      <c r="L37" s="9"/>
      <c r="M37" s="8"/>
    </row>
    <row r="38" spans="1:16" x14ac:dyDescent="0.2">
      <c r="A38" s="10" t="s">
        <v>9</v>
      </c>
      <c r="B38" s="46">
        <v>20.396078054371138</v>
      </c>
      <c r="C38" s="50">
        <v>27.514745582865057</v>
      </c>
      <c r="D38" s="46">
        <v>20.630494030697104</v>
      </c>
      <c r="E38" s="46">
        <v>25.174081413231349</v>
      </c>
      <c r="F38" s="46">
        <v>21.110654234822029</v>
      </c>
      <c r="G38" s="175">
        <v>28</v>
      </c>
      <c r="H38" s="45">
        <v>38.338263982698521</v>
      </c>
      <c r="I38" s="85">
        <v>59.824424454022015</v>
      </c>
      <c r="J38" s="9"/>
      <c r="K38" s="9"/>
      <c r="L38" s="9"/>
      <c r="M38" s="8"/>
    </row>
    <row r="39" spans="1:16" x14ac:dyDescent="0.2">
      <c r="A39" s="11" t="s">
        <v>10</v>
      </c>
      <c r="B39" s="41">
        <v>-92</v>
      </c>
      <c r="C39" s="42">
        <v>-19.714285714285722</v>
      </c>
      <c r="D39" s="41">
        <v>6.1111111111110858</v>
      </c>
      <c r="E39" s="41">
        <v>29.875</v>
      </c>
      <c r="F39" s="46">
        <v>69.583333333333371</v>
      </c>
      <c r="G39" s="176">
        <v>134</v>
      </c>
      <c r="H39" s="45">
        <v>176.15384615384619</v>
      </c>
      <c r="I39" s="85">
        <v>39.179331306990889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-0.184</v>
      </c>
      <c r="C40" s="52">
        <v>-3.9428571428571445E-2</v>
      </c>
      <c r="D40" s="51">
        <v>1.2222222222222173E-2</v>
      </c>
      <c r="E40" s="53">
        <v>5.9749999999999998E-2</v>
      </c>
      <c r="F40" s="53">
        <v>0.13916666666666674</v>
      </c>
      <c r="G40" s="177">
        <v>0.26800000000000002</v>
      </c>
      <c r="H40" s="59">
        <v>0.35230769230769238</v>
      </c>
      <c r="I40" s="86">
        <v>7.8358662613981778E-2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690</v>
      </c>
      <c r="C44" s="84">
        <v>690</v>
      </c>
      <c r="D44" s="84">
        <v>690</v>
      </c>
      <c r="E44" s="84">
        <v>690</v>
      </c>
      <c r="F44" s="84">
        <v>690</v>
      </c>
      <c r="G44" s="84"/>
      <c r="H44" s="84">
        <v>690</v>
      </c>
      <c r="I44" s="9"/>
      <c r="J44" s="9"/>
      <c r="K44" s="9"/>
      <c r="L44" s="8"/>
    </row>
    <row r="45" spans="1:16" x14ac:dyDescent="0.2">
      <c r="A45" s="10" t="s">
        <v>4</v>
      </c>
      <c r="B45" s="16">
        <v>12180</v>
      </c>
      <c r="C45" s="16">
        <v>21290</v>
      </c>
      <c r="D45" s="16">
        <v>14110</v>
      </c>
      <c r="E45" s="16">
        <v>13490</v>
      </c>
      <c r="F45" s="16">
        <v>7140</v>
      </c>
      <c r="G45" s="16"/>
      <c r="H45" s="16">
        <v>68210</v>
      </c>
      <c r="I45" s="9"/>
      <c r="J45" s="9"/>
      <c r="K45" s="9"/>
      <c r="L45" s="8"/>
    </row>
    <row r="46" spans="1:16" x14ac:dyDescent="0.2">
      <c r="A46" s="10" t="s">
        <v>5</v>
      </c>
      <c r="B46" s="16">
        <v>12</v>
      </c>
      <c r="C46" s="16">
        <v>20</v>
      </c>
      <c r="D46" s="16">
        <v>13</v>
      </c>
      <c r="E46" s="16">
        <v>12</v>
      </c>
      <c r="F46" s="16">
        <v>6</v>
      </c>
      <c r="G46" s="16"/>
      <c r="H46" s="16">
        <v>63</v>
      </c>
      <c r="I46" s="9"/>
      <c r="J46" s="9"/>
      <c r="K46" s="9"/>
      <c r="L46" s="8"/>
    </row>
    <row r="47" spans="1:16" x14ac:dyDescent="0.2">
      <c r="A47" s="10" t="s">
        <v>6</v>
      </c>
      <c r="B47" s="20">
        <v>1015</v>
      </c>
      <c r="C47" s="15">
        <v>1064.5</v>
      </c>
      <c r="D47" s="15">
        <v>1085.3846153846155</v>
      </c>
      <c r="E47" s="15">
        <v>1124.1666666666667</v>
      </c>
      <c r="F47" s="15">
        <v>1190</v>
      </c>
      <c r="G47" s="15"/>
      <c r="H47" s="15">
        <v>1082.6984126984128</v>
      </c>
      <c r="I47" s="9"/>
      <c r="J47" s="9"/>
      <c r="K47" s="9"/>
      <c r="L47" s="8"/>
    </row>
    <row r="48" spans="1:16" x14ac:dyDescent="0.2">
      <c r="A48" s="10" t="s">
        <v>7</v>
      </c>
      <c r="B48" s="58">
        <v>100</v>
      </c>
      <c r="C48" s="43">
        <v>100</v>
      </c>
      <c r="D48" s="58">
        <v>100</v>
      </c>
      <c r="E48" s="58">
        <v>100</v>
      </c>
      <c r="F48" s="43">
        <v>100</v>
      </c>
      <c r="G48" s="46"/>
      <c r="H48" s="46">
        <v>95.238095238095241</v>
      </c>
      <c r="I48" s="9"/>
      <c r="J48" s="55"/>
      <c r="K48" s="9"/>
      <c r="L48" s="8"/>
    </row>
    <row r="49" spans="1:12" x14ac:dyDescent="0.2">
      <c r="A49" s="10" t="s">
        <v>8</v>
      </c>
      <c r="B49" s="47">
        <v>1.1015113189654136E-2</v>
      </c>
      <c r="C49" s="47">
        <v>1.2768696307250528E-2</v>
      </c>
      <c r="D49" s="47">
        <v>1.1205803189821659E-2</v>
      </c>
      <c r="E49" s="47">
        <v>1.5173824677877614E-2</v>
      </c>
      <c r="F49" s="47">
        <v>2.8702943322015683E-2</v>
      </c>
      <c r="G49" s="56"/>
      <c r="H49" s="56">
        <v>4.7843021385418127E-2</v>
      </c>
      <c r="I49" s="9"/>
      <c r="J49" s="9"/>
      <c r="K49" s="9"/>
      <c r="L49" s="8"/>
    </row>
    <row r="50" spans="1:12" x14ac:dyDescent="0.2">
      <c r="A50" s="10" t="s">
        <v>9</v>
      </c>
      <c r="B50" s="46">
        <v>11.180339887498949</v>
      </c>
      <c r="C50" s="46">
        <v>13.592277219068187</v>
      </c>
      <c r="D50" s="46">
        <v>12.162606385260279</v>
      </c>
      <c r="E50" s="46">
        <v>17.057907908714085</v>
      </c>
      <c r="F50" s="46">
        <v>34.156502553198663</v>
      </c>
      <c r="G50" s="46"/>
      <c r="H50" s="46">
        <v>51.799563312688427</v>
      </c>
      <c r="I50" s="9"/>
      <c r="J50" s="9"/>
      <c r="K50" s="9"/>
      <c r="L50" s="8"/>
    </row>
    <row r="51" spans="1:12" x14ac:dyDescent="0.2">
      <c r="A51" s="11" t="s">
        <v>10</v>
      </c>
      <c r="B51" s="46">
        <v>325</v>
      </c>
      <c r="C51" s="46">
        <v>374.5</v>
      </c>
      <c r="D51" s="46">
        <v>395.38461538461547</v>
      </c>
      <c r="E51" s="46">
        <v>434.16666666666674</v>
      </c>
      <c r="F51" s="46">
        <v>500</v>
      </c>
      <c r="G51" s="46"/>
      <c r="H51" s="46">
        <v>392.69841269841277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0.47101449275362317</v>
      </c>
      <c r="C52" s="88">
        <v>0.54275362318840581</v>
      </c>
      <c r="D52" s="88">
        <v>0.57302118171683403</v>
      </c>
      <c r="E52" s="89">
        <v>0.62922705314009675</v>
      </c>
      <c r="F52" s="89">
        <v>0.72463768115942029</v>
      </c>
      <c r="G52" s="88"/>
      <c r="H52" s="88">
        <v>0.56912813434552578</v>
      </c>
      <c r="I52" s="9"/>
      <c r="J52" s="9"/>
      <c r="K52" s="9"/>
      <c r="L52" s="8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R27"/>
  <sheetViews>
    <sheetView topLeftCell="J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537" t="s">
        <v>42</v>
      </c>
      <c r="B1" s="537"/>
      <c r="C1">
        <v>12377</v>
      </c>
      <c r="D1" s="185" t="s">
        <v>46</v>
      </c>
      <c r="E1" s="195" t="s">
        <v>47</v>
      </c>
    </row>
    <row r="2" spans="1:18" ht="38.25" x14ac:dyDescent="0.2">
      <c r="A2" s="65" t="s">
        <v>29</v>
      </c>
      <c r="B2" s="196" t="s">
        <v>30</v>
      </c>
      <c r="C2" s="196" t="s">
        <v>35</v>
      </c>
      <c r="D2" s="196" t="s">
        <v>37</v>
      </c>
      <c r="E2" s="197" t="s">
        <v>41</v>
      </c>
      <c r="F2" s="197" t="s">
        <v>40</v>
      </c>
      <c r="G2" s="197" t="s">
        <v>36</v>
      </c>
      <c r="H2" s="196" t="s">
        <v>38</v>
      </c>
      <c r="I2" s="197" t="s">
        <v>43</v>
      </c>
      <c r="J2" s="65" t="s">
        <v>13</v>
      </c>
      <c r="K2" s="196" t="s">
        <v>32</v>
      </c>
      <c r="L2" s="65" t="s">
        <v>31</v>
      </c>
      <c r="M2" s="197" t="s">
        <v>44</v>
      </c>
      <c r="N2" s="196" t="s">
        <v>39</v>
      </c>
      <c r="O2" s="197" t="s">
        <v>45</v>
      </c>
      <c r="P2" s="196" t="s">
        <v>33</v>
      </c>
      <c r="Q2" s="65" t="s">
        <v>34</v>
      </c>
    </row>
    <row r="3" spans="1:18" x14ac:dyDescent="0.2">
      <c r="A3">
        <v>1</v>
      </c>
      <c r="B3" s="186">
        <f>C1-(C3+E3+F3)</f>
        <v>12244</v>
      </c>
      <c r="C3" s="184">
        <v>133</v>
      </c>
      <c r="D3" s="191">
        <f>(C3/B3)*100</f>
        <v>1.0862463247304803</v>
      </c>
      <c r="E3" s="194"/>
      <c r="F3" s="194"/>
      <c r="G3" s="186">
        <f>C3</f>
        <v>133</v>
      </c>
      <c r="H3" s="191">
        <f>(G3/$C$1)*100</f>
        <v>1.0745738062535348</v>
      </c>
      <c r="I3" s="186">
        <f>C3+E3+F3</f>
        <v>133</v>
      </c>
      <c r="J3" s="187">
        <v>20.106641153684603</v>
      </c>
      <c r="L3" s="184">
        <v>149.31</v>
      </c>
      <c r="M3" s="188"/>
      <c r="N3">
        <v>110</v>
      </c>
      <c r="P3" s="192">
        <f>((L3/N3)*100)-100</f>
        <v>35.73636363636362</v>
      </c>
      <c r="Q3" s="184">
        <v>74.569999999999993</v>
      </c>
    </row>
    <row r="4" spans="1:18" x14ac:dyDescent="0.2">
      <c r="A4">
        <v>2</v>
      </c>
      <c r="B4" s="186">
        <f>B3-(C4+E4+F4)</f>
        <v>12169</v>
      </c>
      <c r="C4" s="184">
        <v>66</v>
      </c>
      <c r="D4" s="191">
        <f t="shared" ref="D4:D26" si="0">(C4/B4)*100</f>
        <v>0.54236173884460515</v>
      </c>
      <c r="E4" s="194"/>
      <c r="F4" s="194">
        <v>9</v>
      </c>
      <c r="G4" s="186">
        <f>G3+C4</f>
        <v>199</v>
      </c>
      <c r="H4" s="191">
        <f t="shared" ref="H4:H26" si="1">(G4/$C$1)*100</f>
        <v>1.6078209582289731</v>
      </c>
      <c r="I4" s="186">
        <f>I3+C4+E4+F4</f>
        <v>208</v>
      </c>
      <c r="J4" s="187">
        <v>24.896148700978667</v>
      </c>
      <c r="K4" s="191">
        <f>J4-J3</f>
        <v>4.7895075472940647</v>
      </c>
      <c r="L4" s="184">
        <v>221.39</v>
      </c>
      <c r="M4" s="188">
        <f>L4-L3</f>
        <v>72.079999999999984</v>
      </c>
      <c r="N4">
        <v>215</v>
      </c>
      <c r="O4" s="185">
        <f>N4-N3</f>
        <v>105</v>
      </c>
      <c r="P4" s="192">
        <f t="shared" ref="P4:P26" si="2">((L4/N4)*100)-100</f>
        <v>2.9720930232558089</v>
      </c>
      <c r="Q4" s="184">
        <v>74.180000000000007</v>
      </c>
    </row>
    <row r="5" spans="1:18" x14ac:dyDescent="0.2">
      <c r="A5">
        <v>3</v>
      </c>
      <c r="B5" s="186">
        <f t="shared" ref="B5:B26" si="3">B4-(C5+E5+F5)</f>
        <v>12151</v>
      </c>
      <c r="C5" s="184">
        <v>18</v>
      </c>
      <c r="D5" s="191">
        <f t="shared" si="0"/>
        <v>0.14813595588840422</v>
      </c>
      <c r="E5" s="194"/>
      <c r="F5" s="194"/>
      <c r="G5" s="186">
        <f t="shared" ref="G5:G26" si="4">G4+C5</f>
        <v>217</v>
      </c>
      <c r="H5" s="191">
        <f t="shared" si="1"/>
        <v>1.7532519996768199</v>
      </c>
      <c r="I5" s="186">
        <f t="shared" ref="I5:I26" si="5">I4+C5+E5+F5</f>
        <v>226</v>
      </c>
      <c r="J5" s="187">
        <v>30.059230009871669</v>
      </c>
      <c r="K5" s="191">
        <f t="shared" ref="K5:K26" si="6">J5-J4</f>
        <v>5.1630813088930019</v>
      </c>
      <c r="L5" s="184">
        <v>330.31</v>
      </c>
      <c r="M5" s="188">
        <f t="shared" ref="M5:M26" si="7">L5-L4</f>
        <v>108.92000000000002</v>
      </c>
      <c r="N5">
        <v>330</v>
      </c>
      <c r="O5" s="185">
        <f t="shared" ref="O5:O26" si="8">N5-N4</f>
        <v>115</v>
      </c>
      <c r="P5" s="192">
        <f t="shared" si="2"/>
        <v>9.3939393939407978E-2</v>
      </c>
      <c r="Q5" s="187">
        <v>71.2</v>
      </c>
    </row>
    <row r="6" spans="1:18" x14ac:dyDescent="0.2">
      <c r="A6">
        <v>4</v>
      </c>
      <c r="B6" s="186">
        <f t="shared" si="3"/>
        <v>12134</v>
      </c>
      <c r="C6" s="184">
        <v>17</v>
      </c>
      <c r="D6" s="191">
        <f t="shared" si="0"/>
        <v>0.14010219218724246</v>
      </c>
      <c r="E6" s="194"/>
      <c r="F6" s="194"/>
      <c r="G6" s="186">
        <f t="shared" si="4"/>
        <v>234</v>
      </c>
      <c r="H6" s="191">
        <f t="shared" si="1"/>
        <v>1.8906035388220086</v>
      </c>
      <c r="I6" s="186">
        <f t="shared" si="5"/>
        <v>243</v>
      </c>
      <c r="J6" s="187">
        <v>35.556000141221332</v>
      </c>
      <c r="K6" s="191">
        <f t="shared" si="6"/>
        <v>5.4967701313496633</v>
      </c>
      <c r="L6" s="184">
        <v>455.34</v>
      </c>
      <c r="M6" s="188">
        <f t="shared" si="7"/>
        <v>125.02999999999997</v>
      </c>
      <c r="N6">
        <v>450</v>
      </c>
      <c r="O6" s="185">
        <f t="shared" si="8"/>
        <v>120</v>
      </c>
      <c r="P6" s="192">
        <f t="shared" si="2"/>
        <v>1.1866666666666674</v>
      </c>
      <c r="Q6" s="187">
        <v>73.099999999999994</v>
      </c>
    </row>
    <row r="7" spans="1:18" x14ac:dyDescent="0.2">
      <c r="A7">
        <v>5</v>
      </c>
      <c r="B7" s="186">
        <f t="shared" si="3"/>
        <v>12124</v>
      </c>
      <c r="C7" s="184">
        <v>10</v>
      </c>
      <c r="D7" s="191">
        <f t="shared" si="0"/>
        <v>8.2481029363246458E-2</v>
      </c>
      <c r="E7" s="194"/>
      <c r="F7" s="194"/>
      <c r="G7" s="186">
        <f t="shared" si="4"/>
        <v>244</v>
      </c>
      <c r="H7" s="191">
        <f t="shared" si="1"/>
        <v>1.9713985618485901</v>
      </c>
      <c r="I7" s="186">
        <f t="shared" si="5"/>
        <v>253</v>
      </c>
      <c r="J7" s="187">
        <v>39.786579979506023</v>
      </c>
      <c r="K7" s="191">
        <f t="shared" si="6"/>
        <v>4.2305798382846902</v>
      </c>
      <c r="L7" s="184">
        <v>583.94000000000005</v>
      </c>
      <c r="M7" s="188">
        <f t="shared" si="7"/>
        <v>128.60000000000008</v>
      </c>
      <c r="N7">
        <v>560</v>
      </c>
      <c r="O7" s="185">
        <f t="shared" si="8"/>
        <v>110</v>
      </c>
      <c r="P7" s="192">
        <f t="shared" si="2"/>
        <v>4.2750000000000057</v>
      </c>
      <c r="Q7" s="184">
        <v>81.819999999999993</v>
      </c>
    </row>
    <row r="8" spans="1:18" x14ac:dyDescent="0.2">
      <c r="A8">
        <v>6</v>
      </c>
      <c r="B8" s="186">
        <f t="shared" si="3"/>
        <v>12110</v>
      </c>
      <c r="C8" s="184">
        <v>14</v>
      </c>
      <c r="D8" s="191">
        <f t="shared" si="0"/>
        <v>0.11560693641618498</v>
      </c>
      <c r="E8" s="194"/>
      <c r="F8" s="194"/>
      <c r="G8" s="186">
        <f t="shared" si="4"/>
        <v>258</v>
      </c>
      <c r="H8" s="191">
        <f t="shared" si="1"/>
        <v>2.0845115940858041</v>
      </c>
      <c r="I8" s="186">
        <f t="shared" si="5"/>
        <v>267</v>
      </c>
      <c r="J8" s="187">
        <v>43.049348505394732</v>
      </c>
      <c r="K8" s="191">
        <f t="shared" si="6"/>
        <v>3.2627685258887098</v>
      </c>
      <c r="L8" s="184">
        <v>684.04</v>
      </c>
      <c r="M8" s="188">
        <f t="shared" si="7"/>
        <v>100.09999999999991</v>
      </c>
      <c r="N8">
        <v>660</v>
      </c>
      <c r="O8" s="185">
        <f t="shared" si="8"/>
        <v>100</v>
      </c>
      <c r="P8" s="192">
        <f t="shared" si="2"/>
        <v>3.6424242424242408</v>
      </c>
      <c r="Q8" s="184">
        <v>84.93</v>
      </c>
    </row>
    <row r="9" spans="1:18" x14ac:dyDescent="0.2">
      <c r="A9">
        <v>7</v>
      </c>
      <c r="B9" s="186">
        <f t="shared" si="3"/>
        <v>12108</v>
      </c>
      <c r="C9" s="184">
        <v>2</v>
      </c>
      <c r="D9" s="191">
        <f t="shared" si="0"/>
        <v>1.6518004625041292E-2</v>
      </c>
      <c r="E9" s="194"/>
      <c r="F9" s="194"/>
      <c r="G9" s="186">
        <f t="shared" si="4"/>
        <v>260</v>
      </c>
      <c r="H9" s="191">
        <f t="shared" si="1"/>
        <v>2.1006705986911207</v>
      </c>
      <c r="I9" s="186">
        <f t="shared" si="5"/>
        <v>269</v>
      </c>
      <c r="J9" s="187">
        <v>45.077897418358077</v>
      </c>
      <c r="K9" s="191">
        <f t="shared" si="6"/>
        <v>2.0285489129633447</v>
      </c>
      <c r="L9" s="184">
        <v>760.34</v>
      </c>
      <c r="M9" s="188">
        <f t="shared" si="7"/>
        <v>76.300000000000068</v>
      </c>
      <c r="N9">
        <v>760</v>
      </c>
      <c r="O9" s="185">
        <f t="shared" si="8"/>
        <v>100</v>
      </c>
      <c r="P9" s="192">
        <f t="shared" si="2"/>
        <v>4.473684210526585E-2</v>
      </c>
      <c r="Q9" s="184">
        <v>82.61</v>
      </c>
    </row>
    <row r="10" spans="1:18" x14ac:dyDescent="0.2">
      <c r="A10">
        <v>8</v>
      </c>
      <c r="B10" s="186">
        <f t="shared" si="3"/>
        <v>12098</v>
      </c>
      <c r="C10" s="184">
        <v>10</v>
      </c>
      <c r="D10" s="191">
        <f t="shared" si="0"/>
        <v>8.2658290626549835E-2</v>
      </c>
      <c r="E10" s="194"/>
      <c r="F10" s="194"/>
      <c r="G10" s="186">
        <f t="shared" si="4"/>
        <v>270</v>
      </c>
      <c r="H10" s="191">
        <f t="shared" si="1"/>
        <v>2.181465621717702</v>
      </c>
      <c r="I10" s="186">
        <f t="shared" si="5"/>
        <v>279</v>
      </c>
      <c r="J10" s="187">
        <v>47.584424168742103</v>
      </c>
      <c r="K10" s="191">
        <f t="shared" si="6"/>
        <v>2.5065267503840261</v>
      </c>
      <c r="L10" s="184">
        <v>857.86</v>
      </c>
      <c r="M10" s="188">
        <f t="shared" si="7"/>
        <v>97.519999999999982</v>
      </c>
      <c r="N10">
        <v>860</v>
      </c>
      <c r="O10" s="185">
        <f t="shared" si="8"/>
        <v>100</v>
      </c>
      <c r="P10" s="192">
        <f t="shared" si="2"/>
        <v>-0.248837209302323</v>
      </c>
      <c r="Q10" s="184">
        <v>76.62</v>
      </c>
    </row>
    <row r="11" spans="1:18" x14ac:dyDescent="0.2">
      <c r="A11">
        <v>9</v>
      </c>
      <c r="B11" s="186">
        <f t="shared" si="3"/>
        <v>12090</v>
      </c>
      <c r="C11" s="184">
        <v>8</v>
      </c>
      <c r="D11" s="191">
        <f t="shared" si="0"/>
        <v>6.6170388751033912E-2</v>
      </c>
      <c r="E11" s="194"/>
      <c r="F11" s="194"/>
      <c r="G11" s="186">
        <f t="shared" si="4"/>
        <v>278</v>
      </c>
      <c r="H11" s="191">
        <f t="shared" si="1"/>
        <v>2.2461016401389675</v>
      </c>
      <c r="I11" s="186">
        <f t="shared" si="5"/>
        <v>287</v>
      </c>
      <c r="J11" s="187">
        <v>50.644304021732708</v>
      </c>
      <c r="K11" s="191">
        <f t="shared" si="6"/>
        <v>3.0598798529906048</v>
      </c>
      <c r="L11" s="184">
        <v>940.35</v>
      </c>
      <c r="M11" s="188">
        <f t="shared" si="7"/>
        <v>82.490000000000009</v>
      </c>
      <c r="N11">
        <v>960</v>
      </c>
      <c r="O11" s="185">
        <f t="shared" si="8"/>
        <v>100</v>
      </c>
      <c r="P11" s="192">
        <f t="shared" si="2"/>
        <v>-2.0468749999999858</v>
      </c>
      <c r="Q11" s="184">
        <v>86.67</v>
      </c>
    </row>
    <row r="12" spans="1:18" x14ac:dyDescent="0.2">
      <c r="A12">
        <v>10</v>
      </c>
      <c r="B12" s="186">
        <f t="shared" si="3"/>
        <v>12082</v>
      </c>
      <c r="C12" s="184">
        <v>8</v>
      </c>
      <c r="D12" s="191">
        <f t="shared" si="0"/>
        <v>6.6214202946532033E-2</v>
      </c>
      <c r="E12" s="194"/>
      <c r="F12" s="194"/>
      <c r="G12" s="186">
        <f t="shared" si="4"/>
        <v>286</v>
      </c>
      <c r="H12" s="191">
        <f t="shared" si="1"/>
        <v>2.3107376585602326</v>
      </c>
      <c r="I12" s="186">
        <f t="shared" si="5"/>
        <v>295</v>
      </c>
      <c r="J12" s="187">
        <v>53.392665082910803</v>
      </c>
      <c r="K12" s="191">
        <f t="shared" si="6"/>
        <v>2.7483610611780946</v>
      </c>
      <c r="L12" s="187">
        <v>1027.7</v>
      </c>
      <c r="M12" s="188">
        <f t="shared" si="7"/>
        <v>87.350000000000023</v>
      </c>
      <c r="N12" s="186">
        <v>1060</v>
      </c>
      <c r="O12" s="185">
        <f t="shared" si="8"/>
        <v>100</v>
      </c>
      <c r="P12" s="192">
        <f t="shared" si="2"/>
        <v>-3.0471698113207424</v>
      </c>
      <c r="Q12" s="184">
        <v>89.94</v>
      </c>
    </row>
    <row r="13" spans="1:18" x14ac:dyDescent="0.2">
      <c r="A13">
        <v>11</v>
      </c>
      <c r="B13" s="186">
        <f t="shared" si="3"/>
        <v>12079</v>
      </c>
      <c r="C13" s="184">
        <v>3</v>
      </c>
      <c r="D13" s="191">
        <f t="shared" si="0"/>
        <v>2.483649308717609E-2</v>
      </c>
      <c r="E13" s="194"/>
      <c r="F13" s="194"/>
      <c r="G13" s="186">
        <f t="shared" si="4"/>
        <v>289</v>
      </c>
      <c r="H13" s="191">
        <f t="shared" si="1"/>
        <v>2.3349761654682073</v>
      </c>
      <c r="I13" s="186">
        <f t="shared" si="5"/>
        <v>298</v>
      </c>
      <c r="J13" s="187">
        <v>56.42</v>
      </c>
      <c r="K13" s="191">
        <f t="shared" si="6"/>
        <v>3.027334917089199</v>
      </c>
      <c r="L13" s="187">
        <v>1123.42</v>
      </c>
      <c r="M13" s="188">
        <f t="shared" si="7"/>
        <v>95.720000000000027</v>
      </c>
      <c r="N13" s="186">
        <v>1160</v>
      </c>
      <c r="O13" s="185">
        <f t="shared" si="8"/>
        <v>100</v>
      </c>
      <c r="P13" s="192">
        <f t="shared" si="2"/>
        <v>-3.1534482758620612</v>
      </c>
      <c r="Q13" s="184">
        <v>85.46</v>
      </c>
      <c r="R13" s="193"/>
    </row>
    <row r="14" spans="1:18" hidden="1" x14ac:dyDescent="0.2">
      <c r="A14">
        <v>12</v>
      </c>
      <c r="B14" s="186">
        <f t="shared" si="3"/>
        <v>12079</v>
      </c>
      <c r="C14" s="184"/>
      <c r="D14" s="191">
        <f t="shared" si="0"/>
        <v>0</v>
      </c>
      <c r="E14" s="184"/>
      <c r="F14" s="184"/>
      <c r="G14" s="186">
        <f t="shared" si="4"/>
        <v>289</v>
      </c>
      <c r="H14" s="191">
        <f t="shared" si="1"/>
        <v>2.3349761654682073</v>
      </c>
      <c r="I14" s="186">
        <f t="shared" si="5"/>
        <v>298</v>
      </c>
      <c r="J14" s="184"/>
      <c r="K14" s="191">
        <f t="shared" si="6"/>
        <v>-56.42</v>
      </c>
      <c r="L14" s="184"/>
      <c r="M14" s="188">
        <f t="shared" si="7"/>
        <v>-1123.42</v>
      </c>
      <c r="N14">
        <v>1250</v>
      </c>
      <c r="O14" s="185">
        <f t="shared" si="8"/>
        <v>90</v>
      </c>
      <c r="P14" s="192">
        <f t="shared" si="2"/>
        <v>-100</v>
      </c>
      <c r="Q14" s="184"/>
    </row>
    <row r="15" spans="1:18" hidden="1" x14ac:dyDescent="0.2">
      <c r="A15">
        <v>13</v>
      </c>
      <c r="B15" s="186">
        <f t="shared" si="3"/>
        <v>12079</v>
      </c>
      <c r="C15" s="184"/>
      <c r="D15" s="191">
        <f t="shared" si="0"/>
        <v>0</v>
      </c>
      <c r="E15" s="184"/>
      <c r="F15" s="184"/>
      <c r="G15" s="186">
        <f t="shared" si="4"/>
        <v>289</v>
      </c>
      <c r="H15" s="191">
        <f t="shared" si="1"/>
        <v>2.3349761654682073</v>
      </c>
      <c r="I15" s="186">
        <f t="shared" si="5"/>
        <v>298</v>
      </c>
      <c r="J15" s="184"/>
      <c r="K15" s="191">
        <f t="shared" si="6"/>
        <v>0</v>
      </c>
      <c r="L15" s="184"/>
      <c r="M15" s="188">
        <f t="shared" si="7"/>
        <v>0</v>
      </c>
      <c r="N15">
        <v>1340</v>
      </c>
      <c r="O15" s="185">
        <f t="shared" si="8"/>
        <v>90</v>
      </c>
      <c r="P15" s="192">
        <f t="shared" si="2"/>
        <v>-100</v>
      </c>
      <c r="Q15" s="184"/>
    </row>
    <row r="16" spans="1:18" hidden="1" x14ac:dyDescent="0.2">
      <c r="A16">
        <v>14</v>
      </c>
      <c r="B16" s="186">
        <f t="shared" si="3"/>
        <v>12079</v>
      </c>
      <c r="C16" s="184"/>
      <c r="D16" s="191">
        <f t="shared" si="0"/>
        <v>0</v>
      </c>
      <c r="E16" s="184"/>
      <c r="F16" s="184"/>
      <c r="G16" s="186">
        <f t="shared" si="4"/>
        <v>289</v>
      </c>
      <c r="H16" s="191">
        <f t="shared" si="1"/>
        <v>2.3349761654682073</v>
      </c>
      <c r="I16" s="186">
        <f t="shared" si="5"/>
        <v>298</v>
      </c>
      <c r="J16" s="184"/>
      <c r="K16" s="191">
        <f t="shared" si="6"/>
        <v>0</v>
      </c>
      <c r="L16" s="184"/>
      <c r="M16" s="188">
        <f t="shared" si="7"/>
        <v>0</v>
      </c>
      <c r="N16">
        <v>1430</v>
      </c>
      <c r="O16" s="185">
        <f t="shared" si="8"/>
        <v>90</v>
      </c>
      <c r="P16" s="192">
        <f t="shared" si="2"/>
        <v>-100</v>
      </c>
      <c r="Q16" s="184"/>
    </row>
    <row r="17" spans="1:17" hidden="1" x14ac:dyDescent="0.2">
      <c r="A17">
        <v>15</v>
      </c>
      <c r="B17" s="186">
        <f t="shared" si="3"/>
        <v>12079</v>
      </c>
      <c r="C17" s="184"/>
      <c r="D17" s="191">
        <f t="shared" si="0"/>
        <v>0</v>
      </c>
      <c r="E17" s="184"/>
      <c r="F17" s="184"/>
      <c r="G17" s="186">
        <f t="shared" si="4"/>
        <v>289</v>
      </c>
      <c r="H17" s="191">
        <f t="shared" si="1"/>
        <v>2.3349761654682073</v>
      </c>
      <c r="I17" s="186">
        <f t="shared" si="5"/>
        <v>298</v>
      </c>
      <c r="J17" s="184"/>
      <c r="K17" s="191">
        <f t="shared" si="6"/>
        <v>0</v>
      </c>
      <c r="L17" s="184"/>
      <c r="M17" s="188">
        <f t="shared" si="7"/>
        <v>0</v>
      </c>
      <c r="N17">
        <v>1525</v>
      </c>
      <c r="O17" s="185">
        <f t="shared" si="8"/>
        <v>95</v>
      </c>
      <c r="P17" s="192">
        <f t="shared" si="2"/>
        <v>-100</v>
      </c>
      <c r="Q17" s="184"/>
    </row>
    <row r="18" spans="1:17" hidden="1" x14ac:dyDescent="0.2">
      <c r="A18">
        <v>16</v>
      </c>
      <c r="B18" s="186">
        <f t="shared" si="3"/>
        <v>12079</v>
      </c>
      <c r="C18" s="184"/>
      <c r="D18" s="191">
        <f t="shared" si="0"/>
        <v>0</v>
      </c>
      <c r="E18" s="184"/>
      <c r="F18" s="184"/>
      <c r="G18" s="186">
        <f t="shared" si="4"/>
        <v>289</v>
      </c>
      <c r="H18" s="191">
        <f t="shared" si="1"/>
        <v>2.3349761654682073</v>
      </c>
      <c r="I18" s="186">
        <f t="shared" si="5"/>
        <v>298</v>
      </c>
      <c r="J18" s="184"/>
      <c r="K18" s="191">
        <f t="shared" si="6"/>
        <v>0</v>
      </c>
      <c r="L18" s="184"/>
      <c r="M18" s="188">
        <f t="shared" si="7"/>
        <v>0</v>
      </c>
      <c r="N18">
        <v>1640</v>
      </c>
      <c r="O18" s="185">
        <f t="shared" si="8"/>
        <v>115</v>
      </c>
      <c r="P18" s="192">
        <f t="shared" si="2"/>
        <v>-100</v>
      </c>
      <c r="Q18" s="184"/>
    </row>
    <row r="19" spans="1:17" hidden="1" x14ac:dyDescent="0.2">
      <c r="A19">
        <v>17</v>
      </c>
      <c r="B19" s="186">
        <f t="shared" si="3"/>
        <v>12079</v>
      </c>
      <c r="C19" s="184"/>
      <c r="D19" s="191">
        <f t="shared" si="0"/>
        <v>0</v>
      </c>
      <c r="E19" s="184"/>
      <c r="F19" s="184"/>
      <c r="G19" s="186">
        <f t="shared" si="4"/>
        <v>289</v>
      </c>
      <c r="H19" s="191">
        <f t="shared" si="1"/>
        <v>2.3349761654682073</v>
      </c>
      <c r="I19" s="186">
        <f t="shared" si="5"/>
        <v>298</v>
      </c>
      <c r="J19" s="184"/>
      <c r="K19" s="191">
        <f t="shared" si="6"/>
        <v>0</v>
      </c>
      <c r="L19" s="184"/>
      <c r="M19" s="188">
        <f t="shared" si="7"/>
        <v>0</v>
      </c>
      <c r="N19">
        <v>1765</v>
      </c>
      <c r="O19" s="185">
        <f t="shared" si="8"/>
        <v>125</v>
      </c>
      <c r="P19" s="192">
        <f t="shared" si="2"/>
        <v>-100</v>
      </c>
      <c r="Q19" s="184"/>
    </row>
    <row r="20" spans="1:17" hidden="1" x14ac:dyDescent="0.2">
      <c r="A20">
        <v>18</v>
      </c>
      <c r="B20" s="186">
        <f t="shared" si="3"/>
        <v>12079</v>
      </c>
      <c r="C20" s="184"/>
      <c r="D20" s="191">
        <f t="shared" si="0"/>
        <v>0</v>
      </c>
      <c r="E20" s="184"/>
      <c r="F20" s="184"/>
      <c r="G20" s="186">
        <f t="shared" si="4"/>
        <v>289</v>
      </c>
      <c r="H20" s="191">
        <f t="shared" si="1"/>
        <v>2.3349761654682073</v>
      </c>
      <c r="I20" s="186">
        <f t="shared" si="5"/>
        <v>298</v>
      </c>
      <c r="J20" s="184"/>
      <c r="K20" s="191">
        <f t="shared" si="6"/>
        <v>0</v>
      </c>
      <c r="L20" s="184"/>
      <c r="M20" s="188">
        <f t="shared" si="7"/>
        <v>0</v>
      </c>
      <c r="N20">
        <v>1890</v>
      </c>
      <c r="O20" s="185">
        <f t="shared" si="8"/>
        <v>125</v>
      </c>
      <c r="P20" s="192">
        <f t="shared" si="2"/>
        <v>-100</v>
      </c>
      <c r="Q20" s="184"/>
    </row>
    <row r="21" spans="1:17" hidden="1" x14ac:dyDescent="0.2">
      <c r="A21">
        <v>19</v>
      </c>
      <c r="B21" s="186">
        <f t="shared" si="3"/>
        <v>12079</v>
      </c>
      <c r="C21" s="184"/>
      <c r="D21" s="191">
        <f t="shared" si="0"/>
        <v>0</v>
      </c>
      <c r="E21" s="184"/>
      <c r="F21" s="184"/>
      <c r="G21" s="186">
        <f t="shared" si="4"/>
        <v>289</v>
      </c>
      <c r="H21" s="191">
        <f t="shared" si="1"/>
        <v>2.3349761654682073</v>
      </c>
      <c r="I21" s="186">
        <f t="shared" si="5"/>
        <v>298</v>
      </c>
      <c r="J21" s="184"/>
      <c r="K21" s="191">
        <f t="shared" si="6"/>
        <v>0</v>
      </c>
      <c r="L21" s="184"/>
      <c r="M21" s="188">
        <f t="shared" si="7"/>
        <v>0</v>
      </c>
      <c r="N21">
        <v>2020</v>
      </c>
      <c r="O21" s="185">
        <f t="shared" si="8"/>
        <v>130</v>
      </c>
      <c r="P21" s="192">
        <f t="shared" si="2"/>
        <v>-100</v>
      </c>
      <c r="Q21" s="184"/>
    </row>
    <row r="22" spans="1:17" hidden="1" x14ac:dyDescent="0.2">
      <c r="A22">
        <v>20</v>
      </c>
      <c r="B22" s="186">
        <f t="shared" si="3"/>
        <v>12079</v>
      </c>
      <c r="C22" s="184"/>
      <c r="D22" s="191">
        <f t="shared" si="0"/>
        <v>0</v>
      </c>
      <c r="E22" s="184"/>
      <c r="F22" s="184"/>
      <c r="G22" s="186">
        <f t="shared" si="4"/>
        <v>289</v>
      </c>
      <c r="H22" s="191">
        <f t="shared" si="1"/>
        <v>2.3349761654682073</v>
      </c>
      <c r="I22" s="186">
        <f t="shared" si="5"/>
        <v>298</v>
      </c>
      <c r="J22" s="184"/>
      <c r="K22" s="191">
        <f t="shared" si="6"/>
        <v>0</v>
      </c>
      <c r="L22" s="184"/>
      <c r="M22" s="188">
        <f t="shared" si="7"/>
        <v>0</v>
      </c>
      <c r="N22">
        <v>2155</v>
      </c>
      <c r="O22" s="185">
        <f t="shared" si="8"/>
        <v>135</v>
      </c>
      <c r="P22" s="192">
        <f t="shared" si="2"/>
        <v>-100</v>
      </c>
      <c r="Q22" s="184"/>
    </row>
    <row r="23" spans="1:17" hidden="1" x14ac:dyDescent="0.2">
      <c r="A23">
        <v>21</v>
      </c>
      <c r="B23" s="186">
        <f t="shared" si="3"/>
        <v>12079</v>
      </c>
      <c r="C23" s="184"/>
      <c r="D23" s="191">
        <f t="shared" si="0"/>
        <v>0</v>
      </c>
      <c r="E23" s="184"/>
      <c r="F23" s="184"/>
      <c r="G23" s="186">
        <f t="shared" si="4"/>
        <v>289</v>
      </c>
      <c r="H23" s="191">
        <f t="shared" si="1"/>
        <v>2.3349761654682073</v>
      </c>
      <c r="I23" s="186">
        <f t="shared" si="5"/>
        <v>298</v>
      </c>
      <c r="J23" s="184"/>
      <c r="K23" s="191">
        <f t="shared" si="6"/>
        <v>0</v>
      </c>
      <c r="L23" s="184"/>
      <c r="M23" s="188">
        <f t="shared" si="7"/>
        <v>0</v>
      </c>
      <c r="N23">
        <v>2300</v>
      </c>
      <c r="O23" s="185">
        <f t="shared" si="8"/>
        <v>145</v>
      </c>
      <c r="P23" s="192">
        <f t="shared" si="2"/>
        <v>-100</v>
      </c>
      <c r="Q23" s="184"/>
    </row>
    <row r="24" spans="1:17" hidden="1" x14ac:dyDescent="0.2">
      <c r="A24">
        <v>22</v>
      </c>
      <c r="B24" s="186">
        <f t="shared" si="3"/>
        <v>12079</v>
      </c>
      <c r="C24" s="184"/>
      <c r="D24" s="191">
        <f t="shared" si="0"/>
        <v>0</v>
      </c>
      <c r="E24" s="184"/>
      <c r="F24" s="184"/>
      <c r="G24" s="186">
        <f t="shared" si="4"/>
        <v>289</v>
      </c>
      <c r="H24" s="191">
        <f t="shared" si="1"/>
        <v>2.3349761654682073</v>
      </c>
      <c r="I24" s="186">
        <f t="shared" si="5"/>
        <v>298</v>
      </c>
      <c r="J24" s="184"/>
      <c r="K24" s="191">
        <f t="shared" si="6"/>
        <v>0</v>
      </c>
      <c r="L24" s="184"/>
      <c r="M24" s="188">
        <f t="shared" si="7"/>
        <v>0</v>
      </c>
      <c r="N24">
        <v>2465</v>
      </c>
      <c r="O24" s="185">
        <f t="shared" si="8"/>
        <v>165</v>
      </c>
      <c r="P24" s="192">
        <f t="shared" si="2"/>
        <v>-100</v>
      </c>
      <c r="Q24" s="184"/>
    </row>
    <row r="25" spans="1:17" hidden="1" x14ac:dyDescent="0.2">
      <c r="A25">
        <v>23</v>
      </c>
      <c r="B25" s="186">
        <f t="shared" si="3"/>
        <v>12079</v>
      </c>
      <c r="C25" s="184"/>
      <c r="D25" s="191">
        <f t="shared" si="0"/>
        <v>0</v>
      </c>
      <c r="E25" s="184"/>
      <c r="F25" s="184"/>
      <c r="G25" s="186">
        <f t="shared" si="4"/>
        <v>289</v>
      </c>
      <c r="H25" s="191">
        <f t="shared" si="1"/>
        <v>2.3349761654682073</v>
      </c>
      <c r="I25" s="186">
        <f t="shared" si="5"/>
        <v>298</v>
      </c>
      <c r="J25" s="184"/>
      <c r="K25" s="191">
        <f t="shared" si="6"/>
        <v>0</v>
      </c>
      <c r="L25" s="184"/>
      <c r="M25" s="188">
        <f t="shared" si="7"/>
        <v>0</v>
      </c>
      <c r="N25">
        <v>2640</v>
      </c>
      <c r="O25" s="185">
        <f t="shared" si="8"/>
        <v>175</v>
      </c>
      <c r="P25" s="192">
        <f t="shared" si="2"/>
        <v>-100</v>
      </c>
      <c r="Q25" s="184"/>
    </row>
    <row r="26" spans="1:17" hidden="1" x14ac:dyDescent="0.2">
      <c r="A26">
        <v>24</v>
      </c>
      <c r="B26" s="186">
        <f t="shared" si="3"/>
        <v>12079</v>
      </c>
      <c r="C26" s="184"/>
      <c r="D26" s="191">
        <f t="shared" si="0"/>
        <v>0</v>
      </c>
      <c r="E26" s="184"/>
      <c r="F26" s="184"/>
      <c r="G26" s="186">
        <f t="shared" si="4"/>
        <v>289</v>
      </c>
      <c r="H26" s="191">
        <f t="shared" si="1"/>
        <v>2.3349761654682073</v>
      </c>
      <c r="I26" s="186">
        <f t="shared" si="5"/>
        <v>298</v>
      </c>
      <c r="J26" s="184"/>
      <c r="K26" s="191">
        <f t="shared" si="6"/>
        <v>0</v>
      </c>
      <c r="L26" s="184"/>
      <c r="M26" s="188">
        <f t="shared" si="7"/>
        <v>0</v>
      </c>
      <c r="N26">
        <v>2800</v>
      </c>
      <c r="O26" s="185">
        <f t="shared" si="8"/>
        <v>160</v>
      </c>
      <c r="P26" s="192">
        <f t="shared" si="2"/>
        <v>-100</v>
      </c>
      <c r="Q26" s="184"/>
    </row>
    <row r="27" spans="1:17" hidden="1" x14ac:dyDescent="0.2"/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R26"/>
  <sheetViews>
    <sheetView topLeftCell="X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customWidth="1"/>
    <col min="11" max="11" width="13.140625" customWidth="1"/>
    <col min="12" max="12" width="7.42578125" customWidth="1"/>
    <col min="13" max="13" width="10.42578125" customWidth="1"/>
    <col min="14" max="14" width="7.42578125" customWidth="1"/>
    <col min="15" max="15" width="11" customWidth="1"/>
    <col min="16" max="16" width="12" customWidth="1"/>
    <col min="17" max="17" width="13.7109375" customWidth="1"/>
    <col min="18" max="37" width="11.42578125" customWidth="1"/>
  </cols>
  <sheetData>
    <row r="1" spans="1:18" x14ac:dyDescent="0.2">
      <c r="A1" s="537" t="s">
        <v>42</v>
      </c>
      <c r="B1" s="537"/>
      <c r="C1">
        <v>3292</v>
      </c>
    </row>
    <row r="2" spans="1:18" ht="22.5" x14ac:dyDescent="0.2">
      <c r="A2" s="198" t="s">
        <v>29</v>
      </c>
      <c r="B2" s="199" t="s">
        <v>30</v>
      </c>
      <c r="C2" s="199" t="s">
        <v>35</v>
      </c>
      <c r="D2" s="199" t="s">
        <v>37</v>
      </c>
      <c r="E2" s="199" t="s">
        <v>41</v>
      </c>
      <c r="F2" s="199" t="s">
        <v>40</v>
      </c>
      <c r="G2" s="199" t="s">
        <v>36</v>
      </c>
      <c r="H2" s="199" t="s">
        <v>38</v>
      </c>
      <c r="I2" s="199" t="s">
        <v>43</v>
      </c>
      <c r="J2" s="198" t="s">
        <v>13</v>
      </c>
      <c r="K2" s="199" t="s">
        <v>32</v>
      </c>
      <c r="L2" s="198" t="s">
        <v>31</v>
      </c>
      <c r="M2" s="199" t="s">
        <v>44</v>
      </c>
      <c r="N2" s="199" t="s">
        <v>39</v>
      </c>
      <c r="O2" s="199" t="s">
        <v>45</v>
      </c>
      <c r="P2" s="199" t="s">
        <v>33</v>
      </c>
      <c r="Q2" s="198" t="s">
        <v>34</v>
      </c>
    </row>
    <row r="3" spans="1:18" x14ac:dyDescent="0.2">
      <c r="A3">
        <v>1</v>
      </c>
      <c r="B3" s="186">
        <f>C1-(C3+E3+F3)</f>
        <v>3254</v>
      </c>
      <c r="C3" s="184">
        <v>38</v>
      </c>
      <c r="D3" s="191">
        <f>(C3/B3)*100</f>
        <v>1.1677934849416103</v>
      </c>
      <c r="E3" s="194"/>
      <c r="F3" s="194"/>
      <c r="G3" s="186">
        <f>C3</f>
        <v>38</v>
      </c>
      <c r="H3" s="191">
        <f>(G3/$C$1)*100</f>
        <v>1.1543134872417984</v>
      </c>
      <c r="I3" s="186">
        <f>C3+E3+F3</f>
        <v>38</v>
      </c>
      <c r="J3" s="187">
        <v>30.156291158135044</v>
      </c>
      <c r="L3" s="184">
        <v>165.74</v>
      </c>
      <c r="M3" s="188"/>
      <c r="N3">
        <v>140</v>
      </c>
      <c r="P3" s="192">
        <f>((L3/N3)*100)-100</f>
        <v>18.3857142857143</v>
      </c>
      <c r="Q3" s="184">
        <v>74.77</v>
      </c>
    </row>
    <row r="4" spans="1:18" x14ac:dyDescent="0.2">
      <c r="A4">
        <v>2</v>
      </c>
      <c r="B4" s="186">
        <f>B3-(C4+E4+F4)</f>
        <v>3237</v>
      </c>
      <c r="C4" s="184">
        <v>17</v>
      </c>
      <c r="D4" s="191">
        <f t="shared" ref="D4:D26" si="0">(C4/B4)*100</f>
        <v>0.52517763361136849</v>
      </c>
      <c r="E4" s="194"/>
      <c r="F4" s="194"/>
      <c r="G4" s="186">
        <f t="shared" ref="G4:G26" si="1">G3+C4</f>
        <v>55</v>
      </c>
      <c r="H4" s="191">
        <f t="shared" ref="H4:H26" si="2">(G4/$C$1)*100</f>
        <v>1.6707168894289186</v>
      </c>
      <c r="I4" s="186">
        <f t="shared" ref="I4:I26" si="3">I3+C4+E4+F4</f>
        <v>55</v>
      </c>
      <c r="J4" s="187">
        <v>60.051193786133545</v>
      </c>
      <c r="K4" s="191">
        <f>J4-J3</f>
        <v>29.894902627998501</v>
      </c>
      <c r="L4" s="184">
        <v>377.61</v>
      </c>
      <c r="M4" s="188">
        <f>L4-L3</f>
        <v>211.87</v>
      </c>
      <c r="N4">
        <v>300</v>
      </c>
      <c r="O4" s="185">
        <f>N4-N3</f>
        <v>160</v>
      </c>
      <c r="P4" s="192">
        <f t="shared" ref="P4:P26" si="4">((L4/N4)*100)-100</f>
        <v>25.870000000000019</v>
      </c>
      <c r="Q4" s="184">
        <v>65.38</v>
      </c>
    </row>
    <row r="5" spans="1:18" x14ac:dyDescent="0.2">
      <c r="A5">
        <v>3</v>
      </c>
      <c r="B5" s="186">
        <f t="shared" ref="B5:B26" si="5">B4-(C5+E5+F5)</f>
        <v>3226</v>
      </c>
      <c r="C5" s="184">
        <v>11</v>
      </c>
      <c r="D5" s="191">
        <f t="shared" si="0"/>
        <v>0.34097954122752638</v>
      </c>
      <c r="E5" s="194"/>
      <c r="F5" s="194"/>
      <c r="G5" s="186">
        <f t="shared" si="1"/>
        <v>66</v>
      </c>
      <c r="H5" s="191">
        <f t="shared" si="2"/>
        <v>2.0048602673147022</v>
      </c>
      <c r="I5" s="186">
        <f t="shared" si="3"/>
        <v>66</v>
      </c>
      <c r="J5" s="187">
        <v>85.209458861039764</v>
      </c>
      <c r="K5" s="191">
        <f t="shared" ref="K5:K26" si="6">J5-J4</f>
        <v>25.158265074906218</v>
      </c>
      <c r="L5" s="184">
        <v>660.85</v>
      </c>
      <c r="M5" s="188">
        <f t="shared" ref="M5:M26" si="7">L5-L4</f>
        <v>283.24</v>
      </c>
      <c r="N5">
        <v>490</v>
      </c>
      <c r="O5" s="185">
        <f t="shared" ref="O5:O26" si="8">N5-N4</f>
        <v>190</v>
      </c>
      <c r="P5" s="192">
        <f t="shared" si="4"/>
        <v>34.867346938775512</v>
      </c>
      <c r="Q5" s="187">
        <v>71.209999999999994</v>
      </c>
    </row>
    <row r="6" spans="1:18" x14ac:dyDescent="0.2">
      <c r="A6">
        <v>4</v>
      </c>
      <c r="B6" s="186">
        <f t="shared" si="5"/>
        <v>3216</v>
      </c>
      <c r="C6" s="184">
        <v>10</v>
      </c>
      <c r="D6" s="191">
        <f t="shared" si="0"/>
        <v>0.31094527363184082</v>
      </c>
      <c r="E6" s="194"/>
      <c r="F6" s="194"/>
      <c r="G6" s="186">
        <f t="shared" si="1"/>
        <v>76</v>
      </c>
      <c r="H6" s="191">
        <f t="shared" si="2"/>
        <v>2.3086269744835968</v>
      </c>
      <c r="I6" s="186">
        <f t="shared" si="3"/>
        <v>76</v>
      </c>
      <c r="J6" s="187">
        <v>90.165245202558637</v>
      </c>
      <c r="K6" s="191">
        <f t="shared" si="6"/>
        <v>4.9557863415188734</v>
      </c>
      <c r="L6" s="184">
        <v>923.99</v>
      </c>
      <c r="M6" s="188">
        <f t="shared" si="7"/>
        <v>263.14</v>
      </c>
      <c r="N6">
        <v>690</v>
      </c>
      <c r="O6" s="185">
        <f t="shared" si="8"/>
        <v>200</v>
      </c>
      <c r="P6" s="192">
        <f t="shared" si="4"/>
        <v>33.911594202898556</v>
      </c>
      <c r="Q6" s="187">
        <v>74.39</v>
      </c>
    </row>
    <row r="7" spans="1:18" x14ac:dyDescent="0.2">
      <c r="A7">
        <v>5</v>
      </c>
      <c r="B7" s="186">
        <f t="shared" si="5"/>
        <v>1820</v>
      </c>
      <c r="C7" s="184">
        <v>0</v>
      </c>
      <c r="D7" s="191">
        <f t="shared" si="0"/>
        <v>0</v>
      </c>
      <c r="E7" s="194"/>
      <c r="F7" s="194">
        <v>1396</v>
      </c>
      <c r="G7" s="186">
        <f t="shared" si="1"/>
        <v>76</v>
      </c>
      <c r="H7" s="191">
        <f t="shared" si="2"/>
        <v>2.3086269744835968</v>
      </c>
      <c r="I7" s="186">
        <f t="shared" si="3"/>
        <v>1472</v>
      </c>
      <c r="J7" s="187">
        <v>66.444270015698592</v>
      </c>
      <c r="K7" s="191">
        <f t="shared" si="6"/>
        <v>-23.720975186860045</v>
      </c>
      <c r="L7" s="184">
        <v>1117.43</v>
      </c>
      <c r="M7" s="188">
        <f t="shared" si="7"/>
        <v>193.44000000000005</v>
      </c>
      <c r="N7">
        <v>890</v>
      </c>
      <c r="O7" s="185">
        <f t="shared" si="8"/>
        <v>200</v>
      </c>
      <c r="P7" s="192">
        <f t="shared" si="4"/>
        <v>25.553932584269674</v>
      </c>
      <c r="Q7" s="184">
        <v>96.34</v>
      </c>
    </row>
    <row r="8" spans="1:18" x14ac:dyDescent="0.2">
      <c r="A8">
        <v>6</v>
      </c>
      <c r="B8" s="186">
        <f t="shared" si="5"/>
        <v>1820</v>
      </c>
      <c r="C8" s="184">
        <v>0</v>
      </c>
      <c r="D8" s="191">
        <f t="shared" si="0"/>
        <v>0</v>
      </c>
      <c r="E8" s="194"/>
      <c r="F8" s="194"/>
      <c r="G8" s="186">
        <f t="shared" si="1"/>
        <v>76</v>
      </c>
      <c r="H8" s="191">
        <f t="shared" si="2"/>
        <v>2.3086269744835968</v>
      </c>
      <c r="I8" s="186">
        <f t="shared" si="3"/>
        <v>1472</v>
      </c>
      <c r="J8" s="187">
        <v>61.036106750392463</v>
      </c>
      <c r="K8" s="191">
        <f t="shared" si="6"/>
        <v>-5.4081632653061291</v>
      </c>
      <c r="L8" s="184">
        <v>1235.3699999999999</v>
      </c>
      <c r="M8" s="188">
        <f t="shared" si="7"/>
        <v>117.93999999999983</v>
      </c>
      <c r="N8">
        <v>1080</v>
      </c>
      <c r="O8" s="185">
        <f t="shared" si="8"/>
        <v>190</v>
      </c>
      <c r="P8" s="192">
        <f t="shared" si="4"/>
        <v>14.386111111111106</v>
      </c>
      <c r="Q8" s="184">
        <v>90.31</v>
      </c>
    </row>
    <row r="9" spans="1:18" x14ac:dyDescent="0.2">
      <c r="A9">
        <v>7</v>
      </c>
      <c r="B9" s="186">
        <f t="shared" si="5"/>
        <v>1820</v>
      </c>
      <c r="C9" s="184">
        <v>0</v>
      </c>
      <c r="D9" s="191">
        <f t="shared" si="0"/>
        <v>0</v>
      </c>
      <c r="E9" s="194"/>
      <c r="F9" s="194"/>
      <c r="G9" s="186">
        <f t="shared" si="1"/>
        <v>76</v>
      </c>
      <c r="H9" s="191">
        <f t="shared" si="2"/>
        <v>2.3086269744835968</v>
      </c>
      <c r="I9" s="186">
        <f t="shared" si="3"/>
        <v>1472</v>
      </c>
      <c r="J9" s="187">
        <v>62.990580847723706</v>
      </c>
      <c r="K9" s="191">
        <f t="shared" si="6"/>
        <v>1.9544740973312429</v>
      </c>
      <c r="L9" s="184">
        <v>1351.4</v>
      </c>
      <c r="M9" s="188">
        <f t="shared" si="7"/>
        <v>116.0300000000002</v>
      </c>
      <c r="N9">
        <v>1250</v>
      </c>
      <c r="O9" s="185">
        <f t="shared" si="8"/>
        <v>170</v>
      </c>
      <c r="P9" s="192">
        <f t="shared" si="4"/>
        <v>8.112000000000009</v>
      </c>
      <c r="Q9" s="184">
        <v>88.6</v>
      </c>
    </row>
    <row r="10" spans="1:18" x14ac:dyDescent="0.2">
      <c r="A10">
        <v>8</v>
      </c>
      <c r="B10" s="186">
        <f t="shared" si="5"/>
        <v>1819</v>
      </c>
      <c r="C10" s="184">
        <v>1</v>
      </c>
      <c r="D10" s="191">
        <f t="shared" si="0"/>
        <v>5.4975261132490384E-2</v>
      </c>
      <c r="E10" s="194"/>
      <c r="F10" s="194"/>
      <c r="G10" s="186">
        <f t="shared" si="1"/>
        <v>77</v>
      </c>
      <c r="H10" s="191">
        <f t="shared" si="2"/>
        <v>2.3390036452004859</v>
      </c>
      <c r="I10" s="186">
        <f t="shared" si="3"/>
        <v>1473</v>
      </c>
      <c r="J10" s="187">
        <v>65.051441137202545</v>
      </c>
      <c r="K10" s="191">
        <f t="shared" si="6"/>
        <v>2.060860289478839</v>
      </c>
      <c r="L10" s="184">
        <v>1456.73</v>
      </c>
      <c r="M10" s="188">
        <f t="shared" si="7"/>
        <v>105.32999999999993</v>
      </c>
      <c r="N10">
        <v>1400</v>
      </c>
      <c r="O10" s="185">
        <f t="shared" si="8"/>
        <v>150</v>
      </c>
      <c r="P10" s="192">
        <f t="shared" si="4"/>
        <v>4.0521428571428544</v>
      </c>
      <c r="Q10" s="184">
        <v>82.44</v>
      </c>
    </row>
    <row r="11" spans="1:18" x14ac:dyDescent="0.2">
      <c r="A11">
        <v>9</v>
      </c>
      <c r="B11" s="186">
        <f t="shared" si="5"/>
        <v>1818</v>
      </c>
      <c r="C11" s="184">
        <v>1</v>
      </c>
      <c r="D11" s="191">
        <f t="shared" si="0"/>
        <v>5.5005500550055E-2</v>
      </c>
      <c r="E11" s="194"/>
      <c r="F11" s="194"/>
      <c r="G11" s="186">
        <f t="shared" si="1"/>
        <v>78</v>
      </c>
      <c r="H11" s="191">
        <f t="shared" si="2"/>
        <v>2.3693803159173754</v>
      </c>
      <c r="I11" s="186">
        <f t="shared" si="3"/>
        <v>1474</v>
      </c>
      <c r="J11" s="187">
        <v>67.012415527267009</v>
      </c>
      <c r="K11" s="191">
        <f t="shared" si="6"/>
        <v>1.9609743900644645</v>
      </c>
      <c r="L11" s="184">
        <v>1576.08</v>
      </c>
      <c r="M11" s="188">
        <f t="shared" si="7"/>
        <v>119.34999999999991</v>
      </c>
      <c r="N11">
        <v>1540</v>
      </c>
      <c r="O11" s="185">
        <f t="shared" si="8"/>
        <v>140</v>
      </c>
      <c r="P11" s="192">
        <f t="shared" si="4"/>
        <v>2.3428571428571416</v>
      </c>
      <c r="Q11" s="184">
        <v>83.07</v>
      </c>
    </row>
    <row r="12" spans="1:18" x14ac:dyDescent="0.2">
      <c r="A12">
        <v>10</v>
      </c>
      <c r="B12" s="186">
        <f t="shared" si="5"/>
        <v>1818</v>
      </c>
      <c r="C12" s="184">
        <v>0</v>
      </c>
      <c r="D12" s="191">
        <f t="shared" si="0"/>
        <v>0</v>
      </c>
      <c r="E12" s="194"/>
      <c r="F12" s="194"/>
      <c r="G12" s="186">
        <f t="shared" si="1"/>
        <v>78</v>
      </c>
      <c r="H12" s="191">
        <f t="shared" si="2"/>
        <v>2.3693803159173754</v>
      </c>
      <c r="I12" s="186">
        <f t="shared" si="3"/>
        <v>1474</v>
      </c>
      <c r="J12" s="187">
        <v>68.9061763319189</v>
      </c>
      <c r="K12" s="191">
        <f t="shared" si="6"/>
        <v>1.8937608046518903</v>
      </c>
      <c r="L12" s="187">
        <v>1750.24</v>
      </c>
      <c r="M12" s="188">
        <f t="shared" si="7"/>
        <v>174.16000000000008</v>
      </c>
      <c r="N12" s="186">
        <v>1670</v>
      </c>
      <c r="O12" s="185">
        <f t="shared" si="8"/>
        <v>130</v>
      </c>
      <c r="P12" s="192">
        <f t="shared" si="4"/>
        <v>4.8047904191616908</v>
      </c>
      <c r="Q12" s="184">
        <v>87.65</v>
      </c>
    </row>
    <row r="13" spans="1:18" x14ac:dyDescent="0.2">
      <c r="A13">
        <v>11</v>
      </c>
      <c r="B13" s="186">
        <f t="shared" si="5"/>
        <v>1630</v>
      </c>
      <c r="C13" s="184">
        <v>0</v>
      </c>
      <c r="D13" s="191">
        <f t="shared" si="0"/>
        <v>0</v>
      </c>
      <c r="E13" s="194"/>
      <c r="F13" s="194">
        <v>188</v>
      </c>
      <c r="G13" s="186">
        <f t="shared" si="1"/>
        <v>78</v>
      </c>
      <c r="H13" s="191">
        <f t="shared" si="2"/>
        <v>2.3693803159173754</v>
      </c>
      <c r="I13" s="186">
        <f t="shared" si="3"/>
        <v>1662</v>
      </c>
      <c r="J13" s="187">
        <v>71</v>
      </c>
      <c r="K13" s="191">
        <f t="shared" si="6"/>
        <v>2.0938236680811002</v>
      </c>
      <c r="L13" s="187">
        <v>1851.27</v>
      </c>
      <c r="M13" s="188">
        <f t="shared" si="7"/>
        <v>101.02999999999997</v>
      </c>
      <c r="N13" s="186">
        <v>1790</v>
      </c>
      <c r="O13" s="185">
        <f t="shared" si="8"/>
        <v>120</v>
      </c>
      <c r="P13" s="192">
        <f t="shared" si="4"/>
        <v>3.4229050279329698</v>
      </c>
      <c r="Q13" s="184">
        <v>90.61</v>
      </c>
      <c r="R13" s="193"/>
    </row>
    <row r="14" spans="1:18" hidden="1" x14ac:dyDescent="0.2">
      <c r="A14">
        <v>12</v>
      </c>
      <c r="B14" s="186">
        <f t="shared" si="5"/>
        <v>1630</v>
      </c>
      <c r="C14" s="184"/>
      <c r="D14" s="191">
        <f t="shared" si="0"/>
        <v>0</v>
      </c>
      <c r="E14" s="184"/>
      <c r="F14" s="184"/>
      <c r="G14" s="186">
        <f t="shared" si="1"/>
        <v>78</v>
      </c>
      <c r="H14" s="191">
        <f t="shared" si="2"/>
        <v>2.3693803159173754</v>
      </c>
      <c r="I14" s="186">
        <f t="shared" si="3"/>
        <v>1662</v>
      </c>
      <c r="J14" s="184"/>
      <c r="K14" s="191">
        <f t="shared" si="6"/>
        <v>-71</v>
      </c>
      <c r="L14" s="184"/>
      <c r="M14" s="188">
        <f t="shared" si="7"/>
        <v>-1851.27</v>
      </c>
      <c r="N14">
        <v>1900</v>
      </c>
      <c r="O14" s="185">
        <f t="shared" si="8"/>
        <v>110</v>
      </c>
      <c r="P14" s="192">
        <f t="shared" si="4"/>
        <v>-100</v>
      </c>
      <c r="Q14" s="184"/>
    </row>
    <row r="15" spans="1:18" hidden="1" x14ac:dyDescent="0.2">
      <c r="A15">
        <v>13</v>
      </c>
      <c r="B15" s="186">
        <f t="shared" si="5"/>
        <v>1630</v>
      </c>
      <c r="C15" s="184"/>
      <c r="D15" s="191">
        <f t="shared" si="0"/>
        <v>0</v>
      </c>
      <c r="E15" s="184"/>
      <c r="F15" s="184"/>
      <c r="G15" s="186">
        <f t="shared" si="1"/>
        <v>78</v>
      </c>
      <c r="H15" s="191">
        <f t="shared" si="2"/>
        <v>2.3693803159173754</v>
      </c>
      <c r="I15" s="186">
        <f t="shared" si="3"/>
        <v>1662</v>
      </c>
      <c r="J15" s="184"/>
      <c r="K15" s="191">
        <f t="shared" si="6"/>
        <v>0</v>
      </c>
      <c r="L15" s="184"/>
      <c r="M15" s="188">
        <f t="shared" si="7"/>
        <v>0</v>
      </c>
      <c r="N15">
        <v>2010</v>
      </c>
      <c r="O15" s="185">
        <f t="shared" si="8"/>
        <v>110</v>
      </c>
      <c r="P15" s="192">
        <f t="shared" si="4"/>
        <v>-100</v>
      </c>
      <c r="Q15" s="184"/>
    </row>
    <row r="16" spans="1:18" hidden="1" x14ac:dyDescent="0.2">
      <c r="A16">
        <v>14</v>
      </c>
      <c r="B16" s="186">
        <f t="shared" si="5"/>
        <v>1630</v>
      </c>
      <c r="C16" s="184"/>
      <c r="D16" s="191">
        <f t="shared" si="0"/>
        <v>0</v>
      </c>
      <c r="E16" s="184"/>
      <c r="F16" s="184"/>
      <c r="G16" s="186">
        <f t="shared" si="1"/>
        <v>78</v>
      </c>
      <c r="H16" s="191">
        <f t="shared" si="2"/>
        <v>2.3693803159173754</v>
      </c>
      <c r="I16" s="186">
        <f t="shared" si="3"/>
        <v>1662</v>
      </c>
      <c r="J16" s="184"/>
      <c r="K16" s="191">
        <f t="shared" si="6"/>
        <v>0</v>
      </c>
      <c r="L16" s="184"/>
      <c r="M16" s="188">
        <f t="shared" si="7"/>
        <v>0</v>
      </c>
      <c r="N16">
        <v>2120</v>
      </c>
      <c r="O16" s="185">
        <f t="shared" si="8"/>
        <v>110</v>
      </c>
      <c r="P16" s="192">
        <f t="shared" si="4"/>
        <v>-100</v>
      </c>
      <c r="Q16" s="184"/>
    </row>
    <row r="17" spans="1:17" hidden="1" x14ac:dyDescent="0.2">
      <c r="A17">
        <v>15</v>
      </c>
      <c r="B17" s="186">
        <f t="shared" si="5"/>
        <v>1630</v>
      </c>
      <c r="C17" s="184"/>
      <c r="D17" s="191">
        <f t="shared" si="0"/>
        <v>0</v>
      </c>
      <c r="E17" s="184"/>
      <c r="F17" s="184"/>
      <c r="G17" s="186">
        <f t="shared" si="1"/>
        <v>78</v>
      </c>
      <c r="H17" s="191">
        <f t="shared" si="2"/>
        <v>2.3693803159173754</v>
      </c>
      <c r="I17" s="186">
        <f t="shared" si="3"/>
        <v>1662</v>
      </c>
      <c r="J17" s="184"/>
      <c r="K17" s="191">
        <f t="shared" si="6"/>
        <v>0</v>
      </c>
      <c r="L17" s="184"/>
      <c r="M17" s="188">
        <f t="shared" si="7"/>
        <v>0</v>
      </c>
      <c r="N17">
        <v>2240</v>
      </c>
      <c r="O17" s="185">
        <f t="shared" si="8"/>
        <v>120</v>
      </c>
      <c r="P17" s="192">
        <f t="shared" si="4"/>
        <v>-100</v>
      </c>
      <c r="Q17" s="184"/>
    </row>
    <row r="18" spans="1:17" hidden="1" x14ac:dyDescent="0.2">
      <c r="A18">
        <v>16</v>
      </c>
      <c r="B18" s="186">
        <f t="shared" si="5"/>
        <v>1630</v>
      </c>
      <c r="C18" s="184"/>
      <c r="D18" s="191">
        <f t="shared" si="0"/>
        <v>0</v>
      </c>
      <c r="E18" s="184"/>
      <c r="F18" s="184"/>
      <c r="G18" s="186">
        <f t="shared" si="1"/>
        <v>78</v>
      </c>
      <c r="H18" s="191">
        <f t="shared" si="2"/>
        <v>2.3693803159173754</v>
      </c>
      <c r="I18" s="186">
        <f t="shared" si="3"/>
        <v>1662</v>
      </c>
      <c r="J18" s="184"/>
      <c r="K18" s="191">
        <f t="shared" si="6"/>
        <v>0</v>
      </c>
      <c r="L18" s="184"/>
      <c r="M18" s="188">
        <f t="shared" si="7"/>
        <v>0</v>
      </c>
      <c r="N18">
        <v>2370</v>
      </c>
      <c r="O18" s="185">
        <f t="shared" si="8"/>
        <v>130</v>
      </c>
      <c r="P18" s="192">
        <f t="shared" si="4"/>
        <v>-100</v>
      </c>
      <c r="Q18" s="184"/>
    </row>
    <row r="19" spans="1:17" hidden="1" x14ac:dyDescent="0.2">
      <c r="A19">
        <v>17</v>
      </c>
      <c r="B19" s="186">
        <f t="shared" si="5"/>
        <v>1630</v>
      </c>
      <c r="C19" s="184"/>
      <c r="D19" s="191">
        <f t="shared" si="0"/>
        <v>0</v>
      </c>
      <c r="E19" s="184"/>
      <c r="F19" s="184"/>
      <c r="G19" s="186">
        <f t="shared" si="1"/>
        <v>78</v>
      </c>
      <c r="H19" s="191">
        <f t="shared" si="2"/>
        <v>2.3693803159173754</v>
      </c>
      <c r="I19" s="186">
        <f t="shared" si="3"/>
        <v>1662</v>
      </c>
      <c r="J19" s="184"/>
      <c r="K19" s="191">
        <f t="shared" si="6"/>
        <v>0</v>
      </c>
      <c r="L19" s="184"/>
      <c r="M19" s="188">
        <f t="shared" si="7"/>
        <v>0</v>
      </c>
      <c r="N19">
        <v>2510</v>
      </c>
      <c r="O19" s="185">
        <f t="shared" si="8"/>
        <v>140</v>
      </c>
      <c r="P19" s="192">
        <f t="shared" si="4"/>
        <v>-100</v>
      </c>
      <c r="Q19" s="184"/>
    </row>
    <row r="20" spans="1:17" hidden="1" x14ac:dyDescent="0.2">
      <c r="A20">
        <v>18</v>
      </c>
      <c r="B20" s="186">
        <f t="shared" si="5"/>
        <v>1630</v>
      </c>
      <c r="C20" s="184"/>
      <c r="D20" s="191">
        <f t="shared" si="0"/>
        <v>0</v>
      </c>
      <c r="E20" s="184"/>
      <c r="F20" s="184"/>
      <c r="G20" s="186">
        <f t="shared" si="1"/>
        <v>78</v>
      </c>
      <c r="H20" s="191">
        <f t="shared" si="2"/>
        <v>2.3693803159173754</v>
      </c>
      <c r="I20" s="186">
        <f t="shared" si="3"/>
        <v>1662</v>
      </c>
      <c r="J20" s="184"/>
      <c r="K20" s="191">
        <f t="shared" si="6"/>
        <v>0</v>
      </c>
      <c r="L20" s="184"/>
      <c r="M20" s="188">
        <f t="shared" si="7"/>
        <v>0</v>
      </c>
      <c r="N20">
        <v>2650</v>
      </c>
      <c r="O20" s="185">
        <f t="shared" si="8"/>
        <v>140</v>
      </c>
      <c r="P20" s="192">
        <f t="shared" si="4"/>
        <v>-100</v>
      </c>
      <c r="Q20" s="184"/>
    </row>
    <row r="21" spans="1:17" hidden="1" x14ac:dyDescent="0.2">
      <c r="A21">
        <v>19</v>
      </c>
      <c r="B21" s="186">
        <f t="shared" si="5"/>
        <v>1630</v>
      </c>
      <c r="C21" s="184"/>
      <c r="D21" s="191">
        <f t="shared" si="0"/>
        <v>0</v>
      </c>
      <c r="E21" s="184"/>
      <c r="F21" s="184"/>
      <c r="G21" s="186">
        <f t="shared" si="1"/>
        <v>78</v>
      </c>
      <c r="H21" s="191">
        <f t="shared" si="2"/>
        <v>2.3693803159173754</v>
      </c>
      <c r="I21" s="186">
        <f t="shared" si="3"/>
        <v>1662</v>
      </c>
      <c r="J21" s="184"/>
      <c r="K21" s="191">
        <f t="shared" si="6"/>
        <v>0</v>
      </c>
      <c r="L21" s="184"/>
      <c r="M21" s="188">
        <f t="shared" si="7"/>
        <v>0</v>
      </c>
      <c r="N21">
        <v>2800</v>
      </c>
      <c r="O21" s="185">
        <f t="shared" si="8"/>
        <v>150</v>
      </c>
      <c r="P21" s="192">
        <f t="shared" si="4"/>
        <v>-100</v>
      </c>
      <c r="Q21" s="184"/>
    </row>
    <row r="22" spans="1:17" hidden="1" x14ac:dyDescent="0.2">
      <c r="A22">
        <v>20</v>
      </c>
      <c r="B22" s="186">
        <f t="shared" si="5"/>
        <v>1630</v>
      </c>
      <c r="C22" s="184"/>
      <c r="D22" s="191">
        <f t="shared" si="0"/>
        <v>0</v>
      </c>
      <c r="E22" s="184"/>
      <c r="F22" s="184"/>
      <c r="G22" s="186">
        <f t="shared" si="1"/>
        <v>78</v>
      </c>
      <c r="H22" s="191">
        <f t="shared" si="2"/>
        <v>2.3693803159173754</v>
      </c>
      <c r="I22" s="186">
        <f t="shared" si="3"/>
        <v>1662</v>
      </c>
      <c r="J22" s="184"/>
      <c r="K22" s="191">
        <f t="shared" si="6"/>
        <v>0</v>
      </c>
      <c r="L22" s="184"/>
      <c r="M22" s="188">
        <f t="shared" si="7"/>
        <v>0</v>
      </c>
      <c r="N22">
        <v>2960</v>
      </c>
      <c r="O22" s="185">
        <f t="shared" si="8"/>
        <v>160</v>
      </c>
      <c r="P22" s="192">
        <f t="shared" si="4"/>
        <v>-100</v>
      </c>
      <c r="Q22" s="184"/>
    </row>
    <row r="23" spans="1:17" hidden="1" x14ac:dyDescent="0.2">
      <c r="A23">
        <v>21</v>
      </c>
      <c r="B23" s="186">
        <f t="shared" si="5"/>
        <v>1630</v>
      </c>
      <c r="C23" s="184"/>
      <c r="D23" s="191">
        <f t="shared" si="0"/>
        <v>0</v>
      </c>
      <c r="E23" s="184"/>
      <c r="F23" s="184"/>
      <c r="G23" s="186">
        <f t="shared" si="1"/>
        <v>78</v>
      </c>
      <c r="H23" s="191">
        <f t="shared" si="2"/>
        <v>2.3693803159173754</v>
      </c>
      <c r="I23" s="186">
        <f t="shared" si="3"/>
        <v>1662</v>
      </c>
      <c r="J23" s="184"/>
      <c r="K23" s="191">
        <f t="shared" si="6"/>
        <v>0</v>
      </c>
      <c r="L23" s="184"/>
      <c r="M23" s="188">
        <f t="shared" si="7"/>
        <v>0</v>
      </c>
      <c r="N23">
        <v>3150</v>
      </c>
      <c r="O23" s="185">
        <f t="shared" si="8"/>
        <v>190</v>
      </c>
      <c r="P23" s="192">
        <f t="shared" si="4"/>
        <v>-100</v>
      </c>
      <c r="Q23" s="184"/>
    </row>
    <row r="24" spans="1:17" hidden="1" x14ac:dyDescent="0.2">
      <c r="A24">
        <v>22</v>
      </c>
      <c r="B24" s="186">
        <f t="shared" si="5"/>
        <v>1630</v>
      </c>
      <c r="C24" s="184"/>
      <c r="D24" s="191">
        <f t="shared" si="0"/>
        <v>0</v>
      </c>
      <c r="E24" s="184"/>
      <c r="F24" s="184"/>
      <c r="G24" s="186">
        <f t="shared" si="1"/>
        <v>78</v>
      </c>
      <c r="H24" s="191">
        <f t="shared" si="2"/>
        <v>2.3693803159173754</v>
      </c>
      <c r="I24" s="186">
        <f t="shared" si="3"/>
        <v>1662</v>
      </c>
      <c r="J24" s="184"/>
      <c r="K24" s="191">
        <f t="shared" si="6"/>
        <v>0</v>
      </c>
      <c r="L24" s="184"/>
      <c r="M24" s="188">
        <f t="shared" si="7"/>
        <v>0</v>
      </c>
      <c r="N24">
        <v>3370</v>
      </c>
      <c r="O24" s="185">
        <f t="shared" si="8"/>
        <v>220</v>
      </c>
      <c r="P24" s="192">
        <f t="shared" si="4"/>
        <v>-100</v>
      </c>
      <c r="Q24" s="184"/>
    </row>
    <row r="25" spans="1:17" hidden="1" x14ac:dyDescent="0.2">
      <c r="A25">
        <v>23</v>
      </c>
      <c r="B25" s="186">
        <f t="shared" si="5"/>
        <v>1630</v>
      </c>
      <c r="C25" s="184"/>
      <c r="D25" s="191">
        <f t="shared" si="0"/>
        <v>0</v>
      </c>
      <c r="E25" s="184"/>
      <c r="F25" s="184"/>
      <c r="G25" s="186">
        <f t="shared" si="1"/>
        <v>78</v>
      </c>
      <c r="H25" s="191">
        <f t="shared" si="2"/>
        <v>2.3693803159173754</v>
      </c>
      <c r="I25" s="186">
        <f t="shared" si="3"/>
        <v>1662</v>
      </c>
      <c r="J25" s="184"/>
      <c r="K25" s="191">
        <f t="shared" si="6"/>
        <v>0</v>
      </c>
      <c r="L25" s="184"/>
      <c r="M25" s="188">
        <f t="shared" si="7"/>
        <v>0</v>
      </c>
      <c r="N25">
        <v>3560</v>
      </c>
      <c r="O25" s="185">
        <f t="shared" si="8"/>
        <v>190</v>
      </c>
      <c r="P25" s="192">
        <f t="shared" si="4"/>
        <v>-100</v>
      </c>
      <c r="Q25" s="184"/>
    </row>
    <row r="26" spans="1:17" hidden="1" x14ac:dyDescent="0.2">
      <c r="A26">
        <v>24</v>
      </c>
      <c r="B26" s="186">
        <f t="shared" si="5"/>
        <v>1630</v>
      </c>
      <c r="C26" s="184"/>
      <c r="D26" s="191">
        <f t="shared" si="0"/>
        <v>0</v>
      </c>
      <c r="E26" s="184"/>
      <c r="F26" s="184"/>
      <c r="G26" s="186">
        <f t="shared" si="1"/>
        <v>78</v>
      </c>
      <c r="H26" s="191">
        <f t="shared" si="2"/>
        <v>2.3693803159173754</v>
      </c>
      <c r="I26" s="186">
        <f t="shared" si="3"/>
        <v>1662</v>
      </c>
      <c r="J26" s="184"/>
      <c r="K26" s="191">
        <f t="shared" si="6"/>
        <v>0</v>
      </c>
      <c r="L26" s="184"/>
      <c r="M26" s="188">
        <f t="shared" si="7"/>
        <v>0</v>
      </c>
      <c r="N26">
        <v>3720</v>
      </c>
      <c r="O26" s="185">
        <f t="shared" si="8"/>
        <v>160</v>
      </c>
      <c r="P26" s="192">
        <f t="shared" si="4"/>
        <v>-100</v>
      </c>
      <c r="Q26" s="184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V26"/>
  <sheetViews>
    <sheetView workbookViewId="0">
      <selection activeCell="A2" sqref="A2:Q2"/>
    </sheetView>
  </sheetViews>
  <sheetFormatPr baseColWidth="10" defaultRowHeight="12.75" x14ac:dyDescent="0.2"/>
  <cols>
    <col min="1" max="1" width="9" style="189" bestFit="1" customWidth="1"/>
    <col min="2" max="2" width="10.7109375" style="189" customWidth="1"/>
    <col min="3" max="4" width="13" style="189" customWidth="1"/>
    <col min="5" max="5" width="10.7109375" style="189" customWidth="1"/>
    <col min="6" max="6" width="12.28515625" style="189" customWidth="1"/>
    <col min="7" max="9" width="13.140625" style="189" customWidth="1"/>
    <col min="10" max="10" width="10.42578125" style="189" bestFit="1" customWidth="1"/>
    <col min="11" max="11" width="13.140625" style="189" bestFit="1" customWidth="1"/>
    <col min="12" max="12" width="7.42578125" style="189" bestFit="1" customWidth="1"/>
    <col min="13" max="13" width="10.42578125" style="189" customWidth="1"/>
    <col min="14" max="14" width="7.42578125" style="189" customWidth="1"/>
    <col min="15" max="15" width="11" style="189" bestFit="1" customWidth="1"/>
    <col min="16" max="16" width="12" style="189" customWidth="1"/>
    <col min="17" max="17" width="13.7109375" style="189" bestFit="1" customWidth="1"/>
    <col min="18" max="22" width="10.85546875" style="189"/>
  </cols>
  <sheetData>
    <row r="1" spans="1:18" x14ac:dyDescent="0.2">
      <c r="A1" s="538" t="s">
        <v>42</v>
      </c>
      <c r="B1" s="538"/>
      <c r="C1" s="189">
        <v>3720</v>
      </c>
      <c r="D1" s="190" t="s">
        <v>46</v>
      </c>
      <c r="E1" s="208" t="s">
        <v>47</v>
      </c>
    </row>
    <row r="2" spans="1:18" ht="22.5" x14ac:dyDescent="0.2">
      <c r="A2" s="209" t="s">
        <v>29</v>
      </c>
      <c r="B2" s="210" t="s">
        <v>30</v>
      </c>
      <c r="C2" s="210" t="s">
        <v>35</v>
      </c>
      <c r="D2" s="210" t="s">
        <v>37</v>
      </c>
      <c r="E2" s="210" t="s">
        <v>41</v>
      </c>
      <c r="F2" s="210" t="s">
        <v>40</v>
      </c>
      <c r="G2" s="210" t="s">
        <v>36</v>
      </c>
      <c r="H2" s="210" t="s">
        <v>38</v>
      </c>
      <c r="I2" s="210" t="s">
        <v>43</v>
      </c>
      <c r="J2" s="209" t="s">
        <v>13</v>
      </c>
      <c r="K2" s="210" t="s">
        <v>32</v>
      </c>
      <c r="L2" s="209" t="s">
        <v>31</v>
      </c>
      <c r="M2" s="210" t="s">
        <v>44</v>
      </c>
      <c r="N2" s="210" t="s">
        <v>39</v>
      </c>
      <c r="O2" s="210" t="s">
        <v>45</v>
      </c>
      <c r="P2" s="210" t="s">
        <v>33</v>
      </c>
      <c r="Q2" s="209" t="s">
        <v>34</v>
      </c>
    </row>
    <row r="3" spans="1:18" x14ac:dyDescent="0.2">
      <c r="A3" s="211">
        <v>1</v>
      </c>
      <c r="B3" s="212">
        <f>C1-(C3+E3+F3)</f>
        <v>3707</v>
      </c>
      <c r="C3" s="213">
        <v>13</v>
      </c>
      <c r="D3" s="214">
        <f>(C3/B3)*100</f>
        <v>0.35068788777987592</v>
      </c>
      <c r="E3" s="215"/>
      <c r="F3" s="215"/>
      <c r="G3" s="212">
        <f>C3</f>
        <v>13</v>
      </c>
      <c r="H3" s="214">
        <f>(G3/$C$1)*100</f>
        <v>0.34946236559139787</v>
      </c>
      <c r="I3" s="212">
        <f>C3+E3+F3</f>
        <v>13</v>
      </c>
      <c r="J3" s="216">
        <v>21.750356468457358</v>
      </c>
      <c r="K3" s="211"/>
      <c r="L3" s="213">
        <v>148.06</v>
      </c>
      <c r="M3" s="217"/>
      <c r="N3" s="211">
        <v>110</v>
      </c>
      <c r="O3" s="211"/>
      <c r="P3" s="218">
        <f>((L3/N3)*100)-100</f>
        <v>34.600000000000023</v>
      </c>
      <c r="Q3" s="213">
        <v>69.8</v>
      </c>
    </row>
    <row r="4" spans="1:18" x14ac:dyDescent="0.2">
      <c r="A4" s="211">
        <v>2</v>
      </c>
      <c r="B4" s="212">
        <f>B3-(C4+E4+F4)</f>
        <v>3699</v>
      </c>
      <c r="C4" s="213">
        <v>8</v>
      </c>
      <c r="D4" s="214">
        <f t="shared" ref="D4:D26" si="0">(C4/B4)*100</f>
        <v>0.21627466882941337</v>
      </c>
      <c r="E4" s="215"/>
      <c r="F4" s="215"/>
      <c r="G4" s="212">
        <f>G3+C4</f>
        <v>21</v>
      </c>
      <c r="H4" s="214">
        <f t="shared" ref="H4:H26" si="1">(G4/$C$1)*100</f>
        <v>0.56451612903225801</v>
      </c>
      <c r="I4" s="212">
        <f t="shared" ref="I4:I26" si="2">I3+C4+E4+F4</f>
        <v>21</v>
      </c>
      <c r="J4" s="216">
        <v>29.0150842945874</v>
      </c>
      <c r="K4" s="214">
        <f>J4-J3</f>
        <v>7.2647278261300414</v>
      </c>
      <c r="L4" s="213">
        <v>248.96</v>
      </c>
      <c r="M4" s="217">
        <f>L4-L3</f>
        <v>100.9</v>
      </c>
      <c r="N4" s="211">
        <v>230</v>
      </c>
      <c r="O4" s="219">
        <f>N4-N3</f>
        <v>120</v>
      </c>
      <c r="P4" s="218">
        <f t="shared" ref="P4:P26" si="3">((L4/N4)*100)-100</f>
        <v>8.2434782608695798</v>
      </c>
      <c r="Q4" s="213">
        <v>65.5</v>
      </c>
    </row>
    <row r="5" spans="1:18" x14ac:dyDescent="0.2">
      <c r="A5" s="211">
        <v>3</v>
      </c>
      <c r="B5" s="212">
        <f t="shared" ref="B5:B26" si="4">B4-(C5+E5+F5)</f>
        <v>3695</v>
      </c>
      <c r="C5" s="213">
        <v>4</v>
      </c>
      <c r="D5" s="214">
        <f t="shared" si="0"/>
        <v>0.10825439783491206</v>
      </c>
      <c r="E5" s="215"/>
      <c r="F5" s="215"/>
      <c r="G5" s="212">
        <f t="shared" ref="G5:G26" si="5">G4+C5</f>
        <v>25</v>
      </c>
      <c r="H5" s="214">
        <f t="shared" si="1"/>
        <v>0.67204301075268813</v>
      </c>
      <c r="I5" s="212">
        <f t="shared" si="2"/>
        <v>25</v>
      </c>
      <c r="J5" s="216">
        <v>33.738848337388482</v>
      </c>
      <c r="K5" s="214">
        <f t="shared" ref="K5:K26" si="6">J5-J4</f>
        <v>4.7237640428010828</v>
      </c>
      <c r="L5" s="213">
        <v>377.26</v>
      </c>
      <c r="M5" s="217">
        <f t="shared" ref="M5:M26" si="7">L5-L4</f>
        <v>128.29999999999998</v>
      </c>
      <c r="N5" s="211">
        <v>360</v>
      </c>
      <c r="O5" s="219">
        <f t="shared" ref="O5:O26" si="8">N5-N4</f>
        <v>130</v>
      </c>
      <c r="P5" s="218">
        <f t="shared" si="3"/>
        <v>4.7944444444444372</v>
      </c>
      <c r="Q5" s="216">
        <v>71.989999999999995</v>
      </c>
    </row>
    <row r="6" spans="1:18" x14ac:dyDescent="0.2">
      <c r="A6" s="211">
        <v>4</v>
      </c>
      <c r="B6" s="212">
        <f t="shared" si="4"/>
        <v>3689</v>
      </c>
      <c r="C6" s="213">
        <v>6</v>
      </c>
      <c r="D6" s="214">
        <f t="shared" si="0"/>
        <v>0.16264570344266741</v>
      </c>
      <c r="E6" s="215"/>
      <c r="F6" s="215"/>
      <c r="G6" s="212">
        <f t="shared" si="5"/>
        <v>31</v>
      </c>
      <c r="H6" s="214">
        <f t="shared" si="1"/>
        <v>0.83333333333333337</v>
      </c>
      <c r="I6" s="212">
        <f t="shared" si="2"/>
        <v>31</v>
      </c>
      <c r="J6" s="216">
        <v>39.186104986267459</v>
      </c>
      <c r="K6" s="214">
        <f t="shared" si="6"/>
        <v>5.4472566488789766</v>
      </c>
      <c r="L6" s="213">
        <v>539.17999999999995</v>
      </c>
      <c r="M6" s="217">
        <f t="shared" si="7"/>
        <v>161.91999999999996</v>
      </c>
      <c r="N6" s="211">
        <v>500</v>
      </c>
      <c r="O6" s="219">
        <f t="shared" si="8"/>
        <v>140</v>
      </c>
      <c r="P6" s="218">
        <f t="shared" si="3"/>
        <v>7.8359999999999985</v>
      </c>
      <c r="Q6" s="216">
        <v>70.819999999999993</v>
      </c>
    </row>
    <row r="7" spans="1:18" x14ac:dyDescent="0.2">
      <c r="A7" s="211">
        <v>5</v>
      </c>
      <c r="B7" s="212">
        <f t="shared" si="4"/>
        <v>3679</v>
      </c>
      <c r="C7" s="213">
        <v>10</v>
      </c>
      <c r="D7" s="214">
        <f t="shared" si="0"/>
        <v>0.27181299266104919</v>
      </c>
      <c r="E7" s="215"/>
      <c r="F7" s="215"/>
      <c r="G7" s="212">
        <f t="shared" si="5"/>
        <v>41</v>
      </c>
      <c r="H7" s="214">
        <f t="shared" si="1"/>
        <v>1.1021505376344085</v>
      </c>
      <c r="I7" s="212">
        <f t="shared" si="2"/>
        <v>41</v>
      </c>
      <c r="J7" s="216">
        <v>43.865637484969554</v>
      </c>
      <c r="K7" s="214">
        <f t="shared" si="6"/>
        <v>4.6795324987020948</v>
      </c>
      <c r="L7" s="213">
        <v>669.97</v>
      </c>
      <c r="M7" s="217">
        <f t="shared" si="7"/>
        <v>130.79000000000008</v>
      </c>
      <c r="N7" s="211">
        <v>630</v>
      </c>
      <c r="O7" s="219">
        <f t="shared" si="8"/>
        <v>130</v>
      </c>
      <c r="P7" s="218">
        <f t="shared" si="3"/>
        <v>6.3444444444444343</v>
      </c>
      <c r="Q7" s="213">
        <v>69.790000000000006</v>
      </c>
    </row>
    <row r="8" spans="1:18" x14ac:dyDescent="0.2">
      <c r="A8" s="211">
        <v>6</v>
      </c>
      <c r="B8" s="212">
        <f t="shared" si="4"/>
        <v>3676</v>
      </c>
      <c r="C8" s="213">
        <v>3</v>
      </c>
      <c r="D8" s="214">
        <f t="shared" si="0"/>
        <v>8.1610446137105552E-2</v>
      </c>
      <c r="E8" s="215"/>
      <c r="F8" s="215"/>
      <c r="G8" s="212">
        <f t="shared" si="5"/>
        <v>44</v>
      </c>
      <c r="H8" s="214">
        <f t="shared" si="1"/>
        <v>1.1827956989247312</v>
      </c>
      <c r="I8" s="212">
        <f t="shared" si="2"/>
        <v>44</v>
      </c>
      <c r="J8" s="216">
        <v>46.843944099378881</v>
      </c>
      <c r="K8" s="214">
        <f t="shared" si="6"/>
        <v>2.9783066144093269</v>
      </c>
      <c r="L8" s="213">
        <v>777.21</v>
      </c>
      <c r="M8" s="217">
        <f t="shared" si="7"/>
        <v>107.24000000000001</v>
      </c>
      <c r="N8" s="211">
        <v>750</v>
      </c>
      <c r="O8" s="219">
        <f t="shared" si="8"/>
        <v>120</v>
      </c>
      <c r="P8" s="218">
        <f t="shared" si="3"/>
        <v>3.6280000000000143</v>
      </c>
      <c r="Q8" s="213">
        <v>78.69</v>
      </c>
    </row>
    <row r="9" spans="1:18" x14ac:dyDescent="0.2">
      <c r="A9" s="211">
        <v>7</v>
      </c>
      <c r="B9" s="212">
        <f t="shared" si="4"/>
        <v>3674</v>
      </c>
      <c r="C9" s="213">
        <v>2</v>
      </c>
      <c r="D9" s="214">
        <f t="shared" si="0"/>
        <v>5.443658138268917E-2</v>
      </c>
      <c r="E9" s="215"/>
      <c r="F9" s="215"/>
      <c r="G9" s="212">
        <f t="shared" si="5"/>
        <v>46</v>
      </c>
      <c r="H9" s="214">
        <f t="shared" si="1"/>
        <v>1.2365591397849462</v>
      </c>
      <c r="I9" s="212">
        <f t="shared" si="2"/>
        <v>46</v>
      </c>
      <c r="J9" s="216">
        <v>49.813563271964576</v>
      </c>
      <c r="K9" s="214">
        <f t="shared" si="6"/>
        <v>2.9696191725856949</v>
      </c>
      <c r="L9" s="213">
        <v>876.68</v>
      </c>
      <c r="M9" s="217">
        <f t="shared" si="7"/>
        <v>99.469999999999914</v>
      </c>
      <c r="N9" s="211">
        <v>870</v>
      </c>
      <c r="O9" s="219">
        <f t="shared" si="8"/>
        <v>120</v>
      </c>
      <c r="P9" s="218">
        <f t="shared" si="3"/>
        <v>0.76781609195401757</v>
      </c>
      <c r="Q9" s="213">
        <v>74.09</v>
      </c>
    </row>
    <row r="10" spans="1:18" x14ac:dyDescent="0.2">
      <c r="A10" s="211">
        <v>8</v>
      </c>
      <c r="B10" s="212">
        <f t="shared" si="4"/>
        <v>3671</v>
      </c>
      <c r="C10" s="213">
        <v>3</v>
      </c>
      <c r="D10" s="214">
        <f t="shared" si="0"/>
        <v>8.172160174339417E-2</v>
      </c>
      <c r="E10" s="215"/>
      <c r="F10" s="215"/>
      <c r="G10" s="212">
        <f t="shared" si="5"/>
        <v>49</v>
      </c>
      <c r="H10" s="214">
        <f t="shared" si="1"/>
        <v>1.3172043010752688</v>
      </c>
      <c r="I10" s="212">
        <f t="shared" si="2"/>
        <v>49</v>
      </c>
      <c r="J10" s="216">
        <v>51.891156462585037</v>
      </c>
      <c r="K10" s="214">
        <f t="shared" si="6"/>
        <v>2.0775931906204619</v>
      </c>
      <c r="L10" s="213">
        <v>976.12</v>
      </c>
      <c r="M10" s="217">
        <f t="shared" si="7"/>
        <v>99.440000000000055</v>
      </c>
      <c r="N10" s="211">
        <v>970</v>
      </c>
      <c r="O10" s="219">
        <f t="shared" si="8"/>
        <v>100</v>
      </c>
      <c r="P10" s="218">
        <f t="shared" si="3"/>
        <v>0.63092783505153704</v>
      </c>
      <c r="Q10" s="213">
        <v>72.37</v>
      </c>
    </row>
    <row r="11" spans="1:18" x14ac:dyDescent="0.2">
      <c r="A11" s="211">
        <v>9</v>
      </c>
      <c r="B11" s="212">
        <f t="shared" si="4"/>
        <v>3669</v>
      </c>
      <c r="C11" s="213">
        <v>2</v>
      </c>
      <c r="D11" s="214">
        <f t="shared" si="0"/>
        <v>5.4510765876260567E-2</v>
      </c>
      <c r="E11" s="215"/>
      <c r="F11" s="215"/>
      <c r="G11" s="212">
        <f t="shared" si="5"/>
        <v>51</v>
      </c>
      <c r="H11" s="214">
        <f t="shared" si="1"/>
        <v>1.370967741935484</v>
      </c>
      <c r="I11" s="212">
        <f t="shared" si="2"/>
        <v>51</v>
      </c>
      <c r="J11" s="216">
        <v>56.096612344910739</v>
      </c>
      <c r="K11" s="214">
        <f t="shared" si="6"/>
        <v>4.2054558823257011</v>
      </c>
      <c r="L11" s="213">
        <v>1073.72</v>
      </c>
      <c r="M11" s="217">
        <f t="shared" si="7"/>
        <v>97.600000000000023</v>
      </c>
      <c r="N11" s="211">
        <v>1065</v>
      </c>
      <c r="O11" s="219">
        <f t="shared" si="8"/>
        <v>95</v>
      </c>
      <c r="P11" s="218">
        <f t="shared" si="3"/>
        <v>0.81877934272300479</v>
      </c>
      <c r="Q11" s="213">
        <v>74.739999999999995</v>
      </c>
    </row>
    <row r="12" spans="1:18" x14ac:dyDescent="0.2">
      <c r="A12" s="211">
        <v>10</v>
      </c>
      <c r="B12" s="212">
        <f t="shared" si="4"/>
        <v>3669</v>
      </c>
      <c r="C12" s="213">
        <v>0</v>
      </c>
      <c r="D12" s="214">
        <f t="shared" si="0"/>
        <v>0</v>
      </c>
      <c r="E12" s="215"/>
      <c r="F12" s="215"/>
      <c r="G12" s="212">
        <f t="shared" si="5"/>
        <v>51</v>
      </c>
      <c r="H12" s="214">
        <f t="shared" si="1"/>
        <v>1.370967741935484</v>
      </c>
      <c r="I12" s="212">
        <f t="shared" si="2"/>
        <v>51</v>
      </c>
      <c r="J12" s="216">
        <v>55.878806736416323</v>
      </c>
      <c r="K12" s="214">
        <f t="shared" si="6"/>
        <v>-0.21780560849441599</v>
      </c>
      <c r="L12" s="216">
        <v>1183.6300000000001</v>
      </c>
      <c r="M12" s="217">
        <f t="shared" si="7"/>
        <v>109.91000000000008</v>
      </c>
      <c r="N12" s="212">
        <v>1155</v>
      </c>
      <c r="O12" s="219">
        <f t="shared" si="8"/>
        <v>90</v>
      </c>
      <c r="P12" s="218">
        <f t="shared" si="3"/>
        <v>2.4787878787878839</v>
      </c>
      <c r="Q12" s="213">
        <v>77.400000000000006</v>
      </c>
    </row>
    <row r="13" spans="1:18" x14ac:dyDescent="0.2">
      <c r="A13" s="211">
        <v>11</v>
      </c>
      <c r="B13" s="212">
        <f t="shared" si="4"/>
        <v>3669</v>
      </c>
      <c r="C13" s="213">
        <v>0</v>
      </c>
      <c r="D13" s="214">
        <f t="shared" si="0"/>
        <v>0</v>
      </c>
      <c r="E13" s="215"/>
      <c r="F13" s="215"/>
      <c r="G13" s="212">
        <f t="shared" si="5"/>
        <v>51</v>
      </c>
      <c r="H13" s="214">
        <f t="shared" si="1"/>
        <v>1.370967741935484</v>
      </c>
      <c r="I13" s="212">
        <f t="shared" si="2"/>
        <v>51</v>
      </c>
      <c r="J13" s="216">
        <v>57.5</v>
      </c>
      <c r="K13" s="214">
        <f t="shared" si="6"/>
        <v>1.6211932635836774</v>
      </c>
      <c r="L13" s="216">
        <v>1265.2</v>
      </c>
      <c r="M13" s="217">
        <f t="shared" si="7"/>
        <v>81.569999999999936</v>
      </c>
      <c r="N13" s="212">
        <v>1245</v>
      </c>
      <c r="O13" s="219">
        <f t="shared" si="8"/>
        <v>90</v>
      </c>
      <c r="P13" s="218">
        <f t="shared" si="3"/>
        <v>1.6224899598393563</v>
      </c>
      <c r="Q13" s="213">
        <v>75.81</v>
      </c>
      <c r="R13" s="220"/>
    </row>
    <row r="14" spans="1:18" x14ac:dyDescent="0.2">
      <c r="A14" s="189">
        <v>12</v>
      </c>
      <c r="B14" s="221">
        <f t="shared" si="4"/>
        <v>3669</v>
      </c>
      <c r="C14" s="222"/>
      <c r="D14" s="223">
        <f t="shared" si="0"/>
        <v>0</v>
      </c>
      <c r="E14" s="222"/>
      <c r="F14" s="222"/>
      <c r="G14" s="221">
        <f t="shared" si="5"/>
        <v>51</v>
      </c>
      <c r="H14" s="223">
        <f t="shared" si="1"/>
        <v>1.370967741935484</v>
      </c>
      <c r="I14" s="221">
        <f t="shared" si="2"/>
        <v>51</v>
      </c>
      <c r="J14" s="222"/>
      <c r="K14" s="223">
        <f t="shared" si="6"/>
        <v>-57.5</v>
      </c>
      <c r="L14" s="222"/>
      <c r="M14" s="224">
        <f t="shared" si="7"/>
        <v>-1265.2</v>
      </c>
      <c r="N14" s="189">
        <v>1335</v>
      </c>
      <c r="O14" s="190">
        <f t="shared" si="8"/>
        <v>90</v>
      </c>
      <c r="P14" s="225">
        <f t="shared" si="3"/>
        <v>-100</v>
      </c>
      <c r="Q14" s="222"/>
    </row>
    <row r="15" spans="1:18" x14ac:dyDescent="0.2">
      <c r="A15" s="189">
        <v>13</v>
      </c>
      <c r="B15" s="221">
        <f t="shared" si="4"/>
        <v>3669</v>
      </c>
      <c r="C15" s="222"/>
      <c r="D15" s="223">
        <f t="shared" si="0"/>
        <v>0</v>
      </c>
      <c r="E15" s="222"/>
      <c r="F15" s="222"/>
      <c r="G15" s="221">
        <f t="shared" si="5"/>
        <v>51</v>
      </c>
      <c r="H15" s="223">
        <f t="shared" si="1"/>
        <v>1.370967741935484</v>
      </c>
      <c r="I15" s="221">
        <f t="shared" si="2"/>
        <v>51</v>
      </c>
      <c r="J15" s="222"/>
      <c r="K15" s="223">
        <f t="shared" si="6"/>
        <v>0</v>
      </c>
      <c r="L15" s="222"/>
      <c r="M15" s="224">
        <f t="shared" si="7"/>
        <v>0</v>
      </c>
      <c r="N15" s="189">
        <v>1430</v>
      </c>
      <c r="O15" s="190">
        <f t="shared" si="8"/>
        <v>95</v>
      </c>
      <c r="P15" s="225">
        <f t="shared" si="3"/>
        <v>-100</v>
      </c>
      <c r="Q15" s="222"/>
    </row>
    <row r="16" spans="1:18" x14ac:dyDescent="0.2">
      <c r="A16" s="189">
        <v>14</v>
      </c>
      <c r="B16" s="221">
        <f t="shared" si="4"/>
        <v>3669</v>
      </c>
      <c r="C16" s="222"/>
      <c r="D16" s="223">
        <f t="shared" si="0"/>
        <v>0</v>
      </c>
      <c r="E16" s="222"/>
      <c r="F16" s="222"/>
      <c r="G16" s="221">
        <f t="shared" si="5"/>
        <v>51</v>
      </c>
      <c r="H16" s="223">
        <f t="shared" si="1"/>
        <v>1.370967741935484</v>
      </c>
      <c r="I16" s="221">
        <f t="shared" si="2"/>
        <v>51</v>
      </c>
      <c r="J16" s="222"/>
      <c r="K16" s="223">
        <f t="shared" si="6"/>
        <v>0</v>
      </c>
      <c r="L16" s="222"/>
      <c r="M16" s="224">
        <f t="shared" si="7"/>
        <v>0</v>
      </c>
      <c r="N16" s="189">
        <v>1530</v>
      </c>
      <c r="O16" s="190">
        <f t="shared" si="8"/>
        <v>100</v>
      </c>
      <c r="P16" s="225">
        <f t="shared" si="3"/>
        <v>-100</v>
      </c>
      <c r="Q16" s="222"/>
    </row>
    <row r="17" spans="1:17" x14ac:dyDescent="0.2">
      <c r="A17" s="189">
        <v>15</v>
      </c>
      <c r="B17" s="221">
        <f t="shared" si="4"/>
        <v>3669</v>
      </c>
      <c r="C17" s="222"/>
      <c r="D17" s="223">
        <f t="shared" si="0"/>
        <v>0</v>
      </c>
      <c r="E17" s="222"/>
      <c r="F17" s="222"/>
      <c r="G17" s="221">
        <f t="shared" si="5"/>
        <v>51</v>
      </c>
      <c r="H17" s="223">
        <f t="shared" si="1"/>
        <v>1.370967741935484</v>
      </c>
      <c r="I17" s="221">
        <f t="shared" si="2"/>
        <v>51</v>
      </c>
      <c r="J17" s="222"/>
      <c r="K17" s="223">
        <f t="shared" si="6"/>
        <v>0</v>
      </c>
      <c r="L17" s="222"/>
      <c r="M17" s="224">
        <f t="shared" si="7"/>
        <v>0</v>
      </c>
      <c r="N17" s="189">
        <v>1650</v>
      </c>
      <c r="O17" s="190">
        <f t="shared" si="8"/>
        <v>120</v>
      </c>
      <c r="P17" s="225">
        <f t="shared" si="3"/>
        <v>-100</v>
      </c>
      <c r="Q17" s="222"/>
    </row>
    <row r="18" spans="1:17" x14ac:dyDescent="0.2">
      <c r="A18" s="189">
        <v>16</v>
      </c>
      <c r="B18" s="221">
        <f t="shared" si="4"/>
        <v>3669</v>
      </c>
      <c r="C18" s="222"/>
      <c r="D18" s="223">
        <f t="shared" si="0"/>
        <v>0</v>
      </c>
      <c r="E18" s="222"/>
      <c r="F18" s="222"/>
      <c r="G18" s="221">
        <f t="shared" si="5"/>
        <v>51</v>
      </c>
      <c r="H18" s="223">
        <f t="shared" si="1"/>
        <v>1.370967741935484</v>
      </c>
      <c r="I18" s="221">
        <f t="shared" si="2"/>
        <v>51</v>
      </c>
      <c r="J18" s="222"/>
      <c r="K18" s="223">
        <f t="shared" si="6"/>
        <v>0</v>
      </c>
      <c r="L18" s="222"/>
      <c r="M18" s="224">
        <f t="shared" si="7"/>
        <v>0</v>
      </c>
      <c r="N18" s="189">
        <v>1780</v>
      </c>
      <c r="O18" s="190">
        <f t="shared" si="8"/>
        <v>130</v>
      </c>
      <c r="P18" s="225">
        <f t="shared" si="3"/>
        <v>-100</v>
      </c>
      <c r="Q18" s="222"/>
    </row>
    <row r="19" spans="1:17" x14ac:dyDescent="0.2">
      <c r="A19" s="189">
        <v>17</v>
      </c>
      <c r="B19" s="221">
        <f t="shared" si="4"/>
        <v>3669</v>
      </c>
      <c r="C19" s="222"/>
      <c r="D19" s="223">
        <f t="shared" si="0"/>
        <v>0</v>
      </c>
      <c r="E19" s="222"/>
      <c r="F19" s="222"/>
      <c r="G19" s="221">
        <f t="shared" si="5"/>
        <v>51</v>
      </c>
      <c r="H19" s="223">
        <f t="shared" si="1"/>
        <v>1.370967741935484</v>
      </c>
      <c r="I19" s="221">
        <f t="shared" si="2"/>
        <v>51</v>
      </c>
      <c r="J19" s="222"/>
      <c r="K19" s="223">
        <f t="shared" si="6"/>
        <v>0</v>
      </c>
      <c r="L19" s="222"/>
      <c r="M19" s="224">
        <f t="shared" si="7"/>
        <v>0</v>
      </c>
      <c r="N19" s="189">
        <v>1910</v>
      </c>
      <c r="O19" s="190">
        <f t="shared" si="8"/>
        <v>130</v>
      </c>
      <c r="P19" s="225">
        <f t="shared" si="3"/>
        <v>-100</v>
      </c>
      <c r="Q19" s="222"/>
    </row>
    <row r="20" spans="1:17" x14ac:dyDescent="0.2">
      <c r="A20" s="189">
        <v>18</v>
      </c>
      <c r="B20" s="221">
        <f t="shared" si="4"/>
        <v>3669</v>
      </c>
      <c r="C20" s="222"/>
      <c r="D20" s="223">
        <f t="shared" si="0"/>
        <v>0</v>
      </c>
      <c r="E20" s="222"/>
      <c r="F20" s="222"/>
      <c r="G20" s="221">
        <f t="shared" si="5"/>
        <v>51</v>
      </c>
      <c r="H20" s="223">
        <f t="shared" si="1"/>
        <v>1.370967741935484</v>
      </c>
      <c r="I20" s="221">
        <f t="shared" si="2"/>
        <v>51</v>
      </c>
      <c r="J20" s="222"/>
      <c r="K20" s="223">
        <f t="shared" si="6"/>
        <v>0</v>
      </c>
      <c r="L20" s="222"/>
      <c r="M20" s="224">
        <f t="shared" si="7"/>
        <v>0</v>
      </c>
      <c r="N20" s="189">
        <v>2045</v>
      </c>
      <c r="O20" s="190">
        <f t="shared" si="8"/>
        <v>135</v>
      </c>
      <c r="P20" s="225">
        <f t="shared" si="3"/>
        <v>-100</v>
      </c>
      <c r="Q20" s="222"/>
    </row>
    <row r="21" spans="1:17" x14ac:dyDescent="0.2">
      <c r="A21" s="189">
        <v>19</v>
      </c>
      <c r="B21" s="221">
        <f t="shared" si="4"/>
        <v>3669</v>
      </c>
      <c r="C21" s="222"/>
      <c r="D21" s="223">
        <f t="shared" si="0"/>
        <v>0</v>
      </c>
      <c r="E21" s="222"/>
      <c r="F21" s="222"/>
      <c r="G21" s="221">
        <f t="shared" si="5"/>
        <v>51</v>
      </c>
      <c r="H21" s="223">
        <f t="shared" si="1"/>
        <v>1.370967741935484</v>
      </c>
      <c r="I21" s="221">
        <f t="shared" si="2"/>
        <v>51</v>
      </c>
      <c r="J21" s="222"/>
      <c r="K21" s="223">
        <f t="shared" si="6"/>
        <v>0</v>
      </c>
      <c r="L21" s="222"/>
      <c r="M21" s="224">
        <f t="shared" si="7"/>
        <v>0</v>
      </c>
      <c r="N21" s="189">
        <v>2190</v>
      </c>
      <c r="O21" s="190">
        <f t="shared" si="8"/>
        <v>145</v>
      </c>
      <c r="P21" s="225">
        <f t="shared" si="3"/>
        <v>-100</v>
      </c>
      <c r="Q21" s="222"/>
    </row>
    <row r="22" spans="1:17" x14ac:dyDescent="0.2">
      <c r="A22" s="189">
        <v>20</v>
      </c>
      <c r="B22" s="221">
        <f t="shared" si="4"/>
        <v>3669</v>
      </c>
      <c r="C22" s="222"/>
      <c r="D22" s="223">
        <f t="shared" si="0"/>
        <v>0</v>
      </c>
      <c r="E22" s="222"/>
      <c r="F22" s="222"/>
      <c r="G22" s="221">
        <f t="shared" si="5"/>
        <v>51</v>
      </c>
      <c r="H22" s="223">
        <f t="shared" si="1"/>
        <v>1.370967741935484</v>
      </c>
      <c r="I22" s="221">
        <f t="shared" si="2"/>
        <v>51</v>
      </c>
      <c r="J22" s="222"/>
      <c r="K22" s="223">
        <f t="shared" si="6"/>
        <v>0</v>
      </c>
      <c r="L22" s="222"/>
      <c r="M22" s="224">
        <f t="shared" si="7"/>
        <v>0</v>
      </c>
      <c r="N22" s="189">
        <v>2340</v>
      </c>
      <c r="O22" s="190">
        <f t="shared" si="8"/>
        <v>150</v>
      </c>
      <c r="P22" s="225">
        <f t="shared" si="3"/>
        <v>-100</v>
      </c>
      <c r="Q22" s="222"/>
    </row>
    <row r="23" spans="1:17" x14ac:dyDescent="0.2">
      <c r="A23" s="189">
        <v>21</v>
      </c>
      <c r="B23" s="221">
        <f t="shared" si="4"/>
        <v>3669</v>
      </c>
      <c r="C23" s="222"/>
      <c r="D23" s="223">
        <f t="shared" si="0"/>
        <v>0</v>
      </c>
      <c r="E23" s="222"/>
      <c r="F23" s="222"/>
      <c r="G23" s="221">
        <f t="shared" si="5"/>
        <v>51</v>
      </c>
      <c r="H23" s="223">
        <f t="shared" si="1"/>
        <v>1.370967741935484</v>
      </c>
      <c r="I23" s="221">
        <f t="shared" si="2"/>
        <v>51</v>
      </c>
      <c r="J23" s="222"/>
      <c r="K23" s="223">
        <f t="shared" si="6"/>
        <v>0</v>
      </c>
      <c r="L23" s="222"/>
      <c r="M23" s="224">
        <f t="shared" si="7"/>
        <v>0</v>
      </c>
      <c r="N23" s="189">
        <v>2500</v>
      </c>
      <c r="O23" s="190">
        <f t="shared" si="8"/>
        <v>160</v>
      </c>
      <c r="P23" s="225">
        <f t="shared" si="3"/>
        <v>-100</v>
      </c>
      <c r="Q23" s="222"/>
    </row>
    <row r="24" spans="1:17" x14ac:dyDescent="0.2">
      <c r="A24" s="189">
        <v>22</v>
      </c>
      <c r="B24" s="221">
        <f t="shared" si="4"/>
        <v>3669</v>
      </c>
      <c r="C24" s="222"/>
      <c r="D24" s="223">
        <f t="shared" si="0"/>
        <v>0</v>
      </c>
      <c r="E24" s="222"/>
      <c r="F24" s="222"/>
      <c r="G24" s="221">
        <f t="shared" si="5"/>
        <v>51</v>
      </c>
      <c r="H24" s="223">
        <f t="shared" si="1"/>
        <v>1.370967741935484</v>
      </c>
      <c r="I24" s="221">
        <f t="shared" si="2"/>
        <v>51</v>
      </c>
      <c r="J24" s="222"/>
      <c r="K24" s="223">
        <f t="shared" si="6"/>
        <v>0</v>
      </c>
      <c r="L24" s="222"/>
      <c r="M24" s="224">
        <f t="shared" si="7"/>
        <v>0</v>
      </c>
      <c r="N24" s="189">
        <v>2680</v>
      </c>
      <c r="O24" s="190">
        <f t="shared" si="8"/>
        <v>180</v>
      </c>
      <c r="P24" s="225">
        <f t="shared" si="3"/>
        <v>-100</v>
      </c>
      <c r="Q24" s="222"/>
    </row>
    <row r="25" spans="1:17" x14ac:dyDescent="0.2">
      <c r="A25" s="189">
        <v>23</v>
      </c>
      <c r="B25" s="221">
        <f t="shared" si="4"/>
        <v>3669</v>
      </c>
      <c r="C25" s="222"/>
      <c r="D25" s="223">
        <f t="shared" si="0"/>
        <v>0</v>
      </c>
      <c r="E25" s="222"/>
      <c r="F25" s="222"/>
      <c r="G25" s="221">
        <f t="shared" si="5"/>
        <v>51</v>
      </c>
      <c r="H25" s="223">
        <f t="shared" si="1"/>
        <v>1.370967741935484</v>
      </c>
      <c r="I25" s="221">
        <f t="shared" si="2"/>
        <v>51</v>
      </c>
      <c r="J25" s="222"/>
      <c r="K25" s="223">
        <f t="shared" si="6"/>
        <v>0</v>
      </c>
      <c r="L25" s="222"/>
      <c r="M25" s="224">
        <f t="shared" si="7"/>
        <v>0</v>
      </c>
      <c r="N25" s="189">
        <v>2860</v>
      </c>
      <c r="O25" s="190">
        <f t="shared" si="8"/>
        <v>180</v>
      </c>
      <c r="P25" s="225">
        <f t="shared" si="3"/>
        <v>-100</v>
      </c>
      <c r="Q25" s="222"/>
    </row>
    <row r="26" spans="1:17" x14ac:dyDescent="0.2">
      <c r="A26" s="189">
        <v>24</v>
      </c>
      <c r="B26" s="221">
        <f t="shared" si="4"/>
        <v>3669</v>
      </c>
      <c r="C26" s="222"/>
      <c r="D26" s="223">
        <f t="shared" si="0"/>
        <v>0</v>
      </c>
      <c r="E26" s="222"/>
      <c r="F26" s="222"/>
      <c r="G26" s="221">
        <f t="shared" si="5"/>
        <v>51</v>
      </c>
      <c r="H26" s="223">
        <f t="shared" si="1"/>
        <v>1.370967741935484</v>
      </c>
      <c r="I26" s="221">
        <f t="shared" si="2"/>
        <v>51</v>
      </c>
      <c r="J26" s="222"/>
      <c r="K26" s="223">
        <f t="shared" si="6"/>
        <v>0</v>
      </c>
      <c r="L26" s="222"/>
      <c r="M26" s="224">
        <f t="shared" si="7"/>
        <v>0</v>
      </c>
      <c r="N26" s="189">
        <v>3035</v>
      </c>
      <c r="O26" s="190">
        <f t="shared" si="8"/>
        <v>175</v>
      </c>
      <c r="P26" s="225">
        <f t="shared" si="3"/>
        <v>-100</v>
      </c>
      <c r="Q26" s="222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R26"/>
  <sheetViews>
    <sheetView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customWidth="1"/>
    <col min="3" max="4" width="13" customWidth="1"/>
    <col min="5" max="5" width="10.7109375" customWidth="1"/>
    <col min="6" max="6" width="12.28515625" customWidth="1"/>
    <col min="7" max="9" width="13.140625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537" t="s">
        <v>42</v>
      </c>
      <c r="B1" s="537"/>
      <c r="C1">
        <v>3393</v>
      </c>
      <c r="D1" s="185" t="s">
        <v>46</v>
      </c>
      <c r="E1" s="195" t="s">
        <v>48</v>
      </c>
    </row>
    <row r="2" spans="1:18" ht="22.5" x14ac:dyDescent="0.2">
      <c r="A2" s="198" t="s">
        <v>29</v>
      </c>
      <c r="B2" s="199" t="s">
        <v>30</v>
      </c>
      <c r="C2" s="199" t="s">
        <v>35</v>
      </c>
      <c r="D2" s="199" t="s">
        <v>37</v>
      </c>
      <c r="E2" s="199" t="s">
        <v>41</v>
      </c>
      <c r="F2" s="199" t="s">
        <v>40</v>
      </c>
      <c r="G2" s="199" t="s">
        <v>36</v>
      </c>
      <c r="H2" s="199" t="s">
        <v>38</v>
      </c>
      <c r="I2" s="199" t="s">
        <v>43</v>
      </c>
      <c r="J2" s="198" t="s">
        <v>13</v>
      </c>
      <c r="K2" s="199" t="s">
        <v>32</v>
      </c>
      <c r="L2" s="198" t="s">
        <v>31</v>
      </c>
      <c r="M2" s="199" t="s">
        <v>44</v>
      </c>
      <c r="N2" s="199" t="s">
        <v>39</v>
      </c>
      <c r="O2" s="199" t="s">
        <v>45</v>
      </c>
      <c r="P2" s="199" t="s">
        <v>33</v>
      </c>
      <c r="Q2" s="198" t="s">
        <v>34</v>
      </c>
    </row>
    <row r="3" spans="1:18" x14ac:dyDescent="0.2">
      <c r="A3" s="65">
        <v>1</v>
      </c>
      <c r="B3" s="200">
        <f>C1-(C3+E3+F3)</f>
        <v>3378</v>
      </c>
      <c r="C3" s="201">
        <v>15</v>
      </c>
      <c r="D3" s="202">
        <f>(C3/B3)*100</f>
        <v>0.44404973357015981</v>
      </c>
      <c r="E3" s="203"/>
      <c r="F3" s="203"/>
      <c r="G3" s="200">
        <f>C3</f>
        <v>15</v>
      </c>
      <c r="H3" s="202">
        <f>(G3/$C$1)*100</f>
        <v>0.44208664898320071</v>
      </c>
      <c r="I3" s="200">
        <f>C3+E3+F3</f>
        <v>15</v>
      </c>
      <c r="J3" s="204">
        <v>30.055823395077393</v>
      </c>
      <c r="K3" s="65"/>
      <c r="L3" s="201">
        <v>191.36</v>
      </c>
      <c r="M3" s="205"/>
      <c r="N3" s="65">
        <v>140</v>
      </c>
      <c r="O3" s="65"/>
      <c r="P3" s="206">
        <f>((L3/N3)*100)-100</f>
        <v>36.685714285714312</v>
      </c>
      <c r="Q3" s="201">
        <v>75.739999999999995</v>
      </c>
    </row>
    <row r="4" spans="1:18" x14ac:dyDescent="0.2">
      <c r="A4" s="65">
        <v>2</v>
      </c>
      <c r="B4" s="200">
        <f>B3-(C4+E4+F4)</f>
        <v>3367</v>
      </c>
      <c r="C4" s="201">
        <v>11</v>
      </c>
      <c r="D4" s="202">
        <f t="shared" ref="D4:D26" si="0">(C4/B4)*100</f>
        <v>0.32670032670032667</v>
      </c>
      <c r="E4" s="203"/>
      <c r="F4" s="203"/>
      <c r="G4" s="200">
        <f>G3+C4</f>
        <v>26</v>
      </c>
      <c r="H4" s="202">
        <f t="shared" ref="H4:H26" si="1">(G4/$C$1)*100</f>
        <v>0.76628352490421447</v>
      </c>
      <c r="I4" s="200">
        <f>I3+C4+E4+F4</f>
        <v>26</v>
      </c>
      <c r="J4" s="204">
        <v>65.687979973694254</v>
      </c>
      <c r="K4" s="202">
        <f>J4-J3</f>
        <v>35.632156578616858</v>
      </c>
      <c r="L4" s="201">
        <v>387.82</v>
      </c>
      <c r="M4" s="205">
        <f>L4-L3</f>
        <v>196.45999999999998</v>
      </c>
      <c r="N4" s="65">
        <v>300</v>
      </c>
      <c r="O4" s="207">
        <f>N4-N3</f>
        <v>160</v>
      </c>
      <c r="P4" s="206">
        <f t="shared" ref="P4:P26" si="2">((L4/N4)*100)-100</f>
        <v>29.273333333333341</v>
      </c>
      <c r="Q4" s="201">
        <v>71.31</v>
      </c>
    </row>
    <row r="5" spans="1:18" x14ac:dyDescent="0.2">
      <c r="A5" s="65">
        <v>3</v>
      </c>
      <c r="B5" s="200">
        <f t="shared" ref="B5:B26" si="3">B4-(C5+E5+F5)</f>
        <v>3356</v>
      </c>
      <c r="C5" s="201">
        <v>11</v>
      </c>
      <c r="D5" s="202">
        <f t="shared" si="0"/>
        <v>0.32777115613825986</v>
      </c>
      <c r="E5" s="203"/>
      <c r="F5" s="203"/>
      <c r="G5" s="200">
        <f t="shared" ref="G5:G26" si="4">G4+C5</f>
        <v>37</v>
      </c>
      <c r="H5" s="202">
        <f t="shared" si="1"/>
        <v>1.0904804008252285</v>
      </c>
      <c r="I5" s="200">
        <f t="shared" ref="I5:I26" si="5">I4+C5+E5+F5</f>
        <v>37</v>
      </c>
      <c r="J5" s="204">
        <v>90.230716839775241</v>
      </c>
      <c r="K5" s="202">
        <f t="shared" ref="K5:K26" si="6">J5-J4</f>
        <v>24.542736866080986</v>
      </c>
      <c r="L5" s="201">
        <v>687.75</v>
      </c>
      <c r="M5" s="205">
        <f t="shared" ref="M5:M26" si="7">L5-L4</f>
        <v>299.93</v>
      </c>
      <c r="N5" s="65">
        <v>490</v>
      </c>
      <c r="O5" s="207">
        <f t="shared" ref="O5:O26" si="8">N5-N4</f>
        <v>190</v>
      </c>
      <c r="P5" s="206">
        <f t="shared" si="2"/>
        <v>40.357142857142833</v>
      </c>
      <c r="Q5" s="204">
        <v>64.86</v>
      </c>
    </row>
    <row r="6" spans="1:18" x14ac:dyDescent="0.2">
      <c r="A6" s="65">
        <v>4</v>
      </c>
      <c r="B6" s="200">
        <f t="shared" si="3"/>
        <v>3346</v>
      </c>
      <c r="C6" s="201">
        <v>10</v>
      </c>
      <c r="D6" s="202">
        <f t="shared" si="0"/>
        <v>0.2988643156007173</v>
      </c>
      <c r="E6" s="203"/>
      <c r="F6" s="203"/>
      <c r="G6" s="200">
        <f t="shared" si="4"/>
        <v>47</v>
      </c>
      <c r="H6" s="202">
        <f t="shared" si="1"/>
        <v>1.3852048334806955</v>
      </c>
      <c r="I6" s="200">
        <f t="shared" si="5"/>
        <v>47</v>
      </c>
      <c r="J6" s="204">
        <v>90.19</v>
      </c>
      <c r="K6" s="202">
        <f t="shared" si="6"/>
        <v>-4.0716839775242875E-2</v>
      </c>
      <c r="L6" s="201">
        <v>1082.7</v>
      </c>
      <c r="M6" s="205">
        <f t="shared" si="7"/>
        <v>394.95000000000005</v>
      </c>
      <c r="N6" s="65">
        <v>690</v>
      </c>
      <c r="O6" s="207">
        <f t="shared" si="8"/>
        <v>200</v>
      </c>
      <c r="P6" s="206">
        <f t="shared" si="2"/>
        <v>56.913043478260875</v>
      </c>
      <c r="Q6" s="204">
        <v>95.24</v>
      </c>
    </row>
    <row r="7" spans="1:18" x14ac:dyDescent="0.2">
      <c r="A7" s="65">
        <v>5</v>
      </c>
      <c r="B7" s="200">
        <f t="shared" si="3"/>
        <v>560</v>
      </c>
      <c r="C7" s="201">
        <v>0</v>
      </c>
      <c r="D7" s="202">
        <f t="shared" si="0"/>
        <v>0</v>
      </c>
      <c r="E7" s="203"/>
      <c r="F7" s="203">
        <v>2786</v>
      </c>
      <c r="G7" s="200">
        <f t="shared" si="4"/>
        <v>47</v>
      </c>
      <c r="H7" s="202">
        <f t="shared" si="1"/>
        <v>1.3852048334806955</v>
      </c>
      <c r="I7" s="200">
        <f t="shared" si="5"/>
        <v>2833</v>
      </c>
      <c r="J7" s="204">
        <v>58.928571428571431</v>
      </c>
      <c r="K7" s="202">
        <f t="shared" si="6"/>
        <v>-31.261428571428567</v>
      </c>
      <c r="L7" s="201">
        <v>1237.3800000000001</v>
      </c>
      <c r="M7" s="205">
        <f t="shared" si="7"/>
        <v>154.68000000000006</v>
      </c>
      <c r="N7" s="65">
        <v>890</v>
      </c>
      <c r="O7" s="207">
        <f t="shared" si="8"/>
        <v>200</v>
      </c>
      <c r="P7" s="206">
        <f t="shared" si="2"/>
        <v>39.03146067415733</v>
      </c>
      <c r="Q7" s="201">
        <v>95.1</v>
      </c>
    </row>
    <row r="8" spans="1:18" x14ac:dyDescent="0.2">
      <c r="A8" s="65">
        <v>6</v>
      </c>
      <c r="B8" s="200">
        <f t="shared" si="3"/>
        <v>559</v>
      </c>
      <c r="C8" s="201">
        <v>1</v>
      </c>
      <c r="D8" s="202">
        <f t="shared" si="0"/>
        <v>0.17889087656529518</v>
      </c>
      <c r="E8" s="203"/>
      <c r="F8" s="203"/>
      <c r="G8" s="200">
        <f t="shared" si="4"/>
        <v>48</v>
      </c>
      <c r="H8" s="202">
        <f t="shared" si="1"/>
        <v>1.4146772767462421</v>
      </c>
      <c r="I8" s="200">
        <f t="shared" si="5"/>
        <v>2834</v>
      </c>
      <c r="J8" s="204">
        <v>62.100690007666749</v>
      </c>
      <c r="K8" s="202">
        <f t="shared" si="6"/>
        <v>3.1721185790953186</v>
      </c>
      <c r="L8" s="201">
        <v>1418.12</v>
      </c>
      <c r="M8" s="205">
        <f t="shared" si="7"/>
        <v>180.73999999999978</v>
      </c>
      <c r="N8" s="65">
        <v>1080</v>
      </c>
      <c r="O8" s="207">
        <f t="shared" si="8"/>
        <v>190</v>
      </c>
      <c r="P8" s="206">
        <f t="shared" si="2"/>
        <v>31.307407407407396</v>
      </c>
      <c r="Q8" s="201">
        <v>88.4</v>
      </c>
    </row>
    <row r="9" spans="1:18" x14ac:dyDescent="0.2">
      <c r="A9" s="65">
        <v>7</v>
      </c>
      <c r="B9" s="200">
        <f t="shared" si="3"/>
        <v>558</v>
      </c>
      <c r="C9" s="201">
        <v>1</v>
      </c>
      <c r="D9" s="202">
        <f t="shared" si="0"/>
        <v>0.17921146953405018</v>
      </c>
      <c r="E9" s="203"/>
      <c r="F9" s="203"/>
      <c r="G9" s="200">
        <f t="shared" si="4"/>
        <v>49</v>
      </c>
      <c r="H9" s="202">
        <f t="shared" si="1"/>
        <v>1.444149720011789</v>
      </c>
      <c r="I9" s="200">
        <f t="shared" si="5"/>
        <v>2835</v>
      </c>
      <c r="J9" s="204">
        <v>64.106502816180239</v>
      </c>
      <c r="K9" s="202">
        <f t="shared" si="6"/>
        <v>2.0058128085134896</v>
      </c>
      <c r="L9" s="201">
        <v>1531.08</v>
      </c>
      <c r="M9" s="205">
        <f t="shared" si="7"/>
        <v>112.96000000000004</v>
      </c>
      <c r="N9" s="65">
        <v>1250</v>
      </c>
      <c r="O9" s="207">
        <f t="shared" si="8"/>
        <v>170</v>
      </c>
      <c r="P9" s="206">
        <f t="shared" si="2"/>
        <v>22.486399999999989</v>
      </c>
      <c r="Q9" s="201">
        <v>86.2</v>
      </c>
    </row>
    <row r="10" spans="1:18" x14ac:dyDescent="0.2">
      <c r="A10" s="65">
        <v>8</v>
      </c>
      <c r="B10" s="200">
        <f t="shared" si="3"/>
        <v>558</v>
      </c>
      <c r="C10" s="201">
        <v>0</v>
      </c>
      <c r="D10" s="202">
        <f t="shared" si="0"/>
        <v>0</v>
      </c>
      <c r="E10" s="203"/>
      <c r="F10" s="203"/>
      <c r="G10" s="200">
        <f t="shared" si="4"/>
        <v>49</v>
      </c>
      <c r="H10" s="202">
        <f t="shared" si="1"/>
        <v>1.444149720011789</v>
      </c>
      <c r="I10" s="200">
        <f t="shared" si="5"/>
        <v>2835</v>
      </c>
      <c r="J10" s="204">
        <v>66.02662570404506</v>
      </c>
      <c r="K10" s="202">
        <f t="shared" si="6"/>
        <v>1.9201228878648209</v>
      </c>
      <c r="L10" s="201">
        <v>1695.04</v>
      </c>
      <c r="M10" s="205">
        <f t="shared" si="7"/>
        <v>163.96000000000004</v>
      </c>
      <c r="N10" s="65">
        <v>1400</v>
      </c>
      <c r="O10" s="207">
        <f t="shared" si="8"/>
        <v>150</v>
      </c>
      <c r="P10" s="206">
        <f t="shared" si="2"/>
        <v>21.074285714285708</v>
      </c>
      <c r="Q10" s="201">
        <v>77.8</v>
      </c>
    </row>
    <row r="11" spans="1:18" x14ac:dyDescent="0.2">
      <c r="A11" s="65">
        <v>9</v>
      </c>
      <c r="B11" s="200">
        <f t="shared" si="3"/>
        <v>558</v>
      </c>
      <c r="C11" s="201">
        <v>0</v>
      </c>
      <c r="D11" s="202">
        <f t="shared" si="0"/>
        <v>0</v>
      </c>
      <c r="E11" s="203"/>
      <c r="F11" s="203"/>
      <c r="G11" s="200">
        <f t="shared" si="4"/>
        <v>49</v>
      </c>
      <c r="H11" s="202">
        <f t="shared" si="1"/>
        <v>1.444149720011789</v>
      </c>
      <c r="I11" s="200">
        <f t="shared" si="5"/>
        <v>2835</v>
      </c>
      <c r="J11" s="204">
        <v>68.0747567844342</v>
      </c>
      <c r="K11" s="202">
        <f t="shared" si="6"/>
        <v>2.0481310803891404</v>
      </c>
      <c r="L11" s="201">
        <v>1824.08</v>
      </c>
      <c r="M11" s="205">
        <f t="shared" si="7"/>
        <v>129.03999999999996</v>
      </c>
      <c r="N11" s="65">
        <v>1540</v>
      </c>
      <c r="O11" s="207">
        <f t="shared" si="8"/>
        <v>140</v>
      </c>
      <c r="P11" s="206">
        <f t="shared" si="2"/>
        <v>18.446753246753246</v>
      </c>
      <c r="Q11" s="201">
        <v>83.7</v>
      </c>
    </row>
    <row r="12" spans="1:18" x14ac:dyDescent="0.2">
      <c r="A12" s="65">
        <v>10</v>
      </c>
      <c r="B12" s="200">
        <f t="shared" si="3"/>
        <v>558</v>
      </c>
      <c r="C12" s="201">
        <v>0</v>
      </c>
      <c r="D12" s="202">
        <f t="shared" si="0"/>
        <v>0</v>
      </c>
      <c r="E12" s="203"/>
      <c r="F12" s="203"/>
      <c r="G12" s="200">
        <f t="shared" si="4"/>
        <v>49</v>
      </c>
      <c r="H12" s="202">
        <f t="shared" si="1"/>
        <v>1.444149720011789</v>
      </c>
      <c r="I12" s="200">
        <f t="shared" si="5"/>
        <v>2835</v>
      </c>
      <c r="J12" s="204">
        <v>69.97</v>
      </c>
      <c r="K12" s="202">
        <f t="shared" si="6"/>
        <v>1.8952432155657988</v>
      </c>
      <c r="L12" s="204">
        <v>1936</v>
      </c>
      <c r="M12" s="205">
        <f t="shared" si="7"/>
        <v>111.92000000000007</v>
      </c>
      <c r="N12" s="200">
        <v>1670</v>
      </c>
      <c r="O12" s="207">
        <f t="shared" si="8"/>
        <v>130</v>
      </c>
      <c r="P12" s="206">
        <f t="shared" si="2"/>
        <v>15.928143712574851</v>
      </c>
      <c r="Q12" s="201">
        <v>93.3</v>
      </c>
    </row>
    <row r="13" spans="1:18" x14ac:dyDescent="0.2">
      <c r="A13" s="65">
        <v>11</v>
      </c>
      <c r="B13" s="200">
        <f t="shared" si="3"/>
        <v>480</v>
      </c>
      <c r="C13" s="201">
        <v>0</v>
      </c>
      <c r="D13" s="202">
        <f t="shared" si="0"/>
        <v>0</v>
      </c>
      <c r="E13" s="203"/>
      <c r="F13" s="203">
        <v>78</v>
      </c>
      <c r="G13" s="200">
        <f t="shared" si="4"/>
        <v>49</v>
      </c>
      <c r="H13" s="202">
        <f t="shared" si="1"/>
        <v>1.444149720011789</v>
      </c>
      <c r="I13" s="200">
        <f t="shared" si="5"/>
        <v>2913</v>
      </c>
      <c r="J13" s="204">
        <v>70.97</v>
      </c>
      <c r="K13" s="202">
        <f t="shared" si="6"/>
        <v>1</v>
      </c>
      <c r="L13" s="204">
        <v>2028.22</v>
      </c>
      <c r="M13" s="205">
        <f t="shared" si="7"/>
        <v>92.220000000000027</v>
      </c>
      <c r="N13" s="200">
        <v>1800</v>
      </c>
      <c r="O13" s="207">
        <f t="shared" si="8"/>
        <v>130</v>
      </c>
      <c r="P13" s="206">
        <f t="shared" si="2"/>
        <v>12.678888888888878</v>
      </c>
      <c r="Q13" s="201">
        <v>92.2</v>
      </c>
      <c r="R13" s="193"/>
    </row>
    <row r="14" spans="1:18" x14ac:dyDescent="0.2">
      <c r="A14">
        <v>12</v>
      </c>
      <c r="B14" s="186">
        <f t="shared" si="3"/>
        <v>480</v>
      </c>
      <c r="C14" s="184"/>
      <c r="D14" s="191">
        <f t="shared" si="0"/>
        <v>0</v>
      </c>
      <c r="E14" s="184"/>
      <c r="F14" s="184"/>
      <c r="G14" s="186">
        <f t="shared" si="4"/>
        <v>49</v>
      </c>
      <c r="H14" s="191">
        <f t="shared" si="1"/>
        <v>1.444149720011789</v>
      </c>
      <c r="I14" s="186">
        <f t="shared" si="5"/>
        <v>2913</v>
      </c>
      <c r="J14" s="184"/>
      <c r="K14" s="191">
        <f t="shared" si="6"/>
        <v>-70.97</v>
      </c>
      <c r="L14" s="184"/>
      <c r="M14" s="188">
        <f t="shared" si="7"/>
        <v>-2028.22</v>
      </c>
      <c r="N14">
        <v>1920</v>
      </c>
      <c r="O14" s="185">
        <f t="shared" si="8"/>
        <v>120</v>
      </c>
      <c r="P14" s="192">
        <f t="shared" si="2"/>
        <v>-100</v>
      </c>
      <c r="Q14" s="184"/>
    </row>
    <row r="15" spans="1:18" x14ac:dyDescent="0.2">
      <c r="A15">
        <v>13</v>
      </c>
      <c r="B15" s="186">
        <f t="shared" si="3"/>
        <v>480</v>
      </c>
      <c r="C15" s="184"/>
      <c r="D15" s="191">
        <f t="shared" si="0"/>
        <v>0</v>
      </c>
      <c r="E15" s="184"/>
      <c r="F15" s="184"/>
      <c r="G15" s="186">
        <f t="shared" si="4"/>
        <v>49</v>
      </c>
      <c r="H15" s="191">
        <f t="shared" si="1"/>
        <v>1.444149720011789</v>
      </c>
      <c r="I15" s="186">
        <f t="shared" si="5"/>
        <v>2913</v>
      </c>
      <c r="J15" s="184"/>
      <c r="K15" s="191">
        <f t="shared" si="6"/>
        <v>0</v>
      </c>
      <c r="L15" s="184"/>
      <c r="M15" s="188">
        <f t="shared" si="7"/>
        <v>0</v>
      </c>
      <c r="N15">
        <v>2040</v>
      </c>
      <c r="O15" s="185">
        <f t="shared" si="8"/>
        <v>120</v>
      </c>
      <c r="P15" s="192">
        <f t="shared" si="2"/>
        <v>-100</v>
      </c>
      <c r="Q15" s="184"/>
    </row>
    <row r="16" spans="1:18" x14ac:dyDescent="0.2">
      <c r="A16">
        <v>14</v>
      </c>
      <c r="B16" s="186">
        <f t="shared" si="3"/>
        <v>480</v>
      </c>
      <c r="C16" s="184"/>
      <c r="D16" s="191">
        <f t="shared" si="0"/>
        <v>0</v>
      </c>
      <c r="E16" s="184"/>
      <c r="F16" s="184"/>
      <c r="G16" s="186">
        <f t="shared" si="4"/>
        <v>49</v>
      </c>
      <c r="H16" s="191">
        <f t="shared" si="1"/>
        <v>1.444149720011789</v>
      </c>
      <c r="I16" s="186">
        <f t="shared" si="5"/>
        <v>2913</v>
      </c>
      <c r="J16" s="184"/>
      <c r="K16" s="191">
        <f t="shared" si="6"/>
        <v>0</v>
      </c>
      <c r="L16" s="184"/>
      <c r="M16" s="188">
        <f t="shared" si="7"/>
        <v>0</v>
      </c>
      <c r="N16">
        <v>2160</v>
      </c>
      <c r="O16" s="185">
        <f t="shared" si="8"/>
        <v>120</v>
      </c>
      <c r="P16" s="192">
        <f t="shared" si="2"/>
        <v>-100</v>
      </c>
      <c r="Q16" s="184"/>
    </row>
    <row r="17" spans="1:17" x14ac:dyDescent="0.2">
      <c r="A17">
        <v>15</v>
      </c>
      <c r="B17" s="186">
        <f t="shared" si="3"/>
        <v>480</v>
      </c>
      <c r="C17" s="184"/>
      <c r="D17" s="191">
        <f t="shared" si="0"/>
        <v>0</v>
      </c>
      <c r="E17" s="184"/>
      <c r="F17" s="184"/>
      <c r="G17" s="186">
        <f t="shared" si="4"/>
        <v>49</v>
      </c>
      <c r="H17" s="191">
        <f t="shared" si="1"/>
        <v>1.444149720011789</v>
      </c>
      <c r="I17" s="186">
        <f t="shared" si="5"/>
        <v>2913</v>
      </c>
      <c r="J17" s="184"/>
      <c r="K17" s="191">
        <f t="shared" si="6"/>
        <v>0</v>
      </c>
      <c r="L17" s="184"/>
      <c r="M17" s="188">
        <f t="shared" si="7"/>
        <v>0</v>
      </c>
      <c r="N17">
        <v>2290</v>
      </c>
      <c r="O17" s="185">
        <f t="shared" si="8"/>
        <v>130</v>
      </c>
      <c r="P17" s="192">
        <f t="shared" si="2"/>
        <v>-100</v>
      </c>
      <c r="Q17" s="184"/>
    </row>
    <row r="18" spans="1:17" x14ac:dyDescent="0.2">
      <c r="A18">
        <v>16</v>
      </c>
      <c r="B18" s="186">
        <f t="shared" si="3"/>
        <v>480</v>
      </c>
      <c r="C18" s="184"/>
      <c r="D18" s="191">
        <f t="shared" si="0"/>
        <v>0</v>
      </c>
      <c r="E18" s="184"/>
      <c r="F18" s="184"/>
      <c r="G18" s="186">
        <f t="shared" si="4"/>
        <v>49</v>
      </c>
      <c r="H18" s="191">
        <f t="shared" si="1"/>
        <v>1.444149720011789</v>
      </c>
      <c r="I18" s="186">
        <f t="shared" si="5"/>
        <v>2913</v>
      </c>
      <c r="J18" s="184"/>
      <c r="K18" s="191">
        <f t="shared" si="6"/>
        <v>0</v>
      </c>
      <c r="L18" s="184"/>
      <c r="M18" s="188">
        <f t="shared" si="7"/>
        <v>0</v>
      </c>
      <c r="N18">
        <v>2420</v>
      </c>
      <c r="O18" s="185">
        <f t="shared" si="8"/>
        <v>130</v>
      </c>
      <c r="P18" s="192">
        <f t="shared" si="2"/>
        <v>-100</v>
      </c>
      <c r="Q18" s="184"/>
    </row>
    <row r="19" spans="1:17" x14ac:dyDescent="0.2">
      <c r="A19">
        <v>17</v>
      </c>
      <c r="B19" s="186">
        <f t="shared" si="3"/>
        <v>480</v>
      </c>
      <c r="C19" s="184"/>
      <c r="D19" s="191">
        <f t="shared" si="0"/>
        <v>0</v>
      </c>
      <c r="E19" s="184"/>
      <c r="F19" s="184"/>
      <c r="G19" s="186">
        <f t="shared" si="4"/>
        <v>49</v>
      </c>
      <c r="H19" s="191">
        <f t="shared" si="1"/>
        <v>1.444149720011789</v>
      </c>
      <c r="I19" s="186">
        <f t="shared" si="5"/>
        <v>2913</v>
      </c>
      <c r="J19" s="184"/>
      <c r="K19" s="191">
        <f t="shared" si="6"/>
        <v>0</v>
      </c>
      <c r="L19" s="184"/>
      <c r="M19" s="188">
        <f t="shared" si="7"/>
        <v>0</v>
      </c>
      <c r="N19">
        <v>2560</v>
      </c>
      <c r="O19" s="185">
        <f t="shared" si="8"/>
        <v>140</v>
      </c>
      <c r="P19" s="192">
        <f t="shared" si="2"/>
        <v>-100</v>
      </c>
      <c r="Q19" s="184"/>
    </row>
    <row r="20" spans="1:17" x14ac:dyDescent="0.2">
      <c r="A20">
        <v>18</v>
      </c>
      <c r="B20" s="186">
        <f t="shared" si="3"/>
        <v>480</v>
      </c>
      <c r="C20" s="184"/>
      <c r="D20" s="191">
        <f t="shared" si="0"/>
        <v>0</v>
      </c>
      <c r="E20" s="184"/>
      <c r="F20" s="184"/>
      <c r="G20" s="186">
        <f t="shared" si="4"/>
        <v>49</v>
      </c>
      <c r="H20" s="191">
        <f t="shared" si="1"/>
        <v>1.444149720011789</v>
      </c>
      <c r="I20" s="186">
        <f t="shared" si="5"/>
        <v>2913</v>
      </c>
      <c r="J20" s="184"/>
      <c r="K20" s="191">
        <f t="shared" si="6"/>
        <v>0</v>
      </c>
      <c r="L20" s="184"/>
      <c r="M20" s="188">
        <f t="shared" si="7"/>
        <v>0</v>
      </c>
      <c r="N20">
        <v>2710</v>
      </c>
      <c r="O20" s="185">
        <f t="shared" si="8"/>
        <v>150</v>
      </c>
      <c r="P20" s="192">
        <f t="shared" si="2"/>
        <v>-100</v>
      </c>
      <c r="Q20" s="184"/>
    </row>
    <row r="21" spans="1:17" x14ac:dyDescent="0.2">
      <c r="A21">
        <v>19</v>
      </c>
      <c r="B21" s="186">
        <f t="shared" si="3"/>
        <v>480</v>
      </c>
      <c r="C21" s="184"/>
      <c r="D21" s="191">
        <f t="shared" si="0"/>
        <v>0</v>
      </c>
      <c r="E21" s="184"/>
      <c r="F21" s="184"/>
      <c r="G21" s="186">
        <f t="shared" si="4"/>
        <v>49</v>
      </c>
      <c r="H21" s="191">
        <f t="shared" si="1"/>
        <v>1.444149720011789</v>
      </c>
      <c r="I21" s="186">
        <f t="shared" si="5"/>
        <v>2913</v>
      </c>
      <c r="J21" s="184"/>
      <c r="K21" s="191">
        <f t="shared" si="6"/>
        <v>0</v>
      </c>
      <c r="L21" s="184"/>
      <c r="M21" s="188">
        <f t="shared" si="7"/>
        <v>0</v>
      </c>
      <c r="N21">
        <v>2870</v>
      </c>
      <c r="O21" s="185">
        <f t="shared" si="8"/>
        <v>160</v>
      </c>
      <c r="P21" s="192">
        <f t="shared" si="2"/>
        <v>-100</v>
      </c>
      <c r="Q21" s="184"/>
    </row>
    <row r="22" spans="1:17" x14ac:dyDescent="0.2">
      <c r="A22">
        <v>20</v>
      </c>
      <c r="B22" s="186">
        <f t="shared" si="3"/>
        <v>480</v>
      </c>
      <c r="C22" s="184"/>
      <c r="D22" s="191">
        <f t="shared" si="0"/>
        <v>0</v>
      </c>
      <c r="E22" s="184"/>
      <c r="F22" s="184"/>
      <c r="G22" s="186">
        <f t="shared" si="4"/>
        <v>49</v>
      </c>
      <c r="H22" s="191">
        <f t="shared" si="1"/>
        <v>1.444149720011789</v>
      </c>
      <c r="I22" s="186">
        <f t="shared" si="5"/>
        <v>2913</v>
      </c>
      <c r="J22" s="184"/>
      <c r="K22" s="191">
        <f t="shared" si="6"/>
        <v>0</v>
      </c>
      <c r="L22" s="184"/>
      <c r="M22" s="188">
        <f t="shared" si="7"/>
        <v>0</v>
      </c>
      <c r="N22">
        <v>3040</v>
      </c>
      <c r="O22" s="185">
        <f t="shared" si="8"/>
        <v>170</v>
      </c>
      <c r="P22" s="192">
        <f t="shared" si="2"/>
        <v>-100</v>
      </c>
      <c r="Q22" s="184"/>
    </row>
    <row r="23" spans="1:17" x14ac:dyDescent="0.2">
      <c r="A23">
        <v>21</v>
      </c>
      <c r="B23" s="186">
        <f t="shared" si="3"/>
        <v>480</v>
      </c>
      <c r="C23" s="184"/>
      <c r="D23" s="191">
        <f t="shared" si="0"/>
        <v>0</v>
      </c>
      <c r="E23" s="184"/>
      <c r="F23" s="184"/>
      <c r="G23" s="186">
        <f t="shared" si="4"/>
        <v>49</v>
      </c>
      <c r="H23" s="191">
        <f t="shared" si="1"/>
        <v>1.444149720011789</v>
      </c>
      <c r="I23" s="186">
        <f t="shared" si="5"/>
        <v>2913</v>
      </c>
      <c r="J23" s="184"/>
      <c r="K23" s="191">
        <f t="shared" si="6"/>
        <v>0</v>
      </c>
      <c r="L23" s="184"/>
      <c r="M23" s="188">
        <f t="shared" si="7"/>
        <v>0</v>
      </c>
      <c r="N23">
        <v>3240</v>
      </c>
      <c r="O23" s="185">
        <f t="shared" si="8"/>
        <v>200</v>
      </c>
      <c r="P23" s="192">
        <f t="shared" si="2"/>
        <v>-100</v>
      </c>
      <c r="Q23" s="184"/>
    </row>
    <row r="24" spans="1:17" x14ac:dyDescent="0.2">
      <c r="A24">
        <v>22</v>
      </c>
      <c r="B24" s="186">
        <f t="shared" si="3"/>
        <v>480</v>
      </c>
      <c r="C24" s="184"/>
      <c r="D24" s="191">
        <f t="shared" si="0"/>
        <v>0</v>
      </c>
      <c r="E24" s="184"/>
      <c r="F24" s="184"/>
      <c r="G24" s="186">
        <f t="shared" si="4"/>
        <v>49</v>
      </c>
      <c r="H24" s="191">
        <f t="shared" si="1"/>
        <v>1.444149720011789</v>
      </c>
      <c r="I24" s="186">
        <f t="shared" si="5"/>
        <v>2913</v>
      </c>
      <c r="J24" s="184"/>
      <c r="K24" s="191">
        <f t="shared" si="6"/>
        <v>0</v>
      </c>
      <c r="L24" s="184"/>
      <c r="M24" s="188">
        <f t="shared" si="7"/>
        <v>0</v>
      </c>
      <c r="N24">
        <v>3470</v>
      </c>
      <c r="O24" s="185">
        <f t="shared" si="8"/>
        <v>230</v>
      </c>
      <c r="P24" s="192">
        <f t="shared" si="2"/>
        <v>-100</v>
      </c>
      <c r="Q24" s="184"/>
    </row>
    <row r="25" spans="1:17" x14ac:dyDescent="0.2">
      <c r="A25">
        <v>23</v>
      </c>
      <c r="B25" s="186">
        <f t="shared" si="3"/>
        <v>480</v>
      </c>
      <c r="C25" s="184"/>
      <c r="D25" s="191">
        <f t="shared" si="0"/>
        <v>0</v>
      </c>
      <c r="E25" s="184"/>
      <c r="F25" s="184"/>
      <c r="G25" s="186">
        <f t="shared" si="4"/>
        <v>49</v>
      </c>
      <c r="H25" s="191">
        <f t="shared" si="1"/>
        <v>1.444149720011789</v>
      </c>
      <c r="I25" s="186">
        <f t="shared" si="5"/>
        <v>2913</v>
      </c>
      <c r="J25" s="184"/>
      <c r="K25" s="191">
        <f t="shared" si="6"/>
        <v>0</v>
      </c>
      <c r="L25" s="184"/>
      <c r="M25" s="188">
        <f t="shared" si="7"/>
        <v>0</v>
      </c>
      <c r="N25">
        <v>3660</v>
      </c>
      <c r="O25" s="185">
        <f t="shared" si="8"/>
        <v>190</v>
      </c>
      <c r="P25" s="192">
        <f t="shared" si="2"/>
        <v>-100</v>
      </c>
      <c r="Q25" s="184"/>
    </row>
    <row r="26" spans="1:17" x14ac:dyDescent="0.2">
      <c r="A26">
        <v>24</v>
      </c>
      <c r="B26" s="186">
        <f t="shared" si="3"/>
        <v>480</v>
      </c>
      <c r="C26" s="184"/>
      <c r="D26" s="191">
        <f t="shared" si="0"/>
        <v>0</v>
      </c>
      <c r="E26" s="184"/>
      <c r="F26" s="184"/>
      <c r="G26" s="186">
        <f t="shared" si="4"/>
        <v>49</v>
      </c>
      <c r="H26" s="191">
        <f t="shared" si="1"/>
        <v>1.444149720011789</v>
      </c>
      <c r="I26" s="186">
        <f t="shared" si="5"/>
        <v>2913</v>
      </c>
      <c r="J26" s="184"/>
      <c r="K26" s="191">
        <f t="shared" si="6"/>
        <v>0</v>
      </c>
      <c r="L26" s="184"/>
      <c r="M26" s="188">
        <f t="shared" si="7"/>
        <v>0</v>
      </c>
      <c r="N26">
        <v>3820</v>
      </c>
      <c r="O26" s="185">
        <f t="shared" si="8"/>
        <v>160</v>
      </c>
      <c r="P26" s="192">
        <f t="shared" si="2"/>
        <v>-100</v>
      </c>
      <c r="Q26" s="184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D721"/>
  <sheetViews>
    <sheetView showGridLines="0" topLeftCell="A688" zoomScale="73" zoomScaleNormal="73" workbookViewId="0">
      <selection activeCell="I718" sqref="I718"/>
    </sheetView>
  </sheetViews>
  <sheetFormatPr baseColWidth="10" defaultColWidth="11.42578125" defaultRowHeight="12.75" x14ac:dyDescent="0.2"/>
  <cols>
    <col min="1" max="1" width="16.28515625" style="239" bestFit="1" customWidth="1"/>
    <col min="2" max="12" width="10.28515625" style="239" customWidth="1"/>
    <col min="13" max="15" width="10.28515625" style="332" customWidth="1"/>
    <col min="16" max="20" width="10.28515625" style="239" customWidth="1"/>
    <col min="21" max="21" width="11.42578125" style="239" bestFit="1" customWidth="1"/>
    <col min="22" max="22" width="10.28515625" style="239" customWidth="1"/>
    <col min="23" max="16384" width="11.42578125" style="239"/>
  </cols>
  <sheetData>
    <row r="1" spans="1:25" x14ac:dyDescent="0.2">
      <c r="A1" s="239" t="s">
        <v>58</v>
      </c>
    </row>
    <row r="2" spans="1:25" x14ac:dyDescent="0.2">
      <c r="A2" s="239" t="s">
        <v>59</v>
      </c>
      <c r="B2" s="241">
        <v>36</v>
      </c>
      <c r="F2" s="553"/>
      <c r="G2" s="553"/>
      <c r="H2" s="553"/>
      <c r="I2" s="553"/>
    </row>
    <row r="3" spans="1:25" x14ac:dyDescent="0.2">
      <c r="A3" s="239" t="s">
        <v>7</v>
      </c>
      <c r="B3" s="239">
        <v>75</v>
      </c>
    </row>
    <row r="4" spans="1:25" x14ac:dyDescent="0.2">
      <c r="A4" s="239" t="s">
        <v>60</v>
      </c>
      <c r="B4" s="239">
        <v>12574</v>
      </c>
    </row>
    <row r="6" spans="1:25" x14ac:dyDescent="0.2">
      <c r="A6" s="246" t="s">
        <v>61</v>
      </c>
      <c r="B6" s="241">
        <v>36</v>
      </c>
      <c r="C6" s="241">
        <v>36</v>
      </c>
      <c r="D6" s="241">
        <v>36</v>
      </c>
      <c r="E6" s="241">
        <v>36</v>
      </c>
      <c r="F6" s="241">
        <v>36</v>
      </c>
      <c r="G6" s="241">
        <v>36</v>
      </c>
      <c r="H6" s="241">
        <v>36</v>
      </c>
      <c r="I6" s="241">
        <v>36</v>
      </c>
      <c r="J6" s="241">
        <v>36</v>
      </c>
      <c r="K6" s="241">
        <v>36</v>
      </c>
      <c r="L6" s="241">
        <v>36</v>
      </c>
      <c r="M6" s="241">
        <v>36</v>
      </c>
      <c r="N6" s="241">
        <v>36</v>
      </c>
      <c r="O6" s="241">
        <v>36</v>
      </c>
      <c r="P6" s="241">
        <v>36</v>
      </c>
      <c r="Q6" s="241">
        <v>36</v>
      </c>
      <c r="R6" s="241">
        <v>36</v>
      </c>
      <c r="S6" s="241">
        <v>36</v>
      </c>
      <c r="T6" s="241"/>
    </row>
    <row r="7" spans="1:25" x14ac:dyDescent="0.2">
      <c r="A7" s="246" t="s">
        <v>62</v>
      </c>
      <c r="B7" s="290">
        <v>23.5</v>
      </c>
      <c r="C7" s="290">
        <v>23.5</v>
      </c>
      <c r="D7" s="290">
        <v>23.5</v>
      </c>
      <c r="E7" s="290">
        <v>23.5</v>
      </c>
      <c r="F7" s="290">
        <v>23.5</v>
      </c>
      <c r="G7" s="290">
        <v>23.5</v>
      </c>
      <c r="H7" s="290">
        <v>23.5</v>
      </c>
      <c r="I7" s="290">
        <v>23.5</v>
      </c>
      <c r="J7" s="239">
        <v>23.5</v>
      </c>
      <c r="K7" s="239">
        <v>23.5</v>
      </c>
      <c r="L7" s="239">
        <v>23.5</v>
      </c>
      <c r="M7" s="332">
        <v>23.5</v>
      </c>
      <c r="N7" s="332">
        <v>23.5</v>
      </c>
      <c r="O7" s="332">
        <v>23.5</v>
      </c>
      <c r="P7" s="239">
        <v>23.5</v>
      </c>
      <c r="Q7" s="239">
        <v>23.5</v>
      </c>
      <c r="R7" s="239">
        <v>23.5</v>
      </c>
      <c r="S7" s="239">
        <v>23.5</v>
      </c>
    </row>
    <row r="8" spans="1:25" ht="13.5" thickBot="1" x14ac:dyDescent="0.25">
      <c r="A8" s="246"/>
      <c r="B8" s="290"/>
      <c r="C8" s="290"/>
      <c r="D8" s="290"/>
      <c r="E8" s="290"/>
      <c r="F8" s="290"/>
      <c r="G8" s="290"/>
      <c r="H8" s="290"/>
      <c r="I8" s="290"/>
    </row>
    <row r="9" spans="1:25" ht="13.5" thickBot="1" x14ac:dyDescent="0.25">
      <c r="A9" s="247" t="s">
        <v>49</v>
      </c>
      <c r="B9" s="539" t="s">
        <v>53</v>
      </c>
      <c r="C9" s="540"/>
      <c r="D9" s="540"/>
      <c r="E9" s="540"/>
      <c r="F9" s="540"/>
      <c r="G9" s="540"/>
      <c r="H9" s="540"/>
      <c r="I9" s="541"/>
      <c r="J9" s="539" t="s">
        <v>63</v>
      </c>
      <c r="K9" s="540"/>
      <c r="L9" s="540"/>
      <c r="M9" s="540"/>
      <c r="N9" s="540"/>
      <c r="O9" s="540"/>
      <c r="P9" s="540"/>
      <c r="Q9" s="540"/>
      <c r="R9" s="540"/>
      <c r="S9" s="541"/>
      <c r="T9" s="292" t="s">
        <v>55</v>
      </c>
      <c r="X9" s="347" t="s">
        <v>64</v>
      </c>
    </row>
    <row r="10" spans="1:25" x14ac:dyDescent="0.2">
      <c r="A10" s="248" t="s">
        <v>54</v>
      </c>
      <c r="B10" s="314">
        <v>1</v>
      </c>
      <c r="C10" s="251">
        <v>2</v>
      </c>
      <c r="D10" s="251">
        <v>3</v>
      </c>
      <c r="E10" s="251">
        <v>4</v>
      </c>
      <c r="F10" s="251">
        <v>5</v>
      </c>
      <c r="G10" s="251">
        <v>6</v>
      </c>
      <c r="H10" s="251">
        <v>7</v>
      </c>
      <c r="I10" s="251">
        <v>8</v>
      </c>
      <c r="J10" s="249">
        <v>1</v>
      </c>
      <c r="K10" s="250">
        <v>2</v>
      </c>
      <c r="L10" s="250">
        <v>3</v>
      </c>
      <c r="M10" s="250">
        <v>4</v>
      </c>
      <c r="N10" s="250">
        <v>5</v>
      </c>
      <c r="O10" s="250">
        <v>6</v>
      </c>
      <c r="P10" s="250">
        <v>7</v>
      </c>
      <c r="Q10" s="250">
        <v>8</v>
      </c>
      <c r="R10" s="250">
        <v>9</v>
      </c>
      <c r="S10" s="250">
        <v>10</v>
      </c>
      <c r="T10" s="291"/>
      <c r="X10" s="239">
        <v>1</v>
      </c>
      <c r="Y10" s="239">
        <v>31.5</v>
      </c>
    </row>
    <row r="11" spans="1:25" x14ac:dyDescent="0.2">
      <c r="A11" s="248" t="s">
        <v>2</v>
      </c>
      <c r="B11" s="333"/>
      <c r="C11" s="334"/>
      <c r="D11" s="334"/>
      <c r="E11" s="334"/>
      <c r="F11" s="334"/>
      <c r="G11" s="334"/>
      <c r="H11" s="334"/>
      <c r="I11" s="334"/>
      <c r="J11" s="333"/>
      <c r="K11" s="334"/>
      <c r="L11" s="334"/>
      <c r="M11" s="334"/>
      <c r="N11" s="334"/>
      <c r="O11" s="334"/>
      <c r="P11" s="334"/>
      <c r="Q11" s="334"/>
      <c r="R11" s="334"/>
      <c r="S11" s="334"/>
      <c r="T11" s="226" t="s">
        <v>0</v>
      </c>
      <c r="X11" s="239">
        <v>2</v>
      </c>
      <c r="Y11" s="239">
        <v>31</v>
      </c>
    </row>
    <row r="12" spans="1:25" x14ac:dyDescent="0.2">
      <c r="A12" s="252" t="s">
        <v>3</v>
      </c>
      <c r="B12" s="253">
        <v>140</v>
      </c>
      <c r="C12" s="254">
        <v>140</v>
      </c>
      <c r="D12" s="254">
        <v>140</v>
      </c>
      <c r="E12" s="254">
        <v>140</v>
      </c>
      <c r="F12" s="254">
        <v>140</v>
      </c>
      <c r="G12" s="254">
        <v>140</v>
      </c>
      <c r="H12" s="254">
        <v>140</v>
      </c>
      <c r="I12" s="254">
        <v>140</v>
      </c>
      <c r="J12" s="253">
        <v>140</v>
      </c>
      <c r="K12" s="254">
        <v>140</v>
      </c>
      <c r="L12" s="254">
        <v>140</v>
      </c>
      <c r="M12" s="254">
        <v>140</v>
      </c>
      <c r="N12" s="254">
        <v>140</v>
      </c>
      <c r="O12" s="254">
        <v>140</v>
      </c>
      <c r="P12" s="254">
        <v>140</v>
      </c>
      <c r="Q12" s="254">
        <v>140</v>
      </c>
      <c r="R12" s="254">
        <v>140</v>
      </c>
      <c r="S12" s="254">
        <v>140</v>
      </c>
      <c r="T12" s="256">
        <v>140</v>
      </c>
      <c r="X12" s="239">
        <v>3</v>
      </c>
      <c r="Y12" s="239">
        <v>30</v>
      </c>
    </row>
    <row r="13" spans="1:25" x14ac:dyDescent="0.2">
      <c r="A13" s="257" t="s">
        <v>6</v>
      </c>
      <c r="B13" s="258">
        <v>117.57142857142857</v>
      </c>
      <c r="C13" s="259">
        <v>127.16190476190476</v>
      </c>
      <c r="D13" s="259">
        <v>144.26605504587155</v>
      </c>
      <c r="E13" s="259">
        <v>148.02083333333334</v>
      </c>
      <c r="F13" s="259">
        <v>151.69999999999999</v>
      </c>
      <c r="G13" s="259">
        <v>162.39473684210526</v>
      </c>
      <c r="H13" s="259">
        <v>162.69811320754718</v>
      </c>
      <c r="I13" s="259">
        <v>174.02777777777777</v>
      </c>
      <c r="J13" s="258">
        <v>141.625</v>
      </c>
      <c r="K13" s="259">
        <v>146.04545454545453</v>
      </c>
      <c r="L13" s="259">
        <v>136.13432835820896</v>
      </c>
      <c r="M13" s="259">
        <v>146.26984126984127</v>
      </c>
      <c r="N13" s="259">
        <v>145.53030303030303</v>
      </c>
      <c r="O13" s="259">
        <v>138.73134328358208</v>
      </c>
      <c r="P13" s="259">
        <v>142.51470588235293</v>
      </c>
      <c r="Q13" s="259">
        <v>144.03389830508473</v>
      </c>
      <c r="R13" s="259">
        <v>143.9848484848485</v>
      </c>
      <c r="S13" s="259">
        <v>145.30555555555554</v>
      </c>
      <c r="T13" s="261">
        <v>143.90944881889763</v>
      </c>
      <c r="X13" s="239">
        <v>4</v>
      </c>
      <c r="Y13" s="239">
        <v>29.5</v>
      </c>
    </row>
    <row r="14" spans="1:25" x14ac:dyDescent="0.2">
      <c r="A14" s="248" t="s">
        <v>7</v>
      </c>
      <c r="B14" s="262">
        <v>88.311688311688314</v>
      </c>
      <c r="C14" s="263">
        <v>98.095238095238102</v>
      </c>
      <c r="D14" s="263">
        <v>100</v>
      </c>
      <c r="E14" s="263">
        <v>98.958333333333329</v>
      </c>
      <c r="F14" s="263">
        <v>98.333333333333329</v>
      </c>
      <c r="G14" s="263">
        <v>100</v>
      </c>
      <c r="H14" s="263">
        <v>100</v>
      </c>
      <c r="I14" s="263">
        <v>100</v>
      </c>
      <c r="J14" s="262">
        <v>57.8125</v>
      </c>
      <c r="K14" s="263">
        <v>62.121212121212125</v>
      </c>
      <c r="L14" s="263">
        <v>53.731343283582092</v>
      </c>
      <c r="M14" s="263">
        <v>57.142857142857146</v>
      </c>
      <c r="N14" s="263">
        <v>59.090909090909093</v>
      </c>
      <c r="O14" s="263">
        <v>58.208955223880594</v>
      </c>
      <c r="P14" s="263">
        <v>52.941176470588232</v>
      </c>
      <c r="Q14" s="263">
        <v>76.271186440677965</v>
      </c>
      <c r="R14" s="263">
        <v>60.606060606060609</v>
      </c>
      <c r="S14" s="263">
        <v>56.944444444444443</v>
      </c>
      <c r="T14" s="265">
        <v>56.771653543307089</v>
      </c>
      <c r="V14" s="227"/>
      <c r="W14" s="227"/>
      <c r="X14" s="239">
        <v>5</v>
      </c>
      <c r="Y14" s="239">
        <v>29</v>
      </c>
    </row>
    <row r="15" spans="1:25" x14ac:dyDescent="0.2">
      <c r="A15" s="248" t="s">
        <v>8</v>
      </c>
      <c r="B15" s="266">
        <v>6.9807966237220812E-2</v>
      </c>
      <c r="C15" s="267">
        <v>4.2204328969465417E-2</v>
      </c>
      <c r="D15" s="267">
        <v>3.4634550945828027E-2</v>
      </c>
      <c r="E15" s="267">
        <v>3.3453450903357378E-2</v>
      </c>
      <c r="F15" s="267">
        <v>3.2922413438219875E-2</v>
      </c>
      <c r="G15" s="267">
        <v>3.066054718581732E-2</v>
      </c>
      <c r="H15" s="267">
        <v>3.3401062343483903E-2</v>
      </c>
      <c r="I15" s="267">
        <v>4.6257798391911929E-2</v>
      </c>
      <c r="J15" s="266">
        <v>0.12035612078411356</v>
      </c>
      <c r="K15" s="267">
        <v>0.1063131201535371</v>
      </c>
      <c r="L15" s="267">
        <v>0.12107431142984816</v>
      </c>
      <c r="M15" s="267">
        <v>0.11277449950599364</v>
      </c>
      <c r="N15" s="267">
        <v>0.1192940053223826</v>
      </c>
      <c r="O15" s="267">
        <v>0.11778311399227009</v>
      </c>
      <c r="P15" s="267">
        <v>0.12017184335238017</v>
      </c>
      <c r="Q15" s="267">
        <v>0.10041552362777117</v>
      </c>
      <c r="R15" s="267">
        <v>0.11611115202345125</v>
      </c>
      <c r="S15" s="267">
        <v>0.10760281447969813</v>
      </c>
      <c r="T15" s="269">
        <v>0.11849306912590005</v>
      </c>
      <c r="V15" s="227"/>
      <c r="W15" s="227"/>
      <c r="X15" s="239">
        <v>6</v>
      </c>
      <c r="Y15" s="239">
        <v>28.5</v>
      </c>
    </row>
    <row r="16" spans="1:25" x14ac:dyDescent="0.2">
      <c r="A16" s="257" t="s">
        <v>1</v>
      </c>
      <c r="B16" s="270">
        <f>B13/B12*100-100</f>
        <v>-16.020408163265316</v>
      </c>
      <c r="C16" s="271">
        <f t="shared" ref="C16:E16" si="0">C13/C12*100-100</f>
        <v>-9.1700680272108883</v>
      </c>
      <c r="D16" s="271">
        <f t="shared" si="0"/>
        <v>3.0471821756225381</v>
      </c>
      <c r="E16" s="271">
        <f t="shared" si="0"/>
        <v>5.7291666666666714</v>
      </c>
      <c r="F16" s="271">
        <f>F13/F12*100-100</f>
        <v>8.357142857142847</v>
      </c>
      <c r="G16" s="271">
        <f t="shared" ref="G16:I16" si="1">G13/G12*100-100</f>
        <v>15.996240601503757</v>
      </c>
      <c r="H16" s="271">
        <f t="shared" si="1"/>
        <v>16.212938005390853</v>
      </c>
      <c r="I16" s="271">
        <f t="shared" si="1"/>
        <v>24.305555555555557</v>
      </c>
      <c r="J16" s="270">
        <f>J13/J12*100-100</f>
        <v>1.1607142857142918</v>
      </c>
      <c r="K16" s="271">
        <f t="shared" ref="K16:L16" si="2">K13/K12*100-100</f>
        <v>4.3181818181817988</v>
      </c>
      <c r="L16" s="271">
        <f t="shared" si="2"/>
        <v>-2.761194029850742</v>
      </c>
      <c r="M16" s="271">
        <f t="shared" ref="M16:O16" si="3">M13/M12*100-100</f>
        <v>4.4784580498866262</v>
      </c>
      <c r="N16" s="271">
        <f t="shared" si="3"/>
        <v>3.9502164502164447</v>
      </c>
      <c r="O16" s="271">
        <f t="shared" si="3"/>
        <v>-0.90618336886993234</v>
      </c>
      <c r="P16" s="271">
        <f t="shared" ref="P16:S16" si="4">P13/P12*100-100</f>
        <v>1.7962184873949525</v>
      </c>
      <c r="Q16" s="271">
        <f t="shared" si="4"/>
        <v>2.8813559322033768</v>
      </c>
      <c r="R16" s="271">
        <f t="shared" si="4"/>
        <v>2.8463203463203541</v>
      </c>
      <c r="S16" s="271">
        <f t="shared" si="4"/>
        <v>3.7896825396825307</v>
      </c>
      <c r="T16" s="273">
        <f t="shared" ref="T16" si="5">T13/T12*100-100</f>
        <v>2.7924634420697316</v>
      </c>
      <c r="V16" s="227"/>
      <c r="W16" s="227"/>
      <c r="X16" s="239">
        <v>7</v>
      </c>
      <c r="Y16" s="239">
        <v>28</v>
      </c>
    </row>
    <row r="17" spans="1:26" ht="13.5" thickBot="1" x14ac:dyDescent="0.25">
      <c r="A17" s="274" t="s">
        <v>27</v>
      </c>
      <c r="B17" s="275">
        <f>B13-B6</f>
        <v>81.571428571428569</v>
      </c>
      <c r="C17" s="276">
        <f t="shared" ref="C17:I17" si="6">C13-C6</f>
        <v>91.161904761904765</v>
      </c>
      <c r="D17" s="276">
        <f t="shared" si="6"/>
        <v>108.26605504587155</v>
      </c>
      <c r="E17" s="276">
        <f t="shared" si="6"/>
        <v>112.02083333333334</v>
      </c>
      <c r="F17" s="276">
        <f t="shared" si="6"/>
        <v>115.69999999999999</v>
      </c>
      <c r="G17" s="276">
        <f t="shared" si="6"/>
        <v>126.39473684210526</v>
      </c>
      <c r="H17" s="276">
        <f t="shared" si="6"/>
        <v>126.69811320754718</v>
      </c>
      <c r="I17" s="276">
        <f t="shared" si="6"/>
        <v>138.02777777777777</v>
      </c>
      <c r="J17" s="275">
        <f t="shared" ref="J17:T17" si="7">J13-J6</f>
        <v>105.625</v>
      </c>
      <c r="K17" s="276">
        <f t="shared" si="7"/>
        <v>110.04545454545453</v>
      </c>
      <c r="L17" s="276">
        <f t="shared" si="7"/>
        <v>100.13432835820896</v>
      </c>
      <c r="M17" s="276">
        <f t="shared" ref="M17:O17" si="8">M13-M6</f>
        <v>110.26984126984127</v>
      </c>
      <c r="N17" s="276">
        <f t="shared" si="8"/>
        <v>109.53030303030303</v>
      </c>
      <c r="O17" s="276">
        <f t="shared" si="8"/>
        <v>102.73134328358208</v>
      </c>
      <c r="P17" s="276">
        <f t="shared" ref="P17:S17" si="9">P13-P6</f>
        <v>106.51470588235293</v>
      </c>
      <c r="Q17" s="276">
        <f t="shared" si="9"/>
        <v>108.03389830508473</v>
      </c>
      <c r="R17" s="276">
        <f t="shared" si="9"/>
        <v>107.9848484848485</v>
      </c>
      <c r="S17" s="276">
        <f t="shared" si="9"/>
        <v>109.30555555555554</v>
      </c>
      <c r="T17" s="278">
        <f t="shared" si="7"/>
        <v>143.90944881889763</v>
      </c>
      <c r="V17" s="227"/>
      <c r="W17" s="227"/>
      <c r="X17" s="239">
        <v>8</v>
      </c>
      <c r="Y17" s="239">
        <v>275</v>
      </c>
      <c r="Z17" s="239">
        <v>28</v>
      </c>
    </row>
    <row r="18" spans="1:26" x14ac:dyDescent="0.2">
      <c r="A18" s="279" t="s">
        <v>51</v>
      </c>
      <c r="B18" s="280">
        <v>781</v>
      </c>
      <c r="C18" s="281">
        <v>1095</v>
      </c>
      <c r="D18" s="281">
        <v>1082</v>
      </c>
      <c r="E18" s="281">
        <v>952</v>
      </c>
      <c r="F18" s="281">
        <v>642</v>
      </c>
      <c r="G18" s="281">
        <v>762</v>
      </c>
      <c r="H18" s="281">
        <v>523</v>
      </c>
      <c r="I18" s="281">
        <v>373</v>
      </c>
      <c r="J18" s="280">
        <v>619</v>
      </c>
      <c r="K18" s="281">
        <v>623</v>
      </c>
      <c r="L18" s="281">
        <v>618</v>
      </c>
      <c r="M18" s="281">
        <v>624</v>
      </c>
      <c r="N18" s="281">
        <v>618</v>
      </c>
      <c r="O18" s="281">
        <v>617</v>
      </c>
      <c r="P18" s="281">
        <v>622</v>
      </c>
      <c r="Q18" s="281">
        <v>623</v>
      </c>
      <c r="R18" s="281">
        <v>623</v>
      </c>
      <c r="S18" s="281">
        <v>624</v>
      </c>
      <c r="T18" s="283">
        <f>SUM(B18:S18)</f>
        <v>12421</v>
      </c>
      <c r="U18" s="227" t="s">
        <v>56</v>
      </c>
      <c r="V18" s="284">
        <f>B4-T18</f>
        <v>153</v>
      </c>
      <c r="W18" s="285">
        <f>V18/B4</f>
        <v>1.2167965643391124E-2</v>
      </c>
    </row>
    <row r="19" spans="1:26" x14ac:dyDescent="0.2">
      <c r="A19" s="286" t="s">
        <v>28</v>
      </c>
      <c r="B19" s="244">
        <v>31.5</v>
      </c>
      <c r="C19" s="242">
        <v>31</v>
      </c>
      <c r="D19" s="242">
        <v>30</v>
      </c>
      <c r="E19" s="242">
        <v>29.5</v>
      </c>
      <c r="F19" s="242">
        <v>29</v>
      </c>
      <c r="G19" s="242">
        <v>28.5</v>
      </c>
      <c r="H19" s="242">
        <v>28</v>
      </c>
      <c r="I19" s="242">
        <v>28</v>
      </c>
      <c r="J19" s="244"/>
      <c r="K19" s="242"/>
      <c r="L19" s="242"/>
      <c r="M19" s="242"/>
      <c r="N19" s="242"/>
      <c r="O19" s="242"/>
      <c r="P19" s="242"/>
      <c r="Q19" s="242"/>
      <c r="R19" s="242"/>
      <c r="S19" s="242"/>
      <c r="T19" s="235"/>
      <c r="U19" s="227" t="s">
        <v>57</v>
      </c>
      <c r="V19" s="227">
        <v>23.44</v>
      </c>
      <c r="W19" s="227"/>
    </row>
    <row r="20" spans="1:26" ht="13.5" thickBot="1" x14ac:dyDescent="0.25">
      <c r="A20" s="287" t="s">
        <v>26</v>
      </c>
      <c r="B20" s="245">
        <f>B19-B7</f>
        <v>8</v>
      </c>
      <c r="C20" s="243">
        <f t="shared" ref="C20:I20" si="10">C19-C7</f>
        <v>7.5</v>
      </c>
      <c r="D20" s="243">
        <f t="shared" si="10"/>
        <v>6.5</v>
      </c>
      <c r="E20" s="243">
        <f t="shared" si="10"/>
        <v>6</v>
      </c>
      <c r="F20" s="243">
        <f t="shared" si="10"/>
        <v>5.5</v>
      </c>
      <c r="G20" s="243">
        <f t="shared" si="10"/>
        <v>5</v>
      </c>
      <c r="H20" s="243">
        <f t="shared" si="10"/>
        <v>4.5</v>
      </c>
      <c r="I20" s="243">
        <f t="shared" si="10"/>
        <v>4.5</v>
      </c>
      <c r="J20" s="245">
        <f t="shared" ref="J20:L20" si="11">J19-J7</f>
        <v>-23.5</v>
      </c>
      <c r="K20" s="243">
        <f t="shared" si="11"/>
        <v>-23.5</v>
      </c>
      <c r="L20" s="243">
        <f t="shared" si="11"/>
        <v>-23.5</v>
      </c>
      <c r="M20" s="243">
        <f t="shared" ref="M20:O20" si="12">M19-M7</f>
        <v>-23.5</v>
      </c>
      <c r="N20" s="243">
        <f t="shared" si="12"/>
        <v>-23.5</v>
      </c>
      <c r="O20" s="243">
        <f t="shared" si="12"/>
        <v>-23.5</v>
      </c>
      <c r="P20" s="243">
        <f t="shared" ref="P20:S20" si="13">P19-P7</f>
        <v>-23.5</v>
      </c>
      <c r="Q20" s="243">
        <f t="shared" si="13"/>
        <v>-23.5</v>
      </c>
      <c r="R20" s="243">
        <f t="shared" si="13"/>
        <v>-23.5</v>
      </c>
      <c r="S20" s="243">
        <f t="shared" si="13"/>
        <v>-23.5</v>
      </c>
      <c r="T20" s="236"/>
      <c r="U20" s="227" t="s">
        <v>26</v>
      </c>
      <c r="V20" s="227"/>
      <c r="W20" s="227"/>
    </row>
    <row r="21" spans="1:26" x14ac:dyDescent="0.2">
      <c r="I21" s="239">
        <v>28</v>
      </c>
    </row>
    <row r="22" spans="1:26" s="349" customFormat="1" x14ac:dyDescent="0.2"/>
    <row r="23" spans="1:26" s="349" customFormat="1" x14ac:dyDescent="0.2">
      <c r="J23" s="349">
        <v>31.5</v>
      </c>
      <c r="K23" s="349">
        <v>31</v>
      </c>
      <c r="L23" s="349">
        <v>30</v>
      </c>
      <c r="M23" s="349">
        <v>29.5</v>
      </c>
      <c r="N23" s="349">
        <v>29</v>
      </c>
      <c r="O23" s="349">
        <v>28.5</v>
      </c>
      <c r="P23" s="349">
        <v>28</v>
      </c>
      <c r="Q23" s="349">
        <v>28</v>
      </c>
    </row>
    <row r="24" spans="1:26" ht="13.5" thickBot="1" x14ac:dyDescent="0.25">
      <c r="J24" s="241">
        <v>143.90944881889763</v>
      </c>
      <c r="K24" s="241">
        <v>143.90944881889763</v>
      </c>
      <c r="L24" s="241">
        <v>143.90944881889763</v>
      </c>
      <c r="M24" s="241">
        <v>143.90944881889763</v>
      </c>
      <c r="N24" s="241">
        <v>143.90944881889763</v>
      </c>
      <c r="O24" s="241">
        <v>143.90944881889763</v>
      </c>
      <c r="P24" s="241">
        <v>143.90944881889763</v>
      </c>
      <c r="Q24" s="241">
        <v>143.90944881889763</v>
      </c>
    </row>
    <row r="25" spans="1:26" s="349" customFormat="1" ht="13.5" thickBot="1" x14ac:dyDescent="0.25">
      <c r="A25" s="247" t="s">
        <v>65</v>
      </c>
      <c r="B25" s="539" t="s">
        <v>53</v>
      </c>
      <c r="C25" s="540"/>
      <c r="D25" s="540"/>
      <c r="E25" s="540"/>
      <c r="F25" s="540"/>
      <c r="G25" s="540"/>
      <c r="H25" s="540"/>
      <c r="I25" s="541"/>
      <c r="J25" s="539" t="s">
        <v>63</v>
      </c>
      <c r="K25" s="540"/>
      <c r="L25" s="540"/>
      <c r="M25" s="540"/>
      <c r="N25" s="540"/>
      <c r="O25" s="540"/>
      <c r="P25" s="540"/>
      <c r="Q25" s="541"/>
      <c r="R25" s="292" t="s">
        <v>55</v>
      </c>
      <c r="V25" s="347"/>
    </row>
    <row r="26" spans="1:26" s="349" customFormat="1" x14ac:dyDescent="0.2">
      <c r="A26" s="248" t="s">
        <v>54</v>
      </c>
      <c r="B26" s="314">
        <v>1</v>
      </c>
      <c r="C26" s="251">
        <v>2</v>
      </c>
      <c r="D26" s="251">
        <v>3</v>
      </c>
      <c r="E26" s="251">
        <v>4</v>
      </c>
      <c r="F26" s="251">
        <v>5</v>
      </c>
      <c r="G26" s="251">
        <v>6</v>
      </c>
      <c r="H26" s="251">
        <v>7</v>
      </c>
      <c r="I26" s="251">
        <v>8</v>
      </c>
      <c r="J26" s="249">
        <v>1</v>
      </c>
      <c r="K26" s="250">
        <v>2</v>
      </c>
      <c r="L26" s="250">
        <v>3</v>
      </c>
      <c r="M26" s="250">
        <v>4</v>
      </c>
      <c r="N26" s="250">
        <v>5</v>
      </c>
      <c r="O26" s="250">
        <v>6</v>
      </c>
      <c r="P26" s="250">
        <v>7</v>
      </c>
      <c r="Q26" s="250">
        <v>8</v>
      </c>
      <c r="R26" s="291"/>
    </row>
    <row r="27" spans="1:26" s="349" customFormat="1" x14ac:dyDescent="0.2">
      <c r="A27" s="248" t="s">
        <v>2</v>
      </c>
      <c r="B27" s="352">
        <v>1</v>
      </c>
      <c r="C27" s="353">
        <v>2</v>
      </c>
      <c r="D27" s="354">
        <v>3</v>
      </c>
      <c r="E27" s="355">
        <v>4</v>
      </c>
      <c r="F27" s="356">
        <v>5</v>
      </c>
      <c r="G27" s="357">
        <v>6</v>
      </c>
      <c r="H27" s="358">
        <v>7</v>
      </c>
      <c r="I27" s="359">
        <v>8</v>
      </c>
      <c r="J27" s="352">
        <v>1</v>
      </c>
      <c r="K27" s="353">
        <v>2</v>
      </c>
      <c r="L27" s="354">
        <v>3</v>
      </c>
      <c r="M27" s="355">
        <v>4</v>
      </c>
      <c r="N27" s="356">
        <v>5</v>
      </c>
      <c r="O27" s="357">
        <v>6</v>
      </c>
      <c r="P27" s="358">
        <v>7</v>
      </c>
      <c r="Q27" s="359">
        <v>8</v>
      </c>
      <c r="R27" s="226" t="s">
        <v>0</v>
      </c>
    </row>
    <row r="28" spans="1:26" s="349" customFormat="1" x14ac:dyDescent="0.2">
      <c r="A28" s="252" t="s">
        <v>3</v>
      </c>
      <c r="B28" s="253">
        <v>270</v>
      </c>
      <c r="C28" s="254">
        <v>270</v>
      </c>
      <c r="D28" s="254">
        <v>270</v>
      </c>
      <c r="E28" s="254">
        <v>270</v>
      </c>
      <c r="F28" s="254">
        <v>270</v>
      </c>
      <c r="G28" s="254">
        <v>270</v>
      </c>
      <c r="H28" s="254">
        <v>270</v>
      </c>
      <c r="I28" s="254">
        <v>270</v>
      </c>
      <c r="J28" s="253">
        <v>270</v>
      </c>
      <c r="K28" s="254">
        <v>270</v>
      </c>
      <c r="L28" s="254">
        <v>270</v>
      </c>
      <c r="M28" s="254">
        <v>270</v>
      </c>
      <c r="N28" s="254">
        <v>270</v>
      </c>
      <c r="O28" s="254">
        <v>270</v>
      </c>
      <c r="P28" s="254">
        <v>270</v>
      </c>
      <c r="Q28" s="254">
        <v>270</v>
      </c>
      <c r="R28" s="256">
        <v>270</v>
      </c>
    </row>
    <row r="29" spans="1:26" s="349" customFormat="1" x14ac:dyDescent="0.2">
      <c r="A29" s="257" t="s">
        <v>6</v>
      </c>
      <c r="B29" s="258">
        <v>250.79220779220782</v>
      </c>
      <c r="C29" s="259">
        <v>249.66666666666669</v>
      </c>
      <c r="D29" s="259">
        <v>271.13084112149534</v>
      </c>
      <c r="E29" s="259">
        <v>249.14583333333331</v>
      </c>
      <c r="F29" s="259">
        <v>277.84375</v>
      </c>
      <c r="G29" s="259">
        <v>248</v>
      </c>
      <c r="H29" s="259">
        <v>270.77777777777777</v>
      </c>
      <c r="I29" s="259">
        <v>274.66666666666669</v>
      </c>
      <c r="J29" s="258">
        <v>251.08988764044943</v>
      </c>
      <c r="K29" s="259">
        <v>247.468085106383</v>
      </c>
      <c r="L29" s="259">
        <v>252.44444444444446</v>
      </c>
      <c r="M29" s="259">
        <v>250.67441860465118</v>
      </c>
      <c r="N29" s="259">
        <v>248.6521739130435</v>
      </c>
      <c r="O29" s="259">
        <v>261</v>
      </c>
      <c r="P29" s="259">
        <v>259.41509433962267</v>
      </c>
      <c r="Q29" s="259">
        <v>272.76190476190476</v>
      </c>
      <c r="R29" s="261">
        <v>256.39185953711092</v>
      </c>
    </row>
    <row r="30" spans="1:26" s="349" customFormat="1" x14ac:dyDescent="0.2">
      <c r="A30" s="248" t="s">
        <v>7</v>
      </c>
      <c r="B30" s="262">
        <v>72.727272727272734</v>
      </c>
      <c r="C30" s="263">
        <v>76.92307692307692</v>
      </c>
      <c r="D30" s="263">
        <v>92.523364485981304</v>
      </c>
      <c r="E30" s="263">
        <v>97.916666666666671</v>
      </c>
      <c r="F30" s="263">
        <v>84.375</v>
      </c>
      <c r="G30" s="263">
        <v>97.435897435897431</v>
      </c>
      <c r="H30" s="263">
        <v>85.18518518518519</v>
      </c>
      <c r="I30" s="263">
        <v>75</v>
      </c>
      <c r="J30" s="262">
        <v>71.910112359550567</v>
      </c>
      <c r="K30" s="263">
        <v>93.61702127659575</v>
      </c>
      <c r="L30" s="263">
        <v>87.962962962962962</v>
      </c>
      <c r="M30" s="263">
        <v>87.20930232558139</v>
      </c>
      <c r="N30" s="263">
        <v>92.391304347826093</v>
      </c>
      <c r="O30" s="263">
        <v>78.333333333333329</v>
      </c>
      <c r="P30" s="263">
        <v>94.339622641509436</v>
      </c>
      <c r="Q30" s="263">
        <v>73.80952380952381</v>
      </c>
      <c r="R30" s="265">
        <v>85.873902633679165</v>
      </c>
      <c r="T30" s="227"/>
      <c r="U30" s="227"/>
    </row>
    <row r="31" spans="1:26" s="349" customFormat="1" x14ac:dyDescent="0.2">
      <c r="A31" s="248" t="s">
        <v>8</v>
      </c>
      <c r="B31" s="266">
        <v>8.243567023527873E-2</v>
      </c>
      <c r="C31" s="267">
        <v>7.1555519058227143E-2</v>
      </c>
      <c r="D31" s="267">
        <v>5.9289489593240374E-2</v>
      </c>
      <c r="E31" s="267">
        <v>5.5404765129456184E-2</v>
      </c>
      <c r="F31" s="267">
        <v>7.8400930800059956E-2</v>
      </c>
      <c r="G31" s="267">
        <v>5.7563227910165285E-2</v>
      </c>
      <c r="H31" s="267">
        <v>6.5409553459835054E-2</v>
      </c>
      <c r="I31" s="267">
        <v>8.1816120361579162E-2</v>
      </c>
      <c r="J31" s="266">
        <v>8.0231118973910026E-2</v>
      </c>
      <c r="K31" s="267">
        <v>6.5635005806504346E-2</v>
      </c>
      <c r="L31" s="267">
        <v>6.3248914021352756E-2</v>
      </c>
      <c r="M31" s="267">
        <v>6.0474399844639509E-2</v>
      </c>
      <c r="N31" s="267">
        <v>5.9855723561079814E-2</v>
      </c>
      <c r="O31" s="267">
        <v>6.8817001689600685E-2</v>
      </c>
      <c r="P31" s="267">
        <v>5.7564965576267384E-2</v>
      </c>
      <c r="Q31" s="267">
        <v>7.4357513277838405E-2</v>
      </c>
      <c r="R31" s="269">
        <v>7.6834475507393224E-2</v>
      </c>
      <c r="T31" s="227"/>
      <c r="U31" s="227"/>
    </row>
    <row r="32" spans="1:26" s="349" customFormat="1" x14ac:dyDescent="0.2">
      <c r="A32" s="257" t="s">
        <v>1</v>
      </c>
      <c r="B32" s="270">
        <f>B29/B28*100-100</f>
        <v>-7.113997113997101</v>
      </c>
      <c r="C32" s="271">
        <f t="shared" ref="C32:E32" si="14">C29/C28*100-100</f>
        <v>-7.5308641975308603</v>
      </c>
      <c r="D32" s="271">
        <f t="shared" si="14"/>
        <v>0.41883004499827337</v>
      </c>
      <c r="E32" s="271">
        <f t="shared" si="14"/>
        <v>-7.723765432098773</v>
      </c>
      <c r="F32" s="271">
        <f>F29/F28*100-100</f>
        <v>2.9050925925925952</v>
      </c>
      <c r="G32" s="271">
        <f t="shared" ref="G32:I32" si="15">G29/G28*100-100</f>
        <v>-8.1481481481481524</v>
      </c>
      <c r="H32" s="271">
        <f t="shared" si="15"/>
        <v>0.28806584362139631</v>
      </c>
      <c r="I32" s="271">
        <f t="shared" si="15"/>
        <v>1.7283950617283921</v>
      </c>
      <c r="J32" s="270">
        <f>J29/J28*100-100</f>
        <v>-7.0037453183520597</v>
      </c>
      <c r="K32" s="271">
        <f t="shared" ref="K32:R32" si="16">K29/K28*100-100</f>
        <v>-8.3451536643026003</v>
      </c>
      <c r="L32" s="271">
        <f t="shared" si="16"/>
        <v>-6.5020576131687164</v>
      </c>
      <c r="M32" s="271">
        <f t="shared" si="16"/>
        <v>-7.1576227390180804</v>
      </c>
      <c r="N32" s="271">
        <f t="shared" si="16"/>
        <v>-7.9066022544283356</v>
      </c>
      <c r="O32" s="271">
        <f t="shared" si="16"/>
        <v>-3.3333333333333286</v>
      </c>
      <c r="P32" s="271">
        <f t="shared" si="16"/>
        <v>-3.9203354297693807</v>
      </c>
      <c r="Q32" s="271">
        <f t="shared" si="16"/>
        <v>1.0229276895943542</v>
      </c>
      <c r="R32" s="273">
        <f t="shared" si="16"/>
        <v>-5.0400520232922474</v>
      </c>
      <c r="T32" s="227"/>
      <c r="U32" s="227"/>
    </row>
    <row r="33" spans="1:28" s="349" customFormat="1" ht="13.5" thickBot="1" x14ac:dyDescent="0.25">
      <c r="A33" s="274" t="s">
        <v>27</v>
      </c>
      <c r="B33" s="275">
        <f>B29-B13</f>
        <v>133.22077922077926</v>
      </c>
      <c r="C33" s="276">
        <f t="shared" ref="C33:I33" si="17">C29-C13</f>
        <v>122.50476190476192</v>
      </c>
      <c r="D33" s="276">
        <f t="shared" si="17"/>
        <v>126.86478607562378</v>
      </c>
      <c r="E33" s="276">
        <f t="shared" si="17"/>
        <v>101.12499999999997</v>
      </c>
      <c r="F33" s="276">
        <f t="shared" si="17"/>
        <v>126.14375000000001</v>
      </c>
      <c r="G33" s="276">
        <f t="shared" si="17"/>
        <v>85.60526315789474</v>
      </c>
      <c r="H33" s="276">
        <f t="shared" si="17"/>
        <v>108.07966457023059</v>
      </c>
      <c r="I33" s="276">
        <f t="shared" si="17"/>
        <v>100.63888888888891</v>
      </c>
      <c r="J33" s="275">
        <f>J29-J24</f>
        <v>107.1804388215518</v>
      </c>
      <c r="K33" s="276">
        <f t="shared" ref="K33:Q33" si="18">K29-K24</f>
        <v>103.55863628748537</v>
      </c>
      <c r="L33" s="276">
        <f t="shared" si="18"/>
        <v>108.53499562554683</v>
      </c>
      <c r="M33" s="276">
        <f t="shared" si="18"/>
        <v>106.76496978575355</v>
      </c>
      <c r="N33" s="276">
        <f t="shared" si="18"/>
        <v>104.74272509414587</v>
      </c>
      <c r="O33" s="276">
        <f t="shared" si="18"/>
        <v>117.09055118110237</v>
      </c>
      <c r="P33" s="276">
        <f t="shared" si="18"/>
        <v>115.50564552072504</v>
      </c>
      <c r="Q33" s="276">
        <f t="shared" si="18"/>
        <v>128.85245594300713</v>
      </c>
      <c r="R33" s="278">
        <f>R29-T13</f>
        <v>112.48241071821329</v>
      </c>
      <c r="T33" s="227"/>
      <c r="U33" s="227"/>
    </row>
    <row r="34" spans="1:28" s="349" customFormat="1" x14ac:dyDescent="0.2">
      <c r="A34" s="279" t="s">
        <v>51</v>
      </c>
      <c r="B34" s="280">
        <v>776</v>
      </c>
      <c r="C34" s="281">
        <v>1090</v>
      </c>
      <c r="D34" s="281">
        <v>1082</v>
      </c>
      <c r="E34" s="281">
        <v>949</v>
      </c>
      <c r="F34" s="281">
        <v>641</v>
      </c>
      <c r="G34" s="281">
        <v>761</v>
      </c>
      <c r="H34" s="281">
        <v>523</v>
      </c>
      <c r="I34" s="281">
        <v>372</v>
      </c>
      <c r="J34" s="280">
        <v>893</v>
      </c>
      <c r="K34" s="281">
        <v>932</v>
      </c>
      <c r="L34" s="281">
        <v>1048</v>
      </c>
      <c r="M34" s="281">
        <v>843</v>
      </c>
      <c r="N34" s="281">
        <v>905</v>
      </c>
      <c r="O34" s="281">
        <v>602</v>
      </c>
      <c r="P34" s="281">
        <v>537</v>
      </c>
      <c r="Q34" s="281">
        <v>424</v>
      </c>
      <c r="R34" s="283">
        <f>SUM(B34:Q34)</f>
        <v>12378</v>
      </c>
      <c r="S34" s="227" t="s">
        <v>56</v>
      </c>
      <c r="T34" s="284">
        <f>T18-R34</f>
        <v>43</v>
      </c>
      <c r="U34" s="285">
        <f>T34/T18</f>
        <v>3.4618790757587957E-3</v>
      </c>
      <c r="V34" s="554" t="s">
        <v>67</v>
      </c>
      <c r="W34" s="554"/>
      <c r="X34" s="554"/>
      <c r="Y34" s="554"/>
      <c r="Z34" s="554"/>
      <c r="AA34" s="554"/>
      <c r="AB34" s="554"/>
    </row>
    <row r="35" spans="1:28" s="349" customFormat="1" x14ac:dyDescent="0.2">
      <c r="A35" s="286" t="s">
        <v>28</v>
      </c>
      <c r="B35" s="244">
        <v>36.5</v>
      </c>
      <c r="C35" s="242">
        <v>36</v>
      </c>
      <c r="D35" s="242">
        <v>34.5</v>
      </c>
      <c r="E35" s="242">
        <v>34.5</v>
      </c>
      <c r="F35" s="242">
        <v>33.5</v>
      </c>
      <c r="G35" s="242">
        <v>34</v>
      </c>
      <c r="H35" s="242">
        <v>33</v>
      </c>
      <c r="I35" s="242">
        <v>33</v>
      </c>
      <c r="J35" s="244">
        <v>36.5</v>
      </c>
      <c r="K35" s="242">
        <v>36</v>
      </c>
      <c r="L35" s="242">
        <v>35</v>
      </c>
      <c r="M35" s="242">
        <v>34.5</v>
      </c>
      <c r="N35" s="242">
        <v>34</v>
      </c>
      <c r="O35" s="242">
        <v>33.5</v>
      </c>
      <c r="P35" s="242">
        <v>33</v>
      </c>
      <c r="Q35" s="242">
        <v>33</v>
      </c>
      <c r="R35" s="235"/>
      <c r="S35" s="227" t="s">
        <v>57</v>
      </c>
      <c r="T35" s="227">
        <v>29.78</v>
      </c>
      <c r="U35" s="227"/>
      <c r="V35" s="554"/>
      <c r="W35" s="554"/>
      <c r="X35" s="554"/>
      <c r="Y35" s="554"/>
      <c r="Z35" s="554"/>
      <c r="AA35" s="554"/>
      <c r="AB35" s="554"/>
    </row>
    <row r="36" spans="1:28" s="349" customFormat="1" ht="13.5" thickBot="1" x14ac:dyDescent="0.25">
      <c r="A36" s="287" t="s">
        <v>26</v>
      </c>
      <c r="B36" s="245">
        <f>B35-B19</f>
        <v>5</v>
      </c>
      <c r="C36" s="243">
        <f t="shared" ref="C36:I36" si="19">C35-C19</f>
        <v>5</v>
      </c>
      <c r="D36" s="243">
        <f t="shared" si="19"/>
        <v>4.5</v>
      </c>
      <c r="E36" s="243">
        <f t="shared" si="19"/>
        <v>5</v>
      </c>
      <c r="F36" s="243">
        <f t="shared" si="19"/>
        <v>4.5</v>
      </c>
      <c r="G36" s="243">
        <f t="shared" si="19"/>
        <v>5.5</v>
      </c>
      <c r="H36" s="243">
        <f t="shared" si="19"/>
        <v>5</v>
      </c>
      <c r="I36" s="243">
        <f t="shared" si="19"/>
        <v>5</v>
      </c>
      <c r="J36" s="245">
        <f>J35-J23</f>
        <v>5</v>
      </c>
      <c r="K36" s="243">
        <f t="shared" ref="K36:Q36" si="20">K35-K23</f>
        <v>5</v>
      </c>
      <c r="L36" s="243">
        <f t="shared" si="20"/>
        <v>5</v>
      </c>
      <c r="M36" s="243">
        <f t="shared" si="20"/>
        <v>5</v>
      </c>
      <c r="N36" s="243">
        <f t="shared" si="20"/>
        <v>5</v>
      </c>
      <c r="O36" s="243">
        <f t="shared" si="20"/>
        <v>5</v>
      </c>
      <c r="P36" s="243">
        <f t="shared" si="20"/>
        <v>5</v>
      </c>
      <c r="Q36" s="243">
        <f t="shared" si="20"/>
        <v>5</v>
      </c>
      <c r="R36" s="236"/>
      <c r="S36" s="227" t="s">
        <v>26</v>
      </c>
      <c r="T36" s="227">
        <f>T35-V19</f>
        <v>6.34</v>
      </c>
      <c r="U36" s="227"/>
      <c r="V36" s="554"/>
      <c r="W36" s="554"/>
      <c r="X36" s="554"/>
      <c r="Y36" s="554"/>
      <c r="Z36" s="554"/>
      <c r="AA36" s="554"/>
      <c r="AB36" s="554"/>
    </row>
    <row r="37" spans="1:28" x14ac:dyDescent="0.2">
      <c r="C37" s="351" t="s">
        <v>66</v>
      </c>
      <c r="D37" s="351" t="s">
        <v>66</v>
      </c>
      <c r="E37" s="351" t="s">
        <v>66</v>
      </c>
      <c r="F37" s="351" t="s">
        <v>66</v>
      </c>
      <c r="G37" s="351" t="s">
        <v>66</v>
      </c>
      <c r="H37" s="351"/>
      <c r="I37" s="351"/>
      <c r="J37" s="351"/>
      <c r="K37" s="351"/>
      <c r="L37" s="351"/>
      <c r="M37" s="351"/>
      <c r="N37" s="351"/>
      <c r="O37" s="351" t="s">
        <v>66</v>
      </c>
      <c r="P37" s="351"/>
      <c r="Q37" s="351"/>
      <c r="R37" s="351"/>
    </row>
    <row r="38" spans="1:28" ht="13.5" thickBot="1" x14ac:dyDescent="0.25">
      <c r="B38" s="228"/>
      <c r="C38" s="228"/>
      <c r="D38" s="228"/>
      <c r="E38" s="228"/>
      <c r="F38" s="228"/>
      <c r="G38" s="228"/>
      <c r="H38" s="228"/>
      <c r="I38" s="228"/>
      <c r="J38" s="228"/>
      <c r="K38" s="228"/>
      <c r="L38" s="228"/>
      <c r="M38" s="228"/>
      <c r="N38" s="228"/>
      <c r="O38" s="228"/>
      <c r="P38" s="228"/>
      <c r="Q38" s="228"/>
      <c r="R38" s="228"/>
    </row>
    <row r="39" spans="1:28" ht="13.5" thickBot="1" x14ac:dyDescent="0.25">
      <c r="A39" s="247" t="s">
        <v>68</v>
      </c>
      <c r="B39" s="539" t="s">
        <v>53</v>
      </c>
      <c r="C39" s="540"/>
      <c r="D39" s="540"/>
      <c r="E39" s="540"/>
      <c r="F39" s="540"/>
      <c r="G39" s="540"/>
      <c r="H39" s="540"/>
      <c r="I39" s="541"/>
      <c r="J39" s="539" t="s">
        <v>63</v>
      </c>
      <c r="K39" s="540"/>
      <c r="L39" s="540"/>
      <c r="M39" s="540"/>
      <c r="N39" s="540"/>
      <c r="O39" s="540"/>
      <c r="P39" s="540"/>
      <c r="Q39" s="541"/>
      <c r="R39" s="292" t="s">
        <v>55</v>
      </c>
      <c r="S39" s="360"/>
      <c r="T39" s="360"/>
      <c r="U39" s="360"/>
    </row>
    <row r="40" spans="1:28" x14ac:dyDescent="0.2">
      <c r="A40" s="248" t="s">
        <v>54</v>
      </c>
      <c r="B40" s="314">
        <v>1</v>
      </c>
      <c r="C40" s="251">
        <v>2</v>
      </c>
      <c r="D40" s="251">
        <v>3</v>
      </c>
      <c r="E40" s="251">
        <v>4</v>
      </c>
      <c r="F40" s="251">
        <v>5</v>
      </c>
      <c r="G40" s="251">
        <v>6</v>
      </c>
      <c r="H40" s="251">
        <v>7</v>
      </c>
      <c r="I40" s="251">
        <v>8</v>
      </c>
      <c r="J40" s="249">
        <v>1</v>
      </c>
      <c r="K40" s="250">
        <v>2</v>
      </c>
      <c r="L40" s="250">
        <v>3</v>
      </c>
      <c r="M40" s="250">
        <v>4</v>
      </c>
      <c r="N40" s="250">
        <v>5</v>
      </c>
      <c r="O40" s="250">
        <v>6</v>
      </c>
      <c r="P40" s="250">
        <v>7</v>
      </c>
      <c r="Q40" s="250">
        <v>8</v>
      </c>
      <c r="R40" s="291"/>
      <c r="S40" s="360"/>
      <c r="T40" s="360"/>
      <c r="U40" s="360"/>
    </row>
    <row r="41" spans="1:28" x14ac:dyDescent="0.2">
      <c r="A41" s="248" t="s">
        <v>2</v>
      </c>
      <c r="B41" s="352">
        <v>1</v>
      </c>
      <c r="C41" s="353">
        <v>2</v>
      </c>
      <c r="D41" s="354">
        <v>3</v>
      </c>
      <c r="E41" s="355">
        <v>4</v>
      </c>
      <c r="F41" s="356">
        <v>5</v>
      </c>
      <c r="G41" s="357">
        <v>6</v>
      </c>
      <c r="H41" s="358">
        <v>7</v>
      </c>
      <c r="I41" s="359">
        <v>8</v>
      </c>
      <c r="J41" s="352">
        <v>1</v>
      </c>
      <c r="K41" s="353">
        <v>2</v>
      </c>
      <c r="L41" s="354">
        <v>3</v>
      </c>
      <c r="M41" s="355">
        <v>4</v>
      </c>
      <c r="N41" s="356">
        <v>5</v>
      </c>
      <c r="O41" s="357">
        <v>6</v>
      </c>
      <c r="P41" s="358">
        <v>7</v>
      </c>
      <c r="Q41" s="359">
        <v>8</v>
      </c>
      <c r="R41" s="226" t="s">
        <v>0</v>
      </c>
      <c r="S41" s="360"/>
      <c r="T41" s="360"/>
      <c r="U41" s="360"/>
    </row>
    <row r="42" spans="1:28" x14ac:dyDescent="0.2">
      <c r="A42" s="252" t="s">
        <v>3</v>
      </c>
      <c r="B42" s="253">
        <v>400</v>
      </c>
      <c r="C42" s="254">
        <v>400</v>
      </c>
      <c r="D42" s="254">
        <v>400</v>
      </c>
      <c r="E42" s="254">
        <v>400</v>
      </c>
      <c r="F42" s="254">
        <v>400</v>
      </c>
      <c r="G42" s="254">
        <v>400</v>
      </c>
      <c r="H42" s="254">
        <v>400</v>
      </c>
      <c r="I42" s="254">
        <v>400</v>
      </c>
      <c r="J42" s="253">
        <v>400</v>
      </c>
      <c r="K42" s="254">
        <v>400</v>
      </c>
      <c r="L42" s="254">
        <v>400</v>
      </c>
      <c r="M42" s="254">
        <v>400</v>
      </c>
      <c r="N42" s="254">
        <v>400</v>
      </c>
      <c r="O42" s="254">
        <v>400</v>
      </c>
      <c r="P42" s="254">
        <v>400</v>
      </c>
      <c r="Q42" s="254">
        <v>400</v>
      </c>
      <c r="R42" s="256">
        <v>400</v>
      </c>
      <c r="S42" s="360"/>
      <c r="T42" s="360"/>
      <c r="U42" s="360"/>
    </row>
    <row r="43" spans="1:28" x14ac:dyDescent="0.2">
      <c r="A43" s="257" t="s">
        <v>6</v>
      </c>
      <c r="B43" s="258">
        <v>419.63414634146341</v>
      </c>
      <c r="C43" s="259">
        <v>422.92035398230087</v>
      </c>
      <c r="D43" s="259">
        <v>413.14814814814815</v>
      </c>
      <c r="E43" s="259">
        <v>404.60674157303373</v>
      </c>
      <c r="F43" s="259">
        <v>403.49206349206349</v>
      </c>
      <c r="G43" s="259">
        <v>392.70270270270271</v>
      </c>
      <c r="H43" s="259">
        <v>410.56603773584908</v>
      </c>
      <c r="I43" s="259">
        <v>411.89189189189187</v>
      </c>
      <c r="J43" s="258">
        <v>410.94117647058823</v>
      </c>
      <c r="K43" s="259">
        <v>404.78260869565219</v>
      </c>
      <c r="L43" s="259">
        <v>408.8679245283019</v>
      </c>
      <c r="M43" s="259">
        <v>406.58823529411762</v>
      </c>
      <c r="N43" s="259">
        <v>406.8478260869565</v>
      </c>
      <c r="O43" s="259">
        <v>430.96774193548384</v>
      </c>
      <c r="P43" s="259">
        <v>406.98113207547169</v>
      </c>
      <c r="Q43" s="259">
        <v>427.67441860465118</v>
      </c>
      <c r="R43" s="261">
        <v>412.40036231884056</v>
      </c>
      <c r="S43" s="360"/>
      <c r="T43" s="360"/>
      <c r="U43" s="360"/>
    </row>
    <row r="44" spans="1:28" x14ac:dyDescent="0.2">
      <c r="A44" s="248" t="s">
        <v>7</v>
      </c>
      <c r="B44" s="262">
        <v>73.170731707317074</v>
      </c>
      <c r="C44" s="263">
        <v>75.221238938053091</v>
      </c>
      <c r="D44" s="263">
        <v>77.777777777777771</v>
      </c>
      <c r="E44" s="263">
        <v>73.033707865168537</v>
      </c>
      <c r="F44" s="263">
        <v>63.492063492063494</v>
      </c>
      <c r="G44" s="263">
        <v>71.621621621621628</v>
      </c>
      <c r="H44" s="263">
        <v>75.471698113207552</v>
      </c>
      <c r="I44" s="263">
        <v>67.567567567567565</v>
      </c>
      <c r="J44" s="262">
        <v>72.941176470588232</v>
      </c>
      <c r="K44" s="263">
        <v>77.173913043478265</v>
      </c>
      <c r="L44" s="263">
        <v>76.415094339622641</v>
      </c>
      <c r="M44" s="263">
        <v>85.882352941176464</v>
      </c>
      <c r="N44" s="263">
        <v>89.130434782608702</v>
      </c>
      <c r="O44" s="263">
        <v>77.41935483870968</v>
      </c>
      <c r="P44" s="263">
        <v>90.566037735849051</v>
      </c>
      <c r="Q44" s="263">
        <v>79.069767441860463</v>
      </c>
      <c r="R44" s="265">
        <v>68.025362318840578</v>
      </c>
      <c r="S44" s="360"/>
      <c r="T44" s="227"/>
      <c r="U44" s="227"/>
    </row>
    <row r="45" spans="1:28" x14ac:dyDescent="0.2">
      <c r="A45" s="248" t="s">
        <v>8</v>
      </c>
      <c r="B45" s="266">
        <v>9.0967500360972495E-2</v>
      </c>
      <c r="C45" s="267">
        <v>8.8173976949071961E-2</v>
      </c>
      <c r="D45" s="267">
        <v>7.8820872863024194E-2</v>
      </c>
      <c r="E45" s="267">
        <v>9.1435650058579523E-2</v>
      </c>
      <c r="F45" s="267">
        <v>9.3272673243248214E-2</v>
      </c>
      <c r="G45" s="267">
        <v>8.5620503417235705E-2</v>
      </c>
      <c r="H45" s="267">
        <v>8.6782424349853782E-2</v>
      </c>
      <c r="I45" s="267">
        <v>7.9393613975087304E-2</v>
      </c>
      <c r="J45" s="266">
        <v>9.0253493265119389E-2</v>
      </c>
      <c r="K45" s="267">
        <v>7.7993536500786123E-2</v>
      </c>
      <c r="L45" s="267">
        <v>8.0089536765355768E-2</v>
      </c>
      <c r="M45" s="267">
        <v>7.6162772100816789E-2</v>
      </c>
      <c r="N45" s="267">
        <v>6.652095952864813E-2</v>
      </c>
      <c r="O45" s="267">
        <v>7.7711050145470945E-2</v>
      </c>
      <c r="P45" s="267">
        <v>6.5894177022168085E-2</v>
      </c>
      <c r="Q45" s="267">
        <v>8.1286452026860898E-2</v>
      </c>
      <c r="R45" s="269">
        <v>8.9521431767335832E-2</v>
      </c>
      <c r="S45" s="360"/>
      <c r="T45" s="227"/>
      <c r="U45" s="227"/>
    </row>
    <row r="46" spans="1:28" x14ac:dyDescent="0.2">
      <c r="A46" s="257" t="s">
        <v>1</v>
      </c>
      <c r="B46" s="270">
        <f>B43/B42*100-100</f>
        <v>4.9085365853658516</v>
      </c>
      <c r="C46" s="271">
        <f t="shared" ref="C46:E46" si="21">C43/C42*100-100</f>
        <v>5.7300884955752167</v>
      </c>
      <c r="D46" s="271">
        <f t="shared" si="21"/>
        <v>3.2870370370370381</v>
      </c>
      <c r="E46" s="271">
        <f t="shared" si="21"/>
        <v>1.1516853932584326</v>
      </c>
      <c r="F46" s="271">
        <f>F43/F42*100-100</f>
        <v>0.87301587301587347</v>
      </c>
      <c r="G46" s="271">
        <f t="shared" ref="G46:I46" si="22">G43/G42*100-100</f>
        <v>-1.8243243243243228</v>
      </c>
      <c r="H46" s="271">
        <f t="shared" si="22"/>
        <v>2.6415094339622698</v>
      </c>
      <c r="I46" s="271">
        <f t="shared" si="22"/>
        <v>2.9729729729729684</v>
      </c>
      <c r="J46" s="270">
        <f>J43/J42*100-100</f>
        <v>2.735294117647058</v>
      </c>
      <c r="K46" s="271">
        <f t="shared" ref="K46:R46" si="23">K43/K42*100-100</f>
        <v>1.1956521739130466</v>
      </c>
      <c r="L46" s="271">
        <f t="shared" si="23"/>
        <v>2.2169811320754746</v>
      </c>
      <c r="M46" s="271">
        <f t="shared" si="23"/>
        <v>1.6470588235294059</v>
      </c>
      <c r="N46" s="271">
        <f t="shared" si="23"/>
        <v>1.7119565217391255</v>
      </c>
      <c r="O46" s="271">
        <f t="shared" si="23"/>
        <v>7.7419354838709609</v>
      </c>
      <c r="P46" s="271">
        <f t="shared" si="23"/>
        <v>1.7452830188679229</v>
      </c>
      <c r="Q46" s="271">
        <f t="shared" si="23"/>
        <v>6.9186046511627808</v>
      </c>
      <c r="R46" s="273">
        <f t="shared" si="23"/>
        <v>3.100090579710141</v>
      </c>
      <c r="S46" s="360"/>
      <c r="T46" s="227"/>
      <c r="U46" s="227"/>
    </row>
    <row r="47" spans="1:28" ht="13.5" thickBot="1" x14ac:dyDescent="0.25">
      <c r="A47" s="274" t="s">
        <v>27</v>
      </c>
      <c r="B47" s="275">
        <f>B43-B29</f>
        <v>168.84193854925559</v>
      </c>
      <c r="C47" s="276">
        <f t="shared" ref="C47:R47" si="24">C43-C29</f>
        <v>173.25368731563418</v>
      </c>
      <c r="D47" s="276">
        <f t="shared" si="24"/>
        <v>142.01730702665282</v>
      </c>
      <c r="E47" s="276">
        <f t="shared" si="24"/>
        <v>155.46090823970042</v>
      </c>
      <c r="F47" s="276">
        <f t="shared" si="24"/>
        <v>125.64831349206349</v>
      </c>
      <c r="G47" s="276">
        <f t="shared" si="24"/>
        <v>144.70270270270271</v>
      </c>
      <c r="H47" s="276">
        <f t="shared" si="24"/>
        <v>139.78825995807131</v>
      </c>
      <c r="I47" s="276">
        <f t="shared" si="24"/>
        <v>137.22522522522519</v>
      </c>
      <c r="J47" s="275">
        <f t="shared" si="24"/>
        <v>159.8512888301388</v>
      </c>
      <c r="K47" s="276">
        <f t="shared" si="24"/>
        <v>157.31452358926919</v>
      </c>
      <c r="L47" s="276">
        <f t="shared" si="24"/>
        <v>156.42348008385744</v>
      </c>
      <c r="M47" s="276">
        <f t="shared" si="24"/>
        <v>155.91381668946644</v>
      </c>
      <c r="N47" s="276">
        <f t="shared" si="24"/>
        <v>158.195652173913</v>
      </c>
      <c r="O47" s="276">
        <f t="shared" si="24"/>
        <v>169.96774193548384</v>
      </c>
      <c r="P47" s="276">
        <f t="shared" si="24"/>
        <v>147.56603773584902</v>
      </c>
      <c r="Q47" s="276">
        <f t="shared" si="24"/>
        <v>154.91251384274642</v>
      </c>
      <c r="R47" s="278">
        <f t="shared" si="24"/>
        <v>156.00850278172965</v>
      </c>
      <c r="S47" s="360"/>
      <c r="T47" s="227"/>
      <c r="U47" s="227"/>
    </row>
    <row r="48" spans="1:28" x14ac:dyDescent="0.2">
      <c r="A48" s="279" t="s">
        <v>51</v>
      </c>
      <c r="B48" s="280">
        <v>772</v>
      </c>
      <c r="C48" s="281">
        <v>1090</v>
      </c>
      <c r="D48" s="281">
        <v>1080</v>
      </c>
      <c r="E48" s="281">
        <v>948</v>
      </c>
      <c r="F48" s="281">
        <v>639</v>
      </c>
      <c r="G48" s="281">
        <v>761</v>
      </c>
      <c r="H48" s="281">
        <v>523</v>
      </c>
      <c r="I48" s="281">
        <v>372</v>
      </c>
      <c r="J48" s="280">
        <v>892</v>
      </c>
      <c r="K48" s="281">
        <v>932</v>
      </c>
      <c r="L48" s="281">
        <v>1047</v>
      </c>
      <c r="M48" s="281">
        <v>843</v>
      </c>
      <c r="N48" s="281">
        <v>899</v>
      </c>
      <c r="O48" s="281">
        <v>602</v>
      </c>
      <c r="P48" s="281">
        <v>537</v>
      </c>
      <c r="Q48" s="281">
        <v>424</v>
      </c>
      <c r="R48" s="283">
        <f>SUM(B48:Q48)</f>
        <v>12361</v>
      </c>
      <c r="S48" s="227" t="s">
        <v>56</v>
      </c>
      <c r="T48" s="284">
        <f>R34-R48</f>
        <v>17</v>
      </c>
      <c r="U48" s="285">
        <f>T48/R34</f>
        <v>1.3734044272095654E-3</v>
      </c>
      <c r="V48" s="554" t="s">
        <v>69</v>
      </c>
      <c r="W48" s="554"/>
      <c r="X48" s="554"/>
      <c r="Y48" s="554"/>
      <c r="Z48" s="554"/>
      <c r="AA48" s="554"/>
      <c r="AB48" s="554"/>
    </row>
    <row r="49" spans="1:28" x14ac:dyDescent="0.2">
      <c r="A49" s="286" t="s">
        <v>28</v>
      </c>
      <c r="B49" s="244">
        <v>39.5</v>
      </c>
      <c r="C49" s="242">
        <v>39</v>
      </c>
      <c r="D49" s="242">
        <v>37.5</v>
      </c>
      <c r="E49" s="242">
        <v>38</v>
      </c>
      <c r="F49" s="242">
        <v>37</v>
      </c>
      <c r="G49" s="242">
        <v>37.5</v>
      </c>
      <c r="H49" s="242">
        <v>37</v>
      </c>
      <c r="I49" s="242">
        <v>37</v>
      </c>
      <c r="J49" s="244">
        <v>39.5</v>
      </c>
      <c r="K49" s="242">
        <v>39.5</v>
      </c>
      <c r="L49" s="242">
        <v>38.5</v>
      </c>
      <c r="M49" s="242">
        <v>38</v>
      </c>
      <c r="N49" s="242">
        <v>37.5</v>
      </c>
      <c r="O49" s="242">
        <v>36.5</v>
      </c>
      <c r="P49" s="242">
        <v>36.5</v>
      </c>
      <c r="Q49" s="242">
        <v>36.5</v>
      </c>
      <c r="R49" s="235"/>
      <c r="S49" s="227" t="s">
        <v>57</v>
      </c>
      <c r="T49" s="227">
        <v>34.700000000000003</v>
      </c>
      <c r="U49" s="227"/>
      <c r="V49" s="554"/>
      <c r="W49" s="554"/>
      <c r="X49" s="554"/>
      <c r="Y49" s="554"/>
      <c r="Z49" s="554"/>
      <c r="AA49" s="554"/>
      <c r="AB49" s="554"/>
    </row>
    <row r="50" spans="1:28" ht="13.5" thickBot="1" x14ac:dyDescent="0.25">
      <c r="A50" s="287" t="s">
        <v>26</v>
      </c>
      <c r="B50" s="245">
        <f>B49-B35</f>
        <v>3</v>
      </c>
      <c r="C50" s="243">
        <f t="shared" ref="C50:Q50" si="25">C49-C35</f>
        <v>3</v>
      </c>
      <c r="D50" s="243">
        <f t="shared" si="25"/>
        <v>3</v>
      </c>
      <c r="E50" s="243">
        <f t="shared" si="25"/>
        <v>3.5</v>
      </c>
      <c r="F50" s="243">
        <f t="shared" si="25"/>
        <v>3.5</v>
      </c>
      <c r="G50" s="243">
        <f t="shared" si="25"/>
        <v>3.5</v>
      </c>
      <c r="H50" s="243">
        <f t="shared" si="25"/>
        <v>4</v>
      </c>
      <c r="I50" s="243">
        <f t="shared" si="25"/>
        <v>4</v>
      </c>
      <c r="J50" s="245">
        <f t="shared" si="25"/>
        <v>3</v>
      </c>
      <c r="K50" s="243">
        <f t="shared" si="25"/>
        <v>3.5</v>
      </c>
      <c r="L50" s="243">
        <f t="shared" si="25"/>
        <v>3.5</v>
      </c>
      <c r="M50" s="243">
        <f t="shared" si="25"/>
        <v>3.5</v>
      </c>
      <c r="N50" s="243">
        <f t="shared" si="25"/>
        <v>3.5</v>
      </c>
      <c r="O50" s="243">
        <f t="shared" si="25"/>
        <v>3</v>
      </c>
      <c r="P50" s="243">
        <f t="shared" si="25"/>
        <v>3.5</v>
      </c>
      <c r="Q50" s="243">
        <f t="shared" si="25"/>
        <v>3.5</v>
      </c>
      <c r="R50" s="236"/>
      <c r="S50" s="227" t="s">
        <v>26</v>
      </c>
      <c r="T50" s="227">
        <f>T49-T35</f>
        <v>4.9200000000000017</v>
      </c>
      <c r="U50" s="227"/>
      <c r="V50" s="554"/>
      <c r="W50" s="554"/>
      <c r="X50" s="554"/>
      <c r="Y50" s="554"/>
      <c r="Z50" s="554"/>
      <c r="AA50" s="554"/>
      <c r="AB50" s="554"/>
    </row>
    <row r="51" spans="1:28" x14ac:dyDescent="0.2">
      <c r="B51" s="239">
        <v>39.5</v>
      </c>
      <c r="C51" s="239">
        <v>39</v>
      </c>
      <c r="D51" s="239">
        <v>37.5</v>
      </c>
      <c r="H51" s="239">
        <v>37</v>
      </c>
      <c r="I51" s="239">
        <v>37</v>
      </c>
      <c r="J51" s="239">
        <v>39.5</v>
      </c>
    </row>
    <row r="53" spans="1:28" x14ac:dyDescent="0.2">
      <c r="B53" s="239">
        <v>39.5</v>
      </c>
      <c r="C53" s="361">
        <v>39</v>
      </c>
      <c r="D53" s="361">
        <v>38.5</v>
      </c>
      <c r="E53" s="361">
        <v>38.5</v>
      </c>
      <c r="F53" s="361">
        <v>38</v>
      </c>
      <c r="G53" s="361">
        <v>38</v>
      </c>
      <c r="H53" s="361">
        <v>37.5</v>
      </c>
      <c r="I53" s="361">
        <v>37</v>
      </c>
      <c r="J53" s="361">
        <v>37</v>
      </c>
      <c r="K53" s="361">
        <v>37</v>
      </c>
    </row>
    <row r="54" spans="1:28" ht="13.5" thickBot="1" x14ac:dyDescent="0.25">
      <c r="B54" s="241">
        <v>412.40036231884056</v>
      </c>
      <c r="C54" s="241">
        <v>412.40036231884056</v>
      </c>
      <c r="D54" s="241">
        <v>412.40036231884056</v>
      </c>
      <c r="E54" s="241">
        <v>412.40036231884056</v>
      </c>
      <c r="F54" s="241">
        <v>412.40036231884056</v>
      </c>
      <c r="G54" s="241">
        <v>412.40036231884056</v>
      </c>
      <c r="H54" s="241">
        <v>412.40036231884056</v>
      </c>
      <c r="I54" s="241">
        <v>412.40036231884056</v>
      </c>
      <c r="J54" s="241">
        <v>412.40036231884056</v>
      </c>
      <c r="K54" s="241">
        <v>412.40036231884056</v>
      </c>
    </row>
    <row r="55" spans="1:28" ht="13.5" thickBot="1" x14ac:dyDescent="0.25">
      <c r="A55" s="247" t="s">
        <v>70</v>
      </c>
      <c r="B55" s="539" t="s">
        <v>53</v>
      </c>
      <c r="C55" s="540"/>
      <c r="D55" s="540"/>
      <c r="E55" s="540"/>
      <c r="F55" s="540"/>
      <c r="G55" s="540"/>
      <c r="H55" s="540"/>
      <c r="I55" s="540"/>
      <c r="J55" s="540"/>
      <c r="K55" s="541"/>
      <c r="L55" s="539" t="s">
        <v>63</v>
      </c>
      <c r="M55" s="540"/>
      <c r="N55" s="540"/>
      <c r="O55" s="540"/>
      <c r="P55" s="540"/>
      <c r="Q55" s="540"/>
      <c r="R55" s="540"/>
      <c r="S55" s="541"/>
      <c r="T55" s="292" t="s">
        <v>55</v>
      </c>
      <c r="U55" s="361"/>
      <c r="V55" s="361"/>
      <c r="W55" s="361"/>
      <c r="X55" s="553" t="s">
        <v>71</v>
      </c>
      <c r="Y55" s="553"/>
    </row>
    <row r="56" spans="1:28" x14ac:dyDescent="0.2">
      <c r="A56" s="248" t="s">
        <v>54</v>
      </c>
      <c r="B56" s="314">
        <v>1</v>
      </c>
      <c r="C56" s="251">
        <v>2</v>
      </c>
      <c r="D56" s="251">
        <v>3</v>
      </c>
      <c r="E56" s="251">
        <v>4</v>
      </c>
      <c r="F56" s="251">
        <v>5</v>
      </c>
      <c r="G56" s="251">
        <v>6</v>
      </c>
      <c r="H56" s="251">
        <v>7</v>
      </c>
      <c r="I56" s="251">
        <v>8</v>
      </c>
      <c r="J56" s="251">
        <v>9</v>
      </c>
      <c r="K56" s="251">
        <v>10</v>
      </c>
      <c r="L56" s="249">
        <v>1</v>
      </c>
      <c r="M56" s="250">
        <v>2</v>
      </c>
      <c r="N56" s="250">
        <v>3</v>
      </c>
      <c r="O56" s="250">
        <v>4</v>
      </c>
      <c r="P56" s="250">
        <v>5</v>
      </c>
      <c r="Q56" s="250">
        <v>6</v>
      </c>
      <c r="R56" s="250">
        <v>7</v>
      </c>
      <c r="S56" s="250">
        <v>8</v>
      </c>
      <c r="T56" s="291"/>
      <c r="U56" s="361"/>
      <c r="V56" s="361"/>
      <c r="W56" s="361"/>
      <c r="X56" s="239">
        <v>1</v>
      </c>
      <c r="Y56" s="239">
        <v>44</v>
      </c>
    </row>
    <row r="57" spans="1:28" x14ac:dyDescent="0.2">
      <c r="A57" s="248" t="s">
        <v>2</v>
      </c>
      <c r="B57" s="352">
        <v>1</v>
      </c>
      <c r="C57" s="353">
        <v>2</v>
      </c>
      <c r="D57" s="354">
        <v>3</v>
      </c>
      <c r="E57" s="354">
        <v>3</v>
      </c>
      <c r="F57" s="355">
        <v>4</v>
      </c>
      <c r="G57" s="355">
        <v>4</v>
      </c>
      <c r="H57" s="356">
        <v>5</v>
      </c>
      <c r="I57" s="357">
        <v>6</v>
      </c>
      <c r="J57" s="358">
        <v>7</v>
      </c>
      <c r="K57" s="359">
        <v>8</v>
      </c>
      <c r="L57" s="352">
        <v>1</v>
      </c>
      <c r="M57" s="353">
        <v>2</v>
      </c>
      <c r="N57" s="354">
        <v>3</v>
      </c>
      <c r="O57" s="355">
        <v>4</v>
      </c>
      <c r="P57" s="356">
        <v>5</v>
      </c>
      <c r="Q57" s="357">
        <v>6</v>
      </c>
      <c r="R57" s="358">
        <v>7</v>
      </c>
      <c r="S57" s="359">
        <v>8</v>
      </c>
      <c r="T57" s="226" t="s">
        <v>0</v>
      </c>
      <c r="U57" s="361"/>
      <c r="V57" s="361"/>
      <c r="W57" s="361"/>
      <c r="X57" s="239">
        <v>2</v>
      </c>
      <c r="Y57" s="239">
        <v>43</v>
      </c>
    </row>
    <row r="58" spans="1:28" x14ac:dyDescent="0.2">
      <c r="A58" s="252" t="s">
        <v>3</v>
      </c>
      <c r="B58" s="253">
        <v>520</v>
      </c>
      <c r="C58" s="254">
        <v>520</v>
      </c>
      <c r="D58" s="254">
        <v>520</v>
      </c>
      <c r="E58" s="254">
        <v>520</v>
      </c>
      <c r="F58" s="254">
        <v>520</v>
      </c>
      <c r="G58" s="254">
        <v>520</v>
      </c>
      <c r="H58" s="254">
        <v>520</v>
      </c>
      <c r="I58" s="254">
        <v>520</v>
      </c>
      <c r="J58" s="254">
        <v>520</v>
      </c>
      <c r="K58" s="254">
        <v>520</v>
      </c>
      <c r="L58" s="253">
        <v>520</v>
      </c>
      <c r="M58" s="254">
        <v>520</v>
      </c>
      <c r="N58" s="254">
        <v>520</v>
      </c>
      <c r="O58" s="254">
        <v>520</v>
      </c>
      <c r="P58" s="254">
        <v>520</v>
      </c>
      <c r="Q58" s="254">
        <v>520</v>
      </c>
      <c r="R58" s="254">
        <v>520</v>
      </c>
      <c r="S58" s="254">
        <v>520</v>
      </c>
      <c r="T58" s="256">
        <v>520</v>
      </c>
      <c r="U58" s="361"/>
      <c r="V58" s="361"/>
      <c r="W58" s="361"/>
      <c r="X58" s="239">
        <v>3</v>
      </c>
      <c r="Y58" s="239">
        <v>42.5</v>
      </c>
    </row>
    <row r="59" spans="1:28" x14ac:dyDescent="0.2">
      <c r="A59" s="257" t="s">
        <v>6</v>
      </c>
      <c r="B59" s="258">
        <v>455.96153846153845</v>
      </c>
      <c r="C59" s="259">
        <v>490.58139534883719</v>
      </c>
      <c r="D59" s="259">
        <v>512.5</v>
      </c>
      <c r="E59" s="259">
        <v>515.9375</v>
      </c>
      <c r="F59" s="259">
        <v>530.22727272727275</v>
      </c>
      <c r="G59" s="259">
        <v>532.85714285714289</v>
      </c>
      <c r="H59" s="259">
        <v>554.88095238095241</v>
      </c>
      <c r="I59" s="259">
        <v>569.40298507462683</v>
      </c>
      <c r="J59" s="259">
        <v>593.04347826086962</v>
      </c>
      <c r="K59" s="259">
        <v>619.49152542372883</v>
      </c>
      <c r="L59" s="258">
        <v>547.27272727272725</v>
      </c>
      <c r="M59" s="259">
        <v>568.5393258426966</v>
      </c>
      <c r="N59" s="259">
        <v>543.61904761904759</v>
      </c>
      <c r="O59" s="259">
        <v>517.55555555555554</v>
      </c>
      <c r="P59" s="259">
        <v>521.73913043478262</v>
      </c>
      <c r="Q59" s="259">
        <v>535</v>
      </c>
      <c r="R59" s="259">
        <v>510.94339622641508</v>
      </c>
      <c r="S59" s="259">
        <v>537.20930232558135</v>
      </c>
      <c r="T59" s="261">
        <v>536.19753086419757</v>
      </c>
      <c r="U59" s="361"/>
      <c r="V59" s="361"/>
      <c r="W59" s="361"/>
      <c r="X59" s="239">
        <v>4</v>
      </c>
      <c r="Y59" s="239">
        <v>42</v>
      </c>
    </row>
    <row r="60" spans="1:28" x14ac:dyDescent="0.2">
      <c r="A60" s="248" t="s">
        <v>7</v>
      </c>
      <c r="B60" s="262">
        <v>82.692307692307693</v>
      </c>
      <c r="C60" s="263">
        <v>97.674418604651166</v>
      </c>
      <c r="D60" s="263">
        <v>98.4375</v>
      </c>
      <c r="E60" s="263">
        <v>100</v>
      </c>
      <c r="F60" s="263">
        <v>97.727272727272734</v>
      </c>
      <c r="G60" s="263">
        <v>97.959183673469383</v>
      </c>
      <c r="H60" s="263">
        <v>100</v>
      </c>
      <c r="I60" s="263">
        <v>100</v>
      </c>
      <c r="J60" s="263">
        <v>100</v>
      </c>
      <c r="K60" s="263">
        <v>94.915254237288138</v>
      </c>
      <c r="L60" s="262">
        <v>59.090909090909093</v>
      </c>
      <c r="M60" s="263">
        <v>67.415730337078656</v>
      </c>
      <c r="N60" s="263">
        <v>69.523809523809518</v>
      </c>
      <c r="O60" s="263">
        <v>68.888888888888886</v>
      </c>
      <c r="P60" s="263">
        <v>84.782608695652172</v>
      </c>
      <c r="Q60" s="263">
        <v>69.354838709677423</v>
      </c>
      <c r="R60" s="263">
        <v>84.905660377358487</v>
      </c>
      <c r="S60" s="263">
        <v>65.116279069767444</v>
      </c>
      <c r="T60" s="265">
        <v>66.419753086419746</v>
      </c>
      <c r="U60" s="361"/>
      <c r="V60" s="227"/>
      <c r="W60" s="227"/>
      <c r="X60" s="239">
        <v>5</v>
      </c>
      <c r="Y60" s="239">
        <v>41.5</v>
      </c>
      <c r="Z60" s="239">
        <v>41</v>
      </c>
    </row>
    <row r="61" spans="1:28" x14ac:dyDescent="0.2">
      <c r="A61" s="248" t="s">
        <v>8</v>
      </c>
      <c r="B61" s="266">
        <v>6.6251700010144035E-2</v>
      </c>
      <c r="C61" s="267">
        <v>4.6560993312697474E-2</v>
      </c>
      <c r="D61" s="267">
        <v>4.1103169625250527E-2</v>
      </c>
      <c r="E61" s="267">
        <v>3.7645691661442361E-2</v>
      </c>
      <c r="F61" s="267">
        <v>4.3953139324277773E-2</v>
      </c>
      <c r="G61" s="267">
        <v>4.3229264065943962E-2</v>
      </c>
      <c r="H61" s="267">
        <v>3.9277198984906142E-2</v>
      </c>
      <c r="I61" s="267">
        <v>3.689890297199068E-2</v>
      </c>
      <c r="J61" s="267">
        <v>3.6854307118935115E-2</v>
      </c>
      <c r="K61" s="267">
        <v>4.5309978337254579E-2</v>
      </c>
      <c r="L61" s="266">
        <v>0.10742256620747313</v>
      </c>
      <c r="M61" s="267">
        <v>0.10646984443596801</v>
      </c>
      <c r="N61" s="267">
        <v>8.7436083229396819E-2</v>
      </c>
      <c r="O61" s="267">
        <v>8.6231543227577992E-2</v>
      </c>
      <c r="P61" s="267">
        <v>7.0002480114794333E-2</v>
      </c>
      <c r="Q61" s="267">
        <v>9.0688542645650405E-2</v>
      </c>
      <c r="R61" s="267">
        <v>8.5966044341366954E-2</v>
      </c>
      <c r="S61" s="267">
        <v>8.5945728025824022E-2</v>
      </c>
      <c r="T61" s="269">
        <v>9.5660668796925738E-2</v>
      </c>
      <c r="U61" s="361"/>
      <c r="V61" s="227"/>
      <c r="W61" s="227"/>
      <c r="X61" s="239">
        <v>6</v>
      </c>
      <c r="Y61" s="239">
        <v>40.5</v>
      </c>
    </row>
    <row r="62" spans="1:28" x14ac:dyDescent="0.2">
      <c r="A62" s="257" t="s">
        <v>1</v>
      </c>
      <c r="B62" s="270">
        <f>B59/B58*100-100</f>
        <v>-12.315088757396452</v>
      </c>
      <c r="C62" s="271">
        <f t="shared" ref="C62:E62" si="26">C59/C58*100-100</f>
        <v>-5.6574239713774688</v>
      </c>
      <c r="D62" s="271">
        <f t="shared" si="26"/>
        <v>-1.4423076923076934</v>
      </c>
      <c r="E62" s="271">
        <f t="shared" si="26"/>
        <v>-0.78125</v>
      </c>
      <c r="F62" s="271">
        <f>F59/F58*100-100</f>
        <v>1.9667832167832273</v>
      </c>
      <c r="G62" s="271">
        <f t="shared" ref="G62:K62" si="27">G59/G58*100-100</f>
        <v>2.4725274725274886</v>
      </c>
      <c r="H62" s="271">
        <f t="shared" ref="H62:I62" si="28">H59/H58*100-100</f>
        <v>6.7078754578754598</v>
      </c>
      <c r="I62" s="271">
        <f t="shared" si="28"/>
        <v>9.5005740528128655</v>
      </c>
      <c r="J62" s="271">
        <f t="shared" si="27"/>
        <v>14.04682274247493</v>
      </c>
      <c r="K62" s="271">
        <f t="shared" si="27"/>
        <v>19.132985658409396</v>
      </c>
      <c r="L62" s="270">
        <f>L59/L58*100-100</f>
        <v>5.2447552447552539</v>
      </c>
      <c r="M62" s="271">
        <f t="shared" ref="M62:T62" si="29">M59/M58*100-100</f>
        <v>9.3344857389801206</v>
      </c>
      <c r="N62" s="271">
        <f t="shared" si="29"/>
        <v>4.542124542124526</v>
      </c>
      <c r="O62" s="271">
        <f t="shared" si="29"/>
        <v>-0.47008547008546486</v>
      </c>
      <c r="P62" s="271">
        <f t="shared" si="29"/>
        <v>0.33444816053511772</v>
      </c>
      <c r="Q62" s="271">
        <f t="shared" si="29"/>
        <v>2.8846153846153726</v>
      </c>
      <c r="R62" s="271">
        <f t="shared" si="29"/>
        <v>-1.7416545718432559</v>
      </c>
      <c r="S62" s="271">
        <f t="shared" si="29"/>
        <v>3.3094812164579537</v>
      </c>
      <c r="T62" s="273">
        <f t="shared" si="29"/>
        <v>3.1149097815764435</v>
      </c>
      <c r="U62" s="361"/>
      <c r="V62" s="227"/>
      <c r="W62" s="227"/>
      <c r="X62" s="239">
        <v>7</v>
      </c>
      <c r="Y62" s="239">
        <v>40.5</v>
      </c>
    </row>
    <row r="63" spans="1:28" ht="13.5" thickBot="1" x14ac:dyDescent="0.25">
      <c r="A63" s="274" t="s">
        <v>27</v>
      </c>
      <c r="B63" s="275">
        <f>B59-B54</f>
        <v>43.561176142697889</v>
      </c>
      <c r="C63" s="276">
        <f t="shared" ref="C63:K63" si="30">C59-C54</f>
        <v>78.181033029996627</v>
      </c>
      <c r="D63" s="276">
        <f t="shared" si="30"/>
        <v>100.09963768115944</v>
      </c>
      <c r="E63" s="276">
        <f t="shared" si="30"/>
        <v>103.53713768115944</v>
      </c>
      <c r="F63" s="276">
        <f t="shared" si="30"/>
        <v>117.82691040843218</v>
      </c>
      <c r="G63" s="276">
        <f t="shared" si="30"/>
        <v>120.45678053830233</v>
      </c>
      <c r="H63" s="276">
        <f t="shared" si="30"/>
        <v>142.48059006211184</v>
      </c>
      <c r="I63" s="276">
        <f t="shared" si="30"/>
        <v>157.00262275578626</v>
      </c>
      <c r="J63" s="276">
        <f t="shared" si="30"/>
        <v>180.64311594202906</v>
      </c>
      <c r="K63" s="276">
        <f t="shared" si="30"/>
        <v>207.09116310488827</v>
      </c>
      <c r="L63" s="275">
        <f>L59-J43</f>
        <v>136.33155080213902</v>
      </c>
      <c r="M63" s="276">
        <f t="shared" ref="M63:S63" si="31">M59-K43</f>
        <v>163.75671714704441</v>
      </c>
      <c r="N63" s="276">
        <f t="shared" si="31"/>
        <v>134.75112309074569</v>
      </c>
      <c r="O63" s="276">
        <f t="shared" si="31"/>
        <v>110.96732026143792</v>
      </c>
      <c r="P63" s="276">
        <f t="shared" si="31"/>
        <v>114.89130434782612</v>
      </c>
      <c r="Q63" s="276">
        <f t="shared" si="31"/>
        <v>104.03225806451616</v>
      </c>
      <c r="R63" s="276">
        <f t="shared" si="31"/>
        <v>103.96226415094338</v>
      </c>
      <c r="S63" s="276">
        <f t="shared" si="31"/>
        <v>109.53488372093017</v>
      </c>
      <c r="T63" s="278">
        <f>T59-R43</f>
        <v>123.79716854535701</v>
      </c>
      <c r="U63" s="361"/>
      <c r="V63" s="227"/>
      <c r="W63" s="227"/>
      <c r="X63" s="239">
        <v>8</v>
      </c>
      <c r="Y63" s="239">
        <v>40</v>
      </c>
    </row>
    <row r="64" spans="1:28" x14ac:dyDescent="0.2">
      <c r="A64" s="279" t="s">
        <v>51</v>
      </c>
      <c r="B64" s="280">
        <v>552</v>
      </c>
      <c r="C64" s="281">
        <v>867</v>
      </c>
      <c r="D64" s="281">
        <v>656</v>
      </c>
      <c r="E64" s="281">
        <v>656</v>
      </c>
      <c r="F64" s="281">
        <v>458</v>
      </c>
      <c r="G64" s="281">
        <v>459</v>
      </c>
      <c r="H64" s="281">
        <v>851</v>
      </c>
      <c r="I64" s="281">
        <v>662</v>
      </c>
      <c r="J64" s="281">
        <v>468</v>
      </c>
      <c r="K64" s="281">
        <v>536</v>
      </c>
      <c r="L64" s="280">
        <v>886</v>
      </c>
      <c r="M64" s="281">
        <v>930</v>
      </c>
      <c r="N64" s="281">
        <v>1046</v>
      </c>
      <c r="O64" s="281">
        <v>843</v>
      </c>
      <c r="P64" s="281">
        <v>898</v>
      </c>
      <c r="Q64" s="281">
        <v>602</v>
      </c>
      <c r="R64" s="281">
        <v>537</v>
      </c>
      <c r="S64" s="281">
        <v>424</v>
      </c>
      <c r="T64" s="283">
        <f>SUM(B64:S64)</f>
        <v>12331</v>
      </c>
      <c r="U64" s="227" t="s">
        <v>56</v>
      </c>
      <c r="V64" s="284">
        <f>R48-T64</f>
        <v>30</v>
      </c>
      <c r="W64" s="285">
        <f>V64/R48</f>
        <v>2.4269881077582721E-3</v>
      </c>
    </row>
    <row r="65" spans="1:25" x14ac:dyDescent="0.2">
      <c r="A65" s="286" t="s">
        <v>28</v>
      </c>
      <c r="B65" s="244">
        <v>44</v>
      </c>
      <c r="C65" s="242">
        <v>43</v>
      </c>
      <c r="D65" s="242">
        <v>42.5</v>
      </c>
      <c r="E65" s="242">
        <v>42.5</v>
      </c>
      <c r="F65" s="242">
        <v>41.5</v>
      </c>
      <c r="G65" s="242">
        <v>41.5</v>
      </c>
      <c r="H65" s="242">
        <v>41</v>
      </c>
      <c r="I65" s="242">
        <v>40</v>
      </c>
      <c r="J65" s="242">
        <v>40</v>
      </c>
      <c r="K65" s="242">
        <v>40</v>
      </c>
      <c r="L65" s="244"/>
      <c r="M65" s="242"/>
      <c r="N65" s="242"/>
      <c r="O65" s="242"/>
      <c r="P65" s="242"/>
      <c r="Q65" s="242"/>
      <c r="R65" s="242"/>
      <c r="S65" s="242"/>
      <c r="T65" s="235"/>
      <c r="U65" s="227" t="s">
        <v>57</v>
      </c>
      <c r="V65" s="227">
        <v>38.14</v>
      </c>
      <c r="W65" s="227"/>
    </row>
    <row r="66" spans="1:25" ht="13.5" thickBot="1" x14ac:dyDescent="0.25">
      <c r="A66" s="287" t="s">
        <v>26</v>
      </c>
      <c r="B66" s="245">
        <f>B65-B53</f>
        <v>4.5</v>
      </c>
      <c r="C66" s="243">
        <f t="shared" ref="C66:K66" si="32">C65-C53</f>
        <v>4</v>
      </c>
      <c r="D66" s="243">
        <f t="shared" si="32"/>
        <v>4</v>
      </c>
      <c r="E66" s="243">
        <f t="shared" si="32"/>
        <v>4</v>
      </c>
      <c r="F66" s="243">
        <f t="shared" si="32"/>
        <v>3.5</v>
      </c>
      <c r="G66" s="243">
        <f t="shared" si="32"/>
        <v>3.5</v>
      </c>
      <c r="H66" s="243">
        <f t="shared" si="32"/>
        <v>3.5</v>
      </c>
      <c r="I66" s="243">
        <f t="shared" si="32"/>
        <v>3</v>
      </c>
      <c r="J66" s="243">
        <f t="shared" si="32"/>
        <v>3</v>
      </c>
      <c r="K66" s="243">
        <f t="shared" si="32"/>
        <v>3</v>
      </c>
      <c r="L66" s="245">
        <f>L65-J49</f>
        <v>-39.5</v>
      </c>
      <c r="M66" s="243">
        <f t="shared" ref="M66:S66" si="33">M65-K49</f>
        <v>-39.5</v>
      </c>
      <c r="N66" s="243">
        <f t="shared" si="33"/>
        <v>-38.5</v>
      </c>
      <c r="O66" s="243">
        <f t="shared" si="33"/>
        <v>-38</v>
      </c>
      <c r="P66" s="243">
        <f t="shared" si="33"/>
        <v>-37.5</v>
      </c>
      <c r="Q66" s="243">
        <f t="shared" si="33"/>
        <v>-36.5</v>
      </c>
      <c r="R66" s="243">
        <f t="shared" si="33"/>
        <v>-36.5</v>
      </c>
      <c r="S66" s="243">
        <f t="shared" si="33"/>
        <v>-36.5</v>
      </c>
      <c r="T66" s="236"/>
      <c r="U66" s="227" t="s">
        <v>26</v>
      </c>
      <c r="V66" s="227">
        <f>V65-T49</f>
        <v>3.4399999999999977</v>
      </c>
      <c r="W66" s="227"/>
    </row>
    <row r="67" spans="1:25" x14ac:dyDescent="0.2">
      <c r="F67" s="239">
        <v>41.5</v>
      </c>
      <c r="G67" s="239">
        <v>41.5</v>
      </c>
      <c r="H67" s="239">
        <v>41</v>
      </c>
      <c r="I67" s="239">
        <v>40</v>
      </c>
      <c r="J67" s="239">
        <v>40</v>
      </c>
    </row>
    <row r="68" spans="1:25" s="367" customFormat="1" x14ac:dyDescent="0.2">
      <c r="L68" s="367">
        <v>44</v>
      </c>
      <c r="M68" s="367">
        <v>43</v>
      </c>
      <c r="N68" s="367">
        <v>42.5</v>
      </c>
      <c r="O68" s="367">
        <v>42.5</v>
      </c>
      <c r="P68" s="367">
        <v>42</v>
      </c>
      <c r="Q68" s="367">
        <v>42</v>
      </c>
      <c r="R68" s="367">
        <v>41</v>
      </c>
      <c r="S68" s="367">
        <v>40.5</v>
      </c>
      <c r="T68" s="367">
        <v>40.5</v>
      </c>
      <c r="U68" s="367">
        <v>40</v>
      </c>
    </row>
    <row r="69" spans="1:25" ht="13.5" thickBot="1" x14ac:dyDescent="0.25">
      <c r="L69" s="241">
        <v>536.19753086419757</v>
      </c>
      <c r="M69" s="241">
        <v>536.19753086419757</v>
      </c>
      <c r="N69" s="241">
        <v>536.19753086419757</v>
      </c>
      <c r="O69" s="241">
        <v>536.19753086419757</v>
      </c>
      <c r="P69" s="241">
        <v>536.19753086419757</v>
      </c>
      <c r="Q69" s="241">
        <v>536.19753086419757</v>
      </c>
      <c r="R69" s="241">
        <v>536.19753086419757</v>
      </c>
      <c r="S69" s="241">
        <v>536.19753086419757</v>
      </c>
      <c r="T69" s="241">
        <v>536.19753086419757</v>
      </c>
      <c r="U69" s="241">
        <v>536.19753086419757</v>
      </c>
    </row>
    <row r="70" spans="1:25" ht="13.5" thickBot="1" x14ac:dyDescent="0.25">
      <c r="A70" s="247" t="s">
        <v>73</v>
      </c>
      <c r="B70" s="539" t="s">
        <v>53</v>
      </c>
      <c r="C70" s="540"/>
      <c r="D70" s="540"/>
      <c r="E70" s="540"/>
      <c r="F70" s="540"/>
      <c r="G70" s="540"/>
      <c r="H70" s="540"/>
      <c r="I70" s="540"/>
      <c r="J70" s="540"/>
      <c r="K70" s="541"/>
      <c r="L70" s="539" t="s">
        <v>63</v>
      </c>
      <c r="M70" s="540"/>
      <c r="N70" s="540"/>
      <c r="O70" s="540"/>
      <c r="P70" s="540"/>
      <c r="Q70" s="540"/>
      <c r="R70" s="540"/>
      <c r="S70" s="540"/>
      <c r="T70" s="540"/>
      <c r="U70" s="541"/>
      <c r="V70" s="292" t="s">
        <v>55</v>
      </c>
      <c r="W70" s="366"/>
      <c r="X70" s="366"/>
      <c r="Y70" s="366"/>
    </row>
    <row r="71" spans="1:25" x14ac:dyDescent="0.2">
      <c r="A71" s="248" t="s">
        <v>54</v>
      </c>
      <c r="B71" s="314">
        <v>1</v>
      </c>
      <c r="C71" s="251">
        <v>2</v>
      </c>
      <c r="D71" s="251">
        <v>3</v>
      </c>
      <c r="E71" s="251">
        <v>4</v>
      </c>
      <c r="F71" s="251">
        <v>5</v>
      </c>
      <c r="G71" s="251">
        <v>6</v>
      </c>
      <c r="H71" s="251">
        <v>7</v>
      </c>
      <c r="I71" s="251">
        <v>8</v>
      </c>
      <c r="J71" s="251">
        <v>9</v>
      </c>
      <c r="K71" s="251">
        <v>10</v>
      </c>
      <c r="L71" s="249">
        <v>1</v>
      </c>
      <c r="M71" s="250">
        <v>2</v>
      </c>
      <c r="N71" s="250">
        <v>3</v>
      </c>
      <c r="O71" s="250">
        <v>4</v>
      </c>
      <c r="P71" s="250">
        <v>5</v>
      </c>
      <c r="Q71" s="250">
        <v>6</v>
      </c>
      <c r="R71" s="251">
        <v>7</v>
      </c>
      <c r="S71" s="251">
        <v>8</v>
      </c>
      <c r="T71" s="251">
        <v>9</v>
      </c>
      <c r="U71" s="251">
        <v>10</v>
      </c>
      <c r="V71" s="291"/>
      <c r="W71" s="366"/>
      <c r="X71" s="366"/>
      <c r="Y71" s="366"/>
    </row>
    <row r="72" spans="1:25" x14ac:dyDescent="0.2">
      <c r="A72" s="248" t="s">
        <v>2</v>
      </c>
      <c r="B72" s="352">
        <v>1</v>
      </c>
      <c r="C72" s="353">
        <v>2</v>
      </c>
      <c r="D72" s="354">
        <v>3</v>
      </c>
      <c r="E72" s="354">
        <v>3</v>
      </c>
      <c r="F72" s="355">
        <v>4</v>
      </c>
      <c r="G72" s="355">
        <v>4</v>
      </c>
      <c r="H72" s="356">
        <v>5</v>
      </c>
      <c r="I72" s="357">
        <v>6</v>
      </c>
      <c r="J72" s="358">
        <v>7</v>
      </c>
      <c r="K72" s="359">
        <v>8</v>
      </c>
      <c r="L72" s="352">
        <v>1</v>
      </c>
      <c r="M72" s="353">
        <v>2</v>
      </c>
      <c r="N72" s="354">
        <v>3</v>
      </c>
      <c r="O72" s="354">
        <v>3</v>
      </c>
      <c r="P72" s="355">
        <v>4</v>
      </c>
      <c r="Q72" s="355">
        <v>4</v>
      </c>
      <c r="R72" s="356">
        <v>5</v>
      </c>
      <c r="S72" s="357">
        <v>6</v>
      </c>
      <c r="T72" s="358">
        <v>7</v>
      </c>
      <c r="U72" s="359">
        <v>8</v>
      </c>
      <c r="V72" s="226" t="s">
        <v>0</v>
      </c>
      <c r="W72" s="366"/>
      <c r="X72" s="366"/>
      <c r="Y72" s="366"/>
    </row>
    <row r="73" spans="1:25" x14ac:dyDescent="0.2">
      <c r="A73" s="252" t="s">
        <v>3</v>
      </c>
      <c r="B73" s="253">
        <v>620</v>
      </c>
      <c r="C73" s="254">
        <v>620</v>
      </c>
      <c r="D73" s="254">
        <v>620</v>
      </c>
      <c r="E73" s="254">
        <v>620</v>
      </c>
      <c r="F73" s="254">
        <v>620</v>
      </c>
      <c r="G73" s="254">
        <v>620</v>
      </c>
      <c r="H73" s="254">
        <v>620</v>
      </c>
      <c r="I73" s="254">
        <v>620</v>
      </c>
      <c r="J73" s="254">
        <v>620</v>
      </c>
      <c r="K73" s="254">
        <v>620</v>
      </c>
      <c r="L73" s="253">
        <v>620</v>
      </c>
      <c r="M73" s="254">
        <v>620</v>
      </c>
      <c r="N73" s="254">
        <v>620</v>
      </c>
      <c r="O73" s="254">
        <v>620</v>
      </c>
      <c r="P73" s="254">
        <v>620</v>
      </c>
      <c r="Q73" s="254">
        <v>620</v>
      </c>
      <c r="R73" s="254">
        <v>620</v>
      </c>
      <c r="S73" s="254">
        <v>620</v>
      </c>
      <c r="T73" s="254">
        <v>620</v>
      </c>
      <c r="U73" s="254">
        <v>620</v>
      </c>
      <c r="V73" s="256">
        <v>620</v>
      </c>
      <c r="W73" s="366"/>
      <c r="X73" s="366"/>
      <c r="Y73" s="366"/>
    </row>
    <row r="74" spans="1:25" x14ac:dyDescent="0.2">
      <c r="A74" s="257" t="s">
        <v>6</v>
      </c>
      <c r="B74" s="258">
        <v>590.23809523809518</v>
      </c>
      <c r="C74" s="259">
        <v>612</v>
      </c>
      <c r="D74" s="259">
        <v>630.20408163265301</v>
      </c>
      <c r="E74" s="259">
        <v>639.38775510204084</v>
      </c>
      <c r="F74" s="259">
        <v>637.94117647058829</v>
      </c>
      <c r="G74" s="259">
        <v>644.13043478260875</v>
      </c>
      <c r="H74" s="259">
        <v>661.12903225806451</v>
      </c>
      <c r="I74" s="259">
        <v>672.65306122448976</v>
      </c>
      <c r="J74" s="259">
        <v>693.82352941176475</v>
      </c>
      <c r="K74" s="259">
        <v>707.25</v>
      </c>
      <c r="L74" s="258">
        <v>623.33333333333337</v>
      </c>
      <c r="M74" s="259">
        <v>614.28571428571433</v>
      </c>
      <c r="N74" s="259">
        <v>635.95238095238096</v>
      </c>
      <c r="O74" s="259">
        <v>635.75</v>
      </c>
      <c r="P74" s="259">
        <v>654.62962962962968</v>
      </c>
      <c r="Q74" s="259">
        <v>652.2641509433962</v>
      </c>
      <c r="R74" s="259">
        <v>666.26865671641792</v>
      </c>
      <c r="S74" s="259">
        <v>683.03571428571433</v>
      </c>
      <c r="T74" s="259">
        <v>706.38297872340422</v>
      </c>
      <c r="U74" s="259">
        <v>737.56756756756761</v>
      </c>
      <c r="V74" s="261">
        <v>654.5454545454545</v>
      </c>
      <c r="W74" s="366"/>
      <c r="X74" s="366"/>
      <c r="Y74" s="366"/>
    </row>
    <row r="75" spans="1:25" x14ac:dyDescent="0.2">
      <c r="A75" s="248" t="s">
        <v>7</v>
      </c>
      <c r="B75" s="262">
        <v>90.476190476190482</v>
      </c>
      <c r="C75" s="263">
        <v>98.461538461538467</v>
      </c>
      <c r="D75" s="263">
        <v>100</v>
      </c>
      <c r="E75" s="263">
        <v>100</v>
      </c>
      <c r="F75" s="263">
        <v>100</v>
      </c>
      <c r="G75" s="263">
        <v>100</v>
      </c>
      <c r="H75" s="263">
        <v>98.387096774193552</v>
      </c>
      <c r="I75" s="263">
        <v>100</v>
      </c>
      <c r="J75" s="263">
        <v>100</v>
      </c>
      <c r="K75" s="263">
        <v>97.5</v>
      </c>
      <c r="L75" s="262">
        <v>96.296296296296291</v>
      </c>
      <c r="M75" s="263">
        <v>100</v>
      </c>
      <c r="N75" s="263">
        <v>100</v>
      </c>
      <c r="O75" s="263">
        <v>100</v>
      </c>
      <c r="P75" s="263">
        <v>100</v>
      </c>
      <c r="Q75" s="263">
        <v>100</v>
      </c>
      <c r="R75" s="263">
        <v>100</v>
      </c>
      <c r="S75" s="263">
        <v>96.428571428571431</v>
      </c>
      <c r="T75" s="263">
        <v>100</v>
      </c>
      <c r="U75" s="263">
        <v>100</v>
      </c>
      <c r="V75" s="265">
        <v>86.951871657754012</v>
      </c>
      <c r="W75" s="366"/>
      <c r="X75" s="227"/>
      <c r="Y75" s="227"/>
    </row>
    <row r="76" spans="1:25" x14ac:dyDescent="0.2">
      <c r="A76" s="248" t="s">
        <v>8</v>
      </c>
      <c r="B76" s="266">
        <v>6.0353439127103829E-2</v>
      </c>
      <c r="C76" s="267">
        <v>4.3297689075786593E-2</v>
      </c>
      <c r="D76" s="267">
        <v>4.2225297127065527E-2</v>
      </c>
      <c r="E76" s="267">
        <v>4.3600897073805808E-2</v>
      </c>
      <c r="F76" s="267">
        <v>4.5428426925760892E-2</v>
      </c>
      <c r="G76" s="267">
        <v>4.011659472673678E-2</v>
      </c>
      <c r="H76" s="267">
        <v>4.8300151852450207E-2</v>
      </c>
      <c r="I76" s="267">
        <v>3.878751654004086E-2</v>
      </c>
      <c r="J76" s="267">
        <v>3.3531666385019039E-2</v>
      </c>
      <c r="K76" s="267">
        <v>4.4710906149839094E-2</v>
      </c>
      <c r="L76" s="266">
        <v>4.620848982822004E-2</v>
      </c>
      <c r="M76" s="267">
        <v>3.5371269911781959E-2</v>
      </c>
      <c r="N76" s="267">
        <v>4.1184779243965408E-2</v>
      </c>
      <c r="O76" s="267">
        <v>3.4798638447232126E-2</v>
      </c>
      <c r="P76" s="267">
        <v>3.0083106687625188E-2</v>
      </c>
      <c r="Q76" s="267">
        <v>4.0904603238215133E-2</v>
      </c>
      <c r="R76" s="267">
        <v>3.5539999867051142E-2</v>
      </c>
      <c r="S76" s="267">
        <v>3.9991455364865487E-2</v>
      </c>
      <c r="T76" s="267">
        <v>3.3222768681024431E-2</v>
      </c>
      <c r="U76" s="267">
        <v>4.0417585936608456E-2</v>
      </c>
      <c r="V76" s="269">
        <v>6.6302792369267699E-2</v>
      </c>
      <c r="W76" s="366"/>
      <c r="X76" s="227"/>
      <c r="Y76" s="227"/>
    </row>
    <row r="77" spans="1:25" x14ac:dyDescent="0.2">
      <c r="A77" s="257" t="s">
        <v>1</v>
      </c>
      <c r="B77" s="270">
        <f>B74/B73*100-100</f>
        <v>-4.8003072196620735</v>
      </c>
      <c r="C77" s="271">
        <f t="shared" ref="C77:E77" si="34">C74/C73*100-100</f>
        <v>-1.2903225806451672</v>
      </c>
      <c r="D77" s="271">
        <f t="shared" si="34"/>
        <v>1.6458196181698241</v>
      </c>
      <c r="E77" s="271">
        <f t="shared" si="34"/>
        <v>3.1270572745227128</v>
      </c>
      <c r="F77" s="271">
        <f>F74/F73*100-100</f>
        <v>2.8937381404174687</v>
      </c>
      <c r="G77" s="271">
        <f t="shared" ref="G77:K77" si="35">G74/G73*100-100</f>
        <v>3.8920056100981952</v>
      </c>
      <c r="H77" s="271">
        <f t="shared" si="35"/>
        <v>6.633714880332974</v>
      </c>
      <c r="I77" s="271">
        <f t="shared" si="35"/>
        <v>8.4924292297564108</v>
      </c>
      <c r="J77" s="271">
        <f t="shared" si="35"/>
        <v>11.907020872865274</v>
      </c>
      <c r="K77" s="271">
        <f t="shared" si="35"/>
        <v>14.072580645161281</v>
      </c>
      <c r="L77" s="270">
        <f>L74/L73*100-100</f>
        <v>0.53763440860214473</v>
      </c>
      <c r="M77" s="271">
        <f t="shared" ref="M77:V77" si="36">M74/M73*100-100</f>
        <v>-0.92165898617511743</v>
      </c>
      <c r="N77" s="271">
        <f t="shared" si="36"/>
        <v>2.572964669738866</v>
      </c>
      <c r="O77" s="271">
        <f t="shared" si="36"/>
        <v>2.540322580645153</v>
      </c>
      <c r="P77" s="271">
        <f t="shared" si="36"/>
        <v>5.5854241338112445</v>
      </c>
      <c r="Q77" s="271">
        <f t="shared" si="36"/>
        <v>5.2038953134509995</v>
      </c>
      <c r="R77" s="271">
        <f t="shared" ref="R77:S77" si="37">R74/R73*100-100</f>
        <v>7.4626865671641838</v>
      </c>
      <c r="S77" s="271">
        <f t="shared" si="37"/>
        <v>10.167050691244242</v>
      </c>
      <c r="T77" s="271">
        <f t="shared" si="36"/>
        <v>13.932738503774871</v>
      </c>
      <c r="U77" s="271">
        <f t="shared" si="36"/>
        <v>18.962510897994761</v>
      </c>
      <c r="V77" s="273">
        <f t="shared" si="36"/>
        <v>5.5718475073313698</v>
      </c>
      <c r="W77" s="366"/>
      <c r="X77" s="227"/>
      <c r="Y77" s="227"/>
    </row>
    <row r="78" spans="1:25" ht="13.5" thickBot="1" x14ac:dyDescent="0.25">
      <c r="A78" s="274" t="s">
        <v>27</v>
      </c>
      <c r="B78" s="275">
        <f>B74-B59</f>
        <v>134.27655677655673</v>
      </c>
      <c r="C78" s="276">
        <f t="shared" ref="C78:K78" si="38">C74-C59</f>
        <v>121.41860465116281</v>
      </c>
      <c r="D78" s="276">
        <f t="shared" si="38"/>
        <v>117.70408163265301</v>
      </c>
      <c r="E78" s="276">
        <f t="shared" si="38"/>
        <v>123.45025510204084</v>
      </c>
      <c r="F78" s="276">
        <f t="shared" si="38"/>
        <v>107.71390374331554</v>
      </c>
      <c r="G78" s="276">
        <f t="shared" si="38"/>
        <v>111.27329192546586</v>
      </c>
      <c r="H78" s="276">
        <f t="shared" si="38"/>
        <v>106.2480798771121</v>
      </c>
      <c r="I78" s="276">
        <f t="shared" si="38"/>
        <v>103.25007614986293</v>
      </c>
      <c r="J78" s="276">
        <f t="shared" si="38"/>
        <v>100.78005115089513</v>
      </c>
      <c r="K78" s="276">
        <f t="shared" si="38"/>
        <v>87.758474576271169</v>
      </c>
      <c r="L78" s="275">
        <f>L74-L69</f>
        <v>87.135802469135797</v>
      </c>
      <c r="M78" s="276">
        <f t="shared" ref="M78:U78" si="39">M74-M69</f>
        <v>78.08818342151676</v>
      </c>
      <c r="N78" s="276">
        <f t="shared" si="39"/>
        <v>99.754850088183389</v>
      </c>
      <c r="O78" s="276">
        <f t="shared" si="39"/>
        <v>99.552469135802426</v>
      </c>
      <c r="P78" s="276">
        <f t="shared" si="39"/>
        <v>118.4320987654321</v>
      </c>
      <c r="Q78" s="276">
        <f t="shared" si="39"/>
        <v>116.06662007919863</v>
      </c>
      <c r="R78" s="276">
        <f t="shared" si="39"/>
        <v>130.07112585222035</v>
      </c>
      <c r="S78" s="276">
        <f t="shared" si="39"/>
        <v>146.83818342151676</v>
      </c>
      <c r="T78" s="276">
        <f t="shared" si="39"/>
        <v>170.18544785920665</v>
      </c>
      <c r="U78" s="276">
        <f t="shared" si="39"/>
        <v>201.37003670337003</v>
      </c>
      <c r="V78" s="278">
        <f>V74-T59</f>
        <v>118.34792368125693</v>
      </c>
      <c r="W78" s="366"/>
      <c r="X78" s="227"/>
      <c r="Y78" s="227"/>
    </row>
    <row r="79" spans="1:25" x14ac:dyDescent="0.2">
      <c r="A79" s="279" t="s">
        <v>51</v>
      </c>
      <c r="B79" s="280">
        <v>552</v>
      </c>
      <c r="C79" s="281">
        <v>865</v>
      </c>
      <c r="D79" s="281">
        <v>656</v>
      </c>
      <c r="E79" s="281">
        <v>656</v>
      </c>
      <c r="F79" s="281">
        <v>458</v>
      </c>
      <c r="G79" s="281">
        <v>459</v>
      </c>
      <c r="H79" s="281">
        <v>851</v>
      </c>
      <c r="I79" s="281">
        <v>662</v>
      </c>
      <c r="J79" s="281">
        <v>466</v>
      </c>
      <c r="K79" s="281">
        <v>536</v>
      </c>
      <c r="L79" s="280">
        <v>366</v>
      </c>
      <c r="M79" s="281">
        <v>573</v>
      </c>
      <c r="N79" s="281">
        <v>543</v>
      </c>
      <c r="O79" s="281">
        <v>546</v>
      </c>
      <c r="P79" s="281">
        <v>707</v>
      </c>
      <c r="Q79" s="281">
        <v>707</v>
      </c>
      <c r="R79" s="281">
        <v>879</v>
      </c>
      <c r="S79" s="281">
        <v>740</v>
      </c>
      <c r="T79" s="281">
        <v>641</v>
      </c>
      <c r="U79" s="281">
        <v>438</v>
      </c>
      <c r="V79" s="283">
        <f>SUM(B79:U79)</f>
        <v>12301</v>
      </c>
      <c r="W79" s="227" t="s">
        <v>56</v>
      </c>
      <c r="X79" s="284">
        <f>T64-V79</f>
        <v>30</v>
      </c>
      <c r="Y79" s="285">
        <f>X79/T64</f>
        <v>2.4328927094315143E-3</v>
      </c>
    </row>
    <row r="80" spans="1:25" x14ac:dyDescent="0.2">
      <c r="A80" s="286" t="s">
        <v>28</v>
      </c>
      <c r="B80" s="244">
        <v>45.5</v>
      </c>
      <c r="C80" s="242">
        <v>44.5</v>
      </c>
      <c r="D80" s="242">
        <v>44</v>
      </c>
      <c r="E80" s="242">
        <v>44</v>
      </c>
      <c r="F80" s="242">
        <v>43</v>
      </c>
      <c r="G80" s="242">
        <v>43</v>
      </c>
      <c r="H80" s="242">
        <v>42.5</v>
      </c>
      <c r="I80" s="242">
        <v>41.5</v>
      </c>
      <c r="J80" s="242">
        <v>41</v>
      </c>
      <c r="K80" s="242">
        <v>41</v>
      </c>
      <c r="L80" s="244">
        <v>45.5</v>
      </c>
      <c r="M80" s="242">
        <v>44.5</v>
      </c>
      <c r="N80" s="242">
        <v>44</v>
      </c>
      <c r="O80" s="242">
        <v>44</v>
      </c>
      <c r="P80" s="242">
        <v>43.5</v>
      </c>
      <c r="Q80" s="242">
        <v>43.5</v>
      </c>
      <c r="R80" s="242">
        <v>42.5</v>
      </c>
      <c r="S80" s="242">
        <v>42</v>
      </c>
      <c r="T80" s="242">
        <v>41.5</v>
      </c>
      <c r="U80" s="242">
        <v>41</v>
      </c>
      <c r="V80" s="235"/>
      <c r="W80" s="227" t="s">
        <v>57</v>
      </c>
      <c r="X80" s="227">
        <v>41.71</v>
      </c>
      <c r="Y80" s="227"/>
    </row>
    <row r="81" spans="1:26" ht="13.5" thickBot="1" x14ac:dyDescent="0.25">
      <c r="A81" s="287" t="s">
        <v>26</v>
      </c>
      <c r="B81" s="245">
        <f>B80-B65</f>
        <v>1.5</v>
      </c>
      <c r="C81" s="243">
        <f t="shared" ref="C81:K81" si="40">C80-C65</f>
        <v>1.5</v>
      </c>
      <c r="D81" s="243">
        <f t="shared" si="40"/>
        <v>1.5</v>
      </c>
      <c r="E81" s="243">
        <f t="shared" si="40"/>
        <v>1.5</v>
      </c>
      <c r="F81" s="243">
        <f t="shared" si="40"/>
        <v>1.5</v>
      </c>
      <c r="G81" s="243">
        <f t="shared" si="40"/>
        <v>1.5</v>
      </c>
      <c r="H81" s="243">
        <f t="shared" si="40"/>
        <v>1.5</v>
      </c>
      <c r="I81" s="243">
        <f t="shared" si="40"/>
        <v>1.5</v>
      </c>
      <c r="J81" s="243">
        <f t="shared" si="40"/>
        <v>1</v>
      </c>
      <c r="K81" s="243">
        <f t="shared" si="40"/>
        <v>1</v>
      </c>
      <c r="L81" s="245">
        <f>L80-L68</f>
        <v>1.5</v>
      </c>
      <c r="M81" s="243">
        <f t="shared" ref="M81:U81" si="41">M80-M68</f>
        <v>1.5</v>
      </c>
      <c r="N81" s="243">
        <f t="shared" si="41"/>
        <v>1.5</v>
      </c>
      <c r="O81" s="243">
        <f t="shared" si="41"/>
        <v>1.5</v>
      </c>
      <c r="P81" s="243">
        <f t="shared" si="41"/>
        <v>1.5</v>
      </c>
      <c r="Q81" s="243">
        <f t="shared" si="41"/>
        <v>1.5</v>
      </c>
      <c r="R81" s="243">
        <f t="shared" si="41"/>
        <v>1.5</v>
      </c>
      <c r="S81" s="243">
        <f t="shared" si="41"/>
        <v>1.5</v>
      </c>
      <c r="T81" s="243">
        <f t="shared" si="41"/>
        <v>1</v>
      </c>
      <c r="U81" s="243">
        <f t="shared" si="41"/>
        <v>1</v>
      </c>
      <c r="V81" s="236"/>
      <c r="W81" s="227" t="s">
        <v>26</v>
      </c>
      <c r="X81" s="227">
        <f>X80-V65</f>
        <v>3.5700000000000003</v>
      </c>
      <c r="Y81" s="227"/>
    </row>
    <row r="82" spans="1:26" x14ac:dyDescent="0.2">
      <c r="B82" s="239">
        <v>45.5</v>
      </c>
      <c r="M82" s="332" t="s">
        <v>66</v>
      </c>
    </row>
    <row r="83" spans="1:26" s="370" customFormat="1" x14ac:dyDescent="0.2"/>
    <row r="84" spans="1:26" s="370" customFormat="1" x14ac:dyDescent="0.2">
      <c r="B84" s="241">
        <v>44</v>
      </c>
      <c r="C84" s="241">
        <v>44</v>
      </c>
      <c r="D84" s="241">
        <v>43</v>
      </c>
      <c r="E84" s="241">
        <v>43</v>
      </c>
      <c r="F84" s="241">
        <v>42.5</v>
      </c>
      <c r="G84" s="241">
        <v>41.5</v>
      </c>
      <c r="H84" s="241">
        <v>41</v>
      </c>
      <c r="I84" s="241">
        <v>41</v>
      </c>
      <c r="J84" s="241">
        <v>45.5</v>
      </c>
      <c r="K84" s="241">
        <v>44.5</v>
      </c>
      <c r="L84" s="241">
        <v>45.5</v>
      </c>
      <c r="M84" s="241">
        <v>44.5</v>
      </c>
      <c r="N84" s="241">
        <v>44</v>
      </c>
      <c r="O84" s="241">
        <v>44</v>
      </c>
      <c r="P84" s="241">
        <v>43.5</v>
      </c>
      <c r="Q84" s="241">
        <v>43.5</v>
      </c>
      <c r="R84" s="241">
        <v>42.5</v>
      </c>
      <c r="S84" s="241">
        <v>42</v>
      </c>
      <c r="T84" s="241">
        <v>41.5</v>
      </c>
      <c r="U84" s="241">
        <v>41</v>
      </c>
    </row>
    <row r="85" spans="1:26" ht="13.5" thickBot="1" x14ac:dyDescent="0.25">
      <c r="B85" s="241">
        <v>630.20408163265301</v>
      </c>
      <c r="C85" s="241">
        <v>639.38775510204084</v>
      </c>
      <c r="D85" s="241">
        <v>637.94117647058829</v>
      </c>
      <c r="E85" s="241">
        <v>644.13043478260875</v>
      </c>
      <c r="F85" s="241">
        <v>661.12903225806451</v>
      </c>
      <c r="G85" s="241">
        <v>672.65306122448976</v>
      </c>
      <c r="H85" s="241">
        <v>693.82352941176475</v>
      </c>
      <c r="I85" s="241">
        <v>707.25</v>
      </c>
      <c r="J85" s="241">
        <v>590.23809523809518</v>
      </c>
      <c r="K85" s="241">
        <v>612</v>
      </c>
      <c r="L85" s="241">
        <v>623.33333333333337</v>
      </c>
      <c r="M85" s="241">
        <v>614.28571428571433</v>
      </c>
      <c r="N85" s="241">
        <v>635.95238095238096</v>
      </c>
      <c r="O85" s="241">
        <v>635.75</v>
      </c>
      <c r="P85" s="241">
        <v>654.62962962962968</v>
      </c>
      <c r="Q85" s="241">
        <v>652.2641509433962</v>
      </c>
      <c r="R85" s="241">
        <v>666.26865671641792</v>
      </c>
      <c r="S85" s="241">
        <v>683.03571428571433</v>
      </c>
      <c r="T85" s="241">
        <v>706.38297872340422</v>
      </c>
      <c r="U85" s="241">
        <v>737.56756756756761</v>
      </c>
    </row>
    <row r="86" spans="1:26" s="369" customFormat="1" ht="13.5" thickBot="1" x14ac:dyDescent="0.25">
      <c r="A86" s="247" t="s">
        <v>74</v>
      </c>
      <c r="B86" s="539" t="s">
        <v>53</v>
      </c>
      <c r="C86" s="540"/>
      <c r="D86" s="540"/>
      <c r="E86" s="540"/>
      <c r="F86" s="540"/>
      <c r="G86" s="540"/>
      <c r="H86" s="540"/>
      <c r="I86" s="541"/>
      <c r="J86" s="539" t="s">
        <v>75</v>
      </c>
      <c r="K86" s="540"/>
      <c r="L86" s="540"/>
      <c r="M86" s="541"/>
      <c r="N86" s="539" t="s">
        <v>63</v>
      </c>
      <c r="O86" s="540"/>
      <c r="P86" s="540"/>
      <c r="Q86" s="540"/>
      <c r="R86" s="540"/>
      <c r="S86" s="540"/>
      <c r="T86" s="540"/>
      <c r="U86" s="541"/>
      <c r="V86" s="292" t="s">
        <v>55</v>
      </c>
    </row>
    <row r="87" spans="1:26" s="369" customFormat="1" x14ac:dyDescent="0.2">
      <c r="A87" s="248" t="s">
        <v>54</v>
      </c>
      <c r="B87" s="314">
        <v>1</v>
      </c>
      <c r="C87" s="251">
        <v>2</v>
      </c>
      <c r="D87" s="251">
        <v>3</v>
      </c>
      <c r="E87" s="251">
        <v>4</v>
      </c>
      <c r="F87" s="251">
        <v>5</v>
      </c>
      <c r="G87" s="251">
        <v>6</v>
      </c>
      <c r="H87" s="251">
        <v>7</v>
      </c>
      <c r="I87" s="371">
        <v>8</v>
      </c>
      <c r="J87" s="314">
        <v>1</v>
      </c>
      <c r="K87" s="251">
        <v>2</v>
      </c>
      <c r="L87" s="251">
        <v>3</v>
      </c>
      <c r="M87" s="371">
        <v>4</v>
      </c>
      <c r="N87" s="314">
        <v>1</v>
      </c>
      <c r="O87" s="251">
        <v>2</v>
      </c>
      <c r="P87" s="251">
        <v>3</v>
      </c>
      <c r="Q87" s="251">
        <v>4</v>
      </c>
      <c r="R87" s="251">
        <v>5</v>
      </c>
      <c r="S87" s="251">
        <v>6</v>
      </c>
      <c r="T87" s="251">
        <v>7</v>
      </c>
      <c r="U87" s="371">
        <v>8</v>
      </c>
      <c r="V87" s="291"/>
    </row>
    <row r="88" spans="1:26" s="369" customFormat="1" x14ac:dyDescent="0.2">
      <c r="A88" s="248" t="s">
        <v>2</v>
      </c>
      <c r="B88" s="375">
        <v>3</v>
      </c>
      <c r="C88" s="354">
        <v>3</v>
      </c>
      <c r="D88" s="355">
        <v>4</v>
      </c>
      <c r="E88" s="355">
        <v>4</v>
      </c>
      <c r="F88" s="356">
        <v>5</v>
      </c>
      <c r="G88" s="357">
        <v>6</v>
      </c>
      <c r="H88" s="358">
        <v>7</v>
      </c>
      <c r="I88" s="376">
        <v>8</v>
      </c>
      <c r="J88" s="352" t="s">
        <v>77</v>
      </c>
      <c r="K88" s="353" t="s">
        <v>78</v>
      </c>
      <c r="L88" s="379" t="s">
        <v>79</v>
      </c>
      <c r="M88" s="377" t="s">
        <v>80</v>
      </c>
      <c r="N88" s="375">
        <v>3</v>
      </c>
      <c r="O88" s="354">
        <v>3</v>
      </c>
      <c r="P88" s="355">
        <v>4</v>
      </c>
      <c r="Q88" s="355">
        <v>4</v>
      </c>
      <c r="R88" s="356">
        <v>5</v>
      </c>
      <c r="S88" s="357">
        <v>6</v>
      </c>
      <c r="T88" s="358">
        <v>7</v>
      </c>
      <c r="U88" s="376">
        <v>8</v>
      </c>
      <c r="V88" s="226" t="s">
        <v>0</v>
      </c>
    </row>
    <row r="89" spans="1:26" s="369" customFormat="1" x14ac:dyDescent="0.2">
      <c r="A89" s="252" t="s">
        <v>3</v>
      </c>
      <c r="B89" s="253">
        <v>720</v>
      </c>
      <c r="C89" s="254">
        <v>720</v>
      </c>
      <c r="D89" s="254">
        <v>720</v>
      </c>
      <c r="E89" s="254">
        <v>720</v>
      </c>
      <c r="F89" s="254">
        <v>720</v>
      </c>
      <c r="G89" s="254">
        <v>720</v>
      </c>
      <c r="H89" s="254">
        <v>720</v>
      </c>
      <c r="I89" s="255">
        <v>720</v>
      </c>
      <c r="J89" s="253">
        <v>720</v>
      </c>
      <c r="K89" s="254">
        <v>720</v>
      </c>
      <c r="L89" s="254">
        <v>720</v>
      </c>
      <c r="M89" s="255">
        <v>720</v>
      </c>
      <c r="N89" s="253">
        <v>720</v>
      </c>
      <c r="O89" s="254">
        <v>720</v>
      </c>
      <c r="P89" s="254">
        <v>720</v>
      </c>
      <c r="Q89" s="254">
        <v>720</v>
      </c>
      <c r="R89" s="254">
        <v>720</v>
      </c>
      <c r="S89" s="254">
        <v>720</v>
      </c>
      <c r="T89" s="254">
        <v>720</v>
      </c>
      <c r="U89" s="255">
        <v>720</v>
      </c>
      <c r="V89" s="256">
        <v>720</v>
      </c>
    </row>
    <row r="90" spans="1:26" s="369" customFormat="1" x14ac:dyDescent="0.2">
      <c r="A90" s="257" t="s">
        <v>6</v>
      </c>
      <c r="B90" s="258">
        <v>720.4</v>
      </c>
      <c r="C90" s="259">
        <v>760.61224489795916</v>
      </c>
      <c r="D90" s="259">
        <v>721.14285714285711</v>
      </c>
      <c r="E90" s="259">
        <v>744.8648648648649</v>
      </c>
      <c r="F90" s="259">
        <v>745</v>
      </c>
      <c r="G90" s="259">
        <v>772.4</v>
      </c>
      <c r="H90" s="259">
        <v>781.66666666666663</v>
      </c>
      <c r="I90" s="260">
        <v>799.73684210526312</v>
      </c>
      <c r="J90" s="258">
        <v>689.51219512195121</v>
      </c>
      <c r="K90" s="259">
        <v>710.92307692307691</v>
      </c>
      <c r="L90" s="259">
        <v>708.18181818181813</v>
      </c>
      <c r="M90" s="260">
        <v>702.72727272727275</v>
      </c>
      <c r="N90" s="258">
        <v>743.25581395348843</v>
      </c>
      <c r="O90" s="259">
        <v>755.90909090909088</v>
      </c>
      <c r="P90" s="259">
        <v>749.29824561403507</v>
      </c>
      <c r="Q90" s="259">
        <v>762.13114754098365</v>
      </c>
      <c r="R90" s="259">
        <v>761.12676056338023</v>
      </c>
      <c r="S90" s="259">
        <v>765.17241379310349</v>
      </c>
      <c r="T90" s="259">
        <v>786.66666666666663</v>
      </c>
      <c r="U90" s="260">
        <v>796</v>
      </c>
      <c r="V90" s="261">
        <v>749.55974842767296</v>
      </c>
    </row>
    <row r="91" spans="1:26" s="369" customFormat="1" x14ac:dyDescent="0.2">
      <c r="A91" s="248" t="s">
        <v>7</v>
      </c>
      <c r="B91" s="262">
        <v>90</v>
      </c>
      <c r="C91" s="263">
        <v>97.959183673469383</v>
      </c>
      <c r="D91" s="263">
        <v>97.142857142857139</v>
      </c>
      <c r="E91" s="263">
        <v>97.297297297297291</v>
      </c>
      <c r="F91" s="263">
        <v>98.4375</v>
      </c>
      <c r="G91" s="263">
        <v>96</v>
      </c>
      <c r="H91" s="263">
        <v>97.222222222222229</v>
      </c>
      <c r="I91" s="264">
        <v>92.10526315789474</v>
      </c>
      <c r="J91" s="262">
        <v>82.926829268292678</v>
      </c>
      <c r="K91" s="263">
        <v>92.307692307692307</v>
      </c>
      <c r="L91" s="263">
        <v>72.727272727272734</v>
      </c>
      <c r="M91" s="264">
        <v>93.181818181818187</v>
      </c>
      <c r="N91" s="262">
        <v>95.348837209302332</v>
      </c>
      <c r="O91" s="263">
        <v>97.727272727272734</v>
      </c>
      <c r="P91" s="263">
        <v>94.736842105263165</v>
      </c>
      <c r="Q91" s="263">
        <v>91.803278688524586</v>
      </c>
      <c r="R91" s="263">
        <v>98.591549295774641</v>
      </c>
      <c r="S91" s="263">
        <v>96.551724137931032</v>
      </c>
      <c r="T91" s="263">
        <v>94.444444444444443</v>
      </c>
      <c r="U91" s="264">
        <v>97.142857142857139</v>
      </c>
      <c r="V91" s="265">
        <v>87.316561844863728</v>
      </c>
      <c r="X91" s="227"/>
      <c r="Y91" s="227"/>
    </row>
    <row r="92" spans="1:26" s="369" customFormat="1" x14ac:dyDescent="0.2">
      <c r="A92" s="248" t="s">
        <v>8</v>
      </c>
      <c r="B92" s="266">
        <v>5.3399067970790234E-2</v>
      </c>
      <c r="C92" s="267">
        <v>4.95078030581797E-2</v>
      </c>
      <c r="D92" s="267">
        <v>4.9586332320641184E-2</v>
      </c>
      <c r="E92" s="267">
        <v>4.6256651757571432E-2</v>
      </c>
      <c r="F92" s="267">
        <v>4.5146389419710442E-2</v>
      </c>
      <c r="G92" s="267">
        <v>5.2145314094097478E-2</v>
      </c>
      <c r="H92" s="267">
        <v>4.7053467997257806E-2</v>
      </c>
      <c r="I92" s="268">
        <v>5.4238307231528671E-2</v>
      </c>
      <c r="J92" s="266">
        <v>6.5875854016035504E-2</v>
      </c>
      <c r="K92" s="267">
        <v>6.0825903925926121E-2</v>
      </c>
      <c r="L92" s="267">
        <v>8.0964554717440587E-2</v>
      </c>
      <c r="M92" s="268">
        <v>6.017262473251065E-2</v>
      </c>
      <c r="N92" s="266">
        <v>5.441787284683243E-2</v>
      </c>
      <c r="O92" s="267">
        <v>5.6077996065107813E-2</v>
      </c>
      <c r="P92" s="267">
        <v>5.441864433081773E-2</v>
      </c>
      <c r="Q92" s="267">
        <v>5.3184975557842164E-2</v>
      </c>
      <c r="R92" s="267">
        <v>4.6545394185469935E-2</v>
      </c>
      <c r="S92" s="267">
        <v>5.6355110044387792E-2</v>
      </c>
      <c r="T92" s="267">
        <v>5.9623929150297843E-2</v>
      </c>
      <c r="U92" s="268">
        <v>5.0179417422257844E-2</v>
      </c>
      <c r="V92" s="269">
        <v>6.6669664842647747E-2</v>
      </c>
      <c r="X92" s="227"/>
      <c r="Y92" s="227"/>
    </row>
    <row r="93" spans="1:26" s="369" customFormat="1" x14ac:dyDescent="0.2">
      <c r="A93" s="257" t="s">
        <v>1</v>
      </c>
      <c r="B93" s="270">
        <f>B90/B89*100-100</f>
        <v>5.5555555555542924E-2</v>
      </c>
      <c r="C93" s="271">
        <f t="shared" ref="C93:E93" si="42">C90/C89*100-100</f>
        <v>5.6405895691610084</v>
      </c>
      <c r="D93" s="271">
        <f t="shared" si="42"/>
        <v>0.15873015873015106</v>
      </c>
      <c r="E93" s="271">
        <f t="shared" si="42"/>
        <v>3.4534534534534487</v>
      </c>
      <c r="F93" s="271">
        <f>F90/F89*100-100</f>
        <v>3.4722222222222285</v>
      </c>
      <c r="G93" s="271">
        <f t="shared" ref="G93:J93" si="43">G90/G89*100-100</f>
        <v>7.2777777777777857</v>
      </c>
      <c r="H93" s="271">
        <f t="shared" si="43"/>
        <v>8.5648148148148096</v>
      </c>
      <c r="I93" s="272">
        <f t="shared" si="43"/>
        <v>11.074561403508781</v>
      </c>
      <c r="J93" s="270">
        <f t="shared" si="43"/>
        <v>-4.2344173441734512</v>
      </c>
      <c r="K93" s="271">
        <f t="shared" ref="K93:M93" si="44">K90/K89*100-100</f>
        <v>-1.2606837606837615</v>
      </c>
      <c r="L93" s="271">
        <f t="shared" si="44"/>
        <v>-1.6414141414141454</v>
      </c>
      <c r="M93" s="272">
        <f t="shared" si="44"/>
        <v>-2.3989898989898961</v>
      </c>
      <c r="N93" s="270">
        <f t="shared" ref="N93:V93" si="45">N90/N89*100-100</f>
        <v>3.2299741602067229</v>
      </c>
      <c r="O93" s="271">
        <f t="shared" si="45"/>
        <v>4.9873737373737299</v>
      </c>
      <c r="P93" s="271">
        <f t="shared" si="45"/>
        <v>4.0692007797270975</v>
      </c>
      <c r="Q93" s="271">
        <f t="shared" si="45"/>
        <v>5.851548269581059</v>
      </c>
      <c r="R93" s="271">
        <f t="shared" si="45"/>
        <v>5.7120500782472448</v>
      </c>
      <c r="S93" s="271">
        <f t="shared" si="45"/>
        <v>6.2739463601532606</v>
      </c>
      <c r="T93" s="271">
        <f t="shared" si="45"/>
        <v>9.2592592592592524</v>
      </c>
      <c r="U93" s="272">
        <f t="shared" si="45"/>
        <v>10.555555555555557</v>
      </c>
      <c r="V93" s="273">
        <f t="shared" si="45"/>
        <v>4.1055206149545711</v>
      </c>
      <c r="X93" s="227"/>
      <c r="Y93" s="227"/>
    </row>
    <row r="94" spans="1:26" s="369" customFormat="1" ht="13.5" thickBot="1" x14ac:dyDescent="0.25">
      <c r="A94" s="274" t="s">
        <v>27</v>
      </c>
      <c r="B94" s="275">
        <f>B90-B85</f>
        <v>90.195918367346962</v>
      </c>
      <c r="C94" s="276">
        <f t="shared" ref="C94:U94" si="46">C90-C85</f>
        <v>121.22448979591832</v>
      </c>
      <c r="D94" s="276">
        <f t="shared" si="46"/>
        <v>83.201680672268822</v>
      </c>
      <c r="E94" s="276">
        <f t="shared" si="46"/>
        <v>100.73443008225615</v>
      </c>
      <c r="F94" s="276">
        <f t="shared" si="46"/>
        <v>83.870967741935488</v>
      </c>
      <c r="G94" s="276">
        <f t="shared" si="46"/>
        <v>99.746938775510216</v>
      </c>
      <c r="H94" s="276">
        <f t="shared" si="46"/>
        <v>87.843137254901876</v>
      </c>
      <c r="I94" s="277">
        <f t="shared" si="46"/>
        <v>92.486842105263122</v>
      </c>
      <c r="J94" s="275">
        <f t="shared" si="46"/>
        <v>99.274099883856024</v>
      </c>
      <c r="K94" s="276">
        <f t="shared" si="46"/>
        <v>98.923076923076906</v>
      </c>
      <c r="L94" s="276">
        <f t="shared" si="46"/>
        <v>84.848484848484759</v>
      </c>
      <c r="M94" s="277">
        <f t="shared" si="46"/>
        <v>88.441558441558414</v>
      </c>
      <c r="N94" s="275">
        <f t="shared" si="46"/>
        <v>107.30343300110746</v>
      </c>
      <c r="O94" s="276">
        <f t="shared" si="46"/>
        <v>120.15909090909088</v>
      </c>
      <c r="P94" s="276">
        <f t="shared" si="46"/>
        <v>94.668615984405392</v>
      </c>
      <c r="Q94" s="276">
        <f t="shared" si="46"/>
        <v>109.86699659758744</v>
      </c>
      <c r="R94" s="276">
        <f t="shared" si="46"/>
        <v>94.858103846962308</v>
      </c>
      <c r="S94" s="276">
        <f t="shared" si="46"/>
        <v>82.136699507389153</v>
      </c>
      <c r="T94" s="276">
        <f t="shared" si="46"/>
        <v>80.283687943262407</v>
      </c>
      <c r="U94" s="277">
        <f t="shared" si="46"/>
        <v>58.432432432432392</v>
      </c>
      <c r="V94" s="278">
        <f t="shared" ref="V94" si="47">V90-V74</f>
        <v>95.014293882218453</v>
      </c>
      <c r="X94" s="227"/>
      <c r="Y94" s="227"/>
    </row>
    <row r="95" spans="1:26" s="369" customFormat="1" x14ac:dyDescent="0.2">
      <c r="A95" s="279" t="s">
        <v>51</v>
      </c>
      <c r="B95" s="280">
        <v>656</v>
      </c>
      <c r="C95" s="281">
        <v>656</v>
      </c>
      <c r="D95" s="281">
        <v>458</v>
      </c>
      <c r="E95" s="281">
        <v>459</v>
      </c>
      <c r="F95" s="281">
        <v>851</v>
      </c>
      <c r="G95" s="281">
        <v>662</v>
      </c>
      <c r="H95" s="281">
        <v>466</v>
      </c>
      <c r="I95" s="282">
        <v>536</v>
      </c>
      <c r="J95" s="280">
        <v>549</v>
      </c>
      <c r="K95" s="281">
        <v>865</v>
      </c>
      <c r="L95" s="281">
        <v>366</v>
      </c>
      <c r="M95" s="282">
        <v>573</v>
      </c>
      <c r="N95" s="280">
        <v>543</v>
      </c>
      <c r="O95" s="281">
        <v>546</v>
      </c>
      <c r="P95" s="281">
        <v>707</v>
      </c>
      <c r="Q95" s="281">
        <v>706</v>
      </c>
      <c r="R95" s="281">
        <v>879</v>
      </c>
      <c r="S95" s="281">
        <v>740</v>
      </c>
      <c r="T95" s="281">
        <v>641</v>
      </c>
      <c r="U95" s="282">
        <v>438</v>
      </c>
      <c r="V95" s="283">
        <f>SUM(B95:U95)</f>
        <v>12297</v>
      </c>
      <c r="W95" s="227" t="s">
        <v>56</v>
      </c>
      <c r="X95" s="284">
        <f>V79-V95</f>
        <v>4</v>
      </c>
      <c r="Y95" s="285">
        <f>X95/V79</f>
        <v>3.2517681489309814E-4</v>
      </c>
      <c r="Z95" s="378" t="s">
        <v>76</v>
      </c>
    </row>
    <row r="96" spans="1:26" s="369" customFormat="1" x14ac:dyDescent="0.2">
      <c r="A96" s="286" t="s">
        <v>28</v>
      </c>
      <c r="B96" s="322">
        <v>45.5</v>
      </c>
      <c r="C96" s="242">
        <v>45</v>
      </c>
      <c r="D96" s="242">
        <v>44.5</v>
      </c>
      <c r="E96" s="242">
        <v>44.5</v>
      </c>
      <c r="F96" s="242">
        <v>44</v>
      </c>
      <c r="G96" s="242">
        <v>43</v>
      </c>
      <c r="H96" s="242">
        <v>42.5</v>
      </c>
      <c r="I96" s="372">
        <v>42.5</v>
      </c>
      <c r="J96" s="244">
        <v>47.5</v>
      </c>
      <c r="K96" s="242">
        <v>46.5</v>
      </c>
      <c r="L96" s="242">
        <v>47.5</v>
      </c>
      <c r="M96" s="372">
        <v>46.5</v>
      </c>
      <c r="N96" s="244">
        <v>45.5</v>
      </c>
      <c r="O96" s="242">
        <v>45.5</v>
      </c>
      <c r="P96" s="242">
        <v>45</v>
      </c>
      <c r="Q96" s="242">
        <v>45</v>
      </c>
      <c r="R96" s="242">
        <v>44</v>
      </c>
      <c r="S96" s="242">
        <v>43.5</v>
      </c>
      <c r="T96" s="242">
        <v>43</v>
      </c>
      <c r="U96" s="372">
        <v>42.5</v>
      </c>
      <c r="V96" s="235"/>
      <c r="W96" s="227" t="s">
        <v>57</v>
      </c>
      <c r="X96" s="227">
        <v>43.1</v>
      </c>
      <c r="Y96" s="227"/>
    </row>
    <row r="97" spans="1:25" s="369" customFormat="1" ht="13.5" thickBot="1" x14ac:dyDescent="0.25">
      <c r="A97" s="287" t="s">
        <v>26</v>
      </c>
      <c r="B97" s="374">
        <f>B96-B84</f>
        <v>1.5</v>
      </c>
      <c r="C97" s="243">
        <f t="shared" ref="C97:U97" si="48">C96-C84</f>
        <v>1</v>
      </c>
      <c r="D97" s="243">
        <f t="shared" si="48"/>
        <v>1.5</v>
      </c>
      <c r="E97" s="243">
        <f t="shared" si="48"/>
        <v>1.5</v>
      </c>
      <c r="F97" s="243">
        <f t="shared" si="48"/>
        <v>1.5</v>
      </c>
      <c r="G97" s="243">
        <f t="shared" si="48"/>
        <v>1.5</v>
      </c>
      <c r="H97" s="243">
        <f t="shared" si="48"/>
        <v>1.5</v>
      </c>
      <c r="I97" s="373">
        <f t="shared" si="48"/>
        <v>1.5</v>
      </c>
      <c r="J97" s="245">
        <f t="shared" si="48"/>
        <v>2</v>
      </c>
      <c r="K97" s="243">
        <f t="shared" si="48"/>
        <v>2</v>
      </c>
      <c r="L97" s="243">
        <f t="shared" si="48"/>
        <v>2</v>
      </c>
      <c r="M97" s="373">
        <f t="shared" si="48"/>
        <v>2</v>
      </c>
      <c r="N97" s="245">
        <f t="shared" si="48"/>
        <v>1.5</v>
      </c>
      <c r="O97" s="243">
        <f t="shared" si="48"/>
        <v>1.5</v>
      </c>
      <c r="P97" s="243">
        <f t="shared" si="48"/>
        <v>1.5</v>
      </c>
      <c r="Q97" s="243">
        <f t="shared" si="48"/>
        <v>1.5</v>
      </c>
      <c r="R97" s="243">
        <f t="shared" si="48"/>
        <v>1.5</v>
      </c>
      <c r="S97" s="243">
        <f t="shared" si="48"/>
        <v>1.5</v>
      </c>
      <c r="T97" s="243">
        <f t="shared" si="48"/>
        <v>1.5</v>
      </c>
      <c r="U97" s="373">
        <f t="shared" si="48"/>
        <v>1.5</v>
      </c>
      <c r="V97" s="236"/>
      <c r="W97" s="227" t="s">
        <v>26</v>
      </c>
      <c r="X97" s="227">
        <f>X96-X80</f>
        <v>1.3900000000000006</v>
      </c>
      <c r="Y97" s="227"/>
    </row>
    <row r="98" spans="1:25" x14ac:dyDescent="0.2">
      <c r="B98" s="239" t="s">
        <v>66</v>
      </c>
      <c r="C98" s="239" t="s">
        <v>66</v>
      </c>
      <c r="D98" s="239" t="s">
        <v>66</v>
      </c>
      <c r="P98" s="239" t="s">
        <v>66</v>
      </c>
      <c r="U98" s="239">
        <v>43</v>
      </c>
    </row>
    <row r="99" spans="1:25" ht="13.5" thickBot="1" x14ac:dyDescent="0.25"/>
    <row r="100" spans="1:25" ht="13.5" thickBot="1" x14ac:dyDescent="0.25">
      <c r="A100" s="247" t="s">
        <v>81</v>
      </c>
      <c r="B100" s="539" t="s">
        <v>53</v>
      </c>
      <c r="C100" s="540"/>
      <c r="D100" s="540"/>
      <c r="E100" s="540"/>
      <c r="F100" s="540"/>
      <c r="G100" s="540"/>
      <c r="H100" s="540"/>
      <c r="I100" s="541"/>
      <c r="J100" s="539" t="s">
        <v>75</v>
      </c>
      <c r="K100" s="540"/>
      <c r="L100" s="540"/>
      <c r="M100" s="541"/>
      <c r="N100" s="539" t="s">
        <v>63</v>
      </c>
      <c r="O100" s="540"/>
      <c r="P100" s="540"/>
      <c r="Q100" s="540"/>
      <c r="R100" s="540"/>
      <c r="S100" s="540"/>
      <c r="T100" s="540"/>
      <c r="U100" s="541"/>
      <c r="V100" s="292" t="s">
        <v>55</v>
      </c>
      <c r="W100" s="380"/>
      <c r="X100" s="380"/>
      <c r="Y100" s="380"/>
    </row>
    <row r="101" spans="1:25" x14ac:dyDescent="0.2">
      <c r="A101" s="248" t="s">
        <v>54</v>
      </c>
      <c r="B101" s="314">
        <v>1</v>
      </c>
      <c r="C101" s="251">
        <v>2</v>
      </c>
      <c r="D101" s="251">
        <v>3</v>
      </c>
      <c r="E101" s="251">
        <v>4</v>
      </c>
      <c r="F101" s="251">
        <v>5</v>
      </c>
      <c r="G101" s="251">
        <v>6</v>
      </c>
      <c r="H101" s="251">
        <v>7</v>
      </c>
      <c r="I101" s="371">
        <v>8</v>
      </c>
      <c r="J101" s="314">
        <v>1</v>
      </c>
      <c r="K101" s="251">
        <v>2</v>
      </c>
      <c r="L101" s="251">
        <v>3</v>
      </c>
      <c r="M101" s="371">
        <v>4</v>
      </c>
      <c r="N101" s="314">
        <v>1</v>
      </c>
      <c r="O101" s="251">
        <v>2</v>
      </c>
      <c r="P101" s="251">
        <v>3</v>
      </c>
      <c r="Q101" s="251">
        <v>4</v>
      </c>
      <c r="R101" s="251">
        <v>5</v>
      </c>
      <c r="S101" s="251">
        <v>6</v>
      </c>
      <c r="T101" s="251">
        <v>7</v>
      </c>
      <c r="U101" s="371">
        <v>8</v>
      </c>
      <c r="V101" s="291"/>
      <c r="W101" s="380"/>
      <c r="X101" s="380"/>
      <c r="Y101" s="380"/>
    </row>
    <row r="102" spans="1:25" x14ac:dyDescent="0.2">
      <c r="A102" s="248" t="s">
        <v>2</v>
      </c>
      <c r="B102" s="375">
        <v>3</v>
      </c>
      <c r="C102" s="354">
        <v>3</v>
      </c>
      <c r="D102" s="355">
        <v>4</v>
      </c>
      <c r="E102" s="355">
        <v>4</v>
      </c>
      <c r="F102" s="356">
        <v>5</v>
      </c>
      <c r="G102" s="357">
        <v>6</v>
      </c>
      <c r="H102" s="358">
        <v>7</v>
      </c>
      <c r="I102" s="376">
        <v>8</v>
      </c>
      <c r="J102" s="352" t="s">
        <v>77</v>
      </c>
      <c r="K102" s="353" t="s">
        <v>78</v>
      </c>
      <c r="L102" s="379" t="s">
        <v>79</v>
      </c>
      <c r="M102" s="377" t="s">
        <v>80</v>
      </c>
      <c r="N102" s="375">
        <v>3</v>
      </c>
      <c r="O102" s="354">
        <v>3</v>
      </c>
      <c r="P102" s="355">
        <v>4</v>
      </c>
      <c r="Q102" s="355">
        <v>4</v>
      </c>
      <c r="R102" s="356">
        <v>5</v>
      </c>
      <c r="S102" s="357">
        <v>6</v>
      </c>
      <c r="T102" s="358">
        <v>7</v>
      </c>
      <c r="U102" s="376">
        <v>8</v>
      </c>
      <c r="V102" s="226" t="s">
        <v>0</v>
      </c>
      <c r="W102" s="380"/>
      <c r="X102" s="380"/>
      <c r="Y102" s="380"/>
    </row>
    <row r="103" spans="1:25" x14ac:dyDescent="0.2">
      <c r="A103" s="252" t="s">
        <v>3</v>
      </c>
      <c r="B103" s="253">
        <v>810</v>
      </c>
      <c r="C103" s="254">
        <v>810</v>
      </c>
      <c r="D103" s="254">
        <v>810</v>
      </c>
      <c r="E103" s="254">
        <v>810</v>
      </c>
      <c r="F103" s="254">
        <v>810</v>
      </c>
      <c r="G103" s="254">
        <v>810</v>
      </c>
      <c r="H103" s="254">
        <v>810</v>
      </c>
      <c r="I103" s="255">
        <v>810</v>
      </c>
      <c r="J103" s="253">
        <v>810</v>
      </c>
      <c r="K103" s="254">
        <v>810</v>
      </c>
      <c r="L103" s="254">
        <v>810</v>
      </c>
      <c r="M103" s="255">
        <v>810</v>
      </c>
      <c r="N103" s="253">
        <v>810</v>
      </c>
      <c r="O103" s="254">
        <v>810</v>
      </c>
      <c r="P103" s="254">
        <v>810</v>
      </c>
      <c r="Q103" s="254">
        <v>810</v>
      </c>
      <c r="R103" s="254">
        <v>810</v>
      </c>
      <c r="S103" s="254">
        <v>810</v>
      </c>
      <c r="T103" s="254">
        <v>810</v>
      </c>
      <c r="U103" s="255">
        <v>810</v>
      </c>
      <c r="V103" s="256">
        <v>810</v>
      </c>
      <c r="W103" s="380"/>
      <c r="X103" s="380"/>
      <c r="Y103" s="380"/>
    </row>
    <row r="104" spans="1:25" x14ac:dyDescent="0.2">
      <c r="A104" s="257" t="s">
        <v>6</v>
      </c>
      <c r="B104" s="258">
        <v>791.11111111111109</v>
      </c>
      <c r="C104" s="259">
        <v>815.91836734693879</v>
      </c>
      <c r="D104" s="259">
        <v>813.87096774193549</v>
      </c>
      <c r="E104" s="259">
        <v>810.30303030303025</v>
      </c>
      <c r="F104" s="259">
        <v>789.35483870967744</v>
      </c>
      <c r="G104" s="259">
        <v>812.44897959183675</v>
      </c>
      <c r="H104" s="259">
        <v>821.17647058823525</v>
      </c>
      <c r="I104" s="260">
        <v>848.04878048780483</v>
      </c>
      <c r="J104" s="258">
        <v>779.04761904761904</v>
      </c>
      <c r="K104" s="259">
        <v>786.8656716417911</v>
      </c>
      <c r="L104" s="259">
        <v>802.14285714285711</v>
      </c>
      <c r="M104" s="260">
        <v>810</v>
      </c>
      <c r="N104" s="258">
        <v>798.33333333333337</v>
      </c>
      <c r="O104" s="259">
        <v>815</v>
      </c>
      <c r="P104" s="259">
        <v>839.05660377358492</v>
      </c>
      <c r="Q104" s="259">
        <v>835.09090909090912</v>
      </c>
      <c r="R104" s="259">
        <v>813.59375</v>
      </c>
      <c r="S104" s="259">
        <v>841.40350877192986</v>
      </c>
      <c r="T104" s="259">
        <v>861.56862745098044</v>
      </c>
      <c r="U104" s="260">
        <v>841.81818181818187</v>
      </c>
      <c r="V104" s="261">
        <v>815.84763948497857</v>
      </c>
      <c r="W104" s="380"/>
      <c r="X104" s="380"/>
      <c r="Y104" s="380"/>
    </row>
    <row r="105" spans="1:25" x14ac:dyDescent="0.2">
      <c r="A105" s="248" t="s">
        <v>7</v>
      </c>
      <c r="B105" s="262">
        <v>90.740740740740748</v>
      </c>
      <c r="C105" s="263">
        <v>97.959183673469383</v>
      </c>
      <c r="D105" s="263">
        <v>90.322580645161295</v>
      </c>
      <c r="E105" s="263">
        <v>90.909090909090907</v>
      </c>
      <c r="F105" s="263">
        <v>95.161290322580641</v>
      </c>
      <c r="G105" s="263">
        <v>87.755102040816325</v>
      </c>
      <c r="H105" s="263">
        <v>94.117647058823536</v>
      </c>
      <c r="I105" s="264">
        <v>100</v>
      </c>
      <c r="J105" s="262">
        <v>95.238095238095241</v>
      </c>
      <c r="K105" s="263">
        <v>89.552238805970148</v>
      </c>
      <c r="L105" s="263">
        <v>89.285714285714292</v>
      </c>
      <c r="M105" s="264">
        <v>84.444444444444443</v>
      </c>
      <c r="N105" s="262">
        <v>92.857142857142861</v>
      </c>
      <c r="O105" s="263">
        <v>85.714285714285708</v>
      </c>
      <c r="P105" s="263">
        <v>86.79245283018868</v>
      </c>
      <c r="Q105" s="263">
        <v>89.090909090909093</v>
      </c>
      <c r="R105" s="263">
        <v>84.375</v>
      </c>
      <c r="S105" s="263">
        <v>87.719298245614041</v>
      </c>
      <c r="T105" s="263">
        <v>90.196078431372555</v>
      </c>
      <c r="U105" s="264">
        <v>87.878787878787875</v>
      </c>
      <c r="V105" s="265">
        <v>84.442060085836914</v>
      </c>
      <c r="W105" s="380"/>
      <c r="X105" s="227"/>
      <c r="Y105" s="227"/>
    </row>
    <row r="106" spans="1:25" x14ac:dyDescent="0.2">
      <c r="A106" s="248" t="s">
        <v>8</v>
      </c>
      <c r="B106" s="266">
        <v>5.5827547512224789E-2</v>
      </c>
      <c r="C106" s="267">
        <v>4.2953108249181055E-2</v>
      </c>
      <c r="D106" s="267">
        <v>5.7519080249454776E-2</v>
      </c>
      <c r="E106" s="267">
        <v>7.2692995152237941E-2</v>
      </c>
      <c r="F106" s="267">
        <v>5.207856909546095E-2</v>
      </c>
      <c r="G106" s="267">
        <v>6.2243213732046859E-2</v>
      </c>
      <c r="H106" s="267">
        <v>5.9347607957615914E-2</v>
      </c>
      <c r="I106" s="268">
        <v>4.3983709275480919E-2</v>
      </c>
      <c r="J106" s="266">
        <v>5.0715081938120438E-2</v>
      </c>
      <c r="K106" s="267">
        <v>6.0380666924366694E-2</v>
      </c>
      <c r="L106" s="267">
        <v>5.5787907774451147E-2</v>
      </c>
      <c r="M106" s="268">
        <v>8.034709374068004E-2</v>
      </c>
      <c r="N106" s="266">
        <v>5.7461410204128475E-2</v>
      </c>
      <c r="O106" s="267">
        <v>6.6197590186789473E-2</v>
      </c>
      <c r="P106" s="267">
        <v>6.7469454559522718E-2</v>
      </c>
      <c r="Q106" s="267">
        <v>6.2780422640030142E-2</v>
      </c>
      <c r="R106" s="267">
        <v>6.7788458484443676E-2</v>
      </c>
      <c r="S106" s="267">
        <v>6.3961057757205467E-2</v>
      </c>
      <c r="T106" s="267">
        <v>6.3171418987685371E-2</v>
      </c>
      <c r="U106" s="268">
        <v>7.0638788168555441E-2</v>
      </c>
      <c r="V106" s="269">
        <v>6.7284466387317943E-2</v>
      </c>
      <c r="W106" s="380"/>
      <c r="X106" s="227"/>
      <c r="Y106" s="227"/>
    </row>
    <row r="107" spans="1:25" x14ac:dyDescent="0.2">
      <c r="A107" s="257" t="s">
        <v>1</v>
      </c>
      <c r="B107" s="270">
        <f>B104/B103*100-100</f>
        <v>-2.3319615912208604</v>
      </c>
      <c r="C107" s="271">
        <f t="shared" ref="C107:E107" si="49">C104/C103*100-100</f>
        <v>0.73066263542453669</v>
      </c>
      <c r="D107" s="271">
        <f t="shared" si="49"/>
        <v>0.47789725209079847</v>
      </c>
      <c r="E107" s="271">
        <f t="shared" si="49"/>
        <v>3.7411148522252802E-2</v>
      </c>
      <c r="F107" s="271">
        <f>F104/F103*100-100</f>
        <v>-2.5487853444842727</v>
      </c>
      <c r="G107" s="271">
        <f t="shared" ref="G107:V107" si="50">G104/G103*100-100</f>
        <v>0.3023431594860142</v>
      </c>
      <c r="H107" s="271">
        <f t="shared" si="50"/>
        <v>1.3798111837327411</v>
      </c>
      <c r="I107" s="272">
        <f t="shared" si="50"/>
        <v>4.6973803071363989</v>
      </c>
      <c r="J107" s="270">
        <f t="shared" si="50"/>
        <v>-3.8212815990593754</v>
      </c>
      <c r="K107" s="271">
        <f t="shared" si="50"/>
        <v>-2.8560899207665358</v>
      </c>
      <c r="L107" s="271">
        <f t="shared" si="50"/>
        <v>-0.97001763668430385</v>
      </c>
      <c r="M107" s="272">
        <f t="shared" si="50"/>
        <v>0</v>
      </c>
      <c r="N107" s="270">
        <f t="shared" si="50"/>
        <v>-1.4403292181069958</v>
      </c>
      <c r="O107" s="271">
        <f t="shared" si="50"/>
        <v>0.61728395061729202</v>
      </c>
      <c r="P107" s="271">
        <f t="shared" si="50"/>
        <v>3.5872350337759116</v>
      </c>
      <c r="Q107" s="271">
        <f t="shared" si="50"/>
        <v>3.0976430976431146</v>
      </c>
      <c r="R107" s="271">
        <f t="shared" si="50"/>
        <v>0.44367283950617775</v>
      </c>
      <c r="S107" s="271">
        <f t="shared" si="50"/>
        <v>3.8769763915962727</v>
      </c>
      <c r="T107" s="271">
        <f t="shared" si="50"/>
        <v>6.3664972161704156</v>
      </c>
      <c r="U107" s="272">
        <f t="shared" si="50"/>
        <v>3.9281705948372831</v>
      </c>
      <c r="V107" s="273">
        <f t="shared" si="50"/>
        <v>0.72193080061464343</v>
      </c>
      <c r="W107" s="380"/>
      <c r="X107" s="227"/>
      <c r="Y107" s="227"/>
    </row>
    <row r="108" spans="1:25" ht="13.5" thickBot="1" x14ac:dyDescent="0.25">
      <c r="A108" s="274" t="s">
        <v>27</v>
      </c>
      <c r="B108" s="275">
        <f>B104-B90</f>
        <v>70.711111111111109</v>
      </c>
      <c r="C108" s="276">
        <f t="shared" ref="C108:V108" si="51">C104-C90</f>
        <v>55.306122448979636</v>
      </c>
      <c r="D108" s="276">
        <f t="shared" si="51"/>
        <v>92.728110599078377</v>
      </c>
      <c r="E108" s="276">
        <f t="shared" si="51"/>
        <v>65.438165438165356</v>
      </c>
      <c r="F108" s="276">
        <f t="shared" si="51"/>
        <v>44.354838709677438</v>
      </c>
      <c r="G108" s="276">
        <f t="shared" si="51"/>
        <v>40.048979591836769</v>
      </c>
      <c r="H108" s="276">
        <f t="shared" si="51"/>
        <v>39.509803921568619</v>
      </c>
      <c r="I108" s="277">
        <f t="shared" si="51"/>
        <v>48.311938382541712</v>
      </c>
      <c r="J108" s="275">
        <f t="shared" si="51"/>
        <v>89.535423925667828</v>
      </c>
      <c r="K108" s="276">
        <f t="shared" si="51"/>
        <v>75.94259471871419</v>
      </c>
      <c r="L108" s="276">
        <f t="shared" si="51"/>
        <v>93.96103896103898</v>
      </c>
      <c r="M108" s="277">
        <f t="shared" si="51"/>
        <v>107.27272727272725</v>
      </c>
      <c r="N108" s="275">
        <f t="shared" si="51"/>
        <v>55.077519379844944</v>
      </c>
      <c r="O108" s="276">
        <f t="shared" si="51"/>
        <v>59.090909090909122</v>
      </c>
      <c r="P108" s="276">
        <f t="shared" si="51"/>
        <v>89.758358159549857</v>
      </c>
      <c r="Q108" s="276">
        <f t="shared" si="51"/>
        <v>72.959761549925474</v>
      </c>
      <c r="R108" s="276">
        <f t="shared" si="51"/>
        <v>52.46698943661977</v>
      </c>
      <c r="S108" s="276">
        <f t="shared" si="51"/>
        <v>76.231094978826377</v>
      </c>
      <c r="T108" s="276">
        <f t="shared" si="51"/>
        <v>74.901960784313815</v>
      </c>
      <c r="U108" s="277">
        <f t="shared" si="51"/>
        <v>45.81818181818187</v>
      </c>
      <c r="V108" s="278">
        <f t="shared" si="51"/>
        <v>66.287891057305615</v>
      </c>
      <c r="W108" s="380"/>
      <c r="X108" s="227"/>
      <c r="Y108" s="227"/>
    </row>
    <row r="109" spans="1:25" x14ac:dyDescent="0.2">
      <c r="A109" s="279" t="s">
        <v>51</v>
      </c>
      <c r="B109" s="280">
        <v>655</v>
      </c>
      <c r="C109" s="281">
        <v>656</v>
      </c>
      <c r="D109" s="281">
        <v>458</v>
      </c>
      <c r="E109" s="281">
        <v>459</v>
      </c>
      <c r="F109" s="281">
        <v>851</v>
      </c>
      <c r="G109" s="281">
        <v>662</v>
      </c>
      <c r="H109" s="281">
        <v>465</v>
      </c>
      <c r="I109" s="282">
        <v>534</v>
      </c>
      <c r="J109" s="280">
        <v>547</v>
      </c>
      <c r="K109" s="281">
        <v>865</v>
      </c>
      <c r="L109" s="281">
        <v>365</v>
      </c>
      <c r="M109" s="282">
        <v>573</v>
      </c>
      <c r="N109" s="280">
        <v>543</v>
      </c>
      <c r="O109" s="281">
        <v>546</v>
      </c>
      <c r="P109" s="281">
        <v>707</v>
      </c>
      <c r="Q109" s="281">
        <v>706</v>
      </c>
      <c r="R109" s="281">
        <v>879</v>
      </c>
      <c r="S109" s="281">
        <v>740</v>
      </c>
      <c r="T109" s="281">
        <v>641</v>
      </c>
      <c r="U109" s="282">
        <v>438</v>
      </c>
      <c r="V109" s="283">
        <f>SUM(B109:U109)</f>
        <v>12290</v>
      </c>
      <c r="W109" s="227" t="s">
        <v>56</v>
      </c>
      <c r="X109" s="284">
        <f>V95-V109</f>
        <v>7</v>
      </c>
      <c r="Y109" s="285">
        <f>X109/V95</f>
        <v>5.6924453118646829E-4</v>
      </c>
    </row>
    <row r="110" spans="1:25" x14ac:dyDescent="0.2">
      <c r="A110" s="286" t="s">
        <v>28</v>
      </c>
      <c r="B110" s="322">
        <v>47.5</v>
      </c>
      <c r="C110" s="242">
        <v>46.5</v>
      </c>
      <c r="D110" s="242">
        <v>46</v>
      </c>
      <c r="E110" s="242">
        <v>46</v>
      </c>
      <c r="F110" s="242">
        <v>46</v>
      </c>
      <c r="G110" s="242">
        <v>45</v>
      </c>
      <c r="H110" s="242">
        <v>44.5</v>
      </c>
      <c r="I110" s="372">
        <v>44.5</v>
      </c>
      <c r="J110" s="244">
        <v>49.5</v>
      </c>
      <c r="K110" s="242">
        <v>48.5</v>
      </c>
      <c r="L110" s="242">
        <v>49.5</v>
      </c>
      <c r="M110" s="372">
        <v>48</v>
      </c>
      <c r="N110" s="244">
        <v>47.5</v>
      </c>
      <c r="O110" s="242">
        <v>47.5</v>
      </c>
      <c r="P110" s="242">
        <v>46.5</v>
      </c>
      <c r="Q110" s="242">
        <v>46.5</v>
      </c>
      <c r="R110" s="242">
        <v>46</v>
      </c>
      <c r="S110" s="242">
        <v>45.5</v>
      </c>
      <c r="T110" s="242">
        <v>45</v>
      </c>
      <c r="U110" s="372">
        <v>44.5</v>
      </c>
      <c r="V110" s="235"/>
      <c r="W110" s="227" t="s">
        <v>57</v>
      </c>
      <c r="X110" s="227">
        <v>44.68</v>
      </c>
      <c r="Y110" s="227"/>
    </row>
    <row r="111" spans="1:25" ht="13.5" thickBot="1" x14ac:dyDescent="0.25">
      <c r="A111" s="287" t="s">
        <v>26</v>
      </c>
      <c r="B111" s="374">
        <f>B110-B96</f>
        <v>2</v>
      </c>
      <c r="C111" s="243">
        <f t="shared" ref="C111:U111" si="52">C110-C96</f>
        <v>1.5</v>
      </c>
      <c r="D111" s="243">
        <f t="shared" si="52"/>
        <v>1.5</v>
      </c>
      <c r="E111" s="243">
        <f t="shared" si="52"/>
        <v>1.5</v>
      </c>
      <c r="F111" s="243">
        <f t="shared" si="52"/>
        <v>2</v>
      </c>
      <c r="G111" s="243">
        <f t="shared" si="52"/>
        <v>2</v>
      </c>
      <c r="H111" s="243">
        <f t="shared" si="52"/>
        <v>2</v>
      </c>
      <c r="I111" s="373">
        <f t="shared" si="52"/>
        <v>2</v>
      </c>
      <c r="J111" s="245">
        <f t="shared" si="52"/>
        <v>2</v>
      </c>
      <c r="K111" s="243">
        <f t="shared" si="52"/>
        <v>2</v>
      </c>
      <c r="L111" s="243">
        <f t="shared" si="52"/>
        <v>2</v>
      </c>
      <c r="M111" s="373">
        <f t="shared" si="52"/>
        <v>1.5</v>
      </c>
      <c r="N111" s="245">
        <f t="shared" si="52"/>
        <v>2</v>
      </c>
      <c r="O111" s="243">
        <f t="shared" si="52"/>
        <v>2</v>
      </c>
      <c r="P111" s="243">
        <f t="shared" si="52"/>
        <v>1.5</v>
      </c>
      <c r="Q111" s="243">
        <f t="shared" si="52"/>
        <v>1.5</v>
      </c>
      <c r="R111" s="243">
        <f t="shared" si="52"/>
        <v>2</v>
      </c>
      <c r="S111" s="243">
        <f t="shared" si="52"/>
        <v>2</v>
      </c>
      <c r="T111" s="243">
        <f t="shared" si="52"/>
        <v>2</v>
      </c>
      <c r="U111" s="373">
        <f t="shared" si="52"/>
        <v>2</v>
      </c>
      <c r="V111" s="236"/>
      <c r="W111" s="227" t="s">
        <v>26</v>
      </c>
      <c r="X111" s="227">
        <f>X110-X96</f>
        <v>1.5799999999999983</v>
      </c>
      <c r="Y111" s="227"/>
    </row>
    <row r="112" spans="1:25" x14ac:dyDescent="0.2">
      <c r="F112" s="239" t="s">
        <v>66</v>
      </c>
      <c r="R112" s="239" t="s">
        <v>66</v>
      </c>
      <c r="U112" s="239" t="s">
        <v>66</v>
      </c>
    </row>
    <row r="114" spans="1:27" s="382" customFormat="1" ht="13.5" thickBot="1" x14ac:dyDescent="0.25">
      <c r="B114" s="382">
        <v>47.5</v>
      </c>
      <c r="C114" s="383">
        <v>46.5</v>
      </c>
      <c r="D114" s="383">
        <v>46.5</v>
      </c>
      <c r="E114" s="383">
        <v>46</v>
      </c>
      <c r="F114" s="383">
        <v>46</v>
      </c>
      <c r="G114" s="383">
        <v>45</v>
      </c>
      <c r="H114" s="383">
        <v>45</v>
      </c>
      <c r="I114" s="383">
        <v>44.5</v>
      </c>
      <c r="J114" s="383">
        <v>44.5</v>
      </c>
      <c r="K114" s="382">
        <v>49.5</v>
      </c>
      <c r="L114" s="383">
        <v>49.5</v>
      </c>
      <c r="M114" s="383">
        <v>48</v>
      </c>
      <c r="N114" s="383">
        <v>48</v>
      </c>
      <c r="O114" s="382">
        <v>48.5</v>
      </c>
      <c r="P114" s="383">
        <v>47.5</v>
      </c>
      <c r="Q114" s="383">
        <v>46.5</v>
      </c>
      <c r="R114" s="383">
        <v>46</v>
      </c>
      <c r="S114" s="383">
        <v>46</v>
      </c>
      <c r="T114" s="383">
        <v>45.5</v>
      </c>
      <c r="U114" s="383">
        <v>45.5</v>
      </c>
      <c r="V114" s="383">
        <v>45</v>
      </c>
      <c r="W114" s="383">
        <v>44.5</v>
      </c>
    </row>
    <row r="115" spans="1:27" s="382" customFormat="1" ht="13.5" thickBot="1" x14ac:dyDescent="0.25">
      <c r="A115" s="247" t="s">
        <v>82</v>
      </c>
      <c r="B115" s="539" t="s">
        <v>53</v>
      </c>
      <c r="C115" s="540"/>
      <c r="D115" s="540"/>
      <c r="E115" s="540"/>
      <c r="F115" s="540"/>
      <c r="G115" s="540"/>
      <c r="H115" s="540"/>
      <c r="I115" s="540"/>
      <c r="J115" s="541"/>
      <c r="K115" s="539" t="s">
        <v>75</v>
      </c>
      <c r="L115" s="540"/>
      <c r="M115" s="540"/>
      <c r="N115" s="541"/>
      <c r="O115" s="539" t="s">
        <v>63</v>
      </c>
      <c r="P115" s="540"/>
      <c r="Q115" s="540"/>
      <c r="R115" s="540"/>
      <c r="S115" s="540"/>
      <c r="T115" s="540"/>
      <c r="U115" s="540"/>
      <c r="V115" s="540"/>
      <c r="W115" s="541"/>
      <c r="X115" s="292" t="s">
        <v>55</v>
      </c>
    </row>
    <row r="116" spans="1:27" s="382" customFormat="1" x14ac:dyDescent="0.2">
      <c r="A116" s="248" t="s">
        <v>54</v>
      </c>
      <c r="B116" s="314">
        <v>1</v>
      </c>
      <c r="C116" s="251">
        <v>2</v>
      </c>
      <c r="D116" s="251">
        <v>3</v>
      </c>
      <c r="E116" s="251">
        <v>4</v>
      </c>
      <c r="F116" s="251">
        <v>5</v>
      </c>
      <c r="G116" s="251">
        <v>6</v>
      </c>
      <c r="H116" s="251">
        <v>7</v>
      </c>
      <c r="I116" s="251">
        <v>8</v>
      </c>
      <c r="J116" s="371">
        <v>9</v>
      </c>
      <c r="K116" s="314">
        <v>1</v>
      </c>
      <c r="L116" s="251">
        <v>2</v>
      </c>
      <c r="M116" s="251">
        <v>3</v>
      </c>
      <c r="N116" s="371">
        <v>4</v>
      </c>
      <c r="O116" s="314">
        <v>1</v>
      </c>
      <c r="P116" s="251">
        <v>2</v>
      </c>
      <c r="Q116" s="251">
        <v>3</v>
      </c>
      <c r="R116" s="251">
        <v>4</v>
      </c>
      <c r="S116" s="251">
        <v>5</v>
      </c>
      <c r="T116" s="251">
        <v>6</v>
      </c>
      <c r="U116" s="251">
        <v>7</v>
      </c>
      <c r="V116" s="251">
        <v>8</v>
      </c>
      <c r="W116" s="371">
        <v>9</v>
      </c>
      <c r="X116" s="291"/>
    </row>
    <row r="117" spans="1:27" s="382" customFormat="1" x14ac:dyDescent="0.2">
      <c r="A117" s="248" t="s">
        <v>2</v>
      </c>
      <c r="B117" s="352">
        <v>1</v>
      </c>
      <c r="C117" s="353">
        <v>2</v>
      </c>
      <c r="D117" s="353">
        <v>2</v>
      </c>
      <c r="E117" s="354">
        <v>3</v>
      </c>
      <c r="F117" s="355">
        <v>4</v>
      </c>
      <c r="G117" s="356">
        <v>5</v>
      </c>
      <c r="H117" s="357">
        <v>6</v>
      </c>
      <c r="I117" s="358">
        <v>7</v>
      </c>
      <c r="J117" s="376">
        <v>8</v>
      </c>
      <c r="K117" s="352">
        <v>1</v>
      </c>
      <c r="L117" s="353">
        <v>2</v>
      </c>
      <c r="M117" s="354">
        <v>3</v>
      </c>
      <c r="N117" s="355">
        <v>4</v>
      </c>
      <c r="O117" s="352">
        <v>1</v>
      </c>
      <c r="P117" s="353">
        <v>2</v>
      </c>
      <c r="Q117" s="354">
        <v>3</v>
      </c>
      <c r="R117" s="355">
        <v>4</v>
      </c>
      <c r="S117" s="355">
        <v>4</v>
      </c>
      <c r="T117" s="356">
        <v>5</v>
      </c>
      <c r="U117" s="357">
        <v>6</v>
      </c>
      <c r="V117" s="358">
        <v>7</v>
      </c>
      <c r="W117" s="376">
        <v>8</v>
      </c>
      <c r="X117" s="226" t="s">
        <v>0</v>
      </c>
    </row>
    <row r="118" spans="1:27" s="382" customFormat="1" x14ac:dyDescent="0.2">
      <c r="A118" s="252" t="s">
        <v>3</v>
      </c>
      <c r="B118" s="253">
        <v>900</v>
      </c>
      <c r="C118" s="254">
        <v>900</v>
      </c>
      <c r="D118" s="254">
        <v>900</v>
      </c>
      <c r="E118" s="254">
        <v>900</v>
      </c>
      <c r="F118" s="254">
        <v>900</v>
      </c>
      <c r="G118" s="254">
        <v>900</v>
      </c>
      <c r="H118" s="254">
        <v>900</v>
      </c>
      <c r="I118" s="254">
        <v>900</v>
      </c>
      <c r="J118" s="255">
        <v>900</v>
      </c>
      <c r="K118" s="253">
        <v>900</v>
      </c>
      <c r="L118" s="254">
        <v>900</v>
      </c>
      <c r="M118" s="254">
        <v>900</v>
      </c>
      <c r="N118" s="255">
        <v>900</v>
      </c>
      <c r="O118" s="253">
        <v>900</v>
      </c>
      <c r="P118" s="254">
        <v>900</v>
      </c>
      <c r="Q118" s="254">
        <v>900</v>
      </c>
      <c r="R118" s="254">
        <v>900</v>
      </c>
      <c r="S118" s="254">
        <v>900</v>
      </c>
      <c r="T118" s="254">
        <v>900</v>
      </c>
      <c r="U118" s="254">
        <v>900</v>
      </c>
      <c r="V118" s="254">
        <v>900</v>
      </c>
      <c r="W118" s="255">
        <v>900</v>
      </c>
      <c r="X118" s="256">
        <v>900</v>
      </c>
    </row>
    <row r="119" spans="1:27" s="382" customFormat="1" x14ac:dyDescent="0.2">
      <c r="A119" s="257" t="s">
        <v>6</v>
      </c>
      <c r="B119" s="258">
        <v>842.11</v>
      </c>
      <c r="C119" s="259">
        <v>872.7</v>
      </c>
      <c r="D119" s="259">
        <v>879.44</v>
      </c>
      <c r="E119" s="259">
        <v>896.6</v>
      </c>
      <c r="F119" s="259">
        <v>915.8</v>
      </c>
      <c r="G119" s="259">
        <v>929.2</v>
      </c>
      <c r="H119" s="259">
        <v>963.57</v>
      </c>
      <c r="I119" s="259">
        <v>981.56</v>
      </c>
      <c r="J119" s="260">
        <v>1032.29</v>
      </c>
      <c r="K119" s="258">
        <v>834.29</v>
      </c>
      <c r="L119" s="259">
        <v>867.14</v>
      </c>
      <c r="M119" s="259">
        <v>898.79</v>
      </c>
      <c r="N119" s="260">
        <v>949.49</v>
      </c>
      <c r="O119" s="258">
        <v>855.55555560000005</v>
      </c>
      <c r="P119" s="259">
        <v>864.5</v>
      </c>
      <c r="Q119" s="259">
        <v>889.41176470000005</v>
      </c>
      <c r="R119" s="259">
        <v>907.5</v>
      </c>
      <c r="S119" s="259">
        <v>920.45</v>
      </c>
      <c r="T119" s="259">
        <v>932.31</v>
      </c>
      <c r="U119" s="259">
        <v>941.4</v>
      </c>
      <c r="V119" s="259">
        <v>970.38</v>
      </c>
      <c r="W119" s="260">
        <v>1001.11</v>
      </c>
      <c r="X119" s="261">
        <v>919.23</v>
      </c>
    </row>
    <row r="120" spans="1:27" s="382" customFormat="1" x14ac:dyDescent="0.2">
      <c r="A120" s="248" t="s">
        <v>7</v>
      </c>
      <c r="B120" s="262">
        <v>100</v>
      </c>
      <c r="C120" s="263">
        <v>100</v>
      </c>
      <c r="D120" s="263">
        <v>100</v>
      </c>
      <c r="E120" s="263">
        <v>100</v>
      </c>
      <c r="F120" s="263">
        <v>100</v>
      </c>
      <c r="G120" s="263">
        <v>100</v>
      </c>
      <c r="H120" s="263">
        <v>100</v>
      </c>
      <c r="I120" s="263">
        <v>100</v>
      </c>
      <c r="J120" s="264">
        <v>100</v>
      </c>
      <c r="K120" s="262">
        <v>100</v>
      </c>
      <c r="L120" s="263">
        <v>100</v>
      </c>
      <c r="M120" s="263">
        <v>100</v>
      </c>
      <c r="N120" s="264">
        <v>96.61</v>
      </c>
      <c r="O120" s="262">
        <v>100</v>
      </c>
      <c r="P120" s="263">
        <v>100</v>
      </c>
      <c r="Q120" s="263">
        <v>100</v>
      </c>
      <c r="R120" s="263">
        <v>100</v>
      </c>
      <c r="S120" s="263">
        <v>100</v>
      </c>
      <c r="T120" s="263">
        <v>100</v>
      </c>
      <c r="U120" s="263">
        <v>100</v>
      </c>
      <c r="V120" s="263">
        <v>100</v>
      </c>
      <c r="W120" s="264">
        <v>100</v>
      </c>
      <c r="X120" s="265">
        <v>92.75</v>
      </c>
      <c r="Z120" s="227"/>
      <c r="AA120" s="227"/>
    </row>
    <row r="121" spans="1:27" s="382" customFormat="1" x14ac:dyDescent="0.2">
      <c r="A121" s="248" t="s">
        <v>8</v>
      </c>
      <c r="B121" s="266">
        <v>2.5999999999999999E-2</v>
      </c>
      <c r="C121" s="267">
        <v>2.8899999999999999E-2</v>
      </c>
      <c r="D121" s="267">
        <v>2.7199999999999998E-2</v>
      </c>
      <c r="E121" s="267">
        <v>2.6200000000000001E-2</v>
      </c>
      <c r="F121" s="267">
        <v>2.7699999999999999E-2</v>
      </c>
      <c r="G121" s="267">
        <v>3.1E-2</v>
      </c>
      <c r="H121" s="267">
        <v>2.4E-2</v>
      </c>
      <c r="I121" s="267">
        <v>2.6800000000000001E-2</v>
      </c>
      <c r="J121" s="268">
        <v>3.8300000000000001E-2</v>
      </c>
      <c r="K121" s="266">
        <v>4.4200000000000003E-2</v>
      </c>
      <c r="L121" s="267">
        <v>3.2399999999999998E-2</v>
      </c>
      <c r="M121" s="267">
        <v>2.6200000000000001E-2</v>
      </c>
      <c r="N121" s="268">
        <v>5.0500000000000003E-2</v>
      </c>
      <c r="O121" s="266">
        <v>0.04</v>
      </c>
      <c r="P121" s="267">
        <v>2.93E-2</v>
      </c>
      <c r="Q121" s="267">
        <v>2.92E-2</v>
      </c>
      <c r="R121" s="267">
        <v>2.5600000000000001E-2</v>
      </c>
      <c r="S121" s="267">
        <v>2.4400000000000002E-2</v>
      </c>
      <c r="T121" s="267">
        <v>1.9800000000000002E-2</v>
      </c>
      <c r="U121" s="267">
        <v>2.7799999999999998E-2</v>
      </c>
      <c r="V121" s="267">
        <v>2.5700000000000001E-2</v>
      </c>
      <c r="W121" s="268">
        <v>2.3E-2</v>
      </c>
      <c r="X121" s="269">
        <v>5.8400000000000001E-2</v>
      </c>
      <c r="Z121" s="227"/>
      <c r="AA121" s="227"/>
    </row>
    <row r="122" spans="1:27" s="382" customFormat="1" x14ac:dyDescent="0.2">
      <c r="A122" s="257" t="s">
        <v>1</v>
      </c>
      <c r="B122" s="270">
        <f>B119/B118*100-100</f>
        <v>-6.4322222222222223</v>
      </c>
      <c r="C122" s="271">
        <f t="shared" ref="C122:E122" si="53">C119/C118*100-100</f>
        <v>-3.0333333333333314</v>
      </c>
      <c r="D122" s="271">
        <f t="shared" si="53"/>
        <v>-2.2844444444444321</v>
      </c>
      <c r="E122" s="271">
        <f t="shared" si="53"/>
        <v>-0.37777777777777999</v>
      </c>
      <c r="F122" s="271">
        <f>F119/F118*100-100</f>
        <v>1.75555555555556</v>
      </c>
      <c r="G122" s="271">
        <f t="shared" ref="G122:X122" si="54">G119/G118*100-100</f>
        <v>3.2444444444444542</v>
      </c>
      <c r="H122" s="271">
        <f t="shared" ref="H122" si="55">H119/H118*100-100</f>
        <v>7.0633333333333326</v>
      </c>
      <c r="I122" s="271">
        <f t="shared" si="54"/>
        <v>9.0622222222222177</v>
      </c>
      <c r="J122" s="272">
        <f t="shared" si="54"/>
        <v>14.698888888888888</v>
      </c>
      <c r="K122" s="270">
        <f t="shared" si="54"/>
        <v>-7.301111111111112</v>
      </c>
      <c r="L122" s="271">
        <f t="shared" si="54"/>
        <v>-3.6511111111111205</v>
      </c>
      <c r="M122" s="271">
        <f t="shared" si="54"/>
        <v>-0.1344444444444548</v>
      </c>
      <c r="N122" s="272">
        <f t="shared" si="54"/>
        <v>5.4988888888888994</v>
      </c>
      <c r="O122" s="270">
        <f t="shared" si="54"/>
        <v>-4.9382715999999931</v>
      </c>
      <c r="P122" s="271">
        <f t="shared" si="54"/>
        <v>-3.9444444444444429</v>
      </c>
      <c r="Q122" s="271">
        <f t="shared" si="54"/>
        <v>-1.1764705888888756</v>
      </c>
      <c r="R122" s="271">
        <f t="shared" si="54"/>
        <v>0.8333333333333286</v>
      </c>
      <c r="S122" s="271">
        <f t="shared" si="54"/>
        <v>2.2722222222222257</v>
      </c>
      <c r="T122" s="271">
        <f t="shared" ref="T122" si="56">T119/T118*100-100</f>
        <v>3.5900000000000034</v>
      </c>
      <c r="U122" s="271">
        <f t="shared" si="54"/>
        <v>4.6000000000000085</v>
      </c>
      <c r="V122" s="271">
        <f t="shared" si="54"/>
        <v>7.8200000000000074</v>
      </c>
      <c r="W122" s="272">
        <f t="shared" si="54"/>
        <v>11.234444444444435</v>
      </c>
      <c r="X122" s="273">
        <f t="shared" si="54"/>
        <v>2.1366666666666703</v>
      </c>
      <c r="Z122" s="227"/>
      <c r="AA122" s="227"/>
    </row>
    <row r="123" spans="1:27" s="382" customFormat="1" ht="13.5" thickBot="1" x14ac:dyDescent="0.25">
      <c r="A123" s="274" t="s">
        <v>27</v>
      </c>
      <c r="B123" s="275">
        <f>B119-B104</f>
        <v>50.998888888888928</v>
      </c>
      <c r="C123" s="276">
        <f t="shared" ref="C123:G123" si="57">C119-C104</f>
        <v>56.781632653061251</v>
      </c>
      <c r="D123" s="276">
        <f t="shared" si="57"/>
        <v>65.569032258064567</v>
      </c>
      <c r="E123" s="276">
        <f t="shared" si="57"/>
        <v>86.296969696969768</v>
      </c>
      <c r="F123" s="276">
        <f t="shared" si="57"/>
        <v>126.44516129032252</v>
      </c>
      <c r="G123" s="276">
        <f t="shared" si="57"/>
        <v>116.7510204081633</v>
      </c>
      <c r="H123" s="276">
        <f t="shared" ref="H123" si="58">H119-H104</f>
        <v>142.3935294117648</v>
      </c>
      <c r="I123" s="276">
        <f t="shared" ref="I123:T123" si="59">I119-H104</f>
        <v>160.3835294117647</v>
      </c>
      <c r="J123" s="277">
        <f t="shared" si="59"/>
        <v>184.24121951219513</v>
      </c>
      <c r="K123" s="275">
        <f t="shared" si="59"/>
        <v>55.242380952380927</v>
      </c>
      <c r="L123" s="276">
        <f t="shared" si="59"/>
        <v>80.274328358208891</v>
      </c>
      <c r="M123" s="276">
        <f t="shared" si="59"/>
        <v>96.647142857142853</v>
      </c>
      <c r="N123" s="277">
        <f t="shared" si="59"/>
        <v>139.49</v>
      </c>
      <c r="O123" s="275">
        <f t="shared" si="59"/>
        <v>57.222222266666677</v>
      </c>
      <c r="P123" s="276">
        <f t="shared" si="59"/>
        <v>49.5</v>
      </c>
      <c r="Q123" s="276">
        <f t="shared" si="59"/>
        <v>50.355160926415124</v>
      </c>
      <c r="R123" s="276">
        <f t="shared" si="59"/>
        <v>72.409090909090878</v>
      </c>
      <c r="S123" s="276">
        <f t="shared" si="59"/>
        <v>106.85625000000005</v>
      </c>
      <c r="T123" s="276">
        <f t="shared" si="59"/>
        <v>90.906491228070081</v>
      </c>
      <c r="U123" s="276">
        <f>U119-S104</f>
        <v>99.996491228070113</v>
      </c>
      <c r="V123" s="276">
        <f>V119-T104</f>
        <v>108.81137254901955</v>
      </c>
      <c r="W123" s="277">
        <f>W119-U104</f>
        <v>159.29181818181814</v>
      </c>
      <c r="X123" s="278">
        <f>X119-V104</f>
        <v>103.38236051502145</v>
      </c>
      <c r="Z123" s="227"/>
      <c r="AA123" s="227"/>
    </row>
    <row r="124" spans="1:27" s="382" customFormat="1" x14ac:dyDescent="0.2">
      <c r="A124" s="279" t="s">
        <v>51</v>
      </c>
      <c r="B124" s="280">
        <v>226</v>
      </c>
      <c r="C124" s="281">
        <v>485</v>
      </c>
      <c r="D124" s="281">
        <v>485</v>
      </c>
      <c r="E124" s="281">
        <v>620</v>
      </c>
      <c r="F124" s="281">
        <v>670</v>
      </c>
      <c r="G124" s="281">
        <v>674</v>
      </c>
      <c r="H124" s="281">
        <v>558</v>
      </c>
      <c r="I124" s="281">
        <v>570</v>
      </c>
      <c r="J124" s="282">
        <v>454</v>
      </c>
      <c r="K124" s="280">
        <v>271</v>
      </c>
      <c r="L124" s="281">
        <v>528</v>
      </c>
      <c r="M124" s="281">
        <v>767</v>
      </c>
      <c r="N124" s="282">
        <v>768</v>
      </c>
      <c r="O124" s="280">
        <v>347</v>
      </c>
      <c r="P124" s="281">
        <v>508</v>
      </c>
      <c r="Q124" s="281">
        <v>886</v>
      </c>
      <c r="R124" s="281">
        <v>567</v>
      </c>
      <c r="S124" s="281">
        <v>567</v>
      </c>
      <c r="T124" s="281">
        <v>691</v>
      </c>
      <c r="U124" s="281">
        <v>578</v>
      </c>
      <c r="V124" s="281">
        <v>703</v>
      </c>
      <c r="W124" s="282">
        <v>351</v>
      </c>
      <c r="X124" s="283">
        <f>SUM(B124:W124)</f>
        <v>12274</v>
      </c>
      <c r="Y124" s="227" t="s">
        <v>56</v>
      </c>
      <c r="Z124" s="284">
        <f>V109-X124</f>
        <v>16</v>
      </c>
      <c r="AA124" s="285">
        <f>Z124/V109</f>
        <v>1.3018714401952806E-3</v>
      </c>
    </row>
    <row r="125" spans="1:27" s="382" customFormat="1" x14ac:dyDescent="0.2">
      <c r="A125" s="286" t="s">
        <v>28</v>
      </c>
      <c r="B125" s="322">
        <v>49.5</v>
      </c>
      <c r="C125" s="242">
        <v>48</v>
      </c>
      <c r="D125" s="242">
        <v>48</v>
      </c>
      <c r="E125" s="242">
        <v>47.5</v>
      </c>
      <c r="F125" s="242">
        <v>47</v>
      </c>
      <c r="G125" s="242">
        <v>46</v>
      </c>
      <c r="H125" s="242">
        <v>46</v>
      </c>
      <c r="I125" s="242">
        <v>45.5</v>
      </c>
      <c r="J125" s="372">
        <v>45.5</v>
      </c>
      <c r="K125" s="244">
        <v>51.5</v>
      </c>
      <c r="L125" s="242">
        <v>51</v>
      </c>
      <c r="M125" s="242">
        <v>49.5</v>
      </c>
      <c r="N125" s="372">
        <v>49</v>
      </c>
      <c r="O125" s="244">
        <v>50.5</v>
      </c>
      <c r="P125" s="242">
        <v>49</v>
      </c>
      <c r="Q125" s="242">
        <v>48</v>
      </c>
      <c r="R125" s="242">
        <v>47.5</v>
      </c>
      <c r="S125" s="242">
        <v>47.5</v>
      </c>
      <c r="T125" s="242">
        <v>46.5</v>
      </c>
      <c r="U125" s="242">
        <v>46.5</v>
      </c>
      <c r="V125" s="242">
        <v>46</v>
      </c>
      <c r="W125" s="372">
        <v>45.5</v>
      </c>
      <c r="X125" s="235"/>
      <c r="Y125" s="227" t="s">
        <v>57</v>
      </c>
      <c r="Z125" s="227">
        <v>46.56</v>
      </c>
      <c r="AA125" s="227"/>
    </row>
    <row r="126" spans="1:27" s="382" customFormat="1" ht="13.5" thickBot="1" x14ac:dyDescent="0.25">
      <c r="A126" s="287" t="s">
        <v>26</v>
      </c>
      <c r="B126" s="374">
        <f>B125-B114</f>
        <v>2</v>
      </c>
      <c r="C126" s="243">
        <f t="shared" ref="C126:W126" si="60">C125-C114</f>
        <v>1.5</v>
      </c>
      <c r="D126" s="243">
        <f t="shared" si="60"/>
        <v>1.5</v>
      </c>
      <c r="E126" s="243">
        <f t="shared" si="60"/>
        <v>1.5</v>
      </c>
      <c r="F126" s="243">
        <f t="shared" si="60"/>
        <v>1</v>
      </c>
      <c r="G126" s="243">
        <f t="shared" si="60"/>
        <v>1</v>
      </c>
      <c r="H126" s="243">
        <f t="shared" si="60"/>
        <v>1</v>
      </c>
      <c r="I126" s="243">
        <f t="shared" si="60"/>
        <v>1</v>
      </c>
      <c r="J126" s="373">
        <f t="shared" si="60"/>
        <v>1</v>
      </c>
      <c r="K126" s="245">
        <f t="shared" si="60"/>
        <v>2</v>
      </c>
      <c r="L126" s="243">
        <f t="shared" si="60"/>
        <v>1.5</v>
      </c>
      <c r="M126" s="243">
        <f t="shared" si="60"/>
        <v>1.5</v>
      </c>
      <c r="N126" s="373">
        <f t="shared" si="60"/>
        <v>1</v>
      </c>
      <c r="O126" s="245">
        <f t="shared" si="60"/>
        <v>2</v>
      </c>
      <c r="P126" s="243">
        <f t="shared" si="60"/>
        <v>1.5</v>
      </c>
      <c r="Q126" s="243">
        <f t="shared" si="60"/>
        <v>1.5</v>
      </c>
      <c r="R126" s="243">
        <f t="shared" si="60"/>
        <v>1.5</v>
      </c>
      <c r="S126" s="243">
        <f t="shared" si="60"/>
        <v>1.5</v>
      </c>
      <c r="T126" s="243">
        <f t="shared" si="60"/>
        <v>1</v>
      </c>
      <c r="U126" s="243">
        <f t="shared" si="60"/>
        <v>1</v>
      </c>
      <c r="V126" s="243">
        <f t="shared" si="60"/>
        <v>1</v>
      </c>
      <c r="W126" s="373">
        <f t="shared" si="60"/>
        <v>1</v>
      </c>
      <c r="X126" s="236"/>
      <c r="Y126" s="227" t="s">
        <v>26</v>
      </c>
      <c r="Z126" s="227">
        <f>Z125-X110</f>
        <v>1.8800000000000026</v>
      </c>
      <c r="AA126" s="227"/>
    </row>
    <row r="128" spans="1:27" ht="13.5" thickBot="1" x14ac:dyDescent="0.25"/>
    <row r="129" spans="1:27" s="384" customFormat="1" ht="13.5" thickBot="1" x14ac:dyDescent="0.25">
      <c r="A129" s="247" t="s">
        <v>84</v>
      </c>
      <c r="B129" s="539" t="s">
        <v>53</v>
      </c>
      <c r="C129" s="540"/>
      <c r="D129" s="540"/>
      <c r="E129" s="540"/>
      <c r="F129" s="540"/>
      <c r="G129" s="540"/>
      <c r="H129" s="540"/>
      <c r="I129" s="540"/>
      <c r="J129" s="541"/>
      <c r="K129" s="539" t="s">
        <v>75</v>
      </c>
      <c r="L129" s="540"/>
      <c r="M129" s="540"/>
      <c r="N129" s="541"/>
      <c r="O129" s="539" t="s">
        <v>63</v>
      </c>
      <c r="P129" s="540"/>
      <c r="Q129" s="540"/>
      <c r="R129" s="540"/>
      <c r="S129" s="540"/>
      <c r="T129" s="540"/>
      <c r="U129" s="540"/>
      <c r="V129" s="540"/>
      <c r="W129" s="541"/>
      <c r="X129" s="292" t="s">
        <v>55</v>
      </c>
    </row>
    <row r="130" spans="1:27" s="384" customFormat="1" x14ac:dyDescent="0.2">
      <c r="A130" s="248" t="s">
        <v>54</v>
      </c>
      <c r="B130" s="314">
        <v>1</v>
      </c>
      <c r="C130" s="251">
        <v>2</v>
      </c>
      <c r="D130" s="251">
        <v>3</v>
      </c>
      <c r="E130" s="251">
        <v>4</v>
      </c>
      <c r="F130" s="251">
        <v>5</v>
      </c>
      <c r="G130" s="251">
        <v>6</v>
      </c>
      <c r="H130" s="251">
        <v>7</v>
      </c>
      <c r="I130" s="251">
        <v>8</v>
      </c>
      <c r="J130" s="371">
        <v>9</v>
      </c>
      <c r="K130" s="314">
        <v>1</v>
      </c>
      <c r="L130" s="251">
        <v>2</v>
      </c>
      <c r="M130" s="251">
        <v>3</v>
      </c>
      <c r="N130" s="371">
        <v>4</v>
      </c>
      <c r="O130" s="314">
        <v>1</v>
      </c>
      <c r="P130" s="251">
        <v>2</v>
      </c>
      <c r="Q130" s="251">
        <v>3</v>
      </c>
      <c r="R130" s="251">
        <v>4</v>
      </c>
      <c r="S130" s="251">
        <v>5</v>
      </c>
      <c r="T130" s="251">
        <v>6</v>
      </c>
      <c r="U130" s="251">
        <v>7</v>
      </c>
      <c r="V130" s="251">
        <v>8</v>
      </c>
      <c r="W130" s="371">
        <v>9</v>
      </c>
      <c r="X130" s="291"/>
    </row>
    <row r="131" spans="1:27" s="384" customFormat="1" x14ac:dyDescent="0.2">
      <c r="A131" s="248" t="s">
        <v>2</v>
      </c>
      <c r="B131" s="352">
        <v>1</v>
      </c>
      <c r="C131" s="353">
        <v>2</v>
      </c>
      <c r="D131" s="353">
        <v>2</v>
      </c>
      <c r="E131" s="354">
        <v>3</v>
      </c>
      <c r="F131" s="355">
        <v>4</v>
      </c>
      <c r="G131" s="356">
        <v>5</v>
      </c>
      <c r="H131" s="357">
        <v>6</v>
      </c>
      <c r="I131" s="358">
        <v>7</v>
      </c>
      <c r="J131" s="376">
        <v>8</v>
      </c>
      <c r="K131" s="352">
        <v>1</v>
      </c>
      <c r="L131" s="353">
        <v>2</v>
      </c>
      <c r="M131" s="354">
        <v>3</v>
      </c>
      <c r="N131" s="355">
        <v>4</v>
      </c>
      <c r="O131" s="352">
        <v>1</v>
      </c>
      <c r="P131" s="353">
        <v>2</v>
      </c>
      <c r="Q131" s="354">
        <v>3</v>
      </c>
      <c r="R131" s="355">
        <v>4</v>
      </c>
      <c r="S131" s="355">
        <v>4</v>
      </c>
      <c r="T131" s="356">
        <v>5</v>
      </c>
      <c r="U131" s="357">
        <v>6</v>
      </c>
      <c r="V131" s="358">
        <v>7</v>
      </c>
      <c r="W131" s="376">
        <v>8</v>
      </c>
      <c r="X131" s="226" t="s">
        <v>0</v>
      </c>
    </row>
    <row r="132" spans="1:27" s="384" customFormat="1" x14ac:dyDescent="0.2">
      <c r="A132" s="252" t="s">
        <v>3</v>
      </c>
      <c r="B132" s="253">
        <v>990</v>
      </c>
      <c r="C132" s="254">
        <v>990</v>
      </c>
      <c r="D132" s="254">
        <v>990</v>
      </c>
      <c r="E132" s="254">
        <v>990</v>
      </c>
      <c r="F132" s="254">
        <v>990</v>
      </c>
      <c r="G132" s="254">
        <v>990</v>
      </c>
      <c r="H132" s="254">
        <v>990</v>
      </c>
      <c r="I132" s="254">
        <v>990</v>
      </c>
      <c r="J132" s="255">
        <v>990</v>
      </c>
      <c r="K132" s="253">
        <v>990</v>
      </c>
      <c r="L132" s="254">
        <v>990</v>
      </c>
      <c r="M132" s="254">
        <v>990</v>
      </c>
      <c r="N132" s="255">
        <v>990</v>
      </c>
      <c r="O132" s="253">
        <v>990</v>
      </c>
      <c r="P132" s="254">
        <v>990</v>
      </c>
      <c r="Q132" s="254">
        <v>990</v>
      </c>
      <c r="R132" s="254">
        <v>990</v>
      </c>
      <c r="S132" s="254">
        <v>990</v>
      </c>
      <c r="T132" s="254">
        <v>990</v>
      </c>
      <c r="U132" s="254">
        <v>990</v>
      </c>
      <c r="V132" s="254">
        <v>990</v>
      </c>
      <c r="W132" s="255">
        <v>990</v>
      </c>
      <c r="X132" s="256">
        <v>990</v>
      </c>
    </row>
    <row r="133" spans="1:27" s="384" customFormat="1" x14ac:dyDescent="0.2">
      <c r="A133" s="257" t="s">
        <v>6</v>
      </c>
      <c r="B133" s="258">
        <v>914.71</v>
      </c>
      <c r="C133" s="259">
        <v>951.62</v>
      </c>
      <c r="D133" s="259">
        <v>960</v>
      </c>
      <c r="E133" s="259">
        <v>985.21</v>
      </c>
      <c r="F133" s="259">
        <v>979.02</v>
      </c>
      <c r="G133" s="259">
        <v>990.78</v>
      </c>
      <c r="H133" s="259">
        <v>1008.81</v>
      </c>
      <c r="I133" s="259">
        <v>1022.33</v>
      </c>
      <c r="J133" s="260">
        <v>1058.29</v>
      </c>
      <c r="K133" s="258">
        <v>942.38</v>
      </c>
      <c r="L133" s="259">
        <v>961.95</v>
      </c>
      <c r="M133" s="259">
        <v>988.1</v>
      </c>
      <c r="N133" s="260">
        <v>1043.0999999999999</v>
      </c>
      <c r="O133" s="258">
        <v>943.07692310000004</v>
      </c>
      <c r="P133" s="259">
        <v>966.41</v>
      </c>
      <c r="Q133" s="259">
        <v>971.04477610000004</v>
      </c>
      <c r="R133" s="259">
        <v>998.1</v>
      </c>
      <c r="S133" s="259">
        <v>1000</v>
      </c>
      <c r="T133" s="259">
        <v>1004.72</v>
      </c>
      <c r="U133" s="259">
        <v>1008.1</v>
      </c>
      <c r="V133" s="259">
        <v>1045.47</v>
      </c>
      <c r="W133" s="260">
        <v>1055.56</v>
      </c>
      <c r="X133" s="261">
        <v>994.82</v>
      </c>
    </row>
    <row r="134" spans="1:27" s="384" customFormat="1" x14ac:dyDescent="0.2">
      <c r="A134" s="248" t="s">
        <v>7</v>
      </c>
      <c r="B134" s="262">
        <v>100</v>
      </c>
      <c r="C134" s="263">
        <v>100</v>
      </c>
      <c r="D134" s="263">
        <v>100</v>
      </c>
      <c r="E134" s="263">
        <v>100</v>
      </c>
      <c r="F134" s="263">
        <v>98.04</v>
      </c>
      <c r="G134" s="263">
        <v>100</v>
      </c>
      <c r="H134" s="263">
        <v>100</v>
      </c>
      <c r="I134" s="263">
        <v>100</v>
      </c>
      <c r="J134" s="264">
        <v>100</v>
      </c>
      <c r="K134" s="262">
        <v>95.24</v>
      </c>
      <c r="L134" s="263">
        <v>100</v>
      </c>
      <c r="M134" s="263">
        <v>100</v>
      </c>
      <c r="N134" s="264">
        <v>98.28</v>
      </c>
      <c r="O134" s="262">
        <v>100</v>
      </c>
      <c r="P134" s="263">
        <v>100</v>
      </c>
      <c r="Q134" s="263">
        <v>100</v>
      </c>
      <c r="R134" s="263">
        <v>100</v>
      </c>
      <c r="S134" s="263">
        <v>100</v>
      </c>
      <c r="T134" s="263">
        <v>100</v>
      </c>
      <c r="U134" s="263">
        <v>100</v>
      </c>
      <c r="V134" s="263">
        <v>100</v>
      </c>
      <c r="W134" s="264">
        <v>100</v>
      </c>
      <c r="X134" s="265">
        <v>95.06</v>
      </c>
      <c r="Z134" s="227"/>
      <c r="AA134" s="227"/>
    </row>
    <row r="135" spans="1:27" s="384" customFormat="1" x14ac:dyDescent="0.2">
      <c r="A135" s="248" t="s">
        <v>8</v>
      </c>
      <c r="B135" s="266">
        <v>4.6699999999999998E-2</v>
      </c>
      <c r="C135" s="267">
        <v>3.1E-2</v>
      </c>
      <c r="D135" s="267">
        <v>2.86E-2</v>
      </c>
      <c r="E135" s="267">
        <v>3.2800000000000003E-2</v>
      </c>
      <c r="F135" s="267">
        <v>3.9899999999999998E-2</v>
      </c>
      <c r="G135" s="267">
        <v>4.1000000000000002E-2</v>
      </c>
      <c r="H135" s="267">
        <v>3.3000000000000002E-2</v>
      </c>
      <c r="I135" s="267">
        <v>3.9699999999999999E-2</v>
      </c>
      <c r="J135" s="268">
        <v>3.9100000000000003E-2</v>
      </c>
      <c r="K135" s="266">
        <v>5.9700000000000003E-2</v>
      </c>
      <c r="L135" s="267">
        <v>3.9E-2</v>
      </c>
      <c r="M135" s="267">
        <v>3.5900000000000001E-2</v>
      </c>
      <c r="N135" s="268">
        <v>4.2099999999999999E-2</v>
      </c>
      <c r="O135" s="266">
        <v>0.05</v>
      </c>
      <c r="P135" s="267">
        <v>3.32E-2</v>
      </c>
      <c r="Q135" s="267">
        <v>3.6999999999999998E-2</v>
      </c>
      <c r="R135" s="267">
        <v>3.2899999999999999E-2</v>
      </c>
      <c r="S135" s="267">
        <v>3.4599999999999999E-2</v>
      </c>
      <c r="T135" s="267">
        <v>3.2800000000000003E-2</v>
      </c>
      <c r="U135" s="267">
        <v>3.8600000000000002E-2</v>
      </c>
      <c r="V135" s="267">
        <v>3.8399999999999997E-2</v>
      </c>
      <c r="W135" s="268">
        <v>3.6900000000000002E-2</v>
      </c>
      <c r="X135" s="269">
        <v>5.0700000000000002E-2</v>
      </c>
      <c r="Z135" s="227"/>
      <c r="AA135" s="227"/>
    </row>
    <row r="136" spans="1:27" s="384" customFormat="1" x14ac:dyDescent="0.2">
      <c r="A136" s="257" t="s">
        <v>1</v>
      </c>
      <c r="B136" s="270">
        <f>B133/B132*100-100</f>
        <v>-7.6050505050504995</v>
      </c>
      <c r="C136" s="271">
        <f t="shared" ref="C136:E136" si="61">C133/C132*100-100</f>
        <v>-3.8767676767676846</v>
      </c>
      <c r="D136" s="271">
        <f t="shared" si="61"/>
        <v>-3.0303030303030312</v>
      </c>
      <c r="E136" s="271">
        <f t="shared" si="61"/>
        <v>-0.48383838383837485</v>
      </c>
      <c r="F136" s="271">
        <f>F133/F132*100-100</f>
        <v>-1.1090909090909093</v>
      </c>
      <c r="G136" s="271">
        <f t="shared" ref="G136:X136" si="62">G133/G132*100-100</f>
        <v>7.8787878787878185E-2</v>
      </c>
      <c r="H136" s="271">
        <f t="shared" si="62"/>
        <v>1.8999999999999915</v>
      </c>
      <c r="I136" s="271">
        <f t="shared" si="62"/>
        <v>3.2656565656565562</v>
      </c>
      <c r="J136" s="272">
        <f t="shared" si="62"/>
        <v>6.8979797979797866</v>
      </c>
      <c r="K136" s="270">
        <f t="shared" si="62"/>
        <v>-4.8101010101010075</v>
      </c>
      <c r="L136" s="271">
        <f t="shared" si="62"/>
        <v>-2.8333333333333286</v>
      </c>
      <c r="M136" s="271">
        <f t="shared" si="62"/>
        <v>-0.19191919191918316</v>
      </c>
      <c r="N136" s="272">
        <f t="shared" si="62"/>
        <v>5.3636363636363455</v>
      </c>
      <c r="O136" s="270">
        <f t="shared" si="62"/>
        <v>-4.739704737373728</v>
      </c>
      <c r="P136" s="271">
        <f t="shared" si="62"/>
        <v>-2.3828282828282852</v>
      </c>
      <c r="Q136" s="271">
        <f t="shared" si="62"/>
        <v>-1.9146690808080677</v>
      </c>
      <c r="R136" s="271">
        <f t="shared" si="62"/>
        <v>0.81818181818182723</v>
      </c>
      <c r="S136" s="271">
        <f t="shared" si="62"/>
        <v>1.0101010101010104</v>
      </c>
      <c r="T136" s="271">
        <f t="shared" si="62"/>
        <v>1.4868686868686893</v>
      </c>
      <c r="U136" s="271">
        <f t="shared" si="62"/>
        <v>1.8282828282828234</v>
      </c>
      <c r="V136" s="271">
        <f t="shared" si="62"/>
        <v>5.6030303030303088</v>
      </c>
      <c r="W136" s="272">
        <f t="shared" si="62"/>
        <v>6.62222222222222</v>
      </c>
      <c r="X136" s="273">
        <f t="shared" si="62"/>
        <v>0.48686868686868934</v>
      </c>
      <c r="Z136" s="227"/>
      <c r="AA136" s="227"/>
    </row>
    <row r="137" spans="1:27" s="384" customFormat="1" ht="13.5" thickBot="1" x14ac:dyDescent="0.25">
      <c r="A137" s="274" t="s">
        <v>27</v>
      </c>
      <c r="B137" s="275">
        <f>B133-B119</f>
        <v>72.600000000000023</v>
      </c>
      <c r="C137" s="276">
        <f t="shared" ref="C137:X137" si="63">C133-C119</f>
        <v>78.919999999999959</v>
      </c>
      <c r="D137" s="276">
        <f t="shared" si="63"/>
        <v>80.559999999999945</v>
      </c>
      <c r="E137" s="276">
        <f t="shared" si="63"/>
        <v>88.610000000000014</v>
      </c>
      <c r="F137" s="276">
        <f t="shared" si="63"/>
        <v>63.220000000000027</v>
      </c>
      <c r="G137" s="276">
        <f t="shared" si="63"/>
        <v>61.579999999999927</v>
      </c>
      <c r="H137" s="276">
        <f t="shared" si="63"/>
        <v>45.239999999999895</v>
      </c>
      <c r="I137" s="276">
        <f t="shared" si="63"/>
        <v>40.770000000000095</v>
      </c>
      <c r="J137" s="277">
        <f t="shared" si="63"/>
        <v>26</v>
      </c>
      <c r="K137" s="275">
        <f t="shared" si="63"/>
        <v>108.09000000000003</v>
      </c>
      <c r="L137" s="276">
        <f t="shared" si="63"/>
        <v>94.810000000000059</v>
      </c>
      <c r="M137" s="276">
        <f t="shared" si="63"/>
        <v>89.310000000000059</v>
      </c>
      <c r="N137" s="277">
        <f t="shared" si="63"/>
        <v>93.6099999999999</v>
      </c>
      <c r="O137" s="275">
        <f t="shared" si="63"/>
        <v>87.521367499999997</v>
      </c>
      <c r="P137" s="276">
        <f t="shared" si="63"/>
        <v>101.90999999999997</v>
      </c>
      <c r="Q137" s="276">
        <f t="shared" si="63"/>
        <v>81.633011399999987</v>
      </c>
      <c r="R137" s="276">
        <f t="shared" si="63"/>
        <v>90.600000000000023</v>
      </c>
      <c r="S137" s="276">
        <f t="shared" si="63"/>
        <v>79.549999999999955</v>
      </c>
      <c r="T137" s="276">
        <f t="shared" si="63"/>
        <v>72.410000000000082</v>
      </c>
      <c r="U137" s="276">
        <f t="shared" si="63"/>
        <v>66.700000000000045</v>
      </c>
      <c r="V137" s="276">
        <f t="shared" si="63"/>
        <v>75.090000000000032</v>
      </c>
      <c r="W137" s="277">
        <f t="shared" si="63"/>
        <v>54.449999999999932</v>
      </c>
      <c r="X137" s="278">
        <f t="shared" si="63"/>
        <v>75.590000000000032</v>
      </c>
      <c r="Z137" s="227"/>
      <c r="AA137" s="227"/>
    </row>
    <row r="138" spans="1:27" s="384" customFormat="1" x14ac:dyDescent="0.2">
      <c r="A138" s="279" t="s">
        <v>51</v>
      </c>
      <c r="B138" s="280">
        <v>226</v>
      </c>
      <c r="C138" s="281">
        <v>485</v>
      </c>
      <c r="D138" s="281">
        <v>485</v>
      </c>
      <c r="E138" s="281">
        <v>620</v>
      </c>
      <c r="F138" s="281">
        <v>670</v>
      </c>
      <c r="G138" s="281">
        <v>674</v>
      </c>
      <c r="H138" s="281">
        <v>558</v>
      </c>
      <c r="I138" s="281">
        <v>570</v>
      </c>
      <c r="J138" s="282">
        <v>454</v>
      </c>
      <c r="K138" s="280">
        <v>269</v>
      </c>
      <c r="L138" s="281">
        <v>528</v>
      </c>
      <c r="M138" s="281">
        <v>767</v>
      </c>
      <c r="N138" s="282">
        <v>768</v>
      </c>
      <c r="O138" s="280">
        <v>347</v>
      </c>
      <c r="P138" s="281">
        <v>508</v>
      </c>
      <c r="Q138" s="281">
        <v>886</v>
      </c>
      <c r="R138" s="281">
        <v>567</v>
      </c>
      <c r="S138" s="281">
        <v>567</v>
      </c>
      <c r="T138" s="281">
        <v>691</v>
      </c>
      <c r="U138" s="281">
        <v>578</v>
      </c>
      <c r="V138" s="281">
        <v>703</v>
      </c>
      <c r="W138" s="282">
        <v>351</v>
      </c>
      <c r="X138" s="283">
        <f>SUM(B138:W138)</f>
        <v>12272</v>
      </c>
      <c r="Y138" s="227" t="s">
        <v>56</v>
      </c>
      <c r="Z138" s="284">
        <f>X124-X138</f>
        <v>2</v>
      </c>
      <c r="AA138" s="285">
        <f>Z138/X124</f>
        <v>1.6294606485253382E-4</v>
      </c>
    </row>
    <row r="139" spans="1:27" s="384" customFormat="1" x14ac:dyDescent="0.2">
      <c r="A139" s="286" t="s">
        <v>28</v>
      </c>
      <c r="B139" s="322">
        <v>52</v>
      </c>
      <c r="C139" s="242">
        <v>50</v>
      </c>
      <c r="D139" s="242">
        <v>50</v>
      </c>
      <c r="E139" s="242">
        <v>49.5</v>
      </c>
      <c r="F139" s="242">
        <v>49</v>
      </c>
      <c r="G139" s="242">
        <v>48.5</v>
      </c>
      <c r="H139" s="242">
        <v>48.5</v>
      </c>
      <c r="I139" s="242">
        <v>48</v>
      </c>
      <c r="J139" s="372">
        <v>48</v>
      </c>
      <c r="K139" s="244">
        <v>54</v>
      </c>
      <c r="L139" s="242">
        <v>53</v>
      </c>
      <c r="M139" s="242">
        <v>51.5</v>
      </c>
      <c r="N139" s="372">
        <v>51</v>
      </c>
      <c r="O139" s="244">
        <v>53</v>
      </c>
      <c r="P139" s="242">
        <v>51</v>
      </c>
      <c r="Q139" s="242">
        <v>50</v>
      </c>
      <c r="R139" s="242">
        <v>49.5</v>
      </c>
      <c r="S139" s="242">
        <v>49.5</v>
      </c>
      <c r="T139" s="242">
        <v>48.5</v>
      </c>
      <c r="U139" s="242">
        <v>48.5</v>
      </c>
      <c r="V139" s="242">
        <v>48</v>
      </c>
      <c r="W139" s="372">
        <v>48</v>
      </c>
      <c r="X139" s="235"/>
      <c r="Y139" s="227" t="s">
        <v>57</v>
      </c>
      <c r="Z139" s="227">
        <v>47.64</v>
      </c>
      <c r="AA139" s="227"/>
    </row>
    <row r="140" spans="1:27" s="384" customFormat="1" ht="13.5" thickBot="1" x14ac:dyDescent="0.25">
      <c r="A140" s="287" t="s">
        <v>26</v>
      </c>
      <c r="B140" s="374">
        <f>B139-B125</f>
        <v>2.5</v>
      </c>
      <c r="C140" s="243">
        <f t="shared" ref="C140:W140" si="64">C139-C125</f>
        <v>2</v>
      </c>
      <c r="D140" s="243">
        <f t="shared" si="64"/>
        <v>2</v>
      </c>
      <c r="E140" s="243">
        <f t="shared" si="64"/>
        <v>2</v>
      </c>
      <c r="F140" s="243">
        <f t="shared" si="64"/>
        <v>2</v>
      </c>
      <c r="G140" s="243">
        <f t="shared" si="64"/>
        <v>2.5</v>
      </c>
      <c r="H140" s="243">
        <f t="shared" si="64"/>
        <v>2.5</v>
      </c>
      <c r="I140" s="243">
        <f t="shared" si="64"/>
        <v>2.5</v>
      </c>
      <c r="J140" s="373">
        <f t="shared" si="64"/>
        <v>2.5</v>
      </c>
      <c r="K140" s="245">
        <f t="shared" si="64"/>
        <v>2.5</v>
      </c>
      <c r="L140" s="243">
        <f t="shared" si="64"/>
        <v>2</v>
      </c>
      <c r="M140" s="243">
        <f t="shared" si="64"/>
        <v>2</v>
      </c>
      <c r="N140" s="373">
        <f t="shared" si="64"/>
        <v>2</v>
      </c>
      <c r="O140" s="245">
        <f t="shared" si="64"/>
        <v>2.5</v>
      </c>
      <c r="P140" s="243">
        <f t="shared" si="64"/>
        <v>2</v>
      </c>
      <c r="Q140" s="243">
        <f t="shared" si="64"/>
        <v>2</v>
      </c>
      <c r="R140" s="243">
        <f t="shared" si="64"/>
        <v>2</v>
      </c>
      <c r="S140" s="243">
        <f t="shared" si="64"/>
        <v>2</v>
      </c>
      <c r="T140" s="243">
        <f t="shared" si="64"/>
        <v>2</v>
      </c>
      <c r="U140" s="243">
        <f t="shared" si="64"/>
        <v>2</v>
      </c>
      <c r="V140" s="243">
        <f t="shared" si="64"/>
        <v>2</v>
      </c>
      <c r="W140" s="373">
        <f t="shared" si="64"/>
        <v>2.5</v>
      </c>
      <c r="X140" s="236"/>
      <c r="Y140" s="227" t="s">
        <v>26</v>
      </c>
      <c r="Z140" s="227">
        <f>Z139-Z125</f>
        <v>1.0799999999999983</v>
      </c>
      <c r="AA140" s="227"/>
    </row>
    <row r="141" spans="1:27" x14ac:dyDescent="0.2">
      <c r="E141" s="239" t="s">
        <v>66</v>
      </c>
      <c r="F141" s="239" t="s">
        <v>66</v>
      </c>
      <c r="G141" s="239">
        <v>48.5</v>
      </c>
      <c r="H141" s="239">
        <v>48.5</v>
      </c>
      <c r="I141" s="239">
        <v>48</v>
      </c>
      <c r="J141" s="239">
        <v>48</v>
      </c>
      <c r="W141" s="239">
        <v>48</v>
      </c>
    </row>
    <row r="142" spans="1:27" ht="13.5" thickBot="1" x14ac:dyDescent="0.25"/>
    <row r="143" spans="1:27" s="385" customFormat="1" ht="13.5" thickBot="1" x14ac:dyDescent="0.25">
      <c r="A143" s="247" t="s">
        <v>85</v>
      </c>
      <c r="B143" s="539" t="s">
        <v>53</v>
      </c>
      <c r="C143" s="540"/>
      <c r="D143" s="540"/>
      <c r="E143" s="540"/>
      <c r="F143" s="540"/>
      <c r="G143" s="540"/>
      <c r="H143" s="540"/>
      <c r="I143" s="540"/>
      <c r="J143" s="541"/>
      <c r="K143" s="539" t="s">
        <v>75</v>
      </c>
      <c r="L143" s="540"/>
      <c r="M143" s="540"/>
      <c r="N143" s="541"/>
      <c r="O143" s="539" t="s">
        <v>63</v>
      </c>
      <c r="P143" s="540"/>
      <c r="Q143" s="540"/>
      <c r="R143" s="540"/>
      <c r="S143" s="540"/>
      <c r="T143" s="540"/>
      <c r="U143" s="540"/>
      <c r="V143" s="540"/>
      <c r="W143" s="541"/>
      <c r="X143" s="292" t="s">
        <v>55</v>
      </c>
    </row>
    <row r="144" spans="1:27" s="385" customFormat="1" x14ac:dyDescent="0.2">
      <c r="A144" s="248" t="s">
        <v>54</v>
      </c>
      <c r="B144" s="314">
        <v>1</v>
      </c>
      <c r="C144" s="251">
        <v>2</v>
      </c>
      <c r="D144" s="251">
        <v>3</v>
      </c>
      <c r="E144" s="251">
        <v>4</v>
      </c>
      <c r="F144" s="251">
        <v>5</v>
      </c>
      <c r="G144" s="251">
        <v>6</v>
      </c>
      <c r="H144" s="251">
        <v>7</v>
      </c>
      <c r="I144" s="251">
        <v>8</v>
      </c>
      <c r="J144" s="371">
        <v>9</v>
      </c>
      <c r="K144" s="314">
        <v>1</v>
      </c>
      <c r="L144" s="251">
        <v>2</v>
      </c>
      <c r="M144" s="251">
        <v>3</v>
      </c>
      <c r="N144" s="371">
        <v>4</v>
      </c>
      <c r="O144" s="314">
        <v>1</v>
      </c>
      <c r="P144" s="251">
        <v>2</v>
      </c>
      <c r="Q144" s="251">
        <v>3</v>
      </c>
      <c r="R144" s="251">
        <v>4</v>
      </c>
      <c r="S144" s="251">
        <v>5</v>
      </c>
      <c r="T144" s="251">
        <v>6</v>
      </c>
      <c r="U144" s="251">
        <v>7</v>
      </c>
      <c r="V144" s="251">
        <v>8</v>
      </c>
      <c r="W144" s="371">
        <v>9</v>
      </c>
      <c r="X144" s="291"/>
    </row>
    <row r="145" spans="1:27" s="385" customFormat="1" x14ac:dyDescent="0.2">
      <c r="A145" s="248" t="s">
        <v>2</v>
      </c>
      <c r="B145" s="352">
        <v>1</v>
      </c>
      <c r="C145" s="353">
        <v>2</v>
      </c>
      <c r="D145" s="353">
        <v>2</v>
      </c>
      <c r="E145" s="354">
        <v>3</v>
      </c>
      <c r="F145" s="355">
        <v>4</v>
      </c>
      <c r="G145" s="356">
        <v>5</v>
      </c>
      <c r="H145" s="357">
        <v>6</v>
      </c>
      <c r="I145" s="358">
        <v>7</v>
      </c>
      <c r="J145" s="376">
        <v>8</v>
      </c>
      <c r="K145" s="352">
        <v>1</v>
      </c>
      <c r="L145" s="353">
        <v>2</v>
      </c>
      <c r="M145" s="354">
        <v>3</v>
      </c>
      <c r="N145" s="355">
        <v>4</v>
      </c>
      <c r="O145" s="352">
        <v>1</v>
      </c>
      <c r="P145" s="353">
        <v>2</v>
      </c>
      <c r="Q145" s="354">
        <v>3</v>
      </c>
      <c r="R145" s="355">
        <v>4</v>
      </c>
      <c r="S145" s="355">
        <v>4</v>
      </c>
      <c r="T145" s="356">
        <v>5</v>
      </c>
      <c r="U145" s="357">
        <v>6</v>
      </c>
      <c r="V145" s="358">
        <v>7</v>
      </c>
      <c r="W145" s="376">
        <v>8</v>
      </c>
      <c r="X145" s="226" t="s">
        <v>0</v>
      </c>
    </row>
    <row r="146" spans="1:27" s="385" customFormat="1" x14ac:dyDescent="0.2">
      <c r="A146" s="252" t="s">
        <v>3</v>
      </c>
      <c r="B146" s="253">
        <v>1080</v>
      </c>
      <c r="C146" s="254">
        <v>1080</v>
      </c>
      <c r="D146" s="254">
        <v>1080</v>
      </c>
      <c r="E146" s="254">
        <v>1080</v>
      </c>
      <c r="F146" s="254">
        <v>1080</v>
      </c>
      <c r="G146" s="254">
        <v>1080</v>
      </c>
      <c r="H146" s="254">
        <v>1080</v>
      </c>
      <c r="I146" s="254">
        <v>1080</v>
      </c>
      <c r="J146" s="255">
        <v>1080</v>
      </c>
      <c r="K146" s="253">
        <v>1080</v>
      </c>
      <c r="L146" s="254">
        <v>1080</v>
      </c>
      <c r="M146" s="254">
        <v>1080</v>
      </c>
      <c r="N146" s="255">
        <v>1080</v>
      </c>
      <c r="O146" s="253">
        <v>1080</v>
      </c>
      <c r="P146" s="254">
        <v>1080</v>
      </c>
      <c r="Q146" s="254">
        <v>1080</v>
      </c>
      <c r="R146" s="254">
        <v>1080</v>
      </c>
      <c r="S146" s="254">
        <v>1080</v>
      </c>
      <c r="T146" s="254">
        <v>1080</v>
      </c>
      <c r="U146" s="254">
        <v>1080</v>
      </c>
      <c r="V146" s="254">
        <v>1080</v>
      </c>
      <c r="W146" s="255">
        <v>1080</v>
      </c>
      <c r="X146" s="256">
        <v>1080</v>
      </c>
    </row>
    <row r="147" spans="1:27" s="385" customFormat="1" x14ac:dyDescent="0.2">
      <c r="A147" s="257" t="s">
        <v>6</v>
      </c>
      <c r="B147" s="258">
        <v>1057.6500000000001</v>
      </c>
      <c r="C147" s="259">
        <v>1042.1099999999999</v>
      </c>
      <c r="D147" s="259">
        <v>1047.5</v>
      </c>
      <c r="E147" s="259">
        <v>1069.3599999999999</v>
      </c>
      <c r="F147" s="259">
        <v>1088.0899999999999</v>
      </c>
      <c r="G147" s="259">
        <v>1100.6199999999999</v>
      </c>
      <c r="H147" s="259">
        <v>1107.05</v>
      </c>
      <c r="I147" s="259">
        <v>1143.8599999999999</v>
      </c>
      <c r="J147" s="260">
        <v>1125.31</v>
      </c>
      <c r="K147" s="258">
        <v>1064</v>
      </c>
      <c r="L147" s="259">
        <v>1075.3699999999999</v>
      </c>
      <c r="M147" s="259">
        <v>1089.49</v>
      </c>
      <c r="N147" s="260">
        <v>1139.17</v>
      </c>
      <c r="O147" s="258">
        <v>1039.2592589999999</v>
      </c>
      <c r="P147" s="259">
        <v>1087.69</v>
      </c>
      <c r="Q147" s="259">
        <v>1063.5294120000001</v>
      </c>
      <c r="R147" s="259">
        <v>1064.75</v>
      </c>
      <c r="S147" s="259">
        <v>1112.05</v>
      </c>
      <c r="T147" s="259">
        <v>1087.17</v>
      </c>
      <c r="U147" s="259">
        <v>1122.93</v>
      </c>
      <c r="V147" s="259">
        <v>1134.1199999999999</v>
      </c>
      <c r="W147" s="260">
        <v>1146.4000000000001</v>
      </c>
      <c r="X147" s="261">
        <v>1098.96</v>
      </c>
    </row>
    <row r="148" spans="1:27" s="385" customFormat="1" x14ac:dyDescent="0.2">
      <c r="A148" s="248" t="s">
        <v>7</v>
      </c>
      <c r="B148" s="262">
        <v>100</v>
      </c>
      <c r="C148" s="263">
        <v>100</v>
      </c>
      <c r="D148" s="263">
        <v>100</v>
      </c>
      <c r="E148" s="263">
        <v>100</v>
      </c>
      <c r="F148" s="263">
        <v>100</v>
      </c>
      <c r="G148" s="263">
        <v>100</v>
      </c>
      <c r="H148" s="263">
        <v>100</v>
      </c>
      <c r="I148" s="263">
        <v>100</v>
      </c>
      <c r="J148" s="264">
        <v>96.88</v>
      </c>
      <c r="K148" s="262">
        <v>100</v>
      </c>
      <c r="L148" s="263">
        <v>100</v>
      </c>
      <c r="M148" s="263">
        <v>96.61</v>
      </c>
      <c r="N148" s="264">
        <v>100</v>
      </c>
      <c r="O148" s="262">
        <v>100</v>
      </c>
      <c r="P148" s="263">
        <v>100</v>
      </c>
      <c r="Q148" s="263">
        <v>98.53</v>
      </c>
      <c r="R148" s="263">
        <v>100</v>
      </c>
      <c r="S148" s="263">
        <v>97.44</v>
      </c>
      <c r="T148" s="263">
        <v>100</v>
      </c>
      <c r="U148" s="263">
        <v>100</v>
      </c>
      <c r="V148" s="263">
        <v>98.04</v>
      </c>
      <c r="W148" s="264">
        <v>96</v>
      </c>
      <c r="X148" s="265">
        <v>93.68</v>
      </c>
      <c r="Z148" s="227"/>
      <c r="AA148" s="227"/>
    </row>
    <row r="149" spans="1:27" s="385" customFormat="1" x14ac:dyDescent="0.2">
      <c r="A149" s="248" t="s">
        <v>8</v>
      </c>
      <c r="B149" s="266">
        <v>4.3499999999999997E-2</v>
      </c>
      <c r="C149" s="267">
        <v>3.27E-2</v>
      </c>
      <c r="D149" s="267">
        <v>3.3700000000000001E-2</v>
      </c>
      <c r="E149" s="267">
        <v>3.4500000000000003E-2</v>
      </c>
      <c r="F149" s="267">
        <v>4.2000000000000003E-2</v>
      </c>
      <c r="G149" s="267">
        <v>2.9000000000000001E-2</v>
      </c>
      <c r="H149" s="267">
        <v>3.7999999999999999E-2</v>
      </c>
      <c r="I149" s="267">
        <v>4.2599999999999999E-2</v>
      </c>
      <c r="J149" s="268">
        <v>5.0900000000000001E-2</v>
      </c>
      <c r="K149" s="266">
        <v>3.5499999999999997E-2</v>
      </c>
      <c r="L149" s="267">
        <v>4.4299999999999999E-2</v>
      </c>
      <c r="M149" s="267">
        <v>4.7100000000000003E-2</v>
      </c>
      <c r="N149" s="268">
        <v>4.2999999999999997E-2</v>
      </c>
      <c r="O149" s="266">
        <v>0.04</v>
      </c>
      <c r="P149" s="267">
        <v>4.5499999999999999E-2</v>
      </c>
      <c r="Q149" s="267">
        <v>4.4900000000000002E-2</v>
      </c>
      <c r="R149" s="267">
        <v>3.6900000000000002E-2</v>
      </c>
      <c r="S149" s="267">
        <v>3.8699999999999998E-2</v>
      </c>
      <c r="T149" s="267">
        <v>3.15E-2</v>
      </c>
      <c r="U149" s="267">
        <v>4.0599999999999997E-2</v>
      </c>
      <c r="V149" s="267">
        <v>3.6600000000000001E-2</v>
      </c>
      <c r="W149" s="268">
        <v>5.0999999999999997E-2</v>
      </c>
      <c r="X149" s="269">
        <v>5.6500000000000002E-2</v>
      </c>
      <c r="Z149" s="227"/>
      <c r="AA149" s="227"/>
    </row>
    <row r="150" spans="1:27" s="385" customFormat="1" x14ac:dyDescent="0.2">
      <c r="A150" s="257" t="s">
        <v>1</v>
      </c>
      <c r="B150" s="270">
        <f>B147/B146*100-100</f>
        <v>-2.0694444444444287</v>
      </c>
      <c r="C150" s="271">
        <f t="shared" ref="C150:E150" si="65">C147/C146*100-100</f>
        <v>-3.50833333333334</v>
      </c>
      <c r="D150" s="271">
        <f t="shared" si="65"/>
        <v>-3.0092592592592524</v>
      </c>
      <c r="E150" s="271">
        <f t="shared" si="65"/>
        <v>-0.98518518518518761</v>
      </c>
      <c r="F150" s="271">
        <f>F147/F146*100-100</f>
        <v>0.74907407407407334</v>
      </c>
      <c r="G150" s="271">
        <f t="shared" ref="G150:X150" si="66">G147/G146*100-100</f>
        <v>1.9092592592592439</v>
      </c>
      <c r="H150" s="271">
        <f t="shared" si="66"/>
        <v>2.5046296296296333</v>
      </c>
      <c r="I150" s="271">
        <f t="shared" si="66"/>
        <v>5.9129629629629505</v>
      </c>
      <c r="J150" s="272">
        <f t="shared" si="66"/>
        <v>4.1953703703703695</v>
      </c>
      <c r="K150" s="270">
        <f t="shared" si="66"/>
        <v>-1.481481481481481</v>
      </c>
      <c r="L150" s="271">
        <f t="shared" si="66"/>
        <v>-0.42870370370371802</v>
      </c>
      <c r="M150" s="271">
        <f t="shared" si="66"/>
        <v>0.87870370370370665</v>
      </c>
      <c r="N150" s="272">
        <f t="shared" si="66"/>
        <v>5.4787037037037152</v>
      </c>
      <c r="O150" s="270">
        <f t="shared" si="66"/>
        <v>-3.7722908333333294</v>
      </c>
      <c r="P150" s="271">
        <f t="shared" si="66"/>
        <v>0.71203703703703525</v>
      </c>
      <c r="Q150" s="271">
        <f t="shared" si="66"/>
        <v>-1.5250544444444358</v>
      </c>
      <c r="R150" s="271">
        <f t="shared" si="66"/>
        <v>-1.4120370370370381</v>
      </c>
      <c r="S150" s="271">
        <f t="shared" si="66"/>
        <v>2.967592592592581</v>
      </c>
      <c r="T150" s="271">
        <f t="shared" si="66"/>
        <v>0.66388888888889142</v>
      </c>
      <c r="U150" s="271">
        <f t="shared" si="66"/>
        <v>3.9749999999999943</v>
      </c>
      <c r="V150" s="271">
        <f t="shared" si="66"/>
        <v>5.0111111111111057</v>
      </c>
      <c r="W150" s="272">
        <f t="shared" si="66"/>
        <v>6.1481481481481524</v>
      </c>
      <c r="X150" s="273">
        <f t="shared" si="66"/>
        <v>1.75555555555556</v>
      </c>
      <c r="Z150" s="227"/>
      <c r="AA150" s="227"/>
    </row>
    <row r="151" spans="1:27" s="385" customFormat="1" ht="13.5" thickBot="1" x14ac:dyDescent="0.25">
      <c r="A151" s="274" t="s">
        <v>27</v>
      </c>
      <c r="B151" s="275">
        <f>B147-B133</f>
        <v>142.94000000000005</v>
      </c>
      <c r="C151" s="276">
        <f t="shared" ref="C151:X151" si="67">C147-C133</f>
        <v>90.489999999999895</v>
      </c>
      <c r="D151" s="276">
        <f t="shared" si="67"/>
        <v>87.5</v>
      </c>
      <c r="E151" s="276">
        <f t="shared" si="67"/>
        <v>84.149999999999864</v>
      </c>
      <c r="F151" s="276">
        <f t="shared" si="67"/>
        <v>109.06999999999994</v>
      </c>
      <c r="G151" s="276">
        <f t="shared" si="67"/>
        <v>109.83999999999992</v>
      </c>
      <c r="H151" s="276">
        <f t="shared" si="67"/>
        <v>98.240000000000009</v>
      </c>
      <c r="I151" s="276">
        <f t="shared" si="67"/>
        <v>121.52999999999986</v>
      </c>
      <c r="J151" s="277">
        <f t="shared" si="67"/>
        <v>67.019999999999982</v>
      </c>
      <c r="K151" s="275">
        <f t="shared" si="67"/>
        <v>121.62</v>
      </c>
      <c r="L151" s="276">
        <f t="shared" si="67"/>
        <v>113.41999999999985</v>
      </c>
      <c r="M151" s="276">
        <f t="shared" si="67"/>
        <v>101.38999999999999</v>
      </c>
      <c r="N151" s="277">
        <f t="shared" si="67"/>
        <v>96.070000000000164</v>
      </c>
      <c r="O151" s="275">
        <f t="shared" si="67"/>
        <v>96.182335899999885</v>
      </c>
      <c r="P151" s="276">
        <f t="shared" si="67"/>
        <v>121.28000000000009</v>
      </c>
      <c r="Q151" s="276">
        <f t="shared" si="67"/>
        <v>92.484635900000058</v>
      </c>
      <c r="R151" s="276">
        <f t="shared" si="67"/>
        <v>66.649999999999977</v>
      </c>
      <c r="S151" s="276">
        <f t="shared" si="67"/>
        <v>112.04999999999995</v>
      </c>
      <c r="T151" s="276">
        <f t="shared" si="67"/>
        <v>82.450000000000045</v>
      </c>
      <c r="U151" s="276">
        <f t="shared" si="67"/>
        <v>114.83000000000004</v>
      </c>
      <c r="V151" s="276">
        <f t="shared" si="67"/>
        <v>88.649999999999864</v>
      </c>
      <c r="W151" s="277">
        <f t="shared" si="67"/>
        <v>90.840000000000146</v>
      </c>
      <c r="X151" s="278">
        <f t="shared" si="67"/>
        <v>104.13999999999999</v>
      </c>
      <c r="Z151" s="227"/>
      <c r="AA151" s="227"/>
    </row>
    <row r="152" spans="1:27" s="385" customFormat="1" x14ac:dyDescent="0.2">
      <c r="A152" s="279" t="s">
        <v>51</v>
      </c>
      <c r="B152" s="280">
        <v>226</v>
      </c>
      <c r="C152" s="281">
        <v>485</v>
      </c>
      <c r="D152" s="281">
        <v>485</v>
      </c>
      <c r="E152" s="281">
        <v>620</v>
      </c>
      <c r="F152" s="281">
        <v>670</v>
      </c>
      <c r="G152" s="281">
        <v>674</v>
      </c>
      <c r="H152" s="281">
        <v>558</v>
      </c>
      <c r="I152" s="281">
        <v>570</v>
      </c>
      <c r="J152" s="282">
        <v>454</v>
      </c>
      <c r="K152" s="280">
        <v>268</v>
      </c>
      <c r="L152" s="281">
        <v>527</v>
      </c>
      <c r="M152" s="281">
        <v>766</v>
      </c>
      <c r="N152" s="282">
        <v>768</v>
      </c>
      <c r="O152" s="280">
        <v>345</v>
      </c>
      <c r="P152" s="281">
        <v>508</v>
      </c>
      <c r="Q152" s="281">
        <v>886</v>
      </c>
      <c r="R152" s="281">
        <v>567</v>
      </c>
      <c r="S152" s="281">
        <v>567</v>
      </c>
      <c r="T152" s="281">
        <v>691</v>
      </c>
      <c r="U152" s="281">
        <v>578</v>
      </c>
      <c r="V152" s="281">
        <v>703</v>
      </c>
      <c r="W152" s="282">
        <v>351</v>
      </c>
      <c r="X152" s="283">
        <f>SUM(B152:W152)</f>
        <v>12267</v>
      </c>
      <c r="Y152" s="227" t="s">
        <v>56</v>
      </c>
      <c r="Z152" s="284">
        <f>X138-X152</f>
        <v>5</v>
      </c>
      <c r="AA152" s="285">
        <f>Z152/X138</f>
        <v>4.0743155149934812E-4</v>
      </c>
    </row>
    <row r="153" spans="1:27" s="385" customFormat="1" x14ac:dyDescent="0.2">
      <c r="A153" s="286" t="s">
        <v>28</v>
      </c>
      <c r="B153" s="322">
        <v>53.5</v>
      </c>
      <c r="C153" s="242">
        <v>52</v>
      </c>
      <c r="D153" s="242">
        <v>52</v>
      </c>
      <c r="E153" s="242">
        <v>51.5</v>
      </c>
      <c r="F153" s="242">
        <v>51</v>
      </c>
      <c r="G153" s="242">
        <v>50</v>
      </c>
      <c r="H153" s="242">
        <v>50</v>
      </c>
      <c r="I153" s="242">
        <v>49.5</v>
      </c>
      <c r="J153" s="372">
        <v>49.5</v>
      </c>
      <c r="K153" s="244">
        <v>55.5</v>
      </c>
      <c r="L153" s="242">
        <v>54.5</v>
      </c>
      <c r="M153" s="242">
        <v>53</v>
      </c>
      <c r="N153" s="372">
        <v>52.5</v>
      </c>
      <c r="O153" s="244">
        <v>55</v>
      </c>
      <c r="P153" s="242">
        <v>52.5</v>
      </c>
      <c r="Q153" s="242">
        <v>52</v>
      </c>
      <c r="R153" s="242">
        <v>51.5</v>
      </c>
      <c r="S153" s="242">
        <v>51.5</v>
      </c>
      <c r="T153" s="242">
        <v>51</v>
      </c>
      <c r="U153" s="242">
        <v>50.5</v>
      </c>
      <c r="V153" s="242">
        <v>49.5</v>
      </c>
      <c r="W153" s="372">
        <v>49.5</v>
      </c>
      <c r="X153" s="235"/>
      <c r="Y153" s="227" t="s">
        <v>57</v>
      </c>
      <c r="Z153" s="227">
        <v>49.79</v>
      </c>
      <c r="AA153" s="227"/>
    </row>
    <row r="154" spans="1:27" s="385" customFormat="1" ht="13.5" thickBot="1" x14ac:dyDescent="0.25">
      <c r="A154" s="287" t="s">
        <v>26</v>
      </c>
      <c r="B154" s="374">
        <f>B153-B139</f>
        <v>1.5</v>
      </c>
      <c r="C154" s="386">
        <f t="shared" ref="C154:W154" si="68">C153-C139</f>
        <v>2</v>
      </c>
      <c r="D154" s="386">
        <f t="shared" si="68"/>
        <v>2</v>
      </c>
      <c r="E154" s="386">
        <f t="shared" si="68"/>
        <v>2</v>
      </c>
      <c r="F154" s="386">
        <f t="shared" si="68"/>
        <v>2</v>
      </c>
      <c r="G154" s="386">
        <f t="shared" si="68"/>
        <v>1.5</v>
      </c>
      <c r="H154" s="386">
        <f t="shared" si="68"/>
        <v>1.5</v>
      </c>
      <c r="I154" s="386">
        <f t="shared" si="68"/>
        <v>1.5</v>
      </c>
      <c r="J154" s="387">
        <f t="shared" si="68"/>
        <v>1.5</v>
      </c>
      <c r="K154" s="374">
        <f t="shared" si="68"/>
        <v>1.5</v>
      </c>
      <c r="L154" s="386">
        <f t="shared" si="68"/>
        <v>1.5</v>
      </c>
      <c r="M154" s="386">
        <f t="shared" si="68"/>
        <v>1.5</v>
      </c>
      <c r="N154" s="387">
        <f t="shared" si="68"/>
        <v>1.5</v>
      </c>
      <c r="O154" s="374">
        <f t="shared" si="68"/>
        <v>2</v>
      </c>
      <c r="P154" s="386">
        <f t="shared" si="68"/>
        <v>1.5</v>
      </c>
      <c r="Q154" s="386">
        <f t="shared" si="68"/>
        <v>2</v>
      </c>
      <c r="R154" s="386">
        <f t="shared" si="68"/>
        <v>2</v>
      </c>
      <c r="S154" s="386">
        <f t="shared" si="68"/>
        <v>2</v>
      </c>
      <c r="T154" s="386">
        <f t="shared" si="68"/>
        <v>2.5</v>
      </c>
      <c r="U154" s="386">
        <f t="shared" si="68"/>
        <v>2</v>
      </c>
      <c r="V154" s="386">
        <f t="shared" si="68"/>
        <v>1.5</v>
      </c>
      <c r="W154" s="387">
        <f t="shared" si="68"/>
        <v>1.5</v>
      </c>
      <c r="X154" s="236"/>
      <c r="Y154" s="227" t="s">
        <v>26</v>
      </c>
      <c r="Z154" s="227">
        <f>Z153-Z139</f>
        <v>2.1499999999999986</v>
      </c>
      <c r="AA154" s="227"/>
    </row>
    <row r="155" spans="1:27" x14ac:dyDescent="0.2">
      <c r="B155" s="239">
        <v>53.5</v>
      </c>
      <c r="G155" s="239">
        <v>50</v>
      </c>
      <c r="H155" s="239">
        <v>50</v>
      </c>
      <c r="I155" s="239">
        <v>49.5</v>
      </c>
      <c r="J155" s="239">
        <v>49.5</v>
      </c>
      <c r="K155" s="239">
        <v>55.5</v>
      </c>
      <c r="L155" s="239">
        <v>54.5</v>
      </c>
      <c r="M155" s="332">
        <v>53</v>
      </c>
      <c r="N155" s="332">
        <v>52.5</v>
      </c>
      <c r="P155" s="239">
        <v>52.5</v>
      </c>
      <c r="R155" s="239" t="s">
        <v>66</v>
      </c>
      <c r="T155" s="239" t="s">
        <v>66</v>
      </c>
      <c r="V155" s="239" t="s">
        <v>86</v>
      </c>
      <c r="W155" s="239">
        <v>49.5</v>
      </c>
    </row>
    <row r="156" spans="1:27" ht="13.5" thickBot="1" x14ac:dyDescent="0.25">
      <c r="B156" s="241"/>
      <c r="C156" s="241"/>
      <c r="D156" s="241"/>
      <c r="E156" s="241"/>
      <c r="F156" s="241"/>
      <c r="G156" s="241"/>
      <c r="H156" s="241"/>
      <c r="I156" s="241"/>
      <c r="J156" s="241"/>
      <c r="K156" s="241"/>
      <c r="L156" s="241"/>
      <c r="M156" s="241"/>
      <c r="N156" s="241"/>
      <c r="O156" s="241"/>
      <c r="P156" s="241"/>
      <c r="Q156" s="241"/>
      <c r="R156" s="241"/>
      <c r="S156" s="241"/>
      <c r="T156" s="241"/>
      <c r="U156" s="241"/>
      <c r="V156" s="241">
        <v>49.5</v>
      </c>
      <c r="W156" s="241"/>
    </row>
    <row r="157" spans="1:27" s="388" customFormat="1" ht="13.5" thickBot="1" x14ac:dyDescent="0.25">
      <c r="A157" s="247" t="s">
        <v>87</v>
      </c>
      <c r="B157" s="539" t="s">
        <v>53</v>
      </c>
      <c r="C157" s="540"/>
      <c r="D157" s="540"/>
      <c r="E157" s="540"/>
      <c r="F157" s="540"/>
      <c r="G157" s="540"/>
      <c r="H157" s="540"/>
      <c r="I157" s="540"/>
      <c r="J157" s="541"/>
      <c r="K157" s="539" t="s">
        <v>75</v>
      </c>
      <c r="L157" s="540"/>
      <c r="M157" s="540"/>
      <c r="N157" s="541"/>
      <c r="O157" s="539" t="s">
        <v>63</v>
      </c>
      <c r="P157" s="540"/>
      <c r="Q157" s="540"/>
      <c r="R157" s="540"/>
      <c r="S157" s="540"/>
      <c r="T157" s="540"/>
      <c r="U157" s="540"/>
      <c r="V157" s="540"/>
      <c r="W157" s="541"/>
      <c r="X157" s="292" t="s">
        <v>55</v>
      </c>
    </row>
    <row r="158" spans="1:27" s="388" customFormat="1" x14ac:dyDescent="0.2">
      <c r="A158" s="248" t="s">
        <v>54</v>
      </c>
      <c r="B158" s="314">
        <v>1</v>
      </c>
      <c r="C158" s="251">
        <v>2</v>
      </c>
      <c r="D158" s="251">
        <v>3</v>
      </c>
      <c r="E158" s="251">
        <v>4</v>
      </c>
      <c r="F158" s="251">
        <v>5</v>
      </c>
      <c r="G158" s="251">
        <v>6</v>
      </c>
      <c r="H158" s="251">
        <v>7</v>
      </c>
      <c r="I158" s="251">
        <v>8</v>
      </c>
      <c r="J158" s="371">
        <v>9</v>
      </c>
      <c r="K158" s="314">
        <v>1</v>
      </c>
      <c r="L158" s="251">
        <v>2</v>
      </c>
      <c r="M158" s="251">
        <v>3</v>
      </c>
      <c r="N158" s="371">
        <v>4</v>
      </c>
      <c r="O158" s="314">
        <v>1</v>
      </c>
      <c r="P158" s="251">
        <v>2</v>
      </c>
      <c r="Q158" s="251">
        <v>3</v>
      </c>
      <c r="R158" s="251">
        <v>4</v>
      </c>
      <c r="S158" s="251">
        <v>5</v>
      </c>
      <c r="T158" s="251">
        <v>6</v>
      </c>
      <c r="U158" s="251">
        <v>7</v>
      </c>
      <c r="V158" s="251">
        <v>8</v>
      </c>
      <c r="W158" s="371">
        <v>9</v>
      </c>
      <c r="X158" s="291"/>
    </row>
    <row r="159" spans="1:27" s="388" customFormat="1" x14ac:dyDescent="0.2">
      <c r="A159" s="248" t="s">
        <v>2</v>
      </c>
      <c r="B159" s="352">
        <v>1</v>
      </c>
      <c r="C159" s="353">
        <v>2</v>
      </c>
      <c r="D159" s="353">
        <v>2</v>
      </c>
      <c r="E159" s="354">
        <v>3</v>
      </c>
      <c r="F159" s="355">
        <v>4</v>
      </c>
      <c r="G159" s="356">
        <v>5</v>
      </c>
      <c r="H159" s="357">
        <v>6</v>
      </c>
      <c r="I159" s="358">
        <v>7</v>
      </c>
      <c r="J159" s="376">
        <v>8</v>
      </c>
      <c r="K159" s="352">
        <v>1</v>
      </c>
      <c r="L159" s="353">
        <v>2</v>
      </c>
      <c r="M159" s="354">
        <v>3</v>
      </c>
      <c r="N159" s="355">
        <v>4</v>
      </c>
      <c r="O159" s="352">
        <v>1</v>
      </c>
      <c r="P159" s="353">
        <v>2</v>
      </c>
      <c r="Q159" s="354">
        <v>3</v>
      </c>
      <c r="R159" s="355">
        <v>4</v>
      </c>
      <c r="S159" s="355">
        <v>4</v>
      </c>
      <c r="T159" s="356">
        <v>5</v>
      </c>
      <c r="U159" s="357">
        <v>6</v>
      </c>
      <c r="V159" s="358">
        <v>7</v>
      </c>
      <c r="W159" s="376">
        <v>8</v>
      </c>
      <c r="X159" s="226" t="s">
        <v>0</v>
      </c>
    </row>
    <row r="160" spans="1:27" s="388" customFormat="1" x14ac:dyDescent="0.2">
      <c r="A160" s="252" t="s">
        <v>3</v>
      </c>
      <c r="B160" s="253">
        <v>1170</v>
      </c>
      <c r="C160" s="254">
        <v>1170</v>
      </c>
      <c r="D160" s="254">
        <v>1170</v>
      </c>
      <c r="E160" s="254">
        <v>1170</v>
      </c>
      <c r="F160" s="254">
        <v>1170</v>
      </c>
      <c r="G160" s="254">
        <v>1170</v>
      </c>
      <c r="H160" s="254">
        <v>1170</v>
      </c>
      <c r="I160" s="254">
        <v>1170</v>
      </c>
      <c r="J160" s="255">
        <v>1170</v>
      </c>
      <c r="K160" s="253">
        <v>1170</v>
      </c>
      <c r="L160" s="254">
        <v>1170</v>
      </c>
      <c r="M160" s="254">
        <v>1170</v>
      </c>
      <c r="N160" s="255">
        <v>1170</v>
      </c>
      <c r="O160" s="253">
        <v>1170</v>
      </c>
      <c r="P160" s="254">
        <v>1170</v>
      </c>
      <c r="Q160" s="254">
        <v>1170</v>
      </c>
      <c r="R160" s="254">
        <v>1170</v>
      </c>
      <c r="S160" s="254">
        <v>1170</v>
      </c>
      <c r="T160" s="254">
        <v>1170</v>
      </c>
      <c r="U160" s="254">
        <v>1170</v>
      </c>
      <c r="V160" s="254">
        <v>1170</v>
      </c>
      <c r="W160" s="255">
        <v>1170</v>
      </c>
      <c r="X160" s="256">
        <v>1170</v>
      </c>
    </row>
    <row r="161" spans="1:27" s="388" customFormat="1" x14ac:dyDescent="0.2">
      <c r="A161" s="257" t="s">
        <v>6</v>
      </c>
      <c r="B161" s="258">
        <v>1147.78</v>
      </c>
      <c r="C161" s="259">
        <v>1150</v>
      </c>
      <c r="D161" s="259">
        <v>1162.22</v>
      </c>
      <c r="E161" s="259">
        <v>1177</v>
      </c>
      <c r="F161" s="259">
        <v>1176.27</v>
      </c>
      <c r="G161" s="259">
        <v>1153.27</v>
      </c>
      <c r="H161" s="259">
        <v>1146.74</v>
      </c>
      <c r="I161" s="259">
        <v>1201.46</v>
      </c>
      <c r="J161" s="260">
        <v>1202.73</v>
      </c>
      <c r="K161" s="258">
        <v>1104.76</v>
      </c>
      <c r="L161" s="259">
        <v>1167.56</v>
      </c>
      <c r="M161" s="259">
        <v>1183.56</v>
      </c>
      <c r="N161" s="260">
        <v>1227.46</v>
      </c>
      <c r="O161" s="258">
        <v>1165</v>
      </c>
      <c r="P161" s="259">
        <v>1170.79</v>
      </c>
      <c r="Q161" s="259">
        <v>1161.7910449999999</v>
      </c>
      <c r="R161" s="259">
        <v>1152.1400000000001</v>
      </c>
      <c r="S161" s="259">
        <v>1184.77</v>
      </c>
      <c r="T161" s="259">
        <v>1185.3699999999999</v>
      </c>
      <c r="U161" s="259">
        <v>1213.4100000000001</v>
      </c>
      <c r="V161" s="259">
        <v>1215.3800000000001</v>
      </c>
      <c r="W161" s="260">
        <v>1230</v>
      </c>
      <c r="X161" s="261">
        <v>1178.96</v>
      </c>
    </row>
    <row r="162" spans="1:27" s="388" customFormat="1" x14ac:dyDescent="0.2">
      <c r="A162" s="248" t="s">
        <v>7</v>
      </c>
      <c r="B162" s="262">
        <v>100</v>
      </c>
      <c r="C162" s="263">
        <v>89.74</v>
      </c>
      <c r="D162" s="263">
        <v>97.2</v>
      </c>
      <c r="E162" s="263">
        <v>98</v>
      </c>
      <c r="F162" s="263">
        <v>100</v>
      </c>
      <c r="G162" s="263">
        <v>96.15</v>
      </c>
      <c r="H162" s="263">
        <v>95.35</v>
      </c>
      <c r="I162" s="263">
        <v>100</v>
      </c>
      <c r="J162" s="264">
        <v>100</v>
      </c>
      <c r="K162" s="262">
        <v>95.24</v>
      </c>
      <c r="L162" s="263">
        <v>97.56</v>
      </c>
      <c r="M162" s="263">
        <v>96.61</v>
      </c>
      <c r="N162" s="264">
        <v>81.36</v>
      </c>
      <c r="O162" s="262">
        <v>100</v>
      </c>
      <c r="P162" s="263">
        <v>86.84</v>
      </c>
      <c r="Q162" s="263">
        <v>91.04</v>
      </c>
      <c r="R162" s="263">
        <v>88.1</v>
      </c>
      <c r="S162" s="263">
        <v>97.73</v>
      </c>
      <c r="T162" s="263">
        <v>96.3</v>
      </c>
      <c r="U162" s="263">
        <v>97.73</v>
      </c>
      <c r="V162" s="263">
        <v>100</v>
      </c>
      <c r="W162" s="264">
        <v>85.19</v>
      </c>
      <c r="X162" s="265">
        <v>91.68</v>
      </c>
      <c r="Z162" s="227"/>
      <c r="AA162" s="227"/>
    </row>
    <row r="163" spans="1:27" s="388" customFormat="1" x14ac:dyDescent="0.2">
      <c r="A163" s="248" t="s">
        <v>8</v>
      </c>
      <c r="B163" s="266">
        <v>4.7100000000000003E-2</v>
      </c>
      <c r="C163" s="267">
        <v>5.3699999999999998E-2</v>
      </c>
      <c r="D163" s="267">
        <v>4.9000000000000002E-2</v>
      </c>
      <c r="E163" s="267">
        <v>4.53E-2</v>
      </c>
      <c r="F163" s="267">
        <v>4.5900000000000003E-2</v>
      </c>
      <c r="G163" s="267">
        <v>4.9000000000000002E-2</v>
      </c>
      <c r="H163" s="267">
        <v>4.8000000000000001E-2</v>
      </c>
      <c r="I163" s="267">
        <v>3.5999999999999997E-2</v>
      </c>
      <c r="J163" s="268">
        <v>5.0900000000000001E-2</v>
      </c>
      <c r="K163" s="266">
        <v>5.8099999999999999E-2</v>
      </c>
      <c r="L163" s="267">
        <v>4.9000000000000002E-2</v>
      </c>
      <c r="M163" s="267">
        <v>4.8000000000000001E-2</v>
      </c>
      <c r="N163" s="268">
        <v>7.0900000000000005E-2</v>
      </c>
      <c r="O163" s="266">
        <v>0.05</v>
      </c>
      <c r="P163" s="267">
        <v>6.2600000000000003E-2</v>
      </c>
      <c r="Q163" s="267">
        <v>5.79E-2</v>
      </c>
      <c r="R163" s="267">
        <v>5.6500000000000002E-2</v>
      </c>
      <c r="S163" s="267">
        <v>5.5100000000000003E-2</v>
      </c>
      <c r="T163" s="267">
        <v>4.3099999999999999E-2</v>
      </c>
      <c r="U163" s="267">
        <v>4.5499999999999999E-2</v>
      </c>
      <c r="V163" s="267">
        <v>4.8800000000000003E-2</v>
      </c>
      <c r="W163" s="268">
        <v>7.0499999999999993E-2</v>
      </c>
      <c r="X163" s="269">
        <v>5.74E-2</v>
      </c>
      <c r="Z163" s="227"/>
      <c r="AA163" s="227"/>
    </row>
    <row r="164" spans="1:27" s="388" customFormat="1" x14ac:dyDescent="0.2">
      <c r="A164" s="257" t="s">
        <v>1</v>
      </c>
      <c r="B164" s="270">
        <f>B161/B160*100-100</f>
        <v>-1.8991452991453031</v>
      </c>
      <c r="C164" s="271">
        <f t="shared" ref="C164:E164" si="69">C161/C160*100-100</f>
        <v>-1.7094017094017175</v>
      </c>
      <c r="D164" s="271">
        <f t="shared" si="69"/>
        <v>-0.66495726495726615</v>
      </c>
      <c r="E164" s="271">
        <f t="shared" si="69"/>
        <v>0.59829059829058906</v>
      </c>
      <c r="F164" s="271">
        <f>F161/F160*100-100</f>
        <v>0.53589743589743932</v>
      </c>
      <c r="G164" s="271">
        <f t="shared" ref="G164:X164" si="70">G161/G160*100-100</f>
        <v>-1.4299145299145266</v>
      </c>
      <c r="H164" s="271">
        <f t="shared" si="70"/>
        <v>-1.9880341880341774</v>
      </c>
      <c r="I164" s="271">
        <f t="shared" si="70"/>
        <v>2.6888888888888971</v>
      </c>
      <c r="J164" s="272">
        <f t="shared" si="70"/>
        <v>2.7974358974359035</v>
      </c>
      <c r="K164" s="270">
        <f t="shared" si="70"/>
        <v>-5.5760683760683776</v>
      </c>
      <c r="L164" s="271">
        <f t="shared" si="70"/>
        <v>-0.20854700854701491</v>
      </c>
      <c r="M164" s="271">
        <f t="shared" si="70"/>
        <v>1.158974358974362</v>
      </c>
      <c r="N164" s="272">
        <f t="shared" si="70"/>
        <v>4.9111111111111114</v>
      </c>
      <c r="O164" s="270">
        <f t="shared" si="70"/>
        <v>-0.42735042735043294</v>
      </c>
      <c r="P164" s="271">
        <f t="shared" si="70"/>
        <v>6.7521367521379716E-2</v>
      </c>
      <c r="Q164" s="271">
        <f t="shared" si="70"/>
        <v>-0.7016200854700827</v>
      </c>
      <c r="R164" s="271">
        <f t="shared" si="70"/>
        <v>-1.5264957264957104</v>
      </c>
      <c r="S164" s="271">
        <f t="shared" si="70"/>
        <v>1.2623931623931668</v>
      </c>
      <c r="T164" s="271">
        <f t="shared" si="70"/>
        <v>1.3136752136751966</v>
      </c>
      <c r="U164" s="271">
        <f t="shared" si="70"/>
        <v>3.7102564102564202</v>
      </c>
      <c r="V164" s="271">
        <f t="shared" si="70"/>
        <v>3.8786324786324968</v>
      </c>
      <c r="W164" s="272">
        <f t="shared" si="70"/>
        <v>5.1282051282051384</v>
      </c>
      <c r="X164" s="273">
        <f t="shared" si="70"/>
        <v>0.7658119658119773</v>
      </c>
      <c r="Z164" s="227"/>
      <c r="AA164" s="227"/>
    </row>
    <row r="165" spans="1:27" s="388" customFormat="1" ht="13.5" thickBot="1" x14ac:dyDescent="0.25">
      <c r="A165" s="274" t="s">
        <v>27</v>
      </c>
      <c r="B165" s="275">
        <f>B161-B147</f>
        <v>90.129999999999882</v>
      </c>
      <c r="C165" s="276">
        <f t="shared" ref="C165:X165" si="71">C161-C147</f>
        <v>107.8900000000001</v>
      </c>
      <c r="D165" s="276">
        <f t="shared" si="71"/>
        <v>114.72000000000003</v>
      </c>
      <c r="E165" s="276">
        <f t="shared" si="71"/>
        <v>107.6400000000001</v>
      </c>
      <c r="F165" s="276">
        <f t="shared" si="71"/>
        <v>88.180000000000064</v>
      </c>
      <c r="G165" s="276">
        <f t="shared" si="71"/>
        <v>52.650000000000091</v>
      </c>
      <c r="H165" s="276">
        <f t="shared" si="71"/>
        <v>39.690000000000055</v>
      </c>
      <c r="I165" s="276">
        <f t="shared" si="71"/>
        <v>57.600000000000136</v>
      </c>
      <c r="J165" s="277">
        <f t="shared" si="71"/>
        <v>77.420000000000073</v>
      </c>
      <c r="K165" s="275">
        <f t="shared" si="71"/>
        <v>40.759999999999991</v>
      </c>
      <c r="L165" s="276">
        <f t="shared" si="71"/>
        <v>92.190000000000055</v>
      </c>
      <c r="M165" s="276">
        <f t="shared" si="71"/>
        <v>94.069999999999936</v>
      </c>
      <c r="N165" s="277">
        <f t="shared" si="71"/>
        <v>88.289999999999964</v>
      </c>
      <c r="O165" s="275">
        <f t="shared" si="71"/>
        <v>125.74074100000007</v>
      </c>
      <c r="P165" s="276">
        <f t="shared" si="71"/>
        <v>83.099999999999909</v>
      </c>
      <c r="Q165" s="276">
        <f t="shared" si="71"/>
        <v>98.261632999999847</v>
      </c>
      <c r="R165" s="276">
        <f t="shared" si="71"/>
        <v>87.3900000000001</v>
      </c>
      <c r="S165" s="276">
        <f t="shared" si="71"/>
        <v>72.720000000000027</v>
      </c>
      <c r="T165" s="276">
        <f t="shared" si="71"/>
        <v>98.199999999999818</v>
      </c>
      <c r="U165" s="276">
        <f t="shared" si="71"/>
        <v>90.480000000000018</v>
      </c>
      <c r="V165" s="276">
        <f t="shared" si="71"/>
        <v>81.260000000000218</v>
      </c>
      <c r="W165" s="277">
        <f t="shared" si="71"/>
        <v>83.599999999999909</v>
      </c>
      <c r="X165" s="278">
        <f t="shared" si="71"/>
        <v>80</v>
      </c>
      <c r="Z165" s="227"/>
      <c r="AA165" s="227"/>
    </row>
    <row r="166" spans="1:27" s="388" customFormat="1" x14ac:dyDescent="0.2">
      <c r="A166" s="279" t="s">
        <v>51</v>
      </c>
      <c r="B166" s="280">
        <v>224</v>
      </c>
      <c r="C166" s="281">
        <v>485</v>
      </c>
      <c r="D166" s="281">
        <v>485</v>
      </c>
      <c r="E166" s="281">
        <v>620</v>
      </c>
      <c r="F166" s="281">
        <v>670</v>
      </c>
      <c r="G166" s="281">
        <v>674</v>
      </c>
      <c r="H166" s="281">
        <v>557</v>
      </c>
      <c r="I166" s="281">
        <v>570</v>
      </c>
      <c r="J166" s="282">
        <v>454</v>
      </c>
      <c r="K166" s="280">
        <v>268</v>
      </c>
      <c r="L166" s="281">
        <v>527</v>
      </c>
      <c r="M166" s="281">
        <v>766</v>
      </c>
      <c r="N166" s="282">
        <v>767</v>
      </c>
      <c r="O166" s="280">
        <v>345</v>
      </c>
      <c r="P166" s="281">
        <v>508</v>
      </c>
      <c r="Q166" s="281">
        <v>886</v>
      </c>
      <c r="R166" s="281">
        <v>567</v>
      </c>
      <c r="S166" s="281">
        <v>567</v>
      </c>
      <c r="T166" s="281">
        <v>691</v>
      </c>
      <c r="U166" s="281">
        <v>578</v>
      </c>
      <c r="V166" s="281">
        <v>703</v>
      </c>
      <c r="W166" s="282">
        <v>351</v>
      </c>
      <c r="X166" s="283">
        <f>SUM(B166:W166)</f>
        <v>12263</v>
      </c>
      <c r="Y166" s="227" t="s">
        <v>56</v>
      </c>
      <c r="Z166" s="284">
        <f>X152-X166</f>
        <v>4</v>
      </c>
      <c r="AA166" s="285">
        <f>Z166/X152</f>
        <v>3.2607809570392107E-4</v>
      </c>
    </row>
    <row r="167" spans="1:27" s="388" customFormat="1" x14ac:dyDescent="0.2">
      <c r="A167" s="286" t="s">
        <v>28</v>
      </c>
      <c r="B167" s="322">
        <v>55</v>
      </c>
      <c r="C167" s="242">
        <v>54</v>
      </c>
      <c r="D167" s="242">
        <v>54</v>
      </c>
      <c r="E167" s="242">
        <v>53.5</v>
      </c>
      <c r="F167" s="242">
        <v>53</v>
      </c>
      <c r="G167" s="242">
        <v>52.5</v>
      </c>
      <c r="H167" s="242">
        <v>52.5</v>
      </c>
      <c r="I167" s="242">
        <v>52</v>
      </c>
      <c r="J167" s="372">
        <v>52</v>
      </c>
      <c r="K167" s="244">
        <v>58</v>
      </c>
      <c r="L167" s="242">
        <v>56.5</v>
      </c>
      <c r="M167" s="242">
        <v>55</v>
      </c>
      <c r="N167" s="372">
        <v>54.5</v>
      </c>
      <c r="O167" s="244">
        <v>56.5</v>
      </c>
      <c r="P167" s="242">
        <v>54.5</v>
      </c>
      <c r="Q167" s="242">
        <v>54</v>
      </c>
      <c r="R167" s="242">
        <v>53.5</v>
      </c>
      <c r="S167" s="242">
        <v>53.5</v>
      </c>
      <c r="T167" s="242">
        <v>53</v>
      </c>
      <c r="U167" s="242">
        <v>52.5</v>
      </c>
      <c r="V167" s="242">
        <v>51.5</v>
      </c>
      <c r="W167" s="372">
        <v>51.5</v>
      </c>
      <c r="X167" s="235"/>
      <c r="Y167" s="227" t="s">
        <v>57</v>
      </c>
      <c r="Z167" s="227">
        <v>51.55</v>
      </c>
      <c r="AA167" s="227"/>
    </row>
    <row r="168" spans="1:27" s="388" customFormat="1" ht="13.5" thickBot="1" x14ac:dyDescent="0.25">
      <c r="A168" s="287" t="s">
        <v>26</v>
      </c>
      <c r="B168" s="374">
        <f>B167-B153</f>
        <v>1.5</v>
      </c>
      <c r="C168" s="386">
        <f t="shared" ref="C168:W168" si="72">C167-C153</f>
        <v>2</v>
      </c>
      <c r="D168" s="386">
        <f t="shared" si="72"/>
        <v>2</v>
      </c>
      <c r="E168" s="386">
        <f t="shared" si="72"/>
        <v>2</v>
      </c>
      <c r="F168" s="386">
        <f t="shared" si="72"/>
        <v>2</v>
      </c>
      <c r="G168" s="386">
        <f t="shared" si="72"/>
        <v>2.5</v>
      </c>
      <c r="H168" s="386">
        <f t="shared" si="72"/>
        <v>2.5</v>
      </c>
      <c r="I168" s="386">
        <f t="shared" si="72"/>
        <v>2.5</v>
      </c>
      <c r="J168" s="387">
        <f t="shared" si="72"/>
        <v>2.5</v>
      </c>
      <c r="K168" s="374">
        <f t="shared" si="72"/>
        <v>2.5</v>
      </c>
      <c r="L168" s="386">
        <f t="shared" si="72"/>
        <v>2</v>
      </c>
      <c r="M168" s="386">
        <f t="shared" si="72"/>
        <v>2</v>
      </c>
      <c r="N168" s="387">
        <f t="shared" si="72"/>
        <v>2</v>
      </c>
      <c r="O168" s="374">
        <f t="shared" si="72"/>
        <v>1.5</v>
      </c>
      <c r="P168" s="386">
        <f t="shared" si="72"/>
        <v>2</v>
      </c>
      <c r="Q168" s="386">
        <f t="shared" si="72"/>
        <v>2</v>
      </c>
      <c r="R168" s="386">
        <f t="shared" si="72"/>
        <v>2</v>
      </c>
      <c r="S168" s="386">
        <f t="shared" si="72"/>
        <v>2</v>
      </c>
      <c r="T168" s="386">
        <f t="shared" si="72"/>
        <v>2</v>
      </c>
      <c r="U168" s="386">
        <f t="shared" si="72"/>
        <v>2</v>
      </c>
      <c r="V168" s="386">
        <f t="shared" si="72"/>
        <v>2</v>
      </c>
      <c r="W168" s="387">
        <f t="shared" si="72"/>
        <v>2</v>
      </c>
      <c r="X168" s="236"/>
      <c r="Y168" s="227" t="s">
        <v>26</v>
      </c>
      <c r="Z168" s="227">
        <f>Z167-Z153</f>
        <v>1.759999999999998</v>
      </c>
      <c r="AA168" s="227"/>
    </row>
    <row r="169" spans="1:27" x14ac:dyDescent="0.2">
      <c r="K169" s="239" t="s">
        <v>66</v>
      </c>
    </row>
    <row r="170" spans="1:27" s="397" customFormat="1" x14ac:dyDescent="0.2"/>
    <row r="171" spans="1:27" s="397" customFormat="1" x14ac:dyDescent="0.2">
      <c r="B171" s="397">
        <v>55</v>
      </c>
      <c r="C171" s="397">
        <v>54</v>
      </c>
      <c r="D171" s="397">
        <v>53.5</v>
      </c>
      <c r="E171" s="397">
        <v>53</v>
      </c>
      <c r="F171" s="397">
        <v>52.5</v>
      </c>
      <c r="G171" s="397">
        <v>52.5</v>
      </c>
      <c r="H171" s="397">
        <v>52</v>
      </c>
      <c r="I171" s="397">
        <v>52</v>
      </c>
      <c r="J171" s="397">
        <v>58</v>
      </c>
      <c r="K171" s="397">
        <v>56.5</v>
      </c>
      <c r="L171" s="397">
        <v>55</v>
      </c>
      <c r="M171" s="397">
        <v>54.5</v>
      </c>
      <c r="N171" s="397">
        <v>56.5</v>
      </c>
      <c r="O171" s="397">
        <v>54.5</v>
      </c>
      <c r="P171" s="397">
        <v>54</v>
      </c>
      <c r="Q171" s="397">
        <v>54</v>
      </c>
      <c r="R171" s="397">
        <v>53.5</v>
      </c>
      <c r="S171" s="397">
        <v>53.5</v>
      </c>
      <c r="T171" s="397">
        <v>53</v>
      </c>
      <c r="U171" s="397">
        <v>52.5</v>
      </c>
      <c r="V171" s="397">
        <v>51.5</v>
      </c>
      <c r="W171" s="397">
        <v>51.5</v>
      </c>
    </row>
    <row r="172" spans="1:27" ht="13.5" thickBot="1" x14ac:dyDescent="0.25">
      <c r="B172" s="239">
        <v>1170</v>
      </c>
      <c r="C172" s="239">
        <v>1170</v>
      </c>
      <c r="D172" s="239">
        <v>1170</v>
      </c>
      <c r="E172" s="239">
        <v>1170</v>
      </c>
      <c r="F172" s="239">
        <v>1170</v>
      </c>
      <c r="G172" s="239">
        <v>1170</v>
      </c>
      <c r="H172" s="239">
        <v>1170</v>
      </c>
      <c r="I172" s="239">
        <v>1170</v>
      </c>
      <c r="J172" s="239">
        <v>1170</v>
      </c>
      <c r="K172" s="239">
        <v>1170</v>
      </c>
      <c r="L172" s="239">
        <v>1170</v>
      </c>
      <c r="M172" s="332">
        <v>1170</v>
      </c>
      <c r="N172" s="332">
        <v>1170</v>
      </c>
      <c r="O172" s="332">
        <v>1170</v>
      </c>
      <c r="P172" s="239">
        <v>1170</v>
      </c>
      <c r="Q172" s="239">
        <v>1170</v>
      </c>
      <c r="R172" s="239">
        <v>1170</v>
      </c>
      <c r="S172" s="239">
        <v>1170</v>
      </c>
      <c r="T172" s="239">
        <v>1170</v>
      </c>
      <c r="U172" s="239">
        <v>1170</v>
      </c>
      <c r="V172" s="239">
        <v>1170</v>
      </c>
      <c r="W172" s="239">
        <v>1170</v>
      </c>
    </row>
    <row r="173" spans="1:27" s="390" customFormat="1" ht="13.5" thickBot="1" x14ac:dyDescent="0.25">
      <c r="A173" s="247" t="s">
        <v>91</v>
      </c>
      <c r="B173" s="539" t="s">
        <v>53</v>
      </c>
      <c r="C173" s="540"/>
      <c r="D173" s="540"/>
      <c r="E173" s="540"/>
      <c r="F173" s="540"/>
      <c r="G173" s="540"/>
      <c r="H173" s="540"/>
      <c r="I173" s="541"/>
      <c r="J173" s="539" t="s">
        <v>75</v>
      </c>
      <c r="K173" s="540"/>
      <c r="L173" s="540"/>
      <c r="M173" s="541"/>
      <c r="N173" s="539" t="s">
        <v>63</v>
      </c>
      <c r="O173" s="540"/>
      <c r="P173" s="540"/>
      <c r="Q173" s="540"/>
      <c r="R173" s="540"/>
      <c r="S173" s="540"/>
      <c r="T173" s="540"/>
      <c r="U173" s="540"/>
      <c r="V173" s="540"/>
      <c r="W173" s="541"/>
      <c r="X173" s="292" t="s">
        <v>55</v>
      </c>
    </row>
    <row r="174" spans="1:27" s="390" customFormat="1" x14ac:dyDescent="0.2">
      <c r="A174" s="248" t="s">
        <v>54</v>
      </c>
      <c r="B174" s="314">
        <v>1</v>
      </c>
      <c r="C174" s="251">
        <v>2</v>
      </c>
      <c r="D174" s="251">
        <v>3</v>
      </c>
      <c r="E174" s="251">
        <v>4</v>
      </c>
      <c r="F174" s="251">
        <v>5</v>
      </c>
      <c r="G174" s="251">
        <v>6</v>
      </c>
      <c r="H174" s="251">
        <v>7</v>
      </c>
      <c r="I174" s="251">
        <v>8</v>
      </c>
      <c r="J174" s="314">
        <v>1</v>
      </c>
      <c r="K174" s="251">
        <v>2</v>
      </c>
      <c r="L174" s="251">
        <v>3</v>
      </c>
      <c r="M174" s="371">
        <v>4</v>
      </c>
      <c r="N174" s="314">
        <v>1</v>
      </c>
      <c r="O174" s="251">
        <v>2</v>
      </c>
      <c r="P174" s="251">
        <v>3</v>
      </c>
      <c r="Q174" s="251">
        <v>4</v>
      </c>
      <c r="R174" s="251">
        <v>5</v>
      </c>
      <c r="S174" s="251">
        <v>6</v>
      </c>
      <c r="T174" s="251">
        <v>7</v>
      </c>
      <c r="U174" s="251">
        <v>8</v>
      </c>
      <c r="V174" s="251">
        <v>9</v>
      </c>
      <c r="W174" s="371">
        <v>10</v>
      </c>
      <c r="X174" s="291"/>
    </row>
    <row r="175" spans="1:27" s="390" customFormat="1" x14ac:dyDescent="0.2">
      <c r="A175" s="248" t="s">
        <v>2</v>
      </c>
      <c r="B175" s="352">
        <v>1</v>
      </c>
      <c r="C175" s="353">
        <v>2</v>
      </c>
      <c r="D175" s="354">
        <v>3</v>
      </c>
      <c r="E175" s="355">
        <v>4</v>
      </c>
      <c r="F175" s="356">
        <v>5</v>
      </c>
      <c r="G175" s="357">
        <v>6</v>
      </c>
      <c r="H175" s="358">
        <v>7</v>
      </c>
      <c r="I175" s="376">
        <v>8</v>
      </c>
      <c r="J175" s="352">
        <v>1</v>
      </c>
      <c r="K175" s="353">
        <v>2</v>
      </c>
      <c r="L175" s="354">
        <v>3</v>
      </c>
      <c r="M175" s="355">
        <v>4</v>
      </c>
      <c r="N175" s="352">
        <v>1</v>
      </c>
      <c r="O175" s="353">
        <v>2</v>
      </c>
      <c r="P175" s="354">
        <v>3</v>
      </c>
      <c r="Q175" s="354">
        <v>3</v>
      </c>
      <c r="R175" s="355">
        <v>4</v>
      </c>
      <c r="S175" s="355">
        <v>4</v>
      </c>
      <c r="T175" s="356">
        <v>5</v>
      </c>
      <c r="U175" s="357">
        <v>6</v>
      </c>
      <c r="V175" s="358">
        <v>7</v>
      </c>
      <c r="W175" s="376">
        <v>8</v>
      </c>
      <c r="X175" s="226" t="s">
        <v>0</v>
      </c>
    </row>
    <row r="176" spans="1:27" s="390" customFormat="1" x14ac:dyDescent="0.2">
      <c r="A176" s="252" t="s">
        <v>3</v>
      </c>
      <c r="B176" s="253">
        <v>1270</v>
      </c>
      <c r="C176" s="254">
        <v>1270</v>
      </c>
      <c r="D176" s="254">
        <v>1270</v>
      </c>
      <c r="E176" s="254">
        <v>1270</v>
      </c>
      <c r="F176" s="254">
        <v>1270</v>
      </c>
      <c r="G176" s="254">
        <v>1270</v>
      </c>
      <c r="H176" s="254">
        <v>1270</v>
      </c>
      <c r="I176" s="254">
        <v>1270</v>
      </c>
      <c r="J176" s="253">
        <v>1270</v>
      </c>
      <c r="K176" s="254">
        <v>1270</v>
      </c>
      <c r="L176" s="254">
        <v>1270</v>
      </c>
      <c r="M176" s="255">
        <v>1270</v>
      </c>
      <c r="N176" s="253">
        <v>1270</v>
      </c>
      <c r="O176" s="254">
        <v>1270</v>
      </c>
      <c r="P176" s="254">
        <v>1270</v>
      </c>
      <c r="Q176" s="254">
        <v>1270</v>
      </c>
      <c r="R176" s="254">
        <v>1270</v>
      </c>
      <c r="S176" s="254">
        <v>1270</v>
      </c>
      <c r="T176" s="254">
        <v>1270</v>
      </c>
      <c r="U176" s="254">
        <v>1270</v>
      </c>
      <c r="V176" s="254">
        <v>1270</v>
      </c>
      <c r="W176" s="255">
        <v>1270</v>
      </c>
      <c r="X176" s="256">
        <v>1270</v>
      </c>
    </row>
    <row r="177" spans="1:27" s="390" customFormat="1" x14ac:dyDescent="0.2">
      <c r="A177" s="257" t="s">
        <v>6</v>
      </c>
      <c r="B177" s="258">
        <v>1186.3599999999999</v>
      </c>
      <c r="C177" s="259">
        <v>1246.3900000000001</v>
      </c>
      <c r="D177" s="259">
        <v>1269.29</v>
      </c>
      <c r="E177" s="259">
        <v>1287.29</v>
      </c>
      <c r="F177" s="259">
        <v>1311.5</v>
      </c>
      <c r="G177" s="259">
        <v>1350.63</v>
      </c>
      <c r="H177" s="259">
        <v>1364.62</v>
      </c>
      <c r="I177" s="259">
        <v>1394.55</v>
      </c>
      <c r="J177" s="258">
        <v>1152.67</v>
      </c>
      <c r="K177" s="259">
        <v>1242.4000000000001</v>
      </c>
      <c r="L177" s="259">
        <v>1300</v>
      </c>
      <c r="M177" s="260">
        <v>1387.32</v>
      </c>
      <c r="N177" s="258">
        <v>1186.3599999999999</v>
      </c>
      <c r="O177" s="259">
        <v>1214.705882</v>
      </c>
      <c r="P177" s="259">
        <v>1245.26</v>
      </c>
      <c r="Q177" s="259">
        <v>1243.0769230000001</v>
      </c>
      <c r="R177" s="259">
        <v>1271.3900000000001</v>
      </c>
      <c r="S177" s="259">
        <v>1267.24</v>
      </c>
      <c r="T177" s="259">
        <v>1279.82</v>
      </c>
      <c r="U177" s="259">
        <v>1310.22</v>
      </c>
      <c r="V177" s="259">
        <v>1335.71</v>
      </c>
      <c r="W177" s="260">
        <v>1353.78</v>
      </c>
      <c r="X177" s="261">
        <v>1289.3800000000001</v>
      </c>
    </row>
    <row r="178" spans="1:27" s="390" customFormat="1" x14ac:dyDescent="0.2">
      <c r="A178" s="248" t="s">
        <v>7</v>
      </c>
      <c r="B178" s="262">
        <v>100</v>
      </c>
      <c r="C178" s="263">
        <v>100</v>
      </c>
      <c r="D178" s="263">
        <v>100</v>
      </c>
      <c r="E178" s="263">
        <v>100</v>
      </c>
      <c r="F178" s="263">
        <v>100</v>
      </c>
      <c r="G178" s="263">
        <v>100</v>
      </c>
      <c r="H178" s="263">
        <v>100</v>
      </c>
      <c r="I178" s="263">
        <v>100</v>
      </c>
      <c r="J178" s="262">
        <v>80</v>
      </c>
      <c r="K178" s="263">
        <v>98</v>
      </c>
      <c r="L178" s="263">
        <v>100</v>
      </c>
      <c r="M178" s="264">
        <v>95.12</v>
      </c>
      <c r="N178" s="262">
        <v>100</v>
      </c>
      <c r="O178" s="263">
        <v>100</v>
      </c>
      <c r="P178" s="263">
        <v>100</v>
      </c>
      <c r="Q178" s="263">
        <v>100</v>
      </c>
      <c r="R178" s="263">
        <v>100</v>
      </c>
      <c r="S178" s="263">
        <v>100</v>
      </c>
      <c r="T178" s="263">
        <v>100</v>
      </c>
      <c r="U178" s="263">
        <v>100</v>
      </c>
      <c r="V178" s="263">
        <v>100</v>
      </c>
      <c r="W178" s="264">
        <v>100</v>
      </c>
      <c r="X178" s="265">
        <v>92.95</v>
      </c>
      <c r="Z178" s="227"/>
      <c r="AA178" s="227"/>
    </row>
    <row r="179" spans="1:27" s="390" customFormat="1" x14ac:dyDescent="0.2">
      <c r="A179" s="248" t="s">
        <v>8</v>
      </c>
      <c r="B179" s="266">
        <v>3.6299999999999999E-2</v>
      </c>
      <c r="C179" s="267">
        <v>2.52E-2</v>
      </c>
      <c r="D179" s="267">
        <v>2.4799999999999999E-2</v>
      </c>
      <c r="E179" s="267">
        <v>3.1099999999999999E-2</v>
      </c>
      <c r="F179" s="267">
        <v>3.1300000000000001E-2</v>
      </c>
      <c r="G179" s="267">
        <v>2.9000000000000001E-2</v>
      </c>
      <c r="H179" s="267">
        <v>2.5999999999999999E-2</v>
      </c>
      <c r="I179" s="267">
        <v>2.9899999999999999E-2</v>
      </c>
      <c r="J179" s="266">
        <v>7.5600000000000001E-2</v>
      </c>
      <c r="K179" s="267">
        <v>3.4099999999999998E-2</v>
      </c>
      <c r="L179" s="267">
        <v>3.4099999999999998E-2</v>
      </c>
      <c r="M179" s="268">
        <v>4.4699999999999997E-2</v>
      </c>
      <c r="N179" s="266">
        <v>3.09E-2</v>
      </c>
      <c r="O179" s="267">
        <v>0.03</v>
      </c>
      <c r="P179" s="267">
        <v>2.0899999999999998E-2</v>
      </c>
      <c r="Q179" s="267">
        <v>1.8800000000000001E-2</v>
      </c>
      <c r="R179" s="267">
        <v>2.3599999999999999E-2</v>
      </c>
      <c r="S179" s="267">
        <v>1.7100000000000001E-2</v>
      </c>
      <c r="T179" s="267">
        <v>1.9699999999999999E-2</v>
      </c>
      <c r="U179" s="267">
        <v>1.7999999999999999E-2</v>
      </c>
      <c r="V179" s="267">
        <v>2.63E-2</v>
      </c>
      <c r="W179" s="268">
        <v>2.6499999999999999E-2</v>
      </c>
      <c r="X179" s="269">
        <v>5.4100000000000002E-2</v>
      </c>
      <c r="Z179" s="227"/>
      <c r="AA179" s="227"/>
    </row>
    <row r="180" spans="1:27" s="390" customFormat="1" x14ac:dyDescent="0.2">
      <c r="A180" s="257" t="s">
        <v>1</v>
      </c>
      <c r="B180" s="270">
        <f>B177/B176*100-100</f>
        <v>-6.5858267716535437</v>
      </c>
      <c r="C180" s="271">
        <f t="shared" ref="C180:E180" si="73">C177/C176*100-100</f>
        <v>-1.8590551181102342</v>
      </c>
      <c r="D180" s="271">
        <f t="shared" si="73"/>
        <v>-5.5905511811033648E-2</v>
      </c>
      <c r="E180" s="271">
        <f t="shared" si="73"/>
        <v>1.3614173228346402</v>
      </c>
      <c r="F180" s="271">
        <f>F177/F176*100-100</f>
        <v>3.2677165354330668</v>
      </c>
      <c r="G180" s="271">
        <f t="shared" ref="G180:X180" si="74">G177/G176*100-100</f>
        <v>6.3488188976378126</v>
      </c>
      <c r="H180" s="271">
        <f t="shared" si="74"/>
        <v>7.4503937007874015</v>
      </c>
      <c r="I180" s="271">
        <f t="shared" si="74"/>
        <v>9.8070866141732154</v>
      </c>
      <c r="J180" s="270">
        <f t="shared" si="74"/>
        <v>-9.2385826771653541</v>
      </c>
      <c r="K180" s="271">
        <f t="shared" si="74"/>
        <v>-2.1732283464566962</v>
      </c>
      <c r="L180" s="271">
        <f t="shared" si="74"/>
        <v>2.3622047244094517</v>
      </c>
      <c r="M180" s="272">
        <f t="shared" si="74"/>
        <v>9.2377952755905426</v>
      </c>
      <c r="N180" s="270">
        <f t="shared" si="74"/>
        <v>-6.5858267716535437</v>
      </c>
      <c r="O180" s="271">
        <f t="shared" si="74"/>
        <v>-4.3538675590551179</v>
      </c>
      <c r="P180" s="271">
        <f t="shared" si="74"/>
        <v>-1.9480314960629954</v>
      </c>
      <c r="Q180" s="271">
        <f t="shared" si="74"/>
        <v>-2.1199273228346414</v>
      </c>
      <c r="R180" s="271">
        <f t="shared" si="74"/>
        <v>0.10944881889764702</v>
      </c>
      <c r="S180" s="271">
        <f t="shared" si="74"/>
        <v>-0.21732283464567104</v>
      </c>
      <c r="T180" s="271">
        <f t="shared" si="74"/>
        <v>0.77322834645667626</v>
      </c>
      <c r="U180" s="271">
        <f t="shared" ref="U180" si="75">U177/U176*100-100</f>
        <v>3.1669291338582752</v>
      </c>
      <c r="V180" s="271">
        <f t="shared" si="74"/>
        <v>5.1740157480314934</v>
      </c>
      <c r="W180" s="272">
        <f t="shared" si="74"/>
        <v>6.596850393700791</v>
      </c>
      <c r="X180" s="273">
        <f t="shared" si="74"/>
        <v>1.5259842519685094</v>
      </c>
      <c r="Z180" s="227"/>
      <c r="AA180" s="227"/>
    </row>
    <row r="181" spans="1:27" s="390" customFormat="1" ht="13.5" thickBot="1" x14ac:dyDescent="0.25">
      <c r="A181" s="274" t="s">
        <v>27</v>
      </c>
      <c r="B181" s="275">
        <f>B177-B172</f>
        <v>16.3599999999999</v>
      </c>
      <c r="C181" s="276">
        <f t="shared" ref="C181:W181" si="76">C177-C172</f>
        <v>76.3900000000001</v>
      </c>
      <c r="D181" s="276">
        <f t="shared" si="76"/>
        <v>99.289999999999964</v>
      </c>
      <c r="E181" s="276">
        <f t="shared" si="76"/>
        <v>117.28999999999996</v>
      </c>
      <c r="F181" s="276">
        <f t="shared" si="76"/>
        <v>141.5</v>
      </c>
      <c r="G181" s="276">
        <f t="shared" si="76"/>
        <v>180.63000000000011</v>
      </c>
      <c r="H181" s="276">
        <f t="shared" si="76"/>
        <v>194.61999999999989</v>
      </c>
      <c r="I181" s="276">
        <f t="shared" si="76"/>
        <v>224.54999999999995</v>
      </c>
      <c r="J181" s="275">
        <f t="shared" si="76"/>
        <v>-17.329999999999927</v>
      </c>
      <c r="K181" s="276">
        <f t="shared" si="76"/>
        <v>72.400000000000091</v>
      </c>
      <c r="L181" s="276">
        <f t="shared" si="76"/>
        <v>130</v>
      </c>
      <c r="M181" s="277">
        <f t="shared" si="76"/>
        <v>217.31999999999994</v>
      </c>
      <c r="N181" s="275">
        <f t="shared" si="76"/>
        <v>16.3599999999999</v>
      </c>
      <c r="O181" s="276">
        <f t="shared" si="76"/>
        <v>44.705881999999974</v>
      </c>
      <c r="P181" s="276">
        <f t="shared" si="76"/>
        <v>75.259999999999991</v>
      </c>
      <c r="Q181" s="276">
        <f t="shared" si="76"/>
        <v>73.076923000000079</v>
      </c>
      <c r="R181" s="276">
        <f t="shared" si="76"/>
        <v>101.3900000000001</v>
      </c>
      <c r="S181" s="276">
        <f t="shared" si="76"/>
        <v>97.240000000000009</v>
      </c>
      <c r="T181" s="276">
        <f t="shared" si="76"/>
        <v>109.81999999999994</v>
      </c>
      <c r="U181" s="276">
        <f t="shared" si="76"/>
        <v>140.22000000000003</v>
      </c>
      <c r="V181" s="276">
        <f t="shared" si="76"/>
        <v>165.71000000000004</v>
      </c>
      <c r="W181" s="277">
        <f t="shared" si="76"/>
        <v>183.77999999999997</v>
      </c>
      <c r="X181" s="278">
        <f>X177-X161</f>
        <v>110.42000000000007</v>
      </c>
      <c r="Z181" s="227"/>
      <c r="AA181" s="227"/>
    </row>
    <row r="182" spans="1:27" s="390" customFormat="1" x14ac:dyDescent="0.2">
      <c r="A182" s="279" t="s">
        <v>51</v>
      </c>
      <c r="B182" s="280">
        <v>291</v>
      </c>
      <c r="C182" s="281">
        <v>448</v>
      </c>
      <c r="D182" s="281">
        <v>761</v>
      </c>
      <c r="E182" s="281">
        <v>744</v>
      </c>
      <c r="F182" s="281">
        <v>550</v>
      </c>
      <c r="G182" s="281">
        <v>701</v>
      </c>
      <c r="H182" s="281">
        <v>696</v>
      </c>
      <c r="I182" s="281">
        <v>544</v>
      </c>
      <c r="J182" s="280">
        <v>215</v>
      </c>
      <c r="K182" s="281">
        <v>721</v>
      </c>
      <c r="L182" s="281">
        <v>827</v>
      </c>
      <c r="M182" s="282">
        <v>551</v>
      </c>
      <c r="N182" s="280">
        <v>468</v>
      </c>
      <c r="O182" s="281">
        <v>657</v>
      </c>
      <c r="P182" s="281">
        <v>488</v>
      </c>
      <c r="Q182" s="281">
        <v>488</v>
      </c>
      <c r="R182" s="281">
        <v>422</v>
      </c>
      <c r="S182" s="281">
        <v>422</v>
      </c>
      <c r="T182" s="281">
        <v>753</v>
      </c>
      <c r="U182" s="281">
        <v>622</v>
      </c>
      <c r="V182" s="281">
        <v>417</v>
      </c>
      <c r="W182" s="282">
        <v>456</v>
      </c>
      <c r="X182" s="283">
        <f>SUM(B182:W182)</f>
        <v>12242</v>
      </c>
      <c r="Y182" s="227" t="s">
        <v>56</v>
      </c>
      <c r="Z182" s="284">
        <f>X166-X182</f>
        <v>21</v>
      </c>
      <c r="AA182" s="285">
        <f>Z182/X166</f>
        <v>1.712468400880698E-3</v>
      </c>
    </row>
    <row r="183" spans="1:27" s="390" customFormat="1" x14ac:dyDescent="0.2">
      <c r="A183" s="286" t="s">
        <v>28</v>
      </c>
      <c r="B183" s="322">
        <v>59</v>
      </c>
      <c r="C183" s="242">
        <v>57.5</v>
      </c>
      <c r="D183" s="242">
        <v>56.5</v>
      </c>
      <c r="E183" s="242">
        <v>56</v>
      </c>
      <c r="F183" s="242">
        <v>55.5</v>
      </c>
      <c r="G183" s="242">
        <v>55</v>
      </c>
      <c r="H183" s="242">
        <v>54.5</v>
      </c>
      <c r="I183" s="242">
        <v>54</v>
      </c>
      <c r="J183" s="244">
        <v>62</v>
      </c>
      <c r="K183" s="242">
        <v>60</v>
      </c>
      <c r="L183" s="242">
        <v>58</v>
      </c>
      <c r="M183" s="372">
        <v>56.5</v>
      </c>
      <c r="N183" s="244">
        <v>60.5</v>
      </c>
      <c r="O183" s="242">
        <v>58</v>
      </c>
      <c r="P183" s="242">
        <v>57.5</v>
      </c>
      <c r="Q183" s="242">
        <v>57.5</v>
      </c>
      <c r="R183" s="242">
        <v>56.5</v>
      </c>
      <c r="S183" s="242">
        <v>56.5</v>
      </c>
      <c r="T183" s="242">
        <v>56</v>
      </c>
      <c r="U183" s="242">
        <v>55.5</v>
      </c>
      <c r="V183" s="242">
        <v>54</v>
      </c>
      <c r="W183" s="372">
        <v>54</v>
      </c>
      <c r="X183" s="235"/>
      <c r="Y183" s="227" t="s">
        <v>57</v>
      </c>
      <c r="Z183" s="227">
        <v>53.71</v>
      </c>
      <c r="AA183" s="227"/>
    </row>
    <row r="184" spans="1:27" s="390" customFormat="1" ht="13.5" thickBot="1" x14ac:dyDescent="0.25">
      <c r="A184" s="287" t="s">
        <v>26</v>
      </c>
      <c r="B184" s="374">
        <f>B183-B171</f>
        <v>4</v>
      </c>
      <c r="C184" s="386">
        <f t="shared" ref="C184:W184" si="77">C183-C171</f>
        <v>3.5</v>
      </c>
      <c r="D184" s="386">
        <f t="shared" si="77"/>
        <v>3</v>
      </c>
      <c r="E184" s="386">
        <f t="shared" si="77"/>
        <v>3</v>
      </c>
      <c r="F184" s="386">
        <f t="shared" si="77"/>
        <v>3</v>
      </c>
      <c r="G184" s="386">
        <f t="shared" si="77"/>
        <v>2.5</v>
      </c>
      <c r="H184" s="386">
        <f t="shared" si="77"/>
        <v>2.5</v>
      </c>
      <c r="I184" s="386">
        <f t="shared" si="77"/>
        <v>2</v>
      </c>
      <c r="J184" s="374">
        <f t="shared" si="77"/>
        <v>4</v>
      </c>
      <c r="K184" s="386">
        <f t="shared" si="77"/>
        <v>3.5</v>
      </c>
      <c r="L184" s="386">
        <f t="shared" si="77"/>
        <v>3</v>
      </c>
      <c r="M184" s="387">
        <f t="shared" si="77"/>
        <v>2</v>
      </c>
      <c r="N184" s="374">
        <f t="shared" si="77"/>
        <v>4</v>
      </c>
      <c r="O184" s="386">
        <f t="shared" si="77"/>
        <v>3.5</v>
      </c>
      <c r="P184" s="386">
        <f t="shared" si="77"/>
        <v>3.5</v>
      </c>
      <c r="Q184" s="386">
        <f t="shared" si="77"/>
        <v>3.5</v>
      </c>
      <c r="R184" s="386">
        <f t="shared" si="77"/>
        <v>3</v>
      </c>
      <c r="S184" s="386">
        <f t="shared" si="77"/>
        <v>3</v>
      </c>
      <c r="T184" s="386">
        <f t="shared" si="77"/>
        <v>3</v>
      </c>
      <c r="U184" s="386">
        <f t="shared" si="77"/>
        <v>3</v>
      </c>
      <c r="V184" s="386">
        <f t="shared" si="77"/>
        <v>2.5</v>
      </c>
      <c r="W184" s="387">
        <f t="shared" si="77"/>
        <v>2.5</v>
      </c>
      <c r="X184" s="236"/>
      <c r="Y184" s="227" t="s">
        <v>26</v>
      </c>
      <c r="Z184" s="227">
        <f>Z183-Z167</f>
        <v>2.1600000000000037</v>
      </c>
      <c r="AA184" s="227"/>
    </row>
    <row r="185" spans="1:27" x14ac:dyDescent="0.2">
      <c r="C185" s="397"/>
      <c r="D185" s="397"/>
      <c r="E185" s="397"/>
      <c r="F185" s="397"/>
      <c r="G185" s="397">
        <v>55</v>
      </c>
      <c r="H185" s="397"/>
      <c r="I185" s="397"/>
      <c r="J185" s="397">
        <v>62</v>
      </c>
      <c r="K185" s="397"/>
      <c r="L185" s="397"/>
      <c r="M185" s="397"/>
      <c r="N185" s="397"/>
      <c r="O185" s="397"/>
      <c r="P185" s="397"/>
      <c r="Q185" s="397"/>
      <c r="R185" s="397"/>
      <c r="S185" s="397"/>
      <c r="T185" s="397"/>
      <c r="U185" s="397"/>
      <c r="V185" s="397"/>
      <c r="W185" s="397"/>
    </row>
    <row r="186" spans="1:27" ht="13.5" thickBot="1" x14ac:dyDescent="0.25"/>
    <row r="187" spans="1:27" s="399" customFormat="1" ht="13.5" thickBot="1" x14ac:dyDescent="0.25">
      <c r="A187" s="247" t="s">
        <v>93</v>
      </c>
      <c r="B187" s="539" t="s">
        <v>53</v>
      </c>
      <c r="C187" s="540"/>
      <c r="D187" s="540"/>
      <c r="E187" s="540"/>
      <c r="F187" s="540"/>
      <c r="G187" s="540"/>
      <c r="H187" s="540"/>
      <c r="I187" s="541"/>
      <c r="J187" s="539" t="s">
        <v>75</v>
      </c>
      <c r="K187" s="540"/>
      <c r="L187" s="540"/>
      <c r="M187" s="541"/>
      <c r="N187" s="539" t="s">
        <v>63</v>
      </c>
      <c r="O187" s="540"/>
      <c r="P187" s="540"/>
      <c r="Q187" s="540"/>
      <c r="R187" s="540"/>
      <c r="S187" s="540"/>
      <c r="T187" s="540"/>
      <c r="U187" s="540"/>
      <c r="V187" s="540"/>
      <c r="W187" s="541"/>
      <c r="X187" s="292" t="s">
        <v>55</v>
      </c>
    </row>
    <row r="188" spans="1:27" s="399" customFormat="1" x14ac:dyDescent="0.2">
      <c r="A188" s="248" t="s">
        <v>54</v>
      </c>
      <c r="B188" s="314">
        <v>1</v>
      </c>
      <c r="C188" s="251">
        <v>2</v>
      </c>
      <c r="D188" s="251">
        <v>3</v>
      </c>
      <c r="E188" s="251">
        <v>4</v>
      </c>
      <c r="F188" s="251">
        <v>5</v>
      </c>
      <c r="G188" s="251">
        <v>6</v>
      </c>
      <c r="H188" s="251">
        <v>7</v>
      </c>
      <c r="I188" s="251">
        <v>8</v>
      </c>
      <c r="J188" s="314">
        <v>1</v>
      </c>
      <c r="K188" s="251">
        <v>2</v>
      </c>
      <c r="L188" s="251">
        <v>3</v>
      </c>
      <c r="M188" s="371">
        <v>4</v>
      </c>
      <c r="N188" s="314">
        <v>1</v>
      </c>
      <c r="O188" s="251">
        <v>2</v>
      </c>
      <c r="P188" s="251">
        <v>3</v>
      </c>
      <c r="Q188" s="251">
        <v>4</v>
      </c>
      <c r="R188" s="251">
        <v>5</v>
      </c>
      <c r="S188" s="251">
        <v>6</v>
      </c>
      <c r="T188" s="251">
        <v>7</v>
      </c>
      <c r="U188" s="251">
        <v>8</v>
      </c>
      <c r="V188" s="251">
        <v>9</v>
      </c>
      <c r="W188" s="371">
        <v>10</v>
      </c>
      <c r="X188" s="291"/>
    </row>
    <row r="189" spans="1:27" s="399" customFormat="1" x14ac:dyDescent="0.2">
      <c r="A189" s="248" t="s">
        <v>2</v>
      </c>
      <c r="B189" s="352">
        <v>1</v>
      </c>
      <c r="C189" s="353">
        <v>2</v>
      </c>
      <c r="D189" s="354">
        <v>3</v>
      </c>
      <c r="E189" s="355">
        <v>4</v>
      </c>
      <c r="F189" s="356">
        <v>5</v>
      </c>
      <c r="G189" s="357">
        <v>6</v>
      </c>
      <c r="H189" s="358">
        <v>7</v>
      </c>
      <c r="I189" s="376">
        <v>8</v>
      </c>
      <c r="J189" s="352">
        <v>1</v>
      </c>
      <c r="K189" s="353">
        <v>2</v>
      </c>
      <c r="L189" s="354">
        <v>3</v>
      </c>
      <c r="M189" s="355">
        <v>4</v>
      </c>
      <c r="N189" s="352">
        <v>1</v>
      </c>
      <c r="O189" s="353">
        <v>2</v>
      </c>
      <c r="P189" s="354">
        <v>3</v>
      </c>
      <c r="Q189" s="354">
        <v>3</v>
      </c>
      <c r="R189" s="355">
        <v>4</v>
      </c>
      <c r="S189" s="355">
        <v>4</v>
      </c>
      <c r="T189" s="356">
        <v>5</v>
      </c>
      <c r="U189" s="357">
        <v>6</v>
      </c>
      <c r="V189" s="358">
        <v>7</v>
      </c>
      <c r="W189" s="376">
        <v>8</v>
      </c>
      <c r="X189" s="226" t="s">
        <v>0</v>
      </c>
    </row>
    <row r="190" spans="1:27" s="399" customFormat="1" x14ac:dyDescent="0.2">
      <c r="A190" s="252" t="s">
        <v>3</v>
      </c>
      <c r="B190" s="253">
        <v>1370</v>
      </c>
      <c r="C190" s="254">
        <v>1370</v>
      </c>
      <c r="D190" s="254">
        <v>1370</v>
      </c>
      <c r="E190" s="254">
        <v>1370</v>
      </c>
      <c r="F190" s="254">
        <v>1370</v>
      </c>
      <c r="G190" s="254">
        <v>1370</v>
      </c>
      <c r="H190" s="254">
        <v>1370</v>
      </c>
      <c r="I190" s="254">
        <v>1370</v>
      </c>
      <c r="J190" s="253">
        <v>1370</v>
      </c>
      <c r="K190" s="254">
        <v>1370</v>
      </c>
      <c r="L190" s="254">
        <v>1370</v>
      </c>
      <c r="M190" s="255">
        <v>1370</v>
      </c>
      <c r="N190" s="253">
        <v>1370</v>
      </c>
      <c r="O190" s="254">
        <v>1370</v>
      </c>
      <c r="P190" s="254">
        <v>1370</v>
      </c>
      <c r="Q190" s="254">
        <v>1370</v>
      </c>
      <c r="R190" s="254">
        <v>1370</v>
      </c>
      <c r="S190" s="254">
        <v>1370</v>
      </c>
      <c r="T190" s="254">
        <v>1370</v>
      </c>
      <c r="U190" s="254">
        <v>1370</v>
      </c>
      <c r="V190" s="254">
        <v>1370</v>
      </c>
      <c r="W190" s="255">
        <v>1370</v>
      </c>
      <c r="X190" s="256">
        <v>1370</v>
      </c>
    </row>
    <row r="191" spans="1:27" s="399" customFormat="1" x14ac:dyDescent="0.2">
      <c r="A191" s="257" t="s">
        <v>6</v>
      </c>
      <c r="B191" s="258">
        <v>1302.1739130434783</v>
      </c>
      <c r="C191" s="259">
        <v>1336.8292682926829</v>
      </c>
      <c r="D191" s="259">
        <v>1361.6071428571429</v>
      </c>
      <c r="E191" s="259">
        <v>1372.1428571428571</v>
      </c>
      <c r="F191" s="259">
        <v>1385.952380952381</v>
      </c>
      <c r="G191" s="259">
        <v>1399.6363636363637</v>
      </c>
      <c r="H191" s="259">
        <v>1422.0754716981132</v>
      </c>
      <c r="I191" s="259">
        <v>1491.6666666666667</v>
      </c>
      <c r="J191" s="258">
        <v>1273.5294117647059</v>
      </c>
      <c r="K191" s="259">
        <v>1347.2727272727273</v>
      </c>
      <c r="L191" s="259">
        <v>1392.9032258064517</v>
      </c>
      <c r="M191" s="260">
        <v>1489.7619047619048</v>
      </c>
      <c r="N191" s="258">
        <v>1325.1428571428571</v>
      </c>
      <c r="O191" s="259">
        <v>1334.4</v>
      </c>
      <c r="P191" s="259">
        <v>1348.6486486486488</v>
      </c>
      <c r="Q191" s="259">
        <v>1354.2105263157894</v>
      </c>
      <c r="R191" s="259">
        <v>1362.121212121212</v>
      </c>
      <c r="S191" s="259">
        <v>1355.3125</v>
      </c>
      <c r="T191" s="259">
        <v>1401.2068965517242</v>
      </c>
      <c r="U191" s="259">
        <v>1414.6808510638298</v>
      </c>
      <c r="V191" s="259">
        <v>1428.75</v>
      </c>
      <c r="W191" s="260">
        <v>1457.1428571428571</v>
      </c>
      <c r="X191" s="261">
        <v>1384.6971307120084</v>
      </c>
    </row>
    <row r="192" spans="1:27" s="399" customFormat="1" x14ac:dyDescent="0.2">
      <c r="A192" s="248" t="s">
        <v>7</v>
      </c>
      <c r="B192" s="262">
        <v>100</v>
      </c>
      <c r="C192" s="263">
        <v>97.560975609756099</v>
      </c>
      <c r="D192" s="263">
        <v>100</v>
      </c>
      <c r="E192" s="263">
        <v>100</v>
      </c>
      <c r="F192" s="263">
        <v>100</v>
      </c>
      <c r="G192" s="263">
        <v>100</v>
      </c>
      <c r="H192" s="263">
        <v>100</v>
      </c>
      <c r="I192" s="263">
        <v>97.61904761904762</v>
      </c>
      <c r="J192" s="262">
        <v>76.470588235294116</v>
      </c>
      <c r="K192" s="263">
        <v>96.36363636363636</v>
      </c>
      <c r="L192" s="263">
        <v>96.774193548387103</v>
      </c>
      <c r="M192" s="264">
        <v>100</v>
      </c>
      <c r="N192" s="262">
        <v>100</v>
      </c>
      <c r="O192" s="263">
        <v>98</v>
      </c>
      <c r="P192" s="263">
        <v>100</v>
      </c>
      <c r="Q192" s="263">
        <v>97.368421052631575</v>
      </c>
      <c r="R192" s="263">
        <v>100</v>
      </c>
      <c r="S192" s="263">
        <v>100</v>
      </c>
      <c r="T192" s="263">
        <v>100</v>
      </c>
      <c r="U192" s="263">
        <v>100</v>
      </c>
      <c r="V192" s="263">
        <v>100</v>
      </c>
      <c r="W192" s="264">
        <v>100</v>
      </c>
      <c r="X192" s="265">
        <v>93.94261424017003</v>
      </c>
      <c r="Z192" s="227"/>
      <c r="AA192" s="227"/>
    </row>
    <row r="193" spans="1:27" s="399" customFormat="1" x14ac:dyDescent="0.2">
      <c r="A193" s="248" t="s">
        <v>8</v>
      </c>
      <c r="B193" s="266">
        <v>3.8759991615176473E-2</v>
      </c>
      <c r="C193" s="267">
        <v>3.2687310185921255E-2</v>
      </c>
      <c r="D193" s="267">
        <v>4.2321252546352148E-2</v>
      </c>
      <c r="E193" s="267">
        <v>3.894835162937952E-2</v>
      </c>
      <c r="F193" s="267">
        <v>3.8793385504276426E-2</v>
      </c>
      <c r="G193" s="267">
        <v>3.0797355965325832E-2</v>
      </c>
      <c r="H193" s="267">
        <v>3.259472476111723E-2</v>
      </c>
      <c r="I193" s="267">
        <v>3.5591709825827225E-2</v>
      </c>
      <c r="J193" s="266">
        <v>7.7636634030295609E-2</v>
      </c>
      <c r="K193" s="267">
        <v>5.321316101088782E-2</v>
      </c>
      <c r="L193" s="267">
        <v>4.6623009763974071E-2</v>
      </c>
      <c r="M193" s="268">
        <v>4.2617102139546434E-2</v>
      </c>
      <c r="N193" s="266">
        <v>4.5255543758323614E-2</v>
      </c>
      <c r="O193" s="267">
        <v>4.4817908057550239E-2</v>
      </c>
      <c r="P193" s="267">
        <v>3.3256873793841082E-2</v>
      </c>
      <c r="Q193" s="267">
        <v>4.2643753180640447E-2</v>
      </c>
      <c r="R193" s="267">
        <v>3.8244038170312529E-2</v>
      </c>
      <c r="S193" s="267">
        <v>4.3061840731799764E-2</v>
      </c>
      <c r="T193" s="267">
        <v>3.4125648156436185E-2</v>
      </c>
      <c r="U193" s="267">
        <v>3.8520238400287503E-2</v>
      </c>
      <c r="V193" s="267">
        <v>4.0311482182006204E-2</v>
      </c>
      <c r="W193" s="268">
        <v>4.1649938972083592E-2</v>
      </c>
      <c r="X193" s="269">
        <v>5.4318344356813993E-2</v>
      </c>
      <c r="Z193" s="227"/>
      <c r="AA193" s="227"/>
    </row>
    <row r="194" spans="1:27" s="399" customFormat="1" x14ac:dyDescent="0.2">
      <c r="A194" s="257" t="s">
        <v>1</v>
      </c>
      <c r="B194" s="270">
        <f>B191/B190*100-100</f>
        <v>-4.9508092668993982</v>
      </c>
      <c r="C194" s="271">
        <f t="shared" ref="C194:E194" si="78">C191/C190*100-100</f>
        <v>-2.4212212925049101</v>
      </c>
      <c r="D194" s="271">
        <f t="shared" si="78"/>
        <v>-0.61261730969759753</v>
      </c>
      <c r="E194" s="271">
        <f t="shared" si="78"/>
        <v>0.15641293013555924</v>
      </c>
      <c r="F194" s="271">
        <f>F191/F190*100-100</f>
        <v>1.1644073687869394</v>
      </c>
      <c r="G194" s="271">
        <f t="shared" ref="G194:X194" si="79">G191/G190*100-100</f>
        <v>2.1632382216323833</v>
      </c>
      <c r="H194" s="271">
        <f t="shared" si="79"/>
        <v>3.8011293210301602</v>
      </c>
      <c r="I194" s="271">
        <f t="shared" si="79"/>
        <v>8.8807785888077859</v>
      </c>
      <c r="J194" s="270">
        <f t="shared" si="79"/>
        <v>-7.0416487762988424</v>
      </c>
      <c r="K194" s="271">
        <f t="shared" si="79"/>
        <v>-1.6589250165892508</v>
      </c>
      <c r="L194" s="271">
        <f t="shared" si="79"/>
        <v>1.6717683070402813</v>
      </c>
      <c r="M194" s="272">
        <f t="shared" si="79"/>
        <v>8.7417448731317222</v>
      </c>
      <c r="N194" s="270">
        <f t="shared" si="79"/>
        <v>-3.2742440041710097</v>
      </c>
      <c r="O194" s="271">
        <f t="shared" si="79"/>
        <v>-2.5985401459853961</v>
      </c>
      <c r="P194" s="271">
        <f t="shared" si="79"/>
        <v>-1.5584927993687074</v>
      </c>
      <c r="Q194" s="271">
        <f t="shared" si="79"/>
        <v>-1.1525163273146433</v>
      </c>
      <c r="R194" s="271">
        <f t="shared" si="79"/>
        <v>-0.57509400575095526</v>
      </c>
      <c r="S194" s="271">
        <f t="shared" si="79"/>
        <v>-1.0720802919708063</v>
      </c>
      <c r="T194" s="271">
        <f t="shared" si="79"/>
        <v>2.2778756607098103</v>
      </c>
      <c r="U194" s="271">
        <f t="shared" si="79"/>
        <v>3.2613759900605714</v>
      </c>
      <c r="V194" s="271">
        <f t="shared" si="79"/>
        <v>4.2883211678831969</v>
      </c>
      <c r="W194" s="272">
        <f t="shared" si="79"/>
        <v>6.3607924921793568</v>
      </c>
      <c r="X194" s="273">
        <f t="shared" si="79"/>
        <v>1.0727832636502512</v>
      </c>
      <c r="Z194" s="227"/>
      <c r="AA194" s="227"/>
    </row>
    <row r="195" spans="1:27" s="399" customFormat="1" ht="13.5" thickBot="1" x14ac:dyDescent="0.25">
      <c r="A195" s="274" t="s">
        <v>27</v>
      </c>
      <c r="B195" s="275">
        <f>B191-B177</f>
        <v>115.81391304347835</v>
      </c>
      <c r="C195" s="276">
        <f t="shared" ref="C195:X195" si="80">C191-C177</f>
        <v>90.439268292682755</v>
      </c>
      <c r="D195" s="276">
        <f t="shared" si="80"/>
        <v>92.317142857142926</v>
      </c>
      <c r="E195" s="276">
        <f t="shared" si="80"/>
        <v>84.852857142857147</v>
      </c>
      <c r="F195" s="276">
        <f t="shared" si="80"/>
        <v>74.452380952380963</v>
      </c>
      <c r="G195" s="276">
        <f t="shared" si="80"/>
        <v>49.006363636363631</v>
      </c>
      <c r="H195" s="276">
        <f t="shared" si="80"/>
        <v>57.455471698113342</v>
      </c>
      <c r="I195" s="276">
        <f t="shared" si="80"/>
        <v>97.116666666666788</v>
      </c>
      <c r="J195" s="275">
        <f t="shared" si="80"/>
        <v>120.85941176470578</v>
      </c>
      <c r="K195" s="276">
        <f t="shared" si="80"/>
        <v>104.87272727272716</v>
      </c>
      <c r="L195" s="276">
        <f t="shared" si="80"/>
        <v>92.903225806451701</v>
      </c>
      <c r="M195" s="277">
        <f t="shared" si="80"/>
        <v>102.44190476190488</v>
      </c>
      <c r="N195" s="275">
        <f t="shared" si="80"/>
        <v>138.78285714285721</v>
      </c>
      <c r="O195" s="276">
        <f t="shared" si="80"/>
        <v>119.69411800000012</v>
      </c>
      <c r="P195" s="276">
        <f t="shared" si="80"/>
        <v>103.38864864864877</v>
      </c>
      <c r="Q195" s="276">
        <f t="shared" si="80"/>
        <v>111.13360331578929</v>
      </c>
      <c r="R195" s="276">
        <f t="shared" si="80"/>
        <v>90.731212121211911</v>
      </c>
      <c r="S195" s="276">
        <f t="shared" si="80"/>
        <v>88.072499999999991</v>
      </c>
      <c r="T195" s="276">
        <f t="shared" si="80"/>
        <v>121.38689655172425</v>
      </c>
      <c r="U195" s="276">
        <f t="shared" si="80"/>
        <v>104.46085106382975</v>
      </c>
      <c r="V195" s="276">
        <f t="shared" si="80"/>
        <v>93.039999999999964</v>
      </c>
      <c r="W195" s="277">
        <f t="shared" si="80"/>
        <v>103.36285714285714</v>
      </c>
      <c r="X195" s="278">
        <f t="shared" si="80"/>
        <v>95.317130712008293</v>
      </c>
      <c r="Z195" s="227"/>
      <c r="AA195" s="227"/>
    </row>
    <row r="196" spans="1:27" s="399" customFormat="1" x14ac:dyDescent="0.2">
      <c r="A196" s="279" t="s">
        <v>51</v>
      </c>
      <c r="B196" s="280">
        <v>290</v>
      </c>
      <c r="C196" s="281">
        <v>448</v>
      </c>
      <c r="D196" s="281">
        <v>760</v>
      </c>
      <c r="E196" s="281">
        <v>744</v>
      </c>
      <c r="F196" s="281">
        <v>550</v>
      </c>
      <c r="G196" s="281">
        <v>701</v>
      </c>
      <c r="H196" s="281">
        <v>696</v>
      </c>
      <c r="I196" s="281">
        <v>542</v>
      </c>
      <c r="J196" s="280">
        <v>215</v>
      </c>
      <c r="K196" s="281">
        <v>721</v>
      </c>
      <c r="L196" s="281">
        <v>827</v>
      </c>
      <c r="M196" s="282">
        <v>551</v>
      </c>
      <c r="N196" s="280">
        <v>466</v>
      </c>
      <c r="O196" s="281">
        <v>657</v>
      </c>
      <c r="P196" s="281">
        <v>488</v>
      </c>
      <c r="Q196" s="281">
        <v>488</v>
      </c>
      <c r="R196" s="281">
        <v>422</v>
      </c>
      <c r="S196" s="281">
        <v>422</v>
      </c>
      <c r="T196" s="281">
        <v>753</v>
      </c>
      <c r="U196" s="281">
        <v>622</v>
      </c>
      <c r="V196" s="281">
        <v>417</v>
      </c>
      <c r="W196" s="282">
        <v>456</v>
      </c>
      <c r="X196" s="283">
        <f>SUM(B196:W196)</f>
        <v>12236</v>
      </c>
      <c r="Y196" s="227" t="s">
        <v>56</v>
      </c>
      <c r="Z196" s="284">
        <f>X182-X196</f>
        <v>6</v>
      </c>
      <c r="AA196" s="285">
        <f>Z196/X182</f>
        <v>4.9011599411860802E-4</v>
      </c>
    </row>
    <row r="197" spans="1:27" s="399" customFormat="1" x14ac:dyDescent="0.2">
      <c r="A197" s="286" t="s">
        <v>28</v>
      </c>
      <c r="B197" s="322">
        <v>61.5</v>
      </c>
      <c r="C197" s="242">
        <v>60.5</v>
      </c>
      <c r="D197" s="242">
        <v>59.5</v>
      </c>
      <c r="E197" s="242">
        <v>59</v>
      </c>
      <c r="F197" s="242">
        <v>58.5</v>
      </c>
      <c r="G197" s="242">
        <v>58</v>
      </c>
      <c r="H197" s="242">
        <v>57.5</v>
      </c>
      <c r="I197" s="242">
        <v>57</v>
      </c>
      <c r="J197" s="244">
        <v>65</v>
      </c>
      <c r="K197" s="242">
        <v>63</v>
      </c>
      <c r="L197" s="242">
        <v>61</v>
      </c>
      <c r="M197" s="372">
        <v>59.5</v>
      </c>
      <c r="N197" s="244">
        <v>63</v>
      </c>
      <c r="O197" s="242">
        <v>60.5</v>
      </c>
      <c r="P197" s="242">
        <v>60.5</v>
      </c>
      <c r="Q197" s="242">
        <v>60.5</v>
      </c>
      <c r="R197" s="242">
        <v>59.5</v>
      </c>
      <c r="S197" s="242">
        <v>59.5</v>
      </c>
      <c r="T197" s="242">
        <v>58.5</v>
      </c>
      <c r="U197" s="242">
        <v>58</v>
      </c>
      <c r="V197" s="242">
        <v>57</v>
      </c>
      <c r="W197" s="372">
        <v>56.5</v>
      </c>
      <c r="X197" s="235"/>
      <c r="Y197" s="227" t="s">
        <v>57</v>
      </c>
      <c r="Z197" s="227">
        <v>56.7</v>
      </c>
      <c r="AA197" s="227"/>
    </row>
    <row r="198" spans="1:27" s="399" customFormat="1" ht="13.5" thickBot="1" x14ac:dyDescent="0.25">
      <c r="A198" s="287" t="s">
        <v>26</v>
      </c>
      <c r="B198" s="374">
        <f>B197-B183</f>
        <v>2.5</v>
      </c>
      <c r="C198" s="386">
        <f t="shared" ref="C198:W198" si="81">C197-C183</f>
        <v>3</v>
      </c>
      <c r="D198" s="386">
        <f t="shared" si="81"/>
        <v>3</v>
      </c>
      <c r="E198" s="386">
        <f t="shared" si="81"/>
        <v>3</v>
      </c>
      <c r="F198" s="386">
        <f t="shared" si="81"/>
        <v>3</v>
      </c>
      <c r="G198" s="386">
        <f t="shared" si="81"/>
        <v>3</v>
      </c>
      <c r="H198" s="386">
        <f t="shared" si="81"/>
        <v>3</v>
      </c>
      <c r="I198" s="386">
        <f t="shared" si="81"/>
        <v>3</v>
      </c>
      <c r="J198" s="374">
        <f t="shared" si="81"/>
        <v>3</v>
      </c>
      <c r="K198" s="386">
        <f t="shared" si="81"/>
        <v>3</v>
      </c>
      <c r="L198" s="386">
        <f t="shared" si="81"/>
        <v>3</v>
      </c>
      <c r="M198" s="387">
        <f t="shared" si="81"/>
        <v>3</v>
      </c>
      <c r="N198" s="374">
        <f t="shared" si="81"/>
        <v>2.5</v>
      </c>
      <c r="O198" s="386">
        <f t="shared" si="81"/>
        <v>2.5</v>
      </c>
      <c r="P198" s="386">
        <f t="shared" si="81"/>
        <v>3</v>
      </c>
      <c r="Q198" s="386">
        <f t="shared" si="81"/>
        <v>3</v>
      </c>
      <c r="R198" s="386">
        <f t="shared" si="81"/>
        <v>3</v>
      </c>
      <c r="S198" s="386">
        <f t="shared" si="81"/>
        <v>3</v>
      </c>
      <c r="T198" s="386">
        <f t="shared" si="81"/>
        <v>2.5</v>
      </c>
      <c r="U198" s="386">
        <f t="shared" si="81"/>
        <v>2.5</v>
      </c>
      <c r="V198" s="386">
        <f t="shared" si="81"/>
        <v>3</v>
      </c>
      <c r="W198" s="387">
        <f t="shared" si="81"/>
        <v>2.5</v>
      </c>
      <c r="X198" s="236"/>
      <c r="Y198" s="227" t="s">
        <v>26</v>
      </c>
      <c r="Z198" s="227">
        <f>Z197-Z183</f>
        <v>2.990000000000002</v>
      </c>
      <c r="AA198" s="227"/>
    </row>
    <row r="199" spans="1:27" x14ac:dyDescent="0.2">
      <c r="V199" s="239">
        <v>57</v>
      </c>
    </row>
    <row r="200" spans="1:27" ht="13.5" thickBot="1" x14ac:dyDescent="0.25"/>
    <row r="201" spans="1:27" s="401" customFormat="1" ht="13.5" thickBot="1" x14ac:dyDescent="0.25">
      <c r="A201" s="247" t="s">
        <v>94</v>
      </c>
      <c r="B201" s="539" t="s">
        <v>53</v>
      </c>
      <c r="C201" s="540"/>
      <c r="D201" s="540"/>
      <c r="E201" s="540"/>
      <c r="F201" s="540"/>
      <c r="G201" s="540"/>
      <c r="H201" s="540"/>
      <c r="I201" s="541"/>
      <c r="J201" s="539" t="s">
        <v>75</v>
      </c>
      <c r="K201" s="540"/>
      <c r="L201" s="540"/>
      <c r="M201" s="541"/>
      <c r="N201" s="539" t="s">
        <v>63</v>
      </c>
      <c r="O201" s="540"/>
      <c r="P201" s="540"/>
      <c r="Q201" s="540"/>
      <c r="R201" s="540"/>
      <c r="S201" s="540"/>
      <c r="T201" s="540"/>
      <c r="U201" s="540"/>
      <c r="V201" s="540"/>
      <c r="W201" s="541"/>
      <c r="X201" s="292" t="s">
        <v>55</v>
      </c>
    </row>
    <row r="202" spans="1:27" s="401" customFormat="1" x14ac:dyDescent="0.2">
      <c r="A202" s="248" t="s">
        <v>54</v>
      </c>
      <c r="B202" s="314">
        <v>1</v>
      </c>
      <c r="C202" s="251">
        <v>2</v>
      </c>
      <c r="D202" s="251">
        <v>3</v>
      </c>
      <c r="E202" s="251">
        <v>4</v>
      </c>
      <c r="F202" s="251">
        <v>5</v>
      </c>
      <c r="G202" s="251">
        <v>6</v>
      </c>
      <c r="H202" s="251">
        <v>7</v>
      </c>
      <c r="I202" s="251">
        <v>8</v>
      </c>
      <c r="J202" s="314">
        <v>1</v>
      </c>
      <c r="K202" s="251">
        <v>2</v>
      </c>
      <c r="L202" s="251">
        <v>3</v>
      </c>
      <c r="M202" s="371">
        <v>4</v>
      </c>
      <c r="N202" s="314">
        <v>1</v>
      </c>
      <c r="O202" s="251">
        <v>2</v>
      </c>
      <c r="P202" s="251">
        <v>3</v>
      </c>
      <c r="Q202" s="251">
        <v>4</v>
      </c>
      <c r="R202" s="251">
        <v>5</v>
      </c>
      <c r="S202" s="251">
        <v>6</v>
      </c>
      <c r="T202" s="251">
        <v>7</v>
      </c>
      <c r="U202" s="251">
        <v>8</v>
      </c>
      <c r="V202" s="251">
        <v>9</v>
      </c>
      <c r="W202" s="371">
        <v>10</v>
      </c>
      <c r="X202" s="291"/>
    </row>
    <row r="203" spans="1:27" s="401" customFormat="1" x14ac:dyDescent="0.2">
      <c r="A203" s="248" t="s">
        <v>2</v>
      </c>
      <c r="B203" s="352">
        <v>1</v>
      </c>
      <c r="C203" s="353">
        <v>2</v>
      </c>
      <c r="D203" s="354">
        <v>3</v>
      </c>
      <c r="E203" s="355">
        <v>4</v>
      </c>
      <c r="F203" s="356">
        <v>5</v>
      </c>
      <c r="G203" s="357">
        <v>6</v>
      </c>
      <c r="H203" s="358">
        <v>7</v>
      </c>
      <c r="I203" s="376">
        <v>8</v>
      </c>
      <c r="J203" s="352">
        <v>1</v>
      </c>
      <c r="K203" s="353">
        <v>2</v>
      </c>
      <c r="L203" s="354">
        <v>3</v>
      </c>
      <c r="M203" s="355">
        <v>4</v>
      </c>
      <c r="N203" s="352">
        <v>1</v>
      </c>
      <c r="O203" s="353">
        <v>2</v>
      </c>
      <c r="P203" s="354">
        <v>3</v>
      </c>
      <c r="Q203" s="354">
        <v>3</v>
      </c>
      <c r="R203" s="355">
        <v>4</v>
      </c>
      <c r="S203" s="355">
        <v>4</v>
      </c>
      <c r="T203" s="356">
        <v>5</v>
      </c>
      <c r="U203" s="357">
        <v>6</v>
      </c>
      <c r="V203" s="358">
        <v>7</v>
      </c>
      <c r="W203" s="376">
        <v>8</v>
      </c>
      <c r="X203" s="226" t="s">
        <v>0</v>
      </c>
    </row>
    <row r="204" spans="1:27" s="401" customFormat="1" x14ac:dyDescent="0.2">
      <c r="A204" s="252" t="s">
        <v>3</v>
      </c>
      <c r="B204" s="253">
        <v>1480</v>
      </c>
      <c r="C204" s="254">
        <v>1480</v>
      </c>
      <c r="D204" s="254">
        <v>1480</v>
      </c>
      <c r="E204" s="254">
        <v>1480</v>
      </c>
      <c r="F204" s="254">
        <v>1480</v>
      </c>
      <c r="G204" s="254">
        <v>1480</v>
      </c>
      <c r="H204" s="254">
        <v>1480</v>
      </c>
      <c r="I204" s="254">
        <v>1480</v>
      </c>
      <c r="J204" s="253">
        <v>1480</v>
      </c>
      <c r="K204" s="254">
        <v>1480</v>
      </c>
      <c r="L204" s="254">
        <v>1480</v>
      </c>
      <c r="M204" s="255">
        <v>1480</v>
      </c>
      <c r="N204" s="253">
        <v>1480</v>
      </c>
      <c r="O204" s="254">
        <v>1480</v>
      </c>
      <c r="P204" s="254">
        <v>1480</v>
      </c>
      <c r="Q204" s="254">
        <v>1480</v>
      </c>
      <c r="R204" s="254">
        <v>1480</v>
      </c>
      <c r="S204" s="254">
        <v>1480</v>
      </c>
      <c r="T204" s="254">
        <v>1480</v>
      </c>
      <c r="U204" s="254">
        <v>1480</v>
      </c>
      <c r="V204" s="254">
        <v>1480</v>
      </c>
      <c r="W204" s="255">
        <v>1480</v>
      </c>
      <c r="X204" s="256">
        <v>1480</v>
      </c>
    </row>
    <row r="205" spans="1:27" s="401" customFormat="1" x14ac:dyDescent="0.2">
      <c r="A205" s="257" t="s">
        <v>6</v>
      </c>
      <c r="B205" s="258">
        <v>1419.090909090909</v>
      </c>
      <c r="C205" s="259">
        <v>1415.5263157894738</v>
      </c>
      <c r="D205" s="259">
        <v>1452.6315789473683</v>
      </c>
      <c r="E205" s="259">
        <v>1447.6470588235295</v>
      </c>
      <c r="F205" s="259">
        <v>1490.7142857142858</v>
      </c>
      <c r="G205" s="259">
        <v>1506.851851851852</v>
      </c>
      <c r="H205" s="259">
        <v>1512.6415094339623</v>
      </c>
      <c r="I205" s="259">
        <v>1535.6097560975609</v>
      </c>
      <c r="J205" s="258">
        <v>1454.7058823529412</v>
      </c>
      <c r="K205" s="259">
        <v>1456.9230769230769</v>
      </c>
      <c r="L205" s="259">
        <v>1474.2372881355932</v>
      </c>
      <c r="M205" s="260">
        <v>1544</v>
      </c>
      <c r="N205" s="258">
        <v>1409.1428571428571</v>
      </c>
      <c r="O205" s="259">
        <v>1433.8775510204082</v>
      </c>
      <c r="P205" s="259">
        <v>1455.7894736842106</v>
      </c>
      <c r="Q205" s="259">
        <v>1457.5</v>
      </c>
      <c r="R205" s="259">
        <v>1471.5625</v>
      </c>
      <c r="S205" s="259">
        <v>1490.6060606060605</v>
      </c>
      <c r="T205" s="259">
        <v>1499.6296296296296</v>
      </c>
      <c r="U205" s="259">
        <v>1531.1111111111111</v>
      </c>
      <c r="V205" s="259">
        <v>1530.9375</v>
      </c>
      <c r="W205" s="260">
        <v>1549.4117647058824</v>
      </c>
      <c r="X205" s="261">
        <v>1480.4714912280701</v>
      </c>
    </row>
    <row r="206" spans="1:27" s="401" customFormat="1" x14ac:dyDescent="0.2">
      <c r="A206" s="248" t="s">
        <v>7</v>
      </c>
      <c r="B206" s="262">
        <v>95.454545454545453</v>
      </c>
      <c r="C206" s="263">
        <v>100</v>
      </c>
      <c r="D206" s="263">
        <v>100</v>
      </c>
      <c r="E206" s="263">
        <v>100</v>
      </c>
      <c r="F206" s="263">
        <v>100</v>
      </c>
      <c r="G206" s="263">
        <v>100</v>
      </c>
      <c r="H206" s="263">
        <v>100</v>
      </c>
      <c r="I206" s="263">
        <v>100</v>
      </c>
      <c r="J206" s="262">
        <v>94.117647058823536</v>
      </c>
      <c r="K206" s="263">
        <v>100</v>
      </c>
      <c r="L206" s="263">
        <v>100</v>
      </c>
      <c r="M206" s="264">
        <v>97.5</v>
      </c>
      <c r="N206" s="262">
        <v>91.428571428571431</v>
      </c>
      <c r="O206" s="263">
        <v>100</v>
      </c>
      <c r="P206" s="263">
        <v>100</v>
      </c>
      <c r="Q206" s="263">
        <v>100</v>
      </c>
      <c r="R206" s="263">
        <v>100</v>
      </c>
      <c r="S206" s="263">
        <v>100</v>
      </c>
      <c r="T206" s="263">
        <v>100</v>
      </c>
      <c r="U206" s="263">
        <v>100</v>
      </c>
      <c r="V206" s="263">
        <v>100</v>
      </c>
      <c r="W206" s="264">
        <v>97.058823529411768</v>
      </c>
      <c r="X206" s="265">
        <v>95.504385964912274</v>
      </c>
      <c r="Z206" s="227"/>
      <c r="AA206" s="227"/>
    </row>
    <row r="207" spans="1:27" s="401" customFormat="1" x14ac:dyDescent="0.2">
      <c r="A207" s="248" t="s">
        <v>8</v>
      </c>
      <c r="B207" s="266">
        <v>5.7480694960731049E-2</v>
      </c>
      <c r="C207" s="267">
        <v>3.3790822060659871E-2</v>
      </c>
      <c r="D207" s="267">
        <v>3.1888174964766626E-2</v>
      </c>
      <c r="E207" s="267">
        <v>3.5185287526678842E-2</v>
      </c>
      <c r="F207" s="267">
        <v>2.7751129235551297E-2</v>
      </c>
      <c r="G207" s="267">
        <v>3.7969115058931691E-2</v>
      </c>
      <c r="H207" s="267">
        <v>3.874340271563681E-2</v>
      </c>
      <c r="I207" s="267">
        <v>4.4261729674640045E-2</v>
      </c>
      <c r="J207" s="266">
        <v>5.9561512784542962E-2</v>
      </c>
      <c r="K207" s="267">
        <v>3.9418809830898155E-2</v>
      </c>
      <c r="L207" s="267">
        <v>3.1698090660456715E-2</v>
      </c>
      <c r="M207" s="268">
        <v>3.7228258712953148E-2</v>
      </c>
      <c r="N207" s="266">
        <v>5.300703145750419E-2</v>
      </c>
      <c r="O207" s="267">
        <v>4.5825796822695108E-2</v>
      </c>
      <c r="P207" s="267">
        <v>3.9479988553582354E-2</v>
      </c>
      <c r="Q207" s="267">
        <v>3.4319608229751677E-2</v>
      </c>
      <c r="R207" s="267">
        <v>3.2238773457542058E-2</v>
      </c>
      <c r="S207" s="267">
        <v>3.0225831731549319E-2</v>
      </c>
      <c r="T207" s="267">
        <v>2.9985803889230393E-2</v>
      </c>
      <c r="U207" s="267">
        <v>3.4096592178843164E-2</v>
      </c>
      <c r="V207" s="267">
        <v>3.4654700624756909E-2</v>
      </c>
      <c r="W207" s="268">
        <v>4.2608922844641579E-2</v>
      </c>
      <c r="X207" s="269">
        <v>4.683733187045401E-2</v>
      </c>
      <c r="Z207" s="227"/>
      <c r="AA207" s="227"/>
    </row>
    <row r="208" spans="1:27" s="401" customFormat="1" x14ac:dyDescent="0.2">
      <c r="A208" s="257" t="s">
        <v>1</v>
      </c>
      <c r="B208" s="270">
        <f>B205/B204*100-100</f>
        <v>-4.1154791154791326</v>
      </c>
      <c r="C208" s="271">
        <f t="shared" ref="C208:E208" si="82">C205/C204*100-100</f>
        <v>-4.3563300142247385</v>
      </c>
      <c r="D208" s="271">
        <f t="shared" si="82"/>
        <v>-1.8492176386913286</v>
      </c>
      <c r="E208" s="271">
        <f t="shared" si="82"/>
        <v>-2.1860095389506995</v>
      </c>
      <c r="F208" s="271">
        <f>F205/F204*100-100</f>
        <v>0.7239382239382337</v>
      </c>
      <c r="G208" s="271">
        <f t="shared" ref="G208:X208" si="83">G205/G204*100-100</f>
        <v>1.8143143143143163</v>
      </c>
      <c r="H208" s="271">
        <f t="shared" si="83"/>
        <v>2.2055073941866397</v>
      </c>
      <c r="I208" s="271">
        <f t="shared" si="83"/>
        <v>3.7574159525378832</v>
      </c>
      <c r="J208" s="270">
        <f t="shared" si="83"/>
        <v>-1.7090620031796533</v>
      </c>
      <c r="K208" s="271">
        <f t="shared" si="83"/>
        <v>-1.5592515592515639</v>
      </c>
      <c r="L208" s="271">
        <f t="shared" si="83"/>
        <v>-0.38937242327072852</v>
      </c>
      <c r="M208" s="272">
        <f t="shared" si="83"/>
        <v>4.3243243243243228</v>
      </c>
      <c r="N208" s="270">
        <f t="shared" si="83"/>
        <v>-4.7876447876447799</v>
      </c>
      <c r="O208" s="271">
        <f t="shared" si="83"/>
        <v>-3.1163816878102608</v>
      </c>
      <c r="P208" s="271">
        <f t="shared" si="83"/>
        <v>-1.6358463726884622</v>
      </c>
      <c r="Q208" s="271">
        <f t="shared" si="83"/>
        <v>-1.5202702702702737</v>
      </c>
      <c r="R208" s="271">
        <f t="shared" si="83"/>
        <v>-0.57010135135135442</v>
      </c>
      <c r="S208" s="271">
        <f t="shared" si="83"/>
        <v>0.71662571662571395</v>
      </c>
      <c r="T208" s="271">
        <f t="shared" si="83"/>
        <v>1.3263263263263241</v>
      </c>
      <c r="U208" s="271">
        <f t="shared" si="83"/>
        <v>3.4534534534534487</v>
      </c>
      <c r="V208" s="271">
        <f t="shared" si="83"/>
        <v>3.4417229729729826</v>
      </c>
      <c r="W208" s="272">
        <f t="shared" si="83"/>
        <v>4.6899841017488058</v>
      </c>
      <c r="X208" s="273">
        <f t="shared" si="83"/>
        <v>3.1857515410152359E-2</v>
      </c>
      <c r="Z208" s="227"/>
      <c r="AA208" s="227"/>
    </row>
    <row r="209" spans="1:28" s="401" customFormat="1" ht="13.5" thickBot="1" x14ac:dyDescent="0.25">
      <c r="A209" s="274" t="s">
        <v>27</v>
      </c>
      <c r="B209" s="275">
        <f>B205-B191</f>
        <v>116.91699604743076</v>
      </c>
      <c r="C209" s="276">
        <f t="shared" ref="C209:X209" si="84">C205-C191</f>
        <v>78.697047496790901</v>
      </c>
      <c r="D209" s="276">
        <f t="shared" si="84"/>
        <v>91.024436090225436</v>
      </c>
      <c r="E209" s="276">
        <f t="shared" si="84"/>
        <v>75.504201680672395</v>
      </c>
      <c r="F209" s="276">
        <f t="shared" si="84"/>
        <v>104.76190476190482</v>
      </c>
      <c r="G209" s="276">
        <f t="shared" si="84"/>
        <v>107.21548821548822</v>
      </c>
      <c r="H209" s="276">
        <f t="shared" si="84"/>
        <v>90.566037735849022</v>
      </c>
      <c r="I209" s="276">
        <f t="shared" si="84"/>
        <v>43.943089430894133</v>
      </c>
      <c r="J209" s="275">
        <f t="shared" si="84"/>
        <v>181.17647058823536</v>
      </c>
      <c r="K209" s="276">
        <f t="shared" si="84"/>
        <v>109.65034965034965</v>
      </c>
      <c r="L209" s="276">
        <f t="shared" si="84"/>
        <v>81.334062329141489</v>
      </c>
      <c r="M209" s="277">
        <f t="shared" si="84"/>
        <v>54.238095238095184</v>
      </c>
      <c r="N209" s="275">
        <f t="shared" si="84"/>
        <v>84</v>
      </c>
      <c r="O209" s="276">
        <f t="shared" si="84"/>
        <v>99.4775510204081</v>
      </c>
      <c r="P209" s="276">
        <f t="shared" si="84"/>
        <v>107.14082503556187</v>
      </c>
      <c r="Q209" s="276">
        <f t="shared" si="84"/>
        <v>103.28947368421063</v>
      </c>
      <c r="R209" s="276">
        <f t="shared" si="84"/>
        <v>109.44128787878799</v>
      </c>
      <c r="S209" s="276">
        <f t="shared" si="84"/>
        <v>135.29356060606051</v>
      </c>
      <c r="T209" s="276">
        <f t="shared" si="84"/>
        <v>98.422733077905377</v>
      </c>
      <c r="U209" s="276">
        <f t="shared" si="84"/>
        <v>116.43026004728131</v>
      </c>
      <c r="V209" s="276">
        <f t="shared" si="84"/>
        <v>102.1875</v>
      </c>
      <c r="W209" s="277">
        <f t="shared" si="84"/>
        <v>92.268907563025323</v>
      </c>
      <c r="X209" s="278">
        <f t="shared" si="84"/>
        <v>95.774360516061734</v>
      </c>
      <c r="Z209" s="227"/>
      <c r="AA209" s="227"/>
    </row>
    <row r="210" spans="1:28" s="401" customFormat="1" x14ac:dyDescent="0.2">
      <c r="A210" s="279" t="s">
        <v>51</v>
      </c>
      <c r="B210" s="280">
        <v>290</v>
      </c>
      <c r="C210" s="281">
        <v>448</v>
      </c>
      <c r="D210" s="281">
        <v>760</v>
      </c>
      <c r="E210" s="281">
        <v>743</v>
      </c>
      <c r="F210" s="281">
        <v>550</v>
      </c>
      <c r="G210" s="281">
        <v>701</v>
      </c>
      <c r="H210" s="281">
        <v>696</v>
      </c>
      <c r="I210" s="281">
        <v>542</v>
      </c>
      <c r="J210" s="280">
        <v>214</v>
      </c>
      <c r="K210" s="281">
        <v>721</v>
      </c>
      <c r="L210" s="281">
        <v>827</v>
      </c>
      <c r="M210" s="282">
        <v>551</v>
      </c>
      <c r="N210" s="280">
        <v>464</v>
      </c>
      <c r="O210" s="281">
        <v>657</v>
      </c>
      <c r="P210" s="281">
        <v>488</v>
      </c>
      <c r="Q210" s="281">
        <v>488</v>
      </c>
      <c r="R210" s="281">
        <v>422</v>
      </c>
      <c r="S210" s="281">
        <v>422</v>
      </c>
      <c r="T210" s="281">
        <v>753</v>
      </c>
      <c r="U210" s="281">
        <v>622</v>
      </c>
      <c r="V210" s="281">
        <v>417</v>
      </c>
      <c r="W210" s="282">
        <v>455</v>
      </c>
      <c r="X210" s="283">
        <f>SUM(B210:W210)</f>
        <v>12231</v>
      </c>
      <c r="Y210" s="227" t="s">
        <v>56</v>
      </c>
      <c r="Z210" s="284">
        <f>X196-X210</f>
        <v>5</v>
      </c>
      <c r="AA210" s="285">
        <f>Z210/X196</f>
        <v>4.0863027133050016E-4</v>
      </c>
    </row>
    <row r="211" spans="1:28" s="401" customFormat="1" x14ac:dyDescent="0.2">
      <c r="A211" s="286" t="s">
        <v>28</v>
      </c>
      <c r="B211" s="322">
        <v>66</v>
      </c>
      <c r="C211" s="242">
        <v>65.5</v>
      </c>
      <c r="D211" s="242">
        <v>64.5</v>
      </c>
      <c r="E211" s="242">
        <v>64</v>
      </c>
      <c r="F211" s="242">
        <v>63.5</v>
      </c>
      <c r="G211" s="242">
        <v>63</v>
      </c>
      <c r="H211" s="242">
        <v>62.5</v>
      </c>
      <c r="I211" s="242">
        <v>62.5</v>
      </c>
      <c r="J211" s="244">
        <v>69.5</v>
      </c>
      <c r="K211" s="242">
        <v>68</v>
      </c>
      <c r="L211" s="242">
        <v>66</v>
      </c>
      <c r="M211" s="372">
        <v>65</v>
      </c>
      <c r="N211" s="244">
        <v>68</v>
      </c>
      <c r="O211" s="242">
        <v>65.5</v>
      </c>
      <c r="P211" s="242">
        <v>65.5</v>
      </c>
      <c r="Q211" s="242">
        <v>65.5</v>
      </c>
      <c r="R211" s="242">
        <v>64.5</v>
      </c>
      <c r="S211" s="242">
        <v>64.5</v>
      </c>
      <c r="T211" s="242">
        <v>63.5</v>
      </c>
      <c r="U211" s="242">
        <v>63</v>
      </c>
      <c r="V211" s="242">
        <v>62</v>
      </c>
      <c r="W211" s="372">
        <v>61.5</v>
      </c>
      <c r="X211" s="235"/>
      <c r="Y211" s="227" t="s">
        <v>57</v>
      </c>
      <c r="Z211" s="227">
        <v>59.56</v>
      </c>
      <c r="AA211" s="227"/>
    </row>
    <row r="212" spans="1:28" s="401" customFormat="1" ht="13.5" thickBot="1" x14ac:dyDescent="0.25">
      <c r="A212" s="287" t="s">
        <v>26</v>
      </c>
      <c r="B212" s="374">
        <f>B211-B197</f>
        <v>4.5</v>
      </c>
      <c r="C212" s="386">
        <f t="shared" ref="C212:W212" si="85">C211-C197</f>
        <v>5</v>
      </c>
      <c r="D212" s="386">
        <f t="shared" si="85"/>
        <v>5</v>
      </c>
      <c r="E212" s="386">
        <f t="shared" si="85"/>
        <v>5</v>
      </c>
      <c r="F212" s="386">
        <f t="shared" si="85"/>
        <v>5</v>
      </c>
      <c r="G212" s="386">
        <f t="shared" si="85"/>
        <v>5</v>
      </c>
      <c r="H212" s="386">
        <f t="shared" si="85"/>
        <v>5</v>
      </c>
      <c r="I212" s="386">
        <f t="shared" si="85"/>
        <v>5.5</v>
      </c>
      <c r="J212" s="374">
        <f t="shared" si="85"/>
        <v>4.5</v>
      </c>
      <c r="K212" s="386">
        <f t="shared" si="85"/>
        <v>5</v>
      </c>
      <c r="L212" s="386">
        <f t="shared" si="85"/>
        <v>5</v>
      </c>
      <c r="M212" s="387">
        <f t="shared" si="85"/>
        <v>5.5</v>
      </c>
      <c r="N212" s="374">
        <f t="shared" si="85"/>
        <v>5</v>
      </c>
      <c r="O212" s="386">
        <f t="shared" si="85"/>
        <v>5</v>
      </c>
      <c r="P212" s="386">
        <f t="shared" si="85"/>
        <v>5</v>
      </c>
      <c r="Q212" s="386">
        <f t="shared" si="85"/>
        <v>5</v>
      </c>
      <c r="R212" s="386">
        <f t="shared" si="85"/>
        <v>5</v>
      </c>
      <c r="S212" s="386">
        <f t="shared" si="85"/>
        <v>5</v>
      </c>
      <c r="T212" s="386">
        <f t="shared" si="85"/>
        <v>5</v>
      </c>
      <c r="U212" s="386">
        <f t="shared" si="85"/>
        <v>5</v>
      </c>
      <c r="V212" s="386">
        <f t="shared" si="85"/>
        <v>5</v>
      </c>
      <c r="W212" s="387">
        <f t="shared" si="85"/>
        <v>5</v>
      </c>
      <c r="X212" s="236"/>
      <c r="Y212" s="227" t="s">
        <v>26</v>
      </c>
      <c r="Z212" s="227">
        <f>Z211-Z197</f>
        <v>2.8599999999999994</v>
      </c>
      <c r="AA212" s="227"/>
    </row>
    <row r="213" spans="1:28" x14ac:dyDescent="0.2">
      <c r="C213" s="402"/>
      <c r="D213" s="402"/>
      <c r="E213" s="402"/>
      <c r="F213" s="402"/>
      <c r="G213" s="402"/>
      <c r="H213" s="402"/>
      <c r="I213" s="402"/>
      <c r="J213" s="402"/>
      <c r="K213" s="402"/>
      <c r="L213" s="402"/>
      <c r="M213" s="402"/>
      <c r="N213" s="402"/>
      <c r="O213" s="402"/>
      <c r="P213" s="402"/>
      <c r="Q213" s="402"/>
      <c r="R213" s="402"/>
      <c r="S213" s="402"/>
      <c r="T213" s="402"/>
      <c r="U213" s="402"/>
      <c r="V213" s="402"/>
      <c r="W213" s="402"/>
    </row>
    <row r="214" spans="1:28" ht="13.5" thickBot="1" x14ac:dyDescent="0.25"/>
    <row r="215" spans="1:28" s="406" customFormat="1" ht="13.5" thickBot="1" x14ac:dyDescent="0.25">
      <c r="A215" s="247" t="s">
        <v>97</v>
      </c>
      <c r="B215" s="539" t="s">
        <v>53</v>
      </c>
      <c r="C215" s="540"/>
      <c r="D215" s="540"/>
      <c r="E215" s="540"/>
      <c r="F215" s="540"/>
      <c r="G215" s="540"/>
      <c r="H215" s="540"/>
      <c r="I215" s="541"/>
      <c r="J215" s="539" t="s">
        <v>75</v>
      </c>
      <c r="K215" s="540"/>
      <c r="L215" s="540"/>
      <c r="M215" s="541"/>
      <c r="N215" s="539" t="s">
        <v>63</v>
      </c>
      <c r="O215" s="540"/>
      <c r="P215" s="540"/>
      <c r="Q215" s="540"/>
      <c r="R215" s="540"/>
      <c r="S215" s="540"/>
      <c r="T215" s="540"/>
      <c r="U215" s="540"/>
      <c r="V215" s="540"/>
      <c r="W215" s="541"/>
      <c r="X215" s="292" t="s">
        <v>55</v>
      </c>
    </row>
    <row r="216" spans="1:28" s="406" customFormat="1" x14ac:dyDescent="0.2">
      <c r="A216" s="248" t="s">
        <v>54</v>
      </c>
      <c r="B216" s="314">
        <v>1</v>
      </c>
      <c r="C216" s="251">
        <v>2</v>
      </c>
      <c r="D216" s="251">
        <v>3</v>
      </c>
      <c r="E216" s="251">
        <v>4</v>
      </c>
      <c r="F216" s="251">
        <v>5</v>
      </c>
      <c r="G216" s="251">
        <v>6</v>
      </c>
      <c r="H216" s="251">
        <v>7</v>
      </c>
      <c r="I216" s="251">
        <v>8</v>
      </c>
      <c r="J216" s="314">
        <v>1</v>
      </c>
      <c r="K216" s="251">
        <v>2</v>
      </c>
      <c r="L216" s="251">
        <v>3</v>
      </c>
      <c r="M216" s="371">
        <v>4</v>
      </c>
      <c r="N216" s="314">
        <v>1</v>
      </c>
      <c r="O216" s="251">
        <v>2</v>
      </c>
      <c r="P216" s="251">
        <v>3</v>
      </c>
      <c r="Q216" s="251">
        <v>4</v>
      </c>
      <c r="R216" s="251">
        <v>5</v>
      </c>
      <c r="S216" s="251">
        <v>6</v>
      </c>
      <c r="T216" s="251">
        <v>7</v>
      </c>
      <c r="U216" s="251">
        <v>8</v>
      </c>
      <c r="V216" s="251">
        <v>9</v>
      </c>
      <c r="W216" s="371">
        <v>10</v>
      </c>
      <c r="X216" s="291"/>
    </row>
    <row r="217" spans="1:28" s="406" customFormat="1" x14ac:dyDescent="0.2">
      <c r="A217" s="248" t="s">
        <v>2</v>
      </c>
      <c r="B217" s="352">
        <v>1</v>
      </c>
      <c r="C217" s="353">
        <v>2</v>
      </c>
      <c r="D217" s="354">
        <v>3</v>
      </c>
      <c r="E217" s="355">
        <v>4</v>
      </c>
      <c r="F217" s="356">
        <v>5</v>
      </c>
      <c r="G217" s="357">
        <v>6</v>
      </c>
      <c r="H217" s="358">
        <v>7</v>
      </c>
      <c r="I217" s="376">
        <v>8</v>
      </c>
      <c r="J217" s="352">
        <v>1</v>
      </c>
      <c r="K217" s="353">
        <v>2</v>
      </c>
      <c r="L217" s="354">
        <v>3</v>
      </c>
      <c r="M217" s="355">
        <v>4</v>
      </c>
      <c r="N217" s="352">
        <v>1</v>
      </c>
      <c r="O217" s="353">
        <v>2</v>
      </c>
      <c r="P217" s="354">
        <v>3</v>
      </c>
      <c r="Q217" s="354">
        <v>3</v>
      </c>
      <c r="R217" s="355">
        <v>4</v>
      </c>
      <c r="S217" s="355">
        <v>4</v>
      </c>
      <c r="T217" s="356">
        <v>5</v>
      </c>
      <c r="U217" s="357">
        <v>6</v>
      </c>
      <c r="V217" s="358">
        <v>7</v>
      </c>
      <c r="W217" s="376">
        <v>8</v>
      </c>
      <c r="X217" s="226" t="s">
        <v>0</v>
      </c>
    </row>
    <row r="218" spans="1:28" s="406" customFormat="1" x14ac:dyDescent="0.2">
      <c r="A218" s="252" t="s">
        <v>3</v>
      </c>
      <c r="B218" s="253">
        <v>1590</v>
      </c>
      <c r="C218" s="254">
        <v>1590</v>
      </c>
      <c r="D218" s="254">
        <v>1590</v>
      </c>
      <c r="E218" s="254">
        <v>1590</v>
      </c>
      <c r="F218" s="254">
        <v>1590</v>
      </c>
      <c r="G218" s="254">
        <v>1590</v>
      </c>
      <c r="H218" s="254">
        <v>1590</v>
      </c>
      <c r="I218" s="254">
        <v>1590</v>
      </c>
      <c r="J218" s="253">
        <v>1590</v>
      </c>
      <c r="K218" s="254">
        <v>1590</v>
      </c>
      <c r="L218" s="254">
        <v>1590</v>
      </c>
      <c r="M218" s="255">
        <v>1590</v>
      </c>
      <c r="N218" s="253">
        <v>1590</v>
      </c>
      <c r="O218" s="254">
        <v>1590</v>
      </c>
      <c r="P218" s="254">
        <v>1590</v>
      </c>
      <c r="Q218" s="254">
        <v>1590</v>
      </c>
      <c r="R218" s="254">
        <v>1590</v>
      </c>
      <c r="S218" s="254">
        <v>1590</v>
      </c>
      <c r="T218" s="254">
        <v>1590</v>
      </c>
      <c r="U218" s="254">
        <v>1590</v>
      </c>
      <c r="V218" s="254">
        <v>1590</v>
      </c>
      <c r="W218" s="255">
        <v>1590</v>
      </c>
      <c r="X218" s="256">
        <v>1590</v>
      </c>
    </row>
    <row r="219" spans="1:28" s="406" customFormat="1" x14ac:dyDescent="0.2">
      <c r="A219" s="257" t="s">
        <v>6</v>
      </c>
      <c r="B219" s="258">
        <v>1522.8205128205129</v>
      </c>
      <c r="C219" s="259">
        <v>1554.5714285714287</v>
      </c>
      <c r="D219" s="259">
        <v>1583</v>
      </c>
      <c r="E219" s="259">
        <v>1609.1525423728813</v>
      </c>
      <c r="F219" s="259">
        <v>1614.3333333333333</v>
      </c>
      <c r="G219" s="259">
        <v>1611.7647058823529</v>
      </c>
      <c r="H219" s="259">
        <v>1652.2857142857142</v>
      </c>
      <c r="I219" s="259">
        <v>1670</v>
      </c>
      <c r="J219" s="258">
        <v>1595.3333333333333</v>
      </c>
      <c r="K219" s="259">
        <v>1599.8113207547169</v>
      </c>
      <c r="L219" s="259">
        <v>1623.3333333333333</v>
      </c>
      <c r="M219" s="260">
        <v>1731.5</v>
      </c>
      <c r="N219" s="258">
        <v>1530</v>
      </c>
      <c r="O219" s="259">
        <v>1558.5416666666667</v>
      </c>
      <c r="P219" s="259">
        <v>1596.6666666666667</v>
      </c>
      <c r="Q219" s="259">
        <v>1576.9444444444443</v>
      </c>
      <c r="R219" s="259">
        <v>1600.6451612903227</v>
      </c>
      <c r="S219" s="259">
        <v>1602.5</v>
      </c>
      <c r="T219" s="259">
        <v>1620.6896551724137</v>
      </c>
      <c r="U219" s="259">
        <v>1635</v>
      </c>
      <c r="V219" s="259">
        <v>1646.1290322580646</v>
      </c>
      <c r="W219" s="260">
        <v>1672.8571428571429</v>
      </c>
      <c r="X219" s="261">
        <v>1609.8791208791208</v>
      </c>
    </row>
    <row r="220" spans="1:28" s="406" customFormat="1" x14ac:dyDescent="0.2">
      <c r="A220" s="248" t="s">
        <v>7</v>
      </c>
      <c r="B220" s="262">
        <v>97.435897435897431</v>
      </c>
      <c r="C220" s="263">
        <v>100</v>
      </c>
      <c r="D220" s="263">
        <v>98</v>
      </c>
      <c r="E220" s="263">
        <v>100</v>
      </c>
      <c r="F220" s="263">
        <v>100</v>
      </c>
      <c r="G220" s="263">
        <v>100</v>
      </c>
      <c r="H220" s="263">
        <v>100</v>
      </c>
      <c r="I220" s="263">
        <v>100</v>
      </c>
      <c r="J220" s="262">
        <v>73.333333333333329</v>
      </c>
      <c r="K220" s="263">
        <v>94.339622641509436</v>
      </c>
      <c r="L220" s="263">
        <v>95</v>
      </c>
      <c r="M220" s="264">
        <v>95</v>
      </c>
      <c r="N220" s="262">
        <v>94.444444444444443</v>
      </c>
      <c r="O220" s="263">
        <v>97.916666666666671</v>
      </c>
      <c r="P220" s="263">
        <v>100</v>
      </c>
      <c r="Q220" s="263">
        <v>100</v>
      </c>
      <c r="R220" s="263">
        <v>100</v>
      </c>
      <c r="S220" s="263">
        <v>100</v>
      </c>
      <c r="T220" s="263">
        <v>100</v>
      </c>
      <c r="U220" s="263">
        <v>100</v>
      </c>
      <c r="V220" s="263">
        <v>100</v>
      </c>
      <c r="W220" s="264">
        <v>97.142857142857139</v>
      </c>
      <c r="X220" s="265">
        <v>94.505494505494511</v>
      </c>
      <c r="Z220" s="227"/>
      <c r="AA220" s="227"/>
    </row>
    <row r="221" spans="1:28" s="406" customFormat="1" x14ac:dyDescent="0.2">
      <c r="A221" s="248" t="s">
        <v>8</v>
      </c>
      <c r="B221" s="266">
        <v>3.8173306974452183E-2</v>
      </c>
      <c r="C221" s="267">
        <v>2.3739488906402206E-2</v>
      </c>
      <c r="D221" s="267">
        <v>3.338524387043288E-2</v>
      </c>
      <c r="E221" s="267">
        <v>2.1778042056178393E-2</v>
      </c>
      <c r="F221" s="267">
        <v>3.0731389673583132E-2</v>
      </c>
      <c r="G221" s="267">
        <v>2.7684352216805694E-2</v>
      </c>
      <c r="H221" s="267">
        <v>2.695343976261402E-2</v>
      </c>
      <c r="I221" s="267">
        <v>3.3381245383682062E-2</v>
      </c>
      <c r="J221" s="266">
        <v>6.6607855022041182E-2</v>
      </c>
      <c r="K221" s="267">
        <v>5.3557816379629787E-2</v>
      </c>
      <c r="L221" s="267">
        <v>5.2628460936208682E-2</v>
      </c>
      <c r="M221" s="268">
        <v>5.2115037514392261E-2</v>
      </c>
      <c r="N221" s="266">
        <v>5.4900231670388461E-2</v>
      </c>
      <c r="O221" s="267">
        <v>5.2470121617681532E-2</v>
      </c>
      <c r="P221" s="267">
        <v>4.8759794213472492E-2</v>
      </c>
      <c r="Q221" s="267">
        <v>5.0682984225916321E-2</v>
      </c>
      <c r="R221" s="267">
        <v>4.5216802255294085E-2</v>
      </c>
      <c r="S221" s="267">
        <v>4.4482300871710616E-2</v>
      </c>
      <c r="T221" s="267">
        <v>3.7424437224686691E-2</v>
      </c>
      <c r="U221" s="267">
        <v>4.3481750787443756E-2</v>
      </c>
      <c r="V221" s="267">
        <v>4.0168145719205108E-2</v>
      </c>
      <c r="W221" s="268">
        <v>5.3324999598061355E-2</v>
      </c>
      <c r="X221" s="269">
        <v>5.1336186826574884E-2</v>
      </c>
      <c r="Z221" s="227"/>
      <c r="AA221" s="227"/>
    </row>
    <row r="222" spans="1:28" s="406" customFormat="1" x14ac:dyDescent="0.2">
      <c r="A222" s="257" t="s">
        <v>1</v>
      </c>
      <c r="B222" s="270">
        <f>B219/B218*100-100</f>
        <v>-4.2251249798419508</v>
      </c>
      <c r="C222" s="271">
        <f t="shared" ref="C222:E222" si="86">C219/C218*100-100</f>
        <v>-2.228212039532778</v>
      </c>
      <c r="D222" s="271">
        <f t="shared" si="86"/>
        <v>-0.4402515723270426</v>
      </c>
      <c r="E222" s="271">
        <f t="shared" si="86"/>
        <v>1.2045624133887571</v>
      </c>
      <c r="F222" s="271">
        <f>F219/F218*100-100</f>
        <v>1.5303983228511555</v>
      </c>
      <c r="G222" s="271">
        <f t="shared" ref="G222:X222" si="87">G219/G218*100-100</f>
        <v>1.3688494265630737</v>
      </c>
      <c r="H222" s="271">
        <f t="shared" si="87"/>
        <v>3.9173405211140988</v>
      </c>
      <c r="I222" s="271">
        <f t="shared" si="87"/>
        <v>5.0314465408804949</v>
      </c>
      <c r="J222" s="270">
        <f t="shared" si="87"/>
        <v>0.33542976939202163</v>
      </c>
      <c r="K222" s="271">
        <f t="shared" si="87"/>
        <v>0.61706419840987792</v>
      </c>
      <c r="L222" s="271">
        <f t="shared" si="87"/>
        <v>2.0964360587002062</v>
      </c>
      <c r="M222" s="272">
        <f t="shared" si="87"/>
        <v>8.8993710691823935</v>
      </c>
      <c r="N222" s="270">
        <f t="shared" si="87"/>
        <v>-3.7735849056603712</v>
      </c>
      <c r="O222" s="271">
        <f t="shared" si="87"/>
        <v>-1.9785115303983218</v>
      </c>
      <c r="P222" s="271">
        <f t="shared" si="87"/>
        <v>0.41928721174005545</v>
      </c>
      <c r="Q222" s="271">
        <f t="shared" si="87"/>
        <v>-0.82110412299091706</v>
      </c>
      <c r="R222" s="271">
        <f t="shared" si="87"/>
        <v>0.66950699939137337</v>
      </c>
      <c r="S222" s="271">
        <f t="shared" si="87"/>
        <v>0.786163522012572</v>
      </c>
      <c r="T222" s="271">
        <f t="shared" si="87"/>
        <v>1.9301669919756961</v>
      </c>
      <c r="U222" s="271">
        <f t="shared" si="87"/>
        <v>2.8301886792452962</v>
      </c>
      <c r="V222" s="271">
        <f t="shared" si="87"/>
        <v>3.5301278149726159</v>
      </c>
      <c r="W222" s="272">
        <f t="shared" si="87"/>
        <v>5.2111410601976615</v>
      </c>
      <c r="X222" s="273">
        <f t="shared" si="87"/>
        <v>1.2502591747874732</v>
      </c>
      <c r="Z222" s="227"/>
      <c r="AA222" s="227"/>
    </row>
    <row r="223" spans="1:28" s="406" customFormat="1" ht="13.5" thickBot="1" x14ac:dyDescent="0.25">
      <c r="A223" s="274" t="s">
        <v>27</v>
      </c>
      <c r="B223" s="275">
        <f>B219-B205</f>
        <v>103.72960372960392</v>
      </c>
      <c r="C223" s="276">
        <f t="shared" ref="C223:X223" si="88">C219-C205</f>
        <v>139.04511278195491</v>
      </c>
      <c r="D223" s="276">
        <f t="shared" si="88"/>
        <v>130.36842105263167</v>
      </c>
      <c r="E223" s="276">
        <f t="shared" si="88"/>
        <v>161.50548354935177</v>
      </c>
      <c r="F223" s="276">
        <f t="shared" si="88"/>
        <v>123.61904761904748</v>
      </c>
      <c r="G223" s="276">
        <f t="shared" si="88"/>
        <v>104.91285403050097</v>
      </c>
      <c r="H223" s="276">
        <f t="shared" si="88"/>
        <v>139.64420485175197</v>
      </c>
      <c r="I223" s="276">
        <f t="shared" si="88"/>
        <v>134.39024390243912</v>
      </c>
      <c r="J223" s="275">
        <f t="shared" si="88"/>
        <v>140.62745098039204</v>
      </c>
      <c r="K223" s="276">
        <f t="shared" si="88"/>
        <v>142.88824383164001</v>
      </c>
      <c r="L223" s="276">
        <f t="shared" si="88"/>
        <v>149.09604519774007</v>
      </c>
      <c r="M223" s="277">
        <f t="shared" si="88"/>
        <v>187.5</v>
      </c>
      <c r="N223" s="275">
        <f t="shared" si="88"/>
        <v>120.85714285714289</v>
      </c>
      <c r="O223" s="276">
        <f t="shared" si="88"/>
        <v>124.66411564625855</v>
      </c>
      <c r="P223" s="276">
        <f t="shared" si="88"/>
        <v>140.87719298245611</v>
      </c>
      <c r="Q223" s="276">
        <f t="shared" si="88"/>
        <v>119.44444444444434</v>
      </c>
      <c r="R223" s="276">
        <f t="shared" si="88"/>
        <v>129.08266129032268</v>
      </c>
      <c r="S223" s="276">
        <f t="shared" si="88"/>
        <v>111.89393939393949</v>
      </c>
      <c r="T223" s="276">
        <f t="shared" si="88"/>
        <v>121.06002554278416</v>
      </c>
      <c r="U223" s="276">
        <f t="shared" si="88"/>
        <v>103.88888888888891</v>
      </c>
      <c r="V223" s="276">
        <f t="shared" si="88"/>
        <v>115.19153225806463</v>
      </c>
      <c r="W223" s="277">
        <f t="shared" si="88"/>
        <v>123.44537815126046</v>
      </c>
      <c r="X223" s="278">
        <f t="shared" si="88"/>
        <v>129.40762965105068</v>
      </c>
      <c r="Z223" s="227"/>
      <c r="AA223" s="227"/>
    </row>
    <row r="224" spans="1:28" s="406" customFormat="1" x14ac:dyDescent="0.2">
      <c r="A224" s="279" t="s">
        <v>51</v>
      </c>
      <c r="B224" s="280">
        <v>555</v>
      </c>
      <c r="C224" s="281">
        <v>453</v>
      </c>
      <c r="D224" s="281">
        <v>680</v>
      </c>
      <c r="E224" s="281">
        <v>799</v>
      </c>
      <c r="F224" s="281">
        <v>778</v>
      </c>
      <c r="G224" s="281">
        <v>472</v>
      </c>
      <c r="H224" s="281">
        <v>452</v>
      </c>
      <c r="I224" s="281">
        <v>538</v>
      </c>
      <c r="J224" s="280">
        <v>214</v>
      </c>
      <c r="K224" s="281">
        <v>720</v>
      </c>
      <c r="L224" s="281">
        <v>827</v>
      </c>
      <c r="M224" s="282">
        <v>551</v>
      </c>
      <c r="N224" s="280">
        <v>463</v>
      </c>
      <c r="O224" s="281">
        <v>657</v>
      </c>
      <c r="P224" s="281">
        <v>488</v>
      </c>
      <c r="Q224" s="281">
        <v>488</v>
      </c>
      <c r="R224" s="281">
        <v>422</v>
      </c>
      <c r="S224" s="281">
        <v>422</v>
      </c>
      <c r="T224" s="281">
        <v>753</v>
      </c>
      <c r="U224" s="281">
        <v>622</v>
      </c>
      <c r="V224" s="281">
        <v>417</v>
      </c>
      <c r="W224" s="282">
        <v>455</v>
      </c>
      <c r="X224" s="283">
        <f>SUM(B224:W224)</f>
        <v>12226</v>
      </c>
      <c r="Y224" s="227" t="s">
        <v>56</v>
      </c>
      <c r="Z224" s="284">
        <f>X210-X224</f>
        <v>5</v>
      </c>
      <c r="AA224" s="285">
        <f>Z224/X210</f>
        <v>4.0879731828959203E-4</v>
      </c>
      <c r="AB224" s="378" t="s">
        <v>98</v>
      </c>
    </row>
    <row r="225" spans="1:28" s="406" customFormat="1" x14ac:dyDescent="0.2">
      <c r="A225" s="286" t="s">
        <v>28</v>
      </c>
      <c r="B225" s="322">
        <v>72</v>
      </c>
      <c r="C225" s="242">
        <v>71.5</v>
      </c>
      <c r="D225" s="242">
        <v>70.5</v>
      </c>
      <c r="E225" s="242">
        <v>70</v>
      </c>
      <c r="F225" s="242">
        <v>69.5</v>
      </c>
      <c r="G225" s="242">
        <v>69</v>
      </c>
      <c r="H225" s="242">
        <v>68.5</v>
      </c>
      <c r="I225" s="242">
        <v>68.5</v>
      </c>
      <c r="J225" s="244">
        <v>75.5</v>
      </c>
      <c r="K225" s="242">
        <v>74</v>
      </c>
      <c r="L225" s="242">
        <v>72</v>
      </c>
      <c r="M225" s="372">
        <v>71</v>
      </c>
      <c r="N225" s="244">
        <v>74</v>
      </c>
      <c r="O225" s="242">
        <v>71.5</v>
      </c>
      <c r="P225" s="242">
        <v>71.5</v>
      </c>
      <c r="Q225" s="242">
        <v>71.5</v>
      </c>
      <c r="R225" s="242">
        <v>70.5</v>
      </c>
      <c r="S225" s="242">
        <v>70.5</v>
      </c>
      <c r="T225" s="242">
        <v>69.5</v>
      </c>
      <c r="U225" s="242">
        <v>69</v>
      </c>
      <c r="V225" s="242">
        <v>68</v>
      </c>
      <c r="W225" s="372">
        <v>67.5</v>
      </c>
      <c r="X225" s="235"/>
      <c r="Y225" s="227" t="s">
        <v>57</v>
      </c>
      <c r="Z225" s="227">
        <v>64.58</v>
      </c>
      <c r="AA225" s="227"/>
      <c r="AB225" s="411" t="s">
        <v>99</v>
      </c>
    </row>
    <row r="226" spans="1:28" s="406" customFormat="1" ht="13.5" thickBot="1" x14ac:dyDescent="0.25">
      <c r="A226" s="287" t="s">
        <v>26</v>
      </c>
      <c r="B226" s="374">
        <f>B225-B211</f>
        <v>6</v>
      </c>
      <c r="C226" s="386">
        <f t="shared" ref="C226:W226" si="89">C225-C211</f>
        <v>6</v>
      </c>
      <c r="D226" s="386">
        <f t="shared" si="89"/>
        <v>6</v>
      </c>
      <c r="E226" s="386">
        <f t="shared" si="89"/>
        <v>6</v>
      </c>
      <c r="F226" s="386">
        <f t="shared" si="89"/>
        <v>6</v>
      </c>
      <c r="G226" s="386">
        <f t="shared" si="89"/>
        <v>6</v>
      </c>
      <c r="H226" s="386">
        <f t="shared" si="89"/>
        <v>6</v>
      </c>
      <c r="I226" s="386">
        <f t="shared" si="89"/>
        <v>6</v>
      </c>
      <c r="J226" s="374">
        <f t="shared" si="89"/>
        <v>6</v>
      </c>
      <c r="K226" s="386">
        <f t="shared" si="89"/>
        <v>6</v>
      </c>
      <c r="L226" s="386">
        <f t="shared" si="89"/>
        <v>6</v>
      </c>
      <c r="M226" s="387">
        <f t="shared" si="89"/>
        <v>6</v>
      </c>
      <c r="N226" s="374">
        <f t="shared" si="89"/>
        <v>6</v>
      </c>
      <c r="O226" s="386">
        <f t="shared" si="89"/>
        <v>6</v>
      </c>
      <c r="P226" s="386">
        <f t="shared" si="89"/>
        <v>6</v>
      </c>
      <c r="Q226" s="386">
        <f t="shared" si="89"/>
        <v>6</v>
      </c>
      <c r="R226" s="386">
        <f t="shared" si="89"/>
        <v>6</v>
      </c>
      <c r="S226" s="386">
        <f t="shared" si="89"/>
        <v>6</v>
      </c>
      <c r="T226" s="386">
        <f t="shared" si="89"/>
        <v>6</v>
      </c>
      <c r="U226" s="386">
        <f t="shared" si="89"/>
        <v>6</v>
      </c>
      <c r="V226" s="386">
        <f t="shared" si="89"/>
        <v>6</v>
      </c>
      <c r="W226" s="387">
        <f t="shared" si="89"/>
        <v>6</v>
      </c>
      <c r="X226" s="236"/>
      <c r="Y226" s="227" t="s">
        <v>26</v>
      </c>
      <c r="Z226" s="227">
        <f>Z225-Z211</f>
        <v>5.019999999999996</v>
      </c>
      <c r="AA226" s="227"/>
    </row>
    <row r="227" spans="1:28" s="410" customFormat="1" x14ac:dyDescent="0.2">
      <c r="A227" s="246"/>
      <c r="B227" s="412"/>
      <c r="C227" s="412"/>
      <c r="D227" s="412"/>
      <c r="E227" s="412"/>
      <c r="F227" s="412"/>
      <c r="G227" s="412"/>
      <c r="H227" s="412"/>
      <c r="I227" s="412"/>
      <c r="J227" s="412"/>
      <c r="K227" s="412"/>
      <c r="L227" s="412"/>
      <c r="M227" s="412"/>
      <c r="N227" s="412"/>
      <c r="O227" s="412"/>
      <c r="P227" s="412"/>
      <c r="Q227" s="412"/>
      <c r="R227" s="412"/>
      <c r="S227" s="412"/>
      <c r="T227" s="412"/>
      <c r="U227" s="412"/>
      <c r="V227" s="412"/>
      <c r="W227" s="412"/>
      <c r="X227" s="227"/>
      <c r="Y227" s="227"/>
      <c r="Z227" s="227"/>
      <c r="AA227" s="227"/>
    </row>
    <row r="228" spans="1:28" x14ac:dyDescent="0.2">
      <c r="C228" s="407"/>
      <c r="D228" s="407"/>
      <c r="E228" s="407"/>
      <c r="F228" s="407"/>
      <c r="G228" s="407"/>
      <c r="H228" s="407"/>
      <c r="I228" s="407"/>
      <c r="J228" s="407"/>
      <c r="K228" s="407"/>
      <c r="L228" s="407"/>
      <c r="M228" s="407"/>
      <c r="N228" s="407">
        <v>1604</v>
      </c>
      <c r="O228" s="410">
        <v>1604</v>
      </c>
      <c r="P228" s="410">
        <v>1604</v>
      </c>
      <c r="Q228" s="410">
        <v>1604</v>
      </c>
      <c r="R228" s="410">
        <v>1604</v>
      </c>
      <c r="S228" s="410">
        <v>1604</v>
      </c>
      <c r="T228" s="410">
        <v>1604</v>
      </c>
      <c r="U228" s="410">
        <v>1604</v>
      </c>
      <c r="V228" s="407"/>
      <c r="W228" s="407"/>
    </row>
    <row r="229" spans="1:28" ht="13.5" thickBot="1" x14ac:dyDescent="0.25">
      <c r="N229" s="332">
        <v>73.5</v>
      </c>
      <c r="O229" s="332">
        <v>72.5</v>
      </c>
      <c r="P229" s="239">
        <v>71.5</v>
      </c>
      <c r="Q229" s="239">
        <v>70.5</v>
      </c>
      <c r="R229" s="239">
        <v>70</v>
      </c>
      <c r="S229" s="239">
        <v>69.5</v>
      </c>
      <c r="T229" s="239">
        <v>68.5</v>
      </c>
      <c r="U229" s="239">
        <v>67.5</v>
      </c>
    </row>
    <row r="230" spans="1:28" s="410" customFormat="1" ht="13.5" thickBot="1" x14ac:dyDescent="0.25">
      <c r="A230" s="247" t="s">
        <v>100</v>
      </c>
      <c r="B230" s="539" t="s">
        <v>53</v>
      </c>
      <c r="C230" s="540"/>
      <c r="D230" s="540"/>
      <c r="E230" s="540"/>
      <c r="F230" s="540"/>
      <c r="G230" s="540"/>
      <c r="H230" s="540"/>
      <c r="I230" s="541"/>
      <c r="J230" s="539" t="s">
        <v>75</v>
      </c>
      <c r="K230" s="540"/>
      <c r="L230" s="540"/>
      <c r="M230" s="541"/>
      <c r="N230" s="539" t="s">
        <v>63</v>
      </c>
      <c r="O230" s="540"/>
      <c r="P230" s="540"/>
      <c r="Q230" s="540"/>
      <c r="R230" s="540"/>
      <c r="S230" s="540"/>
      <c r="T230" s="540"/>
      <c r="U230" s="541"/>
      <c r="V230" s="292" t="s">
        <v>55</v>
      </c>
    </row>
    <row r="231" spans="1:28" s="410" customFormat="1" x14ac:dyDescent="0.2">
      <c r="A231" s="248" t="s">
        <v>54</v>
      </c>
      <c r="B231" s="314">
        <v>1</v>
      </c>
      <c r="C231" s="251">
        <v>2</v>
      </c>
      <c r="D231" s="251">
        <v>3</v>
      </c>
      <c r="E231" s="251">
        <v>4</v>
      </c>
      <c r="F231" s="251">
        <v>5</v>
      </c>
      <c r="G231" s="251">
        <v>6</v>
      </c>
      <c r="H231" s="251">
        <v>7</v>
      </c>
      <c r="I231" s="251">
        <v>8</v>
      </c>
      <c r="J231" s="314">
        <v>1</v>
      </c>
      <c r="K231" s="251">
        <v>2</v>
      </c>
      <c r="L231" s="251">
        <v>3</v>
      </c>
      <c r="M231" s="371">
        <v>4</v>
      </c>
      <c r="N231" s="314">
        <v>1</v>
      </c>
      <c r="O231" s="251">
        <v>2</v>
      </c>
      <c r="P231" s="251">
        <v>3</v>
      </c>
      <c r="Q231" s="251">
        <v>4</v>
      </c>
      <c r="R231" s="251">
        <v>5</v>
      </c>
      <c r="S231" s="251">
        <v>6</v>
      </c>
      <c r="T231" s="251">
        <v>7</v>
      </c>
      <c r="U231" s="251">
        <v>8</v>
      </c>
      <c r="V231" s="291"/>
    </row>
    <row r="232" spans="1:28" s="410" customFormat="1" x14ac:dyDescent="0.2">
      <c r="A232" s="248" t="s">
        <v>2</v>
      </c>
      <c r="B232" s="352">
        <v>1</v>
      </c>
      <c r="C232" s="353">
        <v>2</v>
      </c>
      <c r="D232" s="354">
        <v>3</v>
      </c>
      <c r="E232" s="355">
        <v>4</v>
      </c>
      <c r="F232" s="356">
        <v>5</v>
      </c>
      <c r="G232" s="357">
        <v>6</v>
      </c>
      <c r="H232" s="358">
        <v>7</v>
      </c>
      <c r="I232" s="376">
        <v>8</v>
      </c>
      <c r="J232" s="352">
        <v>1</v>
      </c>
      <c r="K232" s="353">
        <v>2</v>
      </c>
      <c r="L232" s="354">
        <v>3</v>
      </c>
      <c r="M232" s="355">
        <v>4</v>
      </c>
      <c r="N232" s="352">
        <v>1</v>
      </c>
      <c r="O232" s="353">
        <v>2</v>
      </c>
      <c r="P232" s="354">
        <v>3</v>
      </c>
      <c r="Q232" s="355">
        <v>4</v>
      </c>
      <c r="R232" s="356">
        <v>5</v>
      </c>
      <c r="S232" s="357">
        <v>6</v>
      </c>
      <c r="T232" s="358">
        <v>7</v>
      </c>
      <c r="U232" s="376">
        <v>8</v>
      </c>
      <c r="V232" s="226" t="s">
        <v>0</v>
      </c>
    </row>
    <row r="233" spans="1:28" s="410" customFormat="1" x14ac:dyDescent="0.2">
      <c r="A233" s="252" t="s">
        <v>3</v>
      </c>
      <c r="B233" s="253">
        <v>1710</v>
      </c>
      <c r="C233" s="254">
        <v>1710</v>
      </c>
      <c r="D233" s="254">
        <v>1710</v>
      </c>
      <c r="E233" s="254">
        <v>1710</v>
      </c>
      <c r="F233" s="254">
        <v>1710</v>
      </c>
      <c r="G233" s="254">
        <v>1710</v>
      </c>
      <c r="H233" s="254">
        <v>1710</v>
      </c>
      <c r="I233" s="254">
        <v>1710</v>
      </c>
      <c r="J233" s="253">
        <v>1710</v>
      </c>
      <c r="K233" s="254">
        <v>1710</v>
      </c>
      <c r="L233" s="254">
        <v>1710</v>
      </c>
      <c r="M233" s="255">
        <v>1710</v>
      </c>
      <c r="N233" s="253">
        <v>1710</v>
      </c>
      <c r="O233" s="254">
        <v>1710</v>
      </c>
      <c r="P233" s="254">
        <v>1710</v>
      </c>
      <c r="Q233" s="254">
        <v>1710</v>
      </c>
      <c r="R233" s="254">
        <v>1710</v>
      </c>
      <c r="S233" s="254">
        <v>1710</v>
      </c>
      <c r="T233" s="254">
        <v>1710</v>
      </c>
      <c r="U233" s="254">
        <v>1710</v>
      </c>
      <c r="V233" s="256">
        <v>1710</v>
      </c>
    </row>
    <row r="234" spans="1:28" s="410" customFormat="1" x14ac:dyDescent="0.2">
      <c r="A234" s="257" t="s">
        <v>6</v>
      </c>
      <c r="B234" s="258">
        <v>1617.8125</v>
      </c>
      <c r="C234" s="259">
        <v>1671.7647058823529</v>
      </c>
      <c r="D234" s="259">
        <v>1664.5098039215686</v>
      </c>
      <c r="E234" s="259">
        <v>1678.7931034482758</v>
      </c>
      <c r="F234" s="259">
        <v>1710.5172413793102</v>
      </c>
      <c r="G234" s="259">
        <v>1716</v>
      </c>
      <c r="H234" s="259">
        <v>1706.1764705882354</v>
      </c>
      <c r="I234" s="259">
        <v>1712.051282051282</v>
      </c>
      <c r="J234" s="258">
        <v>1633.8709677419354</v>
      </c>
      <c r="K234" s="259">
        <v>1697.090909090909</v>
      </c>
      <c r="L234" s="259">
        <v>1772.9411764705883</v>
      </c>
      <c r="M234" s="260">
        <v>1855.2777777777778</v>
      </c>
      <c r="N234" s="258">
        <v>1613.6585365853659</v>
      </c>
      <c r="O234" s="259">
        <v>1672.8070175438597</v>
      </c>
      <c r="P234" s="259">
        <v>1672.2058823529412</v>
      </c>
      <c r="Q234" s="259">
        <v>1715.0847457627119</v>
      </c>
      <c r="R234" s="259">
        <v>1731.25</v>
      </c>
      <c r="S234" s="259">
        <v>1721.0869565217392</v>
      </c>
      <c r="T234" s="259">
        <v>1739.4736842105262</v>
      </c>
      <c r="U234" s="259">
        <v>1800</v>
      </c>
      <c r="V234" s="261">
        <v>1703.2632743362831</v>
      </c>
    </row>
    <row r="235" spans="1:28" s="410" customFormat="1" x14ac:dyDescent="0.2">
      <c r="A235" s="248" t="s">
        <v>7</v>
      </c>
      <c r="B235" s="262">
        <v>93.75</v>
      </c>
      <c r="C235" s="263">
        <v>97.058823529411768</v>
      </c>
      <c r="D235" s="263">
        <v>100</v>
      </c>
      <c r="E235" s="263">
        <v>100</v>
      </c>
      <c r="F235" s="263">
        <v>100</v>
      </c>
      <c r="G235" s="263">
        <v>100</v>
      </c>
      <c r="H235" s="263">
        <v>100</v>
      </c>
      <c r="I235" s="263">
        <v>97.435897435897431</v>
      </c>
      <c r="J235" s="262">
        <v>100</v>
      </c>
      <c r="K235" s="263">
        <v>100</v>
      </c>
      <c r="L235" s="263">
        <v>100</v>
      </c>
      <c r="M235" s="264">
        <v>100</v>
      </c>
      <c r="N235" s="262">
        <v>100</v>
      </c>
      <c r="O235" s="263">
        <v>100</v>
      </c>
      <c r="P235" s="263">
        <v>98.529411764705884</v>
      </c>
      <c r="Q235" s="263">
        <v>100</v>
      </c>
      <c r="R235" s="263">
        <v>100</v>
      </c>
      <c r="S235" s="263">
        <v>100</v>
      </c>
      <c r="T235" s="263">
        <v>100</v>
      </c>
      <c r="U235" s="263">
        <v>100</v>
      </c>
      <c r="V235" s="265">
        <v>96.128318584070797</v>
      </c>
      <c r="X235" s="227"/>
      <c r="Y235" s="227"/>
    </row>
    <row r="236" spans="1:28" s="410" customFormat="1" x14ac:dyDescent="0.2">
      <c r="A236" s="248" t="s">
        <v>8</v>
      </c>
      <c r="B236" s="266">
        <v>4.3836724754044168E-2</v>
      </c>
      <c r="C236" s="267">
        <v>4.4325200267283704E-2</v>
      </c>
      <c r="D236" s="267">
        <v>2.8733904902607448E-2</v>
      </c>
      <c r="E236" s="267">
        <v>2.6247500019452818E-2</v>
      </c>
      <c r="F236" s="267">
        <v>2.8046194312654614E-2</v>
      </c>
      <c r="G236" s="267">
        <v>2.968843174209573E-2</v>
      </c>
      <c r="H236" s="267">
        <v>3.6436708323814966E-2</v>
      </c>
      <c r="I236" s="267">
        <v>4.3452299669405656E-2</v>
      </c>
      <c r="J236" s="266">
        <v>3.9009955491343715E-2</v>
      </c>
      <c r="K236" s="267">
        <v>3.3117430941528817E-2</v>
      </c>
      <c r="L236" s="267">
        <v>3.2416600366488697E-2</v>
      </c>
      <c r="M236" s="268">
        <v>3.5080903775937193E-2</v>
      </c>
      <c r="N236" s="266">
        <v>4.4219206237903673E-2</v>
      </c>
      <c r="O236" s="267">
        <v>3.2776297768814563E-2</v>
      </c>
      <c r="P236" s="267">
        <v>3.1988417198721815E-2</v>
      </c>
      <c r="Q236" s="267">
        <v>2.8652142136612251E-2</v>
      </c>
      <c r="R236" s="267">
        <v>3.0331048765868035E-2</v>
      </c>
      <c r="S236" s="267">
        <v>2.5245984505928819E-2</v>
      </c>
      <c r="T236" s="267">
        <v>3.8382525588863653E-2</v>
      </c>
      <c r="U236" s="267">
        <v>3.471222078180735E-2</v>
      </c>
      <c r="V236" s="269">
        <v>4.5436418516486783E-2</v>
      </c>
      <c r="X236" s="227"/>
      <c r="Y236" s="227"/>
    </row>
    <row r="237" spans="1:28" s="410" customFormat="1" x14ac:dyDescent="0.2">
      <c r="A237" s="257" t="s">
        <v>1</v>
      </c>
      <c r="B237" s="270">
        <f>B234/B233*100-100</f>
        <v>-5.3910818713450226</v>
      </c>
      <c r="C237" s="271">
        <f t="shared" ref="C237:E237" si="90">C234/C233*100-100</f>
        <v>-2.2359821121431054</v>
      </c>
      <c r="D237" s="271">
        <f t="shared" si="90"/>
        <v>-2.6602453847035861</v>
      </c>
      <c r="E237" s="271">
        <f t="shared" si="90"/>
        <v>-1.8249647106271425</v>
      </c>
      <c r="F237" s="271">
        <f>F234/F233*100-100</f>
        <v>3.0248033877782632E-2</v>
      </c>
      <c r="G237" s="271">
        <f t="shared" ref="G237:V237" si="91">G234/G233*100-100</f>
        <v>0.3508771929824519</v>
      </c>
      <c r="H237" s="271">
        <f t="shared" si="91"/>
        <v>-0.22359821121430912</v>
      </c>
      <c r="I237" s="271">
        <f t="shared" si="91"/>
        <v>0.11995801469484491</v>
      </c>
      <c r="J237" s="270">
        <f t="shared" si="91"/>
        <v>-4.4519901905300969</v>
      </c>
      <c r="K237" s="271">
        <f t="shared" si="91"/>
        <v>-0.75491759702286743</v>
      </c>
      <c r="L237" s="271">
        <f t="shared" si="91"/>
        <v>3.6807705538355719</v>
      </c>
      <c r="M237" s="272">
        <f t="shared" si="91"/>
        <v>8.4957764782326279</v>
      </c>
      <c r="N237" s="270">
        <f t="shared" si="91"/>
        <v>-5.6340037084581382</v>
      </c>
      <c r="O237" s="271">
        <f t="shared" si="91"/>
        <v>-2.1750282138093695</v>
      </c>
      <c r="P237" s="271">
        <f t="shared" si="91"/>
        <v>-2.210182318541456</v>
      </c>
      <c r="Q237" s="271">
        <f t="shared" si="91"/>
        <v>0.29735355337496117</v>
      </c>
      <c r="R237" s="271">
        <f t="shared" si="91"/>
        <v>1.2426900584795249</v>
      </c>
      <c r="S237" s="271">
        <f t="shared" si="91"/>
        <v>0.64836003051107127</v>
      </c>
      <c r="T237" s="271">
        <f t="shared" si="91"/>
        <v>1.7236072637734736</v>
      </c>
      <c r="U237" s="271">
        <f t="shared" si="91"/>
        <v>5.2631578947368354</v>
      </c>
      <c r="V237" s="273">
        <f t="shared" si="91"/>
        <v>-0.39396056512964606</v>
      </c>
      <c r="X237" s="227"/>
      <c r="Y237" s="227"/>
    </row>
    <row r="238" spans="1:28" s="410" customFormat="1" ht="13.5" thickBot="1" x14ac:dyDescent="0.25">
      <c r="A238" s="274" t="s">
        <v>27</v>
      </c>
      <c r="B238" s="275">
        <f>B234-B219</f>
        <v>94.991987179487069</v>
      </c>
      <c r="C238" s="276">
        <f t="shared" ref="C238:M238" si="92">C234-C219</f>
        <v>117.19327731092426</v>
      </c>
      <c r="D238" s="276">
        <f t="shared" si="92"/>
        <v>81.509803921568619</v>
      </c>
      <c r="E238" s="276">
        <f t="shared" si="92"/>
        <v>69.640561075394544</v>
      </c>
      <c r="F238" s="276">
        <f t="shared" si="92"/>
        <v>96.183908045976978</v>
      </c>
      <c r="G238" s="276">
        <f t="shared" si="92"/>
        <v>104.23529411764707</v>
      </c>
      <c r="H238" s="276">
        <f t="shared" si="92"/>
        <v>53.89075630252114</v>
      </c>
      <c r="I238" s="276">
        <f t="shared" si="92"/>
        <v>42.051282051281987</v>
      </c>
      <c r="J238" s="275">
        <f t="shared" si="92"/>
        <v>38.537634408602116</v>
      </c>
      <c r="K238" s="276">
        <f t="shared" si="92"/>
        <v>97.279588336192091</v>
      </c>
      <c r="L238" s="276">
        <f t="shared" si="92"/>
        <v>149.60784313725503</v>
      </c>
      <c r="M238" s="277">
        <f t="shared" si="92"/>
        <v>123.77777777777783</v>
      </c>
      <c r="N238" s="275">
        <f>N234-N228</f>
        <v>9.6585365853659368</v>
      </c>
      <c r="O238" s="276">
        <f t="shared" ref="O238:U238" si="93">O234-O228</f>
        <v>68.807017543859729</v>
      </c>
      <c r="P238" s="276">
        <f t="shared" si="93"/>
        <v>68.205882352941217</v>
      </c>
      <c r="Q238" s="276">
        <f t="shared" si="93"/>
        <v>111.08474576271192</v>
      </c>
      <c r="R238" s="276">
        <f t="shared" si="93"/>
        <v>127.25</v>
      </c>
      <c r="S238" s="276">
        <f t="shared" si="93"/>
        <v>117.08695652173924</v>
      </c>
      <c r="T238" s="276">
        <f t="shared" si="93"/>
        <v>135.47368421052624</v>
      </c>
      <c r="U238" s="276">
        <f t="shared" si="93"/>
        <v>196</v>
      </c>
      <c r="V238" s="278">
        <f>V234-X219</f>
        <v>93.384153457162256</v>
      </c>
      <c r="X238" s="227"/>
      <c r="Y238" s="227"/>
    </row>
    <row r="239" spans="1:28" s="410" customFormat="1" x14ac:dyDescent="0.2">
      <c r="A239" s="279" t="s">
        <v>51</v>
      </c>
      <c r="B239" s="280">
        <v>554</v>
      </c>
      <c r="C239" s="281">
        <v>452</v>
      </c>
      <c r="D239" s="281">
        <v>679</v>
      </c>
      <c r="E239" s="281">
        <v>797</v>
      </c>
      <c r="F239" s="281">
        <v>774</v>
      </c>
      <c r="G239" s="281">
        <v>471</v>
      </c>
      <c r="H239" s="281">
        <v>452</v>
      </c>
      <c r="I239" s="281">
        <v>537</v>
      </c>
      <c r="J239" s="280">
        <v>390</v>
      </c>
      <c r="K239" s="281">
        <v>751</v>
      </c>
      <c r="L239" s="281">
        <v>682</v>
      </c>
      <c r="M239" s="282">
        <v>478</v>
      </c>
      <c r="N239" s="280">
        <v>543</v>
      </c>
      <c r="O239" s="281">
        <v>767</v>
      </c>
      <c r="P239" s="281">
        <v>905</v>
      </c>
      <c r="Q239" s="281">
        <v>792</v>
      </c>
      <c r="R239" s="281">
        <v>748</v>
      </c>
      <c r="S239" s="281">
        <v>613</v>
      </c>
      <c r="T239" s="281">
        <v>494</v>
      </c>
      <c r="U239" s="281">
        <v>331</v>
      </c>
      <c r="V239" s="283">
        <f>SUM(B239:U239)</f>
        <v>12210</v>
      </c>
      <c r="W239" s="227" t="s">
        <v>56</v>
      </c>
      <c r="X239" s="284">
        <f>X224-V239</f>
        <v>16</v>
      </c>
      <c r="Y239" s="285">
        <f>X239/X224</f>
        <v>1.3086864060199575E-3</v>
      </c>
    </row>
    <row r="240" spans="1:28" s="410" customFormat="1" x14ac:dyDescent="0.2">
      <c r="A240" s="286" t="s">
        <v>28</v>
      </c>
      <c r="B240" s="322">
        <v>79.5</v>
      </c>
      <c r="C240" s="242">
        <v>79</v>
      </c>
      <c r="D240" s="242">
        <v>78</v>
      </c>
      <c r="E240" s="242">
        <v>77.5</v>
      </c>
      <c r="F240" s="242">
        <v>77</v>
      </c>
      <c r="G240" s="242">
        <v>76.5</v>
      </c>
      <c r="H240" s="242">
        <v>76</v>
      </c>
      <c r="I240" s="242">
        <v>76</v>
      </c>
      <c r="J240" s="244">
        <v>83</v>
      </c>
      <c r="K240" s="242">
        <v>81.5</v>
      </c>
      <c r="L240" s="242">
        <v>79</v>
      </c>
      <c r="M240" s="372">
        <v>78</v>
      </c>
      <c r="N240" s="244">
        <v>81</v>
      </c>
      <c r="O240" s="242">
        <v>80</v>
      </c>
      <c r="P240" s="242">
        <v>79</v>
      </c>
      <c r="Q240" s="242">
        <v>77.5</v>
      </c>
      <c r="R240" s="242">
        <v>77</v>
      </c>
      <c r="S240" s="242">
        <v>76.5</v>
      </c>
      <c r="T240" s="242">
        <v>75.5</v>
      </c>
      <c r="U240" s="242">
        <v>74.5</v>
      </c>
      <c r="V240" s="235"/>
      <c r="W240" s="227" t="s">
        <v>57</v>
      </c>
      <c r="X240" s="227">
        <v>70.83</v>
      </c>
      <c r="Y240" s="227"/>
    </row>
    <row r="241" spans="1:28" s="410" customFormat="1" ht="13.5" thickBot="1" x14ac:dyDescent="0.25">
      <c r="A241" s="287" t="s">
        <v>26</v>
      </c>
      <c r="B241" s="374">
        <f>B240-B225</f>
        <v>7.5</v>
      </c>
      <c r="C241" s="386">
        <f t="shared" ref="C241:M241" si="94">C240-C225</f>
        <v>7.5</v>
      </c>
      <c r="D241" s="386">
        <f t="shared" si="94"/>
        <v>7.5</v>
      </c>
      <c r="E241" s="386">
        <f t="shared" si="94"/>
        <v>7.5</v>
      </c>
      <c r="F241" s="386">
        <f t="shared" si="94"/>
        <v>7.5</v>
      </c>
      <c r="G241" s="386">
        <f t="shared" si="94"/>
        <v>7.5</v>
      </c>
      <c r="H241" s="386">
        <f t="shared" si="94"/>
        <v>7.5</v>
      </c>
      <c r="I241" s="386">
        <f t="shared" si="94"/>
        <v>7.5</v>
      </c>
      <c r="J241" s="374">
        <f t="shared" si="94"/>
        <v>7.5</v>
      </c>
      <c r="K241" s="386">
        <f t="shared" si="94"/>
        <v>7.5</v>
      </c>
      <c r="L241" s="386">
        <f t="shared" si="94"/>
        <v>7</v>
      </c>
      <c r="M241" s="387">
        <f t="shared" si="94"/>
        <v>7</v>
      </c>
      <c r="N241" s="374">
        <f>N240-N229</f>
        <v>7.5</v>
      </c>
      <c r="O241" s="386">
        <f t="shared" ref="O241:U241" si="95">O240-O229</f>
        <v>7.5</v>
      </c>
      <c r="P241" s="386">
        <f t="shared" si="95"/>
        <v>7.5</v>
      </c>
      <c r="Q241" s="386">
        <f t="shared" si="95"/>
        <v>7</v>
      </c>
      <c r="R241" s="386">
        <f t="shared" si="95"/>
        <v>7</v>
      </c>
      <c r="S241" s="386">
        <f t="shared" si="95"/>
        <v>7</v>
      </c>
      <c r="T241" s="386">
        <f t="shared" si="95"/>
        <v>7</v>
      </c>
      <c r="U241" s="386">
        <f t="shared" si="95"/>
        <v>7</v>
      </c>
      <c r="V241" s="236"/>
      <c r="W241" s="227" t="s">
        <v>26</v>
      </c>
      <c r="X241" s="227">
        <f>X240-Z225</f>
        <v>6.25</v>
      </c>
      <c r="Y241" s="227"/>
    </row>
    <row r="242" spans="1:28" x14ac:dyDescent="0.2">
      <c r="C242" s="413"/>
      <c r="D242" s="413"/>
      <c r="E242" s="413"/>
      <c r="F242" s="413"/>
      <c r="G242" s="413"/>
      <c r="H242" s="413"/>
      <c r="I242" s="413"/>
      <c r="J242" s="413"/>
      <c r="K242" s="413">
        <v>81.5</v>
      </c>
      <c r="L242" s="413"/>
      <c r="M242" s="413"/>
      <c r="N242" s="413"/>
      <c r="O242" s="413"/>
      <c r="P242" s="413"/>
      <c r="Q242" s="413"/>
      <c r="R242" s="413"/>
      <c r="S242" s="413"/>
      <c r="T242" s="413"/>
      <c r="U242" s="413"/>
      <c r="AB242" s="410"/>
    </row>
    <row r="243" spans="1:28" ht="13.5" thickBot="1" x14ac:dyDescent="0.25"/>
    <row r="244" spans="1:28" s="414" customFormat="1" ht="13.5" thickBot="1" x14ac:dyDescent="0.25">
      <c r="A244" s="247" t="s">
        <v>102</v>
      </c>
      <c r="B244" s="539" t="s">
        <v>53</v>
      </c>
      <c r="C244" s="540"/>
      <c r="D244" s="540"/>
      <c r="E244" s="540"/>
      <c r="F244" s="540"/>
      <c r="G244" s="540"/>
      <c r="H244" s="540"/>
      <c r="I244" s="541"/>
      <c r="J244" s="539" t="s">
        <v>75</v>
      </c>
      <c r="K244" s="540"/>
      <c r="L244" s="540"/>
      <c r="M244" s="541"/>
      <c r="N244" s="539" t="s">
        <v>63</v>
      </c>
      <c r="O244" s="540"/>
      <c r="P244" s="540"/>
      <c r="Q244" s="540"/>
      <c r="R244" s="540"/>
      <c r="S244" s="540"/>
      <c r="T244" s="540"/>
      <c r="U244" s="541"/>
      <c r="V244" s="292" t="s">
        <v>55</v>
      </c>
    </row>
    <row r="245" spans="1:28" s="414" customFormat="1" x14ac:dyDescent="0.2">
      <c r="A245" s="248" t="s">
        <v>54</v>
      </c>
      <c r="B245" s="314">
        <v>1</v>
      </c>
      <c r="C245" s="251">
        <v>2</v>
      </c>
      <c r="D245" s="251">
        <v>3</v>
      </c>
      <c r="E245" s="251">
        <v>4</v>
      </c>
      <c r="F245" s="251">
        <v>5</v>
      </c>
      <c r="G245" s="251">
        <v>6</v>
      </c>
      <c r="H245" s="251">
        <v>7</v>
      </c>
      <c r="I245" s="251">
        <v>8</v>
      </c>
      <c r="J245" s="314">
        <v>1</v>
      </c>
      <c r="K245" s="251">
        <v>2</v>
      </c>
      <c r="L245" s="251">
        <v>3</v>
      </c>
      <c r="M245" s="371">
        <v>4</v>
      </c>
      <c r="N245" s="314">
        <v>1</v>
      </c>
      <c r="O245" s="251">
        <v>2</v>
      </c>
      <c r="P245" s="251">
        <v>3</v>
      </c>
      <c r="Q245" s="251">
        <v>4</v>
      </c>
      <c r="R245" s="251">
        <v>5</v>
      </c>
      <c r="S245" s="251">
        <v>6</v>
      </c>
      <c r="T245" s="251">
        <v>7</v>
      </c>
      <c r="U245" s="251">
        <v>8</v>
      </c>
      <c r="V245" s="291"/>
    </row>
    <row r="246" spans="1:28" s="414" customFormat="1" x14ac:dyDescent="0.2">
      <c r="A246" s="248" t="s">
        <v>2</v>
      </c>
      <c r="B246" s="352">
        <v>1</v>
      </c>
      <c r="C246" s="353">
        <v>2</v>
      </c>
      <c r="D246" s="354">
        <v>3</v>
      </c>
      <c r="E246" s="355">
        <v>4</v>
      </c>
      <c r="F246" s="356">
        <v>5</v>
      </c>
      <c r="G246" s="357">
        <v>6</v>
      </c>
      <c r="H246" s="358">
        <v>7</v>
      </c>
      <c r="I246" s="376">
        <v>8</v>
      </c>
      <c r="J246" s="352">
        <v>1</v>
      </c>
      <c r="K246" s="353">
        <v>2</v>
      </c>
      <c r="L246" s="354">
        <v>3</v>
      </c>
      <c r="M246" s="355">
        <v>4</v>
      </c>
      <c r="N246" s="352">
        <v>1</v>
      </c>
      <c r="O246" s="353">
        <v>2</v>
      </c>
      <c r="P246" s="354">
        <v>3</v>
      </c>
      <c r="Q246" s="355">
        <v>4</v>
      </c>
      <c r="R246" s="356">
        <v>5</v>
      </c>
      <c r="S246" s="357">
        <v>6</v>
      </c>
      <c r="T246" s="358">
        <v>7</v>
      </c>
      <c r="U246" s="376">
        <v>8</v>
      </c>
      <c r="V246" s="226" t="s">
        <v>0</v>
      </c>
    </row>
    <row r="247" spans="1:28" s="414" customFormat="1" x14ac:dyDescent="0.2">
      <c r="A247" s="252" t="s">
        <v>3</v>
      </c>
      <c r="B247" s="253">
        <v>1840</v>
      </c>
      <c r="C247" s="254">
        <v>1840</v>
      </c>
      <c r="D247" s="254">
        <v>1840</v>
      </c>
      <c r="E247" s="254">
        <v>1840</v>
      </c>
      <c r="F247" s="254">
        <v>1840</v>
      </c>
      <c r="G247" s="254">
        <v>1840</v>
      </c>
      <c r="H247" s="254">
        <v>1840</v>
      </c>
      <c r="I247" s="254">
        <v>1840</v>
      </c>
      <c r="J247" s="253">
        <v>1840</v>
      </c>
      <c r="K247" s="254">
        <v>1840</v>
      </c>
      <c r="L247" s="254">
        <v>1840</v>
      </c>
      <c r="M247" s="255">
        <v>1840</v>
      </c>
      <c r="N247" s="253">
        <v>1840</v>
      </c>
      <c r="O247" s="254">
        <v>1840</v>
      </c>
      <c r="P247" s="254">
        <v>1840</v>
      </c>
      <c r="Q247" s="254">
        <v>1840</v>
      </c>
      <c r="R247" s="254">
        <v>1840</v>
      </c>
      <c r="S247" s="254">
        <v>1840</v>
      </c>
      <c r="T247" s="254">
        <v>1840</v>
      </c>
      <c r="U247" s="254">
        <v>1840</v>
      </c>
      <c r="V247" s="256">
        <v>1840</v>
      </c>
    </row>
    <row r="248" spans="1:28" s="414" customFormat="1" x14ac:dyDescent="0.2">
      <c r="A248" s="257" t="s">
        <v>6</v>
      </c>
      <c r="B248" s="258">
        <v>1769.8333333333333</v>
      </c>
      <c r="C248" s="259">
        <v>1799.5833333333333</v>
      </c>
      <c r="D248" s="259">
        <v>1828.4931506849316</v>
      </c>
      <c r="E248" s="259">
        <v>1824.8837209302326</v>
      </c>
      <c r="F248" s="259">
        <v>1865.1219512195121</v>
      </c>
      <c r="G248" s="259">
        <v>1907.5</v>
      </c>
      <c r="H248" s="259">
        <v>1918.6</v>
      </c>
      <c r="I248" s="259">
        <v>1960.7547169811321</v>
      </c>
      <c r="J248" s="258">
        <v>1810.6818181818182</v>
      </c>
      <c r="K248" s="259">
        <v>1836.9879518072289</v>
      </c>
      <c r="L248" s="259">
        <v>1890.4109589041095</v>
      </c>
      <c r="M248" s="260">
        <v>1964.1509433962265</v>
      </c>
      <c r="N248" s="258">
        <v>1770.3389830508474</v>
      </c>
      <c r="O248" s="259">
        <v>1777.6315789473683</v>
      </c>
      <c r="P248" s="259">
        <v>1823.5955056179776</v>
      </c>
      <c r="Q248" s="259">
        <v>1863.1818181818182</v>
      </c>
      <c r="R248" s="259">
        <v>1889.1463414634147</v>
      </c>
      <c r="S248" s="259">
        <v>1872.5301204819277</v>
      </c>
      <c r="T248" s="259">
        <v>1926.4814814814815</v>
      </c>
      <c r="U248" s="259">
        <v>1972.4324324324325</v>
      </c>
      <c r="V248" s="261">
        <v>1858.3849056603774</v>
      </c>
    </row>
    <row r="249" spans="1:28" s="414" customFormat="1" x14ac:dyDescent="0.2">
      <c r="A249" s="248" t="s">
        <v>7</v>
      </c>
      <c r="B249" s="262">
        <v>91.666666666666671</v>
      </c>
      <c r="C249" s="263">
        <v>95.833333333333329</v>
      </c>
      <c r="D249" s="263">
        <v>100</v>
      </c>
      <c r="E249" s="263">
        <v>98.837209302325576</v>
      </c>
      <c r="F249" s="263">
        <v>95.121951219512198</v>
      </c>
      <c r="G249" s="263">
        <v>100</v>
      </c>
      <c r="H249" s="263">
        <v>96</v>
      </c>
      <c r="I249" s="263">
        <v>71.698113207547166</v>
      </c>
      <c r="J249" s="262">
        <v>93.181818181818187</v>
      </c>
      <c r="K249" s="263">
        <v>98.795180722891573</v>
      </c>
      <c r="L249" s="263">
        <v>95.890410958904113</v>
      </c>
      <c r="M249" s="264">
        <v>92.452830188679243</v>
      </c>
      <c r="N249" s="262">
        <v>100</v>
      </c>
      <c r="O249" s="263">
        <v>98.684210526315795</v>
      </c>
      <c r="P249" s="263">
        <v>98.876404494382029</v>
      </c>
      <c r="Q249" s="263">
        <v>100</v>
      </c>
      <c r="R249" s="263">
        <v>97.560975609756099</v>
      </c>
      <c r="S249" s="263">
        <v>98.795180722891573</v>
      </c>
      <c r="T249" s="263">
        <v>100</v>
      </c>
      <c r="U249" s="263">
        <v>100</v>
      </c>
      <c r="V249" s="265">
        <v>93.509433962264154</v>
      </c>
      <c r="X249" s="227"/>
      <c r="Y249" s="227"/>
    </row>
    <row r="250" spans="1:28" s="414" customFormat="1" x14ac:dyDescent="0.2">
      <c r="A250" s="248" t="s">
        <v>8</v>
      </c>
      <c r="B250" s="266">
        <v>5.3528390621639881E-2</v>
      </c>
      <c r="C250" s="267">
        <v>4.5385009569220897E-2</v>
      </c>
      <c r="D250" s="267">
        <v>4.086272143630465E-2</v>
      </c>
      <c r="E250" s="267">
        <v>3.7602407836210931E-2</v>
      </c>
      <c r="F250" s="267">
        <v>4.8190562190471686E-2</v>
      </c>
      <c r="G250" s="267">
        <v>3.739453902982022E-2</v>
      </c>
      <c r="H250" s="267">
        <v>5.026410664028224E-2</v>
      </c>
      <c r="I250" s="267">
        <v>0.10026842218289476</v>
      </c>
      <c r="J250" s="266">
        <v>6.06180615217317E-2</v>
      </c>
      <c r="K250" s="267">
        <v>4.0813359144695908E-2</v>
      </c>
      <c r="L250" s="267">
        <v>4.5017558244584609E-2</v>
      </c>
      <c r="M250" s="268">
        <v>5.2987811545896969E-2</v>
      </c>
      <c r="N250" s="266">
        <v>4.966975009159677E-2</v>
      </c>
      <c r="O250" s="267">
        <v>4.4677466900111838E-2</v>
      </c>
      <c r="P250" s="267">
        <v>3.7618844542771028E-2</v>
      </c>
      <c r="Q250" s="267">
        <v>3.2732747500091482E-2</v>
      </c>
      <c r="R250" s="267">
        <v>3.689853052988027E-2</v>
      </c>
      <c r="S250" s="267">
        <v>4.3217471272416375E-2</v>
      </c>
      <c r="T250" s="267">
        <v>3.6020625208022496E-2</v>
      </c>
      <c r="U250" s="267">
        <v>3.8546343595544437E-2</v>
      </c>
      <c r="V250" s="269">
        <v>5.6615080081860447E-2</v>
      </c>
      <c r="X250" s="227"/>
      <c r="Y250" s="227"/>
    </row>
    <row r="251" spans="1:28" s="414" customFormat="1" x14ac:dyDescent="0.2">
      <c r="A251" s="257" t="s">
        <v>1</v>
      </c>
      <c r="B251" s="270">
        <f>B248/B247*100-100</f>
        <v>-3.8134057971014528</v>
      </c>
      <c r="C251" s="271">
        <f t="shared" ref="C251:E251" si="96">C248/C247*100-100</f>
        <v>-2.1965579710144993</v>
      </c>
      <c r="D251" s="271">
        <f t="shared" si="96"/>
        <v>-0.62537224538414193</v>
      </c>
      <c r="E251" s="271">
        <f t="shared" si="96"/>
        <v>-0.82153690596562967</v>
      </c>
      <c r="F251" s="271">
        <f>F248/F247*100-100</f>
        <v>1.3653234358430524</v>
      </c>
      <c r="G251" s="271">
        <f t="shared" ref="G251:V251" si="97">G248/G247*100-100</f>
        <v>3.6684782608695627</v>
      </c>
      <c r="H251" s="271">
        <f t="shared" si="97"/>
        <v>4.2717391304347672</v>
      </c>
      <c r="I251" s="271">
        <f t="shared" si="97"/>
        <v>6.5627563576702244</v>
      </c>
      <c r="J251" s="270">
        <f t="shared" si="97"/>
        <v>-1.5933794466403128</v>
      </c>
      <c r="K251" s="271">
        <f t="shared" si="97"/>
        <v>-0.16369827134626291</v>
      </c>
      <c r="L251" s="271">
        <f t="shared" si="97"/>
        <v>2.7397260273972535</v>
      </c>
      <c r="M251" s="272">
        <f t="shared" si="97"/>
        <v>6.7473338802297036</v>
      </c>
      <c r="N251" s="270">
        <f t="shared" si="97"/>
        <v>-3.7859248341930822</v>
      </c>
      <c r="O251" s="271">
        <f t="shared" si="97"/>
        <v>-3.3895881006864954</v>
      </c>
      <c r="P251" s="271">
        <f t="shared" si="97"/>
        <v>-0.89154860771860456</v>
      </c>
      <c r="Q251" s="271">
        <f t="shared" si="97"/>
        <v>1.2598814229249058</v>
      </c>
      <c r="R251" s="271">
        <f t="shared" si="97"/>
        <v>2.670996818663852</v>
      </c>
      <c r="S251" s="271">
        <f t="shared" si="97"/>
        <v>1.7679413305395428</v>
      </c>
      <c r="T251" s="271">
        <f t="shared" si="97"/>
        <v>4.7000805152979126</v>
      </c>
      <c r="U251" s="271">
        <f t="shared" si="97"/>
        <v>7.1974148061104728</v>
      </c>
      <c r="V251" s="273">
        <f t="shared" si="97"/>
        <v>0.9991796554552792</v>
      </c>
      <c r="X251" s="227"/>
      <c r="Y251" s="227"/>
    </row>
    <row r="252" spans="1:28" s="414" customFormat="1" ht="13.5" thickBot="1" x14ac:dyDescent="0.25">
      <c r="A252" s="274" t="s">
        <v>27</v>
      </c>
      <c r="B252" s="275">
        <f>B248-B234</f>
        <v>152.02083333333326</v>
      </c>
      <c r="C252" s="276">
        <f t="shared" ref="C252:V252" si="98">C248-C234</f>
        <v>127.81862745098033</v>
      </c>
      <c r="D252" s="276">
        <f t="shared" si="98"/>
        <v>163.98334676336299</v>
      </c>
      <c r="E252" s="276">
        <f t="shared" si="98"/>
        <v>146.09061748195677</v>
      </c>
      <c r="F252" s="276">
        <f t="shared" si="98"/>
        <v>154.60470984020185</v>
      </c>
      <c r="G252" s="276">
        <f t="shared" si="98"/>
        <v>191.5</v>
      </c>
      <c r="H252" s="276">
        <f t="shared" si="98"/>
        <v>212.42352941176455</v>
      </c>
      <c r="I252" s="276">
        <f t="shared" si="98"/>
        <v>248.70343492985012</v>
      </c>
      <c r="J252" s="275">
        <f t="shared" si="98"/>
        <v>176.81085043988287</v>
      </c>
      <c r="K252" s="276">
        <f t="shared" si="98"/>
        <v>139.8970427163199</v>
      </c>
      <c r="L252" s="276">
        <f t="shared" si="98"/>
        <v>117.46978243352123</v>
      </c>
      <c r="M252" s="277">
        <f t="shared" si="98"/>
        <v>108.87316561844864</v>
      </c>
      <c r="N252" s="275">
        <f t="shared" si="98"/>
        <v>156.68044646548151</v>
      </c>
      <c r="O252" s="276">
        <f t="shared" si="98"/>
        <v>104.8245614035086</v>
      </c>
      <c r="P252" s="276">
        <f t="shared" si="98"/>
        <v>151.38962326503633</v>
      </c>
      <c r="Q252" s="276">
        <f t="shared" si="98"/>
        <v>148.09707241910633</v>
      </c>
      <c r="R252" s="276">
        <f t="shared" si="98"/>
        <v>157.89634146341473</v>
      </c>
      <c r="S252" s="276">
        <f t="shared" si="98"/>
        <v>151.44316396018849</v>
      </c>
      <c r="T252" s="276">
        <f t="shared" si="98"/>
        <v>187.00779727095528</v>
      </c>
      <c r="U252" s="276">
        <f t="shared" si="98"/>
        <v>172.43243243243251</v>
      </c>
      <c r="V252" s="278">
        <f t="shared" si="98"/>
        <v>155.12163132409432</v>
      </c>
      <c r="X252" s="227"/>
      <c r="Y252" s="227"/>
    </row>
    <row r="253" spans="1:28" s="414" customFormat="1" x14ac:dyDescent="0.2">
      <c r="A253" s="279" t="s">
        <v>51</v>
      </c>
      <c r="B253" s="280">
        <v>554</v>
      </c>
      <c r="C253" s="281">
        <v>452</v>
      </c>
      <c r="D253" s="281">
        <v>679</v>
      </c>
      <c r="E253" s="281">
        <v>797</v>
      </c>
      <c r="F253" s="281">
        <v>774</v>
      </c>
      <c r="G253" s="281">
        <v>471</v>
      </c>
      <c r="H253" s="281">
        <v>452</v>
      </c>
      <c r="I253" s="281">
        <v>537</v>
      </c>
      <c r="J253" s="280">
        <v>390</v>
      </c>
      <c r="K253" s="281">
        <v>751</v>
      </c>
      <c r="L253" s="281">
        <v>682</v>
      </c>
      <c r="M253" s="282">
        <v>478</v>
      </c>
      <c r="N253" s="280">
        <v>543</v>
      </c>
      <c r="O253" s="281">
        <v>767</v>
      </c>
      <c r="P253" s="281">
        <v>905</v>
      </c>
      <c r="Q253" s="281">
        <v>791</v>
      </c>
      <c r="R253" s="281">
        <v>748</v>
      </c>
      <c r="S253" s="281">
        <v>613</v>
      </c>
      <c r="T253" s="281">
        <v>493</v>
      </c>
      <c r="U253" s="281">
        <v>331</v>
      </c>
      <c r="V253" s="283">
        <f>SUM(B253:U253)</f>
        <v>12208</v>
      </c>
      <c r="W253" s="227" t="s">
        <v>56</v>
      </c>
      <c r="X253" s="284">
        <f>V239-V253</f>
        <v>2</v>
      </c>
      <c r="Y253" s="285">
        <f>X253/V239</f>
        <v>1.6380016380016381E-4</v>
      </c>
    </row>
    <row r="254" spans="1:28" s="414" customFormat="1" x14ac:dyDescent="0.2">
      <c r="A254" s="286" t="s">
        <v>28</v>
      </c>
      <c r="B254" s="322">
        <v>86.5</v>
      </c>
      <c r="C254" s="242">
        <v>86.5</v>
      </c>
      <c r="D254" s="242">
        <v>85.5</v>
      </c>
      <c r="E254" s="242">
        <v>85</v>
      </c>
      <c r="F254" s="242">
        <v>84.5</v>
      </c>
      <c r="G254" s="242">
        <v>84</v>
      </c>
      <c r="H254" s="242">
        <v>83</v>
      </c>
      <c r="I254" s="242">
        <v>83</v>
      </c>
      <c r="J254" s="244">
        <v>90.5</v>
      </c>
      <c r="K254" s="242">
        <v>89</v>
      </c>
      <c r="L254" s="242">
        <v>86.5</v>
      </c>
      <c r="M254" s="372">
        <v>85.5</v>
      </c>
      <c r="N254" s="244">
        <v>88.5</v>
      </c>
      <c r="O254" s="242">
        <v>87.5</v>
      </c>
      <c r="P254" s="242">
        <v>86.5</v>
      </c>
      <c r="Q254" s="242">
        <v>85</v>
      </c>
      <c r="R254" s="242">
        <v>84.5</v>
      </c>
      <c r="S254" s="242">
        <v>84</v>
      </c>
      <c r="T254" s="242">
        <v>82.5</v>
      </c>
      <c r="U254" s="242">
        <v>81.5</v>
      </c>
      <c r="V254" s="235"/>
      <c r="W254" s="227" t="s">
        <v>57</v>
      </c>
      <c r="X254" s="227">
        <v>78.209999999999994</v>
      </c>
      <c r="Y254" s="227"/>
    </row>
    <row r="255" spans="1:28" s="414" customFormat="1" ht="13.5" thickBot="1" x14ac:dyDescent="0.25">
      <c r="A255" s="287" t="s">
        <v>26</v>
      </c>
      <c r="B255" s="374">
        <f>B254-B240</f>
        <v>7</v>
      </c>
      <c r="C255" s="386">
        <f t="shared" ref="C255:U255" si="99">C254-C240</f>
        <v>7.5</v>
      </c>
      <c r="D255" s="386">
        <f t="shared" si="99"/>
        <v>7.5</v>
      </c>
      <c r="E255" s="386">
        <f t="shared" si="99"/>
        <v>7.5</v>
      </c>
      <c r="F255" s="386">
        <f t="shared" si="99"/>
        <v>7.5</v>
      </c>
      <c r="G255" s="386">
        <f t="shared" si="99"/>
        <v>7.5</v>
      </c>
      <c r="H255" s="386">
        <f t="shared" si="99"/>
        <v>7</v>
      </c>
      <c r="I255" s="386">
        <f t="shared" si="99"/>
        <v>7</v>
      </c>
      <c r="J255" s="374">
        <f t="shared" si="99"/>
        <v>7.5</v>
      </c>
      <c r="K255" s="386">
        <f t="shared" si="99"/>
        <v>7.5</v>
      </c>
      <c r="L255" s="386">
        <f t="shared" si="99"/>
        <v>7.5</v>
      </c>
      <c r="M255" s="387">
        <f t="shared" si="99"/>
        <v>7.5</v>
      </c>
      <c r="N255" s="374">
        <f t="shared" si="99"/>
        <v>7.5</v>
      </c>
      <c r="O255" s="386">
        <f t="shared" si="99"/>
        <v>7.5</v>
      </c>
      <c r="P255" s="386">
        <f t="shared" si="99"/>
        <v>7.5</v>
      </c>
      <c r="Q255" s="386">
        <f t="shared" si="99"/>
        <v>7.5</v>
      </c>
      <c r="R255" s="386">
        <f t="shared" si="99"/>
        <v>7.5</v>
      </c>
      <c r="S255" s="386">
        <f t="shared" si="99"/>
        <v>7.5</v>
      </c>
      <c r="T255" s="386">
        <f t="shared" si="99"/>
        <v>7</v>
      </c>
      <c r="U255" s="386">
        <f t="shared" si="99"/>
        <v>7</v>
      </c>
      <c r="V255" s="236"/>
      <c r="W255" s="227" t="s">
        <v>26</v>
      </c>
      <c r="X255" s="227">
        <f>X254-X240</f>
        <v>7.3799999999999955</v>
      </c>
      <c r="Y255" s="227"/>
    </row>
    <row r="256" spans="1:28" x14ac:dyDescent="0.2">
      <c r="B256" s="239">
        <v>86.5</v>
      </c>
      <c r="C256" s="414"/>
      <c r="D256" s="414"/>
      <c r="E256" s="414"/>
      <c r="F256" s="414"/>
      <c r="G256" s="414"/>
      <c r="H256" s="414">
        <v>83</v>
      </c>
      <c r="I256" s="414" t="s">
        <v>66</v>
      </c>
      <c r="J256" s="414"/>
      <c r="K256" s="414"/>
      <c r="L256" s="414"/>
      <c r="M256" s="414"/>
      <c r="N256" s="414" t="s">
        <v>66</v>
      </c>
      <c r="O256" s="414" t="s">
        <v>66</v>
      </c>
      <c r="P256" s="414"/>
      <c r="Q256" s="414"/>
      <c r="R256" s="414"/>
      <c r="S256" s="414"/>
      <c r="T256" s="414">
        <v>82.5</v>
      </c>
      <c r="U256" s="414">
        <v>81.5</v>
      </c>
    </row>
    <row r="257" spans="1:25" ht="13.5" thickBot="1" x14ac:dyDescent="0.25">
      <c r="I257" s="239">
        <v>83</v>
      </c>
    </row>
    <row r="258" spans="1:25" s="415" customFormat="1" ht="13.5" thickBot="1" x14ac:dyDescent="0.25">
      <c r="A258" s="247" t="s">
        <v>104</v>
      </c>
      <c r="B258" s="539" t="s">
        <v>53</v>
      </c>
      <c r="C258" s="540"/>
      <c r="D258" s="540"/>
      <c r="E258" s="540"/>
      <c r="F258" s="540"/>
      <c r="G258" s="540"/>
      <c r="H258" s="540"/>
      <c r="I258" s="541"/>
      <c r="J258" s="539" t="s">
        <v>75</v>
      </c>
      <c r="K258" s="540"/>
      <c r="L258" s="540"/>
      <c r="M258" s="541"/>
      <c r="N258" s="539" t="s">
        <v>63</v>
      </c>
      <c r="O258" s="540"/>
      <c r="P258" s="540"/>
      <c r="Q258" s="540"/>
      <c r="R258" s="540"/>
      <c r="S258" s="540"/>
      <c r="T258" s="540"/>
      <c r="U258" s="541"/>
      <c r="V258" s="292" t="s">
        <v>55</v>
      </c>
    </row>
    <row r="259" spans="1:25" s="415" customFormat="1" x14ac:dyDescent="0.2">
      <c r="A259" s="248" t="s">
        <v>54</v>
      </c>
      <c r="B259" s="314">
        <v>1</v>
      </c>
      <c r="C259" s="251">
        <v>2</v>
      </c>
      <c r="D259" s="251">
        <v>3</v>
      </c>
      <c r="E259" s="251">
        <v>4</v>
      </c>
      <c r="F259" s="251">
        <v>5</v>
      </c>
      <c r="G259" s="251">
        <v>6</v>
      </c>
      <c r="H259" s="251">
        <v>7</v>
      </c>
      <c r="I259" s="251">
        <v>8</v>
      </c>
      <c r="J259" s="314">
        <v>1</v>
      </c>
      <c r="K259" s="251">
        <v>2</v>
      </c>
      <c r="L259" s="251">
        <v>3</v>
      </c>
      <c r="M259" s="371">
        <v>4</v>
      </c>
      <c r="N259" s="314">
        <v>1</v>
      </c>
      <c r="O259" s="251">
        <v>2</v>
      </c>
      <c r="P259" s="251">
        <v>3</v>
      </c>
      <c r="Q259" s="251">
        <v>4</v>
      </c>
      <c r="R259" s="251">
        <v>5</v>
      </c>
      <c r="S259" s="251">
        <v>6</v>
      </c>
      <c r="T259" s="251">
        <v>7</v>
      </c>
      <c r="U259" s="251">
        <v>8</v>
      </c>
      <c r="V259" s="291"/>
    </row>
    <row r="260" spans="1:25" s="415" customFormat="1" x14ac:dyDescent="0.2">
      <c r="A260" s="248" t="s">
        <v>2</v>
      </c>
      <c r="B260" s="352">
        <v>1</v>
      </c>
      <c r="C260" s="353">
        <v>2</v>
      </c>
      <c r="D260" s="354">
        <v>3</v>
      </c>
      <c r="E260" s="355">
        <v>4</v>
      </c>
      <c r="F260" s="356">
        <v>5</v>
      </c>
      <c r="G260" s="357">
        <v>6</v>
      </c>
      <c r="H260" s="358">
        <v>7</v>
      </c>
      <c r="I260" s="376">
        <v>8</v>
      </c>
      <c r="J260" s="352">
        <v>1</v>
      </c>
      <c r="K260" s="353">
        <v>2</v>
      </c>
      <c r="L260" s="354">
        <v>3</v>
      </c>
      <c r="M260" s="355">
        <v>4</v>
      </c>
      <c r="N260" s="352">
        <v>1</v>
      </c>
      <c r="O260" s="353">
        <v>2</v>
      </c>
      <c r="P260" s="354">
        <v>3</v>
      </c>
      <c r="Q260" s="355">
        <v>4</v>
      </c>
      <c r="R260" s="356">
        <v>5</v>
      </c>
      <c r="S260" s="357">
        <v>6</v>
      </c>
      <c r="T260" s="358">
        <v>7</v>
      </c>
      <c r="U260" s="376">
        <v>8</v>
      </c>
      <c r="V260" s="226" t="s">
        <v>0</v>
      </c>
    </row>
    <row r="261" spans="1:25" s="415" customFormat="1" x14ac:dyDescent="0.2">
      <c r="A261" s="252" t="s">
        <v>3</v>
      </c>
      <c r="B261" s="253">
        <v>1980</v>
      </c>
      <c r="C261" s="254">
        <v>1980</v>
      </c>
      <c r="D261" s="254">
        <v>1980</v>
      </c>
      <c r="E261" s="254">
        <v>1980</v>
      </c>
      <c r="F261" s="254">
        <v>1980</v>
      </c>
      <c r="G261" s="254">
        <v>1980</v>
      </c>
      <c r="H261" s="254">
        <v>1980</v>
      </c>
      <c r="I261" s="254">
        <v>1980</v>
      </c>
      <c r="J261" s="253">
        <v>1980</v>
      </c>
      <c r="K261" s="254">
        <v>1980</v>
      </c>
      <c r="L261" s="254">
        <v>1980</v>
      </c>
      <c r="M261" s="255">
        <v>1980</v>
      </c>
      <c r="N261" s="253">
        <v>1980</v>
      </c>
      <c r="O261" s="254">
        <v>1980</v>
      </c>
      <c r="P261" s="254">
        <v>1980</v>
      </c>
      <c r="Q261" s="254">
        <v>1980</v>
      </c>
      <c r="R261" s="254">
        <v>1980</v>
      </c>
      <c r="S261" s="254">
        <v>1980</v>
      </c>
      <c r="T261" s="254">
        <v>1980</v>
      </c>
      <c r="U261" s="254">
        <v>1980</v>
      </c>
      <c r="V261" s="256">
        <v>1980</v>
      </c>
    </row>
    <row r="262" spans="1:25" s="415" customFormat="1" x14ac:dyDescent="0.2">
      <c r="A262" s="257" t="s">
        <v>6</v>
      </c>
      <c r="B262" s="258">
        <v>1942.9268292682927</v>
      </c>
      <c r="C262" s="259">
        <v>1949.1176470588234</v>
      </c>
      <c r="D262" s="259">
        <v>1955.2941176470588</v>
      </c>
      <c r="E262" s="259">
        <v>1970.3333333333333</v>
      </c>
      <c r="F262" s="259">
        <v>1996.7796610169491</v>
      </c>
      <c r="G262" s="259">
        <v>2064.2857142857142</v>
      </c>
      <c r="H262" s="259">
        <v>2034.7058823529412</v>
      </c>
      <c r="I262" s="259">
        <v>2166.5</v>
      </c>
      <c r="J262" s="258">
        <v>2013.5483870967741</v>
      </c>
      <c r="K262" s="259">
        <v>2040.5357142857142</v>
      </c>
      <c r="L262" s="259">
        <v>2069.7916666666665</v>
      </c>
      <c r="M262" s="260">
        <v>2084.705882352941</v>
      </c>
      <c r="N262" s="258">
        <v>1947.75</v>
      </c>
      <c r="O262" s="259">
        <v>1960.8474576271187</v>
      </c>
      <c r="P262" s="259">
        <v>1985.072463768116</v>
      </c>
      <c r="Q262" s="259">
        <v>2015.593220338983</v>
      </c>
      <c r="R262" s="259">
        <v>2055.3846153846152</v>
      </c>
      <c r="S262" s="259">
        <v>2007.7777777777778</v>
      </c>
      <c r="T262" s="259">
        <v>2060.2702702702704</v>
      </c>
      <c r="U262" s="259">
        <v>2095</v>
      </c>
      <c r="V262" s="261">
        <v>2015.3303964757708</v>
      </c>
    </row>
    <row r="263" spans="1:25" s="415" customFormat="1" x14ac:dyDescent="0.2">
      <c r="A263" s="248" t="s">
        <v>7</v>
      </c>
      <c r="B263" s="262">
        <v>100</v>
      </c>
      <c r="C263" s="263">
        <v>100</v>
      </c>
      <c r="D263" s="263">
        <v>100</v>
      </c>
      <c r="E263" s="263">
        <v>98.333333333333329</v>
      </c>
      <c r="F263" s="263">
        <v>100</v>
      </c>
      <c r="G263" s="263">
        <v>100</v>
      </c>
      <c r="H263" s="263">
        <v>100</v>
      </c>
      <c r="I263" s="263">
        <v>92.5</v>
      </c>
      <c r="J263" s="262">
        <v>93.548387096774192</v>
      </c>
      <c r="K263" s="263">
        <v>100</v>
      </c>
      <c r="L263" s="263">
        <v>91.666666666666671</v>
      </c>
      <c r="M263" s="264">
        <v>100</v>
      </c>
      <c r="N263" s="262">
        <v>90</v>
      </c>
      <c r="O263" s="263">
        <v>100</v>
      </c>
      <c r="P263" s="263">
        <v>100</v>
      </c>
      <c r="Q263" s="263">
        <v>98.305084745762713</v>
      </c>
      <c r="R263" s="263">
        <v>94.230769230769226</v>
      </c>
      <c r="S263" s="263">
        <v>93.333333333333329</v>
      </c>
      <c r="T263" s="263">
        <v>100</v>
      </c>
      <c r="U263" s="263">
        <v>95.833333333333329</v>
      </c>
      <c r="V263" s="265">
        <v>93.942731277533042</v>
      </c>
      <c r="X263" s="227"/>
      <c r="Y263" s="227"/>
    </row>
    <row r="264" spans="1:25" s="415" customFormat="1" x14ac:dyDescent="0.2">
      <c r="A264" s="248" t="s">
        <v>8</v>
      </c>
      <c r="B264" s="266">
        <v>5.1106481870810336E-2</v>
      </c>
      <c r="C264" s="267">
        <v>3.2552340601311132E-2</v>
      </c>
      <c r="D264" s="267">
        <v>3.5394713991204634E-2</v>
      </c>
      <c r="E264" s="267">
        <v>3.8685143196593837E-2</v>
      </c>
      <c r="F264" s="267">
        <v>3.8089427517318808E-2</v>
      </c>
      <c r="G264" s="267">
        <v>2.9141440399687975E-2</v>
      </c>
      <c r="H264" s="267">
        <v>4.1158059038003757E-2</v>
      </c>
      <c r="I264" s="267">
        <v>5.9088228755783803E-2</v>
      </c>
      <c r="J264" s="266">
        <v>5.5497586505663776E-2</v>
      </c>
      <c r="K264" s="267">
        <v>4.2181798429449448E-2</v>
      </c>
      <c r="L264" s="267">
        <v>6.329023831976488E-2</v>
      </c>
      <c r="M264" s="268">
        <v>4.2511815203184311E-2</v>
      </c>
      <c r="N264" s="266">
        <v>5.8633547235468236E-2</v>
      </c>
      <c r="O264" s="267">
        <v>4.0877356682141215E-2</v>
      </c>
      <c r="P264" s="267">
        <v>3.5295755558767287E-2</v>
      </c>
      <c r="Q264" s="267">
        <v>3.9366224394802807E-2</v>
      </c>
      <c r="R264" s="267">
        <v>4.2225786549606417E-2</v>
      </c>
      <c r="S264" s="267">
        <v>4.513682687780235E-2</v>
      </c>
      <c r="T264" s="267">
        <v>4.0695169524628844E-2</v>
      </c>
      <c r="U264" s="267">
        <v>5.5903662977759311E-2</v>
      </c>
      <c r="V264" s="269">
        <v>5.2400338173446477E-2</v>
      </c>
      <c r="X264" s="227"/>
      <c r="Y264" s="227"/>
    </row>
    <row r="265" spans="1:25" s="415" customFormat="1" x14ac:dyDescent="0.2">
      <c r="A265" s="257" t="s">
        <v>1</v>
      </c>
      <c r="B265" s="270">
        <f>B262/B261*100-100</f>
        <v>-1.8723823601872311</v>
      </c>
      <c r="C265" s="271">
        <f t="shared" ref="C265:E265" si="100">C262/C261*100-100</f>
        <v>-1.5597147950089152</v>
      </c>
      <c r="D265" s="271">
        <f t="shared" si="100"/>
        <v>-1.2477718360071322</v>
      </c>
      <c r="E265" s="271">
        <f t="shared" si="100"/>
        <v>-0.48821548821548788</v>
      </c>
      <c r="F265" s="271">
        <f>F262/F261*100-100</f>
        <v>0.84745762711864359</v>
      </c>
      <c r="G265" s="271">
        <f t="shared" ref="G265:V265" si="101">G262/G261*100-100</f>
        <v>4.256854256854254</v>
      </c>
      <c r="H265" s="271">
        <f t="shared" si="101"/>
        <v>2.7629233511586477</v>
      </c>
      <c r="I265" s="271">
        <f t="shared" si="101"/>
        <v>9.4191919191919169</v>
      </c>
      <c r="J265" s="270">
        <f t="shared" si="101"/>
        <v>1.6943629846855686</v>
      </c>
      <c r="K265" s="271">
        <f t="shared" si="101"/>
        <v>3.0573593073593059</v>
      </c>
      <c r="L265" s="271">
        <f t="shared" si="101"/>
        <v>4.5349326599326503</v>
      </c>
      <c r="M265" s="272">
        <f t="shared" si="101"/>
        <v>5.2881758764111737</v>
      </c>
      <c r="N265" s="270">
        <f t="shared" si="101"/>
        <v>-1.6287878787878753</v>
      </c>
      <c r="O265" s="271">
        <f t="shared" si="101"/>
        <v>-0.96730011984249131</v>
      </c>
      <c r="P265" s="271">
        <f t="shared" si="101"/>
        <v>0.25618503879374543</v>
      </c>
      <c r="Q265" s="271">
        <f t="shared" si="101"/>
        <v>1.7976373908577159</v>
      </c>
      <c r="R265" s="271">
        <f t="shared" si="101"/>
        <v>3.8073038073038106</v>
      </c>
      <c r="S265" s="271">
        <f t="shared" si="101"/>
        <v>1.402918069584743</v>
      </c>
      <c r="T265" s="271">
        <f t="shared" si="101"/>
        <v>4.0540540540540633</v>
      </c>
      <c r="U265" s="271">
        <f t="shared" si="101"/>
        <v>5.8080808080808168</v>
      </c>
      <c r="V265" s="273">
        <f t="shared" si="101"/>
        <v>1.784363458372269</v>
      </c>
      <c r="X265" s="227"/>
      <c r="Y265" s="227"/>
    </row>
    <row r="266" spans="1:25" s="415" customFormat="1" ht="13.5" thickBot="1" x14ac:dyDescent="0.25">
      <c r="A266" s="274" t="s">
        <v>27</v>
      </c>
      <c r="B266" s="275">
        <f>B262-B248</f>
        <v>173.09349593495949</v>
      </c>
      <c r="C266" s="276">
        <f t="shared" ref="C266:V266" si="102">C262-C248</f>
        <v>149.53431372549016</v>
      </c>
      <c r="D266" s="276">
        <f t="shared" si="102"/>
        <v>126.80096696212718</v>
      </c>
      <c r="E266" s="276">
        <f t="shared" si="102"/>
        <v>145.44961240310067</v>
      </c>
      <c r="F266" s="276">
        <f t="shared" si="102"/>
        <v>131.65770979743706</v>
      </c>
      <c r="G266" s="276">
        <f t="shared" si="102"/>
        <v>156.78571428571422</v>
      </c>
      <c r="H266" s="276">
        <f t="shared" si="102"/>
        <v>116.10588235294131</v>
      </c>
      <c r="I266" s="276">
        <f t="shared" si="102"/>
        <v>205.74528301886789</v>
      </c>
      <c r="J266" s="275">
        <f t="shared" si="102"/>
        <v>202.86656891495591</v>
      </c>
      <c r="K266" s="276">
        <f t="shared" si="102"/>
        <v>203.54776247848531</v>
      </c>
      <c r="L266" s="276">
        <f t="shared" si="102"/>
        <v>179.38070776255699</v>
      </c>
      <c r="M266" s="277">
        <f t="shared" si="102"/>
        <v>120.55493895671452</v>
      </c>
      <c r="N266" s="275">
        <f t="shared" si="102"/>
        <v>177.41101694915255</v>
      </c>
      <c r="O266" s="276">
        <f t="shared" si="102"/>
        <v>183.2158786797504</v>
      </c>
      <c r="P266" s="276">
        <f t="shared" si="102"/>
        <v>161.47695815013844</v>
      </c>
      <c r="Q266" s="276">
        <f t="shared" si="102"/>
        <v>152.41140215716473</v>
      </c>
      <c r="R266" s="276">
        <f t="shared" si="102"/>
        <v>166.23827392120052</v>
      </c>
      <c r="S266" s="276">
        <f t="shared" si="102"/>
        <v>135.2476572958501</v>
      </c>
      <c r="T266" s="276">
        <f t="shared" si="102"/>
        <v>133.78878878878891</v>
      </c>
      <c r="U266" s="276">
        <f t="shared" si="102"/>
        <v>122.56756756756749</v>
      </c>
      <c r="V266" s="278">
        <f t="shared" si="102"/>
        <v>156.94549081539344</v>
      </c>
      <c r="X266" s="227"/>
      <c r="Y266" s="227"/>
    </row>
    <row r="267" spans="1:25" s="415" customFormat="1" x14ac:dyDescent="0.2">
      <c r="A267" s="279" t="s">
        <v>51</v>
      </c>
      <c r="B267" s="280">
        <v>554</v>
      </c>
      <c r="C267" s="281">
        <v>451</v>
      </c>
      <c r="D267" s="281">
        <v>678</v>
      </c>
      <c r="E267" s="281">
        <v>797</v>
      </c>
      <c r="F267" s="281">
        <v>774</v>
      </c>
      <c r="G267" s="281">
        <v>471</v>
      </c>
      <c r="H267" s="281">
        <v>452</v>
      </c>
      <c r="I267" s="281">
        <v>534</v>
      </c>
      <c r="J267" s="280">
        <v>390</v>
      </c>
      <c r="K267" s="281">
        <v>751</v>
      </c>
      <c r="L267" s="281">
        <v>682</v>
      </c>
      <c r="M267" s="282">
        <v>478</v>
      </c>
      <c r="N267" s="280">
        <v>543</v>
      </c>
      <c r="O267" s="281">
        <v>767</v>
      </c>
      <c r="P267" s="281">
        <v>905</v>
      </c>
      <c r="Q267" s="281">
        <v>791</v>
      </c>
      <c r="R267" s="281">
        <v>748</v>
      </c>
      <c r="S267" s="281">
        <v>612</v>
      </c>
      <c r="T267" s="281">
        <v>493</v>
      </c>
      <c r="U267" s="281">
        <v>330</v>
      </c>
      <c r="V267" s="283">
        <f>SUM(B267:U267)</f>
        <v>12201</v>
      </c>
      <c r="W267" s="227" t="s">
        <v>56</v>
      </c>
      <c r="X267" s="284">
        <f>V253-V267</f>
        <v>7</v>
      </c>
      <c r="Y267" s="285">
        <f>X267/V253</f>
        <v>5.7339449541284407E-4</v>
      </c>
    </row>
    <row r="268" spans="1:25" s="415" customFormat="1" x14ac:dyDescent="0.2">
      <c r="A268" s="286" t="s">
        <v>28</v>
      </c>
      <c r="B268" s="322">
        <v>93.5</v>
      </c>
      <c r="C268" s="242">
        <v>93.5</v>
      </c>
      <c r="D268" s="242">
        <v>93</v>
      </c>
      <c r="E268" s="242">
        <v>92</v>
      </c>
      <c r="F268" s="242">
        <v>92</v>
      </c>
      <c r="G268" s="242">
        <v>91</v>
      </c>
      <c r="H268" s="242">
        <v>90.5</v>
      </c>
      <c r="I268" s="242">
        <v>90</v>
      </c>
      <c r="J268" s="244">
        <v>97.5</v>
      </c>
      <c r="K268" s="242">
        <v>96</v>
      </c>
      <c r="L268" s="242">
        <v>93.5</v>
      </c>
      <c r="M268" s="372">
        <v>93</v>
      </c>
      <c r="N268" s="244">
        <v>95.5</v>
      </c>
      <c r="O268" s="242">
        <v>94.5</v>
      </c>
      <c r="P268" s="242">
        <v>93.5</v>
      </c>
      <c r="Q268" s="242">
        <v>92</v>
      </c>
      <c r="R268" s="242">
        <v>91.5</v>
      </c>
      <c r="S268" s="242">
        <v>91.5</v>
      </c>
      <c r="T268" s="242">
        <v>90</v>
      </c>
      <c r="U268" s="242">
        <v>89</v>
      </c>
      <c r="V268" s="235"/>
      <c r="W268" s="227" t="s">
        <v>57</v>
      </c>
      <c r="X268" s="227">
        <v>85.64</v>
      </c>
      <c r="Y268" s="227"/>
    </row>
    <row r="269" spans="1:25" s="415" customFormat="1" ht="13.5" thickBot="1" x14ac:dyDescent="0.25">
      <c r="A269" s="287" t="s">
        <v>26</v>
      </c>
      <c r="B269" s="374">
        <f>B268-B254</f>
        <v>7</v>
      </c>
      <c r="C269" s="386">
        <f t="shared" ref="C269:U269" si="103">C268-C254</f>
        <v>7</v>
      </c>
      <c r="D269" s="386">
        <f t="shared" si="103"/>
        <v>7.5</v>
      </c>
      <c r="E269" s="386">
        <f t="shared" si="103"/>
        <v>7</v>
      </c>
      <c r="F269" s="386">
        <f t="shared" si="103"/>
        <v>7.5</v>
      </c>
      <c r="G269" s="386">
        <f t="shared" si="103"/>
        <v>7</v>
      </c>
      <c r="H269" s="386">
        <f t="shared" si="103"/>
        <v>7.5</v>
      </c>
      <c r="I269" s="386">
        <f t="shared" si="103"/>
        <v>7</v>
      </c>
      <c r="J269" s="374">
        <f t="shared" si="103"/>
        <v>7</v>
      </c>
      <c r="K269" s="386">
        <f t="shared" si="103"/>
        <v>7</v>
      </c>
      <c r="L269" s="386">
        <f t="shared" si="103"/>
        <v>7</v>
      </c>
      <c r="M269" s="387">
        <f t="shared" si="103"/>
        <v>7.5</v>
      </c>
      <c r="N269" s="374">
        <f t="shared" si="103"/>
        <v>7</v>
      </c>
      <c r="O269" s="386">
        <f t="shared" si="103"/>
        <v>7</v>
      </c>
      <c r="P269" s="386">
        <f t="shared" si="103"/>
        <v>7</v>
      </c>
      <c r="Q269" s="386">
        <f t="shared" si="103"/>
        <v>7</v>
      </c>
      <c r="R269" s="386">
        <f t="shared" si="103"/>
        <v>7</v>
      </c>
      <c r="S269" s="386">
        <f t="shared" si="103"/>
        <v>7.5</v>
      </c>
      <c r="T269" s="386">
        <f t="shared" si="103"/>
        <v>7.5</v>
      </c>
      <c r="U269" s="386">
        <f t="shared" si="103"/>
        <v>7.5</v>
      </c>
      <c r="V269" s="236"/>
      <c r="W269" s="227" t="s">
        <v>26</v>
      </c>
      <c r="X269" s="227">
        <f>X268-X254</f>
        <v>7.4300000000000068</v>
      </c>
      <c r="Y269" s="227"/>
    </row>
    <row r="270" spans="1:25" x14ac:dyDescent="0.2">
      <c r="C270" s="416"/>
      <c r="D270" s="416"/>
      <c r="E270" s="416"/>
      <c r="F270" s="416"/>
      <c r="G270" s="416"/>
      <c r="H270" s="416"/>
      <c r="I270" s="416"/>
      <c r="J270" s="416"/>
      <c r="K270" s="416"/>
      <c r="L270" s="416"/>
      <c r="M270" s="416"/>
      <c r="N270" s="416"/>
      <c r="O270" s="416"/>
      <c r="P270" s="416"/>
      <c r="Q270" s="416"/>
      <c r="R270" s="416"/>
      <c r="S270" s="416">
        <v>91.5</v>
      </c>
      <c r="T270" s="416"/>
      <c r="U270" s="416"/>
    </row>
    <row r="271" spans="1:25" ht="13.5" thickBot="1" x14ac:dyDescent="0.25"/>
    <row r="272" spans="1:25" s="417" customFormat="1" ht="13.5" thickBot="1" x14ac:dyDescent="0.25">
      <c r="A272" s="247" t="s">
        <v>105</v>
      </c>
      <c r="B272" s="539" t="s">
        <v>53</v>
      </c>
      <c r="C272" s="540"/>
      <c r="D272" s="540"/>
      <c r="E272" s="540"/>
      <c r="F272" s="540"/>
      <c r="G272" s="540"/>
      <c r="H272" s="540"/>
      <c r="I272" s="541"/>
      <c r="J272" s="539" t="s">
        <v>75</v>
      </c>
      <c r="K272" s="540"/>
      <c r="L272" s="540"/>
      <c r="M272" s="541"/>
      <c r="N272" s="539" t="s">
        <v>63</v>
      </c>
      <c r="O272" s="540"/>
      <c r="P272" s="540"/>
      <c r="Q272" s="540"/>
      <c r="R272" s="540"/>
      <c r="S272" s="540"/>
      <c r="T272" s="540"/>
      <c r="U272" s="541"/>
      <c r="V272" s="292" t="s">
        <v>55</v>
      </c>
    </row>
    <row r="273" spans="1:25" s="417" customFormat="1" x14ac:dyDescent="0.2">
      <c r="A273" s="248" t="s">
        <v>54</v>
      </c>
      <c r="B273" s="314">
        <v>1</v>
      </c>
      <c r="C273" s="251">
        <v>2</v>
      </c>
      <c r="D273" s="251">
        <v>3</v>
      </c>
      <c r="E273" s="251">
        <v>4</v>
      </c>
      <c r="F273" s="251">
        <v>5</v>
      </c>
      <c r="G273" s="251">
        <v>6</v>
      </c>
      <c r="H273" s="251">
        <v>7</v>
      </c>
      <c r="I273" s="251">
        <v>8</v>
      </c>
      <c r="J273" s="314">
        <v>1</v>
      </c>
      <c r="K273" s="251">
        <v>2</v>
      </c>
      <c r="L273" s="251">
        <v>3</v>
      </c>
      <c r="M273" s="371">
        <v>4</v>
      </c>
      <c r="N273" s="314">
        <v>1</v>
      </c>
      <c r="O273" s="251">
        <v>2</v>
      </c>
      <c r="P273" s="251">
        <v>3</v>
      </c>
      <c r="Q273" s="251">
        <v>4</v>
      </c>
      <c r="R273" s="251">
        <v>5</v>
      </c>
      <c r="S273" s="251">
        <v>6</v>
      </c>
      <c r="T273" s="251">
        <v>7</v>
      </c>
      <c r="U273" s="251">
        <v>8</v>
      </c>
      <c r="V273" s="291"/>
    </row>
    <row r="274" spans="1:25" s="417" customFormat="1" x14ac:dyDescent="0.2">
      <c r="A274" s="248" t="s">
        <v>2</v>
      </c>
      <c r="B274" s="352">
        <v>1</v>
      </c>
      <c r="C274" s="353">
        <v>2</v>
      </c>
      <c r="D274" s="354">
        <v>3</v>
      </c>
      <c r="E274" s="355">
        <v>4</v>
      </c>
      <c r="F274" s="356">
        <v>5</v>
      </c>
      <c r="G274" s="357">
        <v>6</v>
      </c>
      <c r="H274" s="358">
        <v>7</v>
      </c>
      <c r="I274" s="376">
        <v>8</v>
      </c>
      <c r="J274" s="352">
        <v>1</v>
      </c>
      <c r="K274" s="353">
        <v>2</v>
      </c>
      <c r="L274" s="354">
        <v>3</v>
      </c>
      <c r="M274" s="355">
        <v>4</v>
      </c>
      <c r="N274" s="352">
        <v>1</v>
      </c>
      <c r="O274" s="353">
        <v>2</v>
      </c>
      <c r="P274" s="354">
        <v>3</v>
      </c>
      <c r="Q274" s="355">
        <v>4</v>
      </c>
      <c r="R274" s="356">
        <v>5</v>
      </c>
      <c r="S274" s="357">
        <v>6</v>
      </c>
      <c r="T274" s="358">
        <v>7</v>
      </c>
      <c r="U274" s="376">
        <v>8</v>
      </c>
      <c r="V274" s="226" t="s">
        <v>0</v>
      </c>
    </row>
    <row r="275" spans="1:25" s="417" customFormat="1" x14ac:dyDescent="0.2">
      <c r="A275" s="252" t="s">
        <v>3</v>
      </c>
      <c r="B275" s="253">
        <v>2130</v>
      </c>
      <c r="C275" s="254">
        <v>2130</v>
      </c>
      <c r="D275" s="254">
        <v>2130</v>
      </c>
      <c r="E275" s="254">
        <v>2130</v>
      </c>
      <c r="F275" s="254">
        <v>2130</v>
      </c>
      <c r="G275" s="254">
        <v>2130</v>
      </c>
      <c r="H275" s="254">
        <v>2130</v>
      </c>
      <c r="I275" s="254">
        <v>2130</v>
      </c>
      <c r="J275" s="253">
        <v>2130</v>
      </c>
      <c r="K275" s="254">
        <v>2130</v>
      </c>
      <c r="L275" s="254">
        <v>2130</v>
      </c>
      <c r="M275" s="255">
        <v>2130</v>
      </c>
      <c r="N275" s="253">
        <v>2130</v>
      </c>
      <c r="O275" s="254">
        <v>2130</v>
      </c>
      <c r="P275" s="254">
        <v>2130</v>
      </c>
      <c r="Q275" s="254">
        <v>2130</v>
      </c>
      <c r="R275" s="254">
        <v>2130</v>
      </c>
      <c r="S275" s="254">
        <v>2130</v>
      </c>
      <c r="T275" s="254">
        <v>2130</v>
      </c>
      <c r="U275" s="254">
        <v>2130</v>
      </c>
      <c r="V275" s="256">
        <v>2130</v>
      </c>
    </row>
    <row r="276" spans="1:25" s="417" customFormat="1" x14ac:dyDescent="0.2">
      <c r="A276" s="257" t="s">
        <v>6</v>
      </c>
      <c r="B276" s="258">
        <v>2194.102564102564</v>
      </c>
      <c r="C276" s="259">
        <v>2233.2352941176468</v>
      </c>
      <c r="D276" s="259">
        <v>2222.6530612244896</v>
      </c>
      <c r="E276" s="259">
        <v>2230.3773584905662</v>
      </c>
      <c r="F276" s="259">
        <v>2223.9622641509436</v>
      </c>
      <c r="G276" s="259">
        <v>2305.1612903225805</v>
      </c>
      <c r="H276" s="259">
        <v>2271.1764705882351</v>
      </c>
      <c r="I276" s="259">
        <v>2267.0270270270271</v>
      </c>
      <c r="J276" s="258">
        <v>2298.4615384615386</v>
      </c>
      <c r="K276" s="259">
        <v>2252.037037037037</v>
      </c>
      <c r="L276" s="259">
        <v>2316.7307692307691</v>
      </c>
      <c r="M276" s="260">
        <v>2336.2162162162163</v>
      </c>
      <c r="N276" s="258">
        <v>2180</v>
      </c>
      <c r="O276" s="259">
        <v>2171.3207547169814</v>
      </c>
      <c r="P276" s="259">
        <v>2241.3636363636365</v>
      </c>
      <c r="Q276" s="259">
        <v>2227.7049180327867</v>
      </c>
      <c r="R276" s="259">
        <v>2256.181818181818</v>
      </c>
      <c r="S276" s="259">
        <v>2258.478260869565</v>
      </c>
      <c r="T276" s="259">
        <v>2245.8333333333335</v>
      </c>
      <c r="U276" s="259">
        <v>2245.8333333333335</v>
      </c>
      <c r="V276" s="261">
        <v>2245.7110352673494</v>
      </c>
    </row>
    <row r="277" spans="1:25" s="417" customFormat="1" x14ac:dyDescent="0.2">
      <c r="A277" s="248" t="s">
        <v>7</v>
      </c>
      <c r="B277" s="262">
        <v>94.871794871794876</v>
      </c>
      <c r="C277" s="263">
        <v>97.058823529411768</v>
      </c>
      <c r="D277" s="263">
        <v>95.91836734693878</v>
      </c>
      <c r="E277" s="263">
        <v>100</v>
      </c>
      <c r="F277" s="263">
        <v>96.226415094339629</v>
      </c>
      <c r="G277" s="263">
        <v>96.774193548387103</v>
      </c>
      <c r="H277" s="263">
        <v>97.058823529411768</v>
      </c>
      <c r="I277" s="263">
        <v>86.486486486486484</v>
      </c>
      <c r="J277" s="262">
        <v>92.307692307692307</v>
      </c>
      <c r="K277" s="263">
        <v>92.592592592592595</v>
      </c>
      <c r="L277" s="263">
        <v>94.230769230769226</v>
      </c>
      <c r="M277" s="264">
        <v>89.189189189189193</v>
      </c>
      <c r="N277" s="262">
        <v>97.435897435897431</v>
      </c>
      <c r="O277" s="263">
        <v>96.226415094339629</v>
      </c>
      <c r="P277" s="263">
        <v>98.484848484848484</v>
      </c>
      <c r="Q277" s="263">
        <v>96.721311475409834</v>
      </c>
      <c r="R277" s="263">
        <v>96.36363636363636</v>
      </c>
      <c r="S277" s="263">
        <v>95.652173913043484</v>
      </c>
      <c r="T277" s="263">
        <v>94.444444444444443</v>
      </c>
      <c r="U277" s="263">
        <v>87.5</v>
      </c>
      <c r="V277" s="265">
        <v>92.946530147895331</v>
      </c>
      <c r="X277" s="227"/>
      <c r="Y277" s="227"/>
    </row>
    <row r="278" spans="1:25" s="417" customFormat="1" x14ac:dyDescent="0.2">
      <c r="A278" s="248" t="s">
        <v>8</v>
      </c>
      <c r="B278" s="266">
        <v>4.4771643097706378E-2</v>
      </c>
      <c r="C278" s="267">
        <v>4.2642621200124853E-2</v>
      </c>
      <c r="D278" s="267">
        <v>4.5844228737756891E-2</v>
      </c>
      <c r="E278" s="267">
        <v>4.2587787285183296E-2</v>
      </c>
      <c r="F278" s="267">
        <v>4.6910800839940967E-2</v>
      </c>
      <c r="G278" s="267">
        <v>4.4375267369764708E-2</v>
      </c>
      <c r="H278" s="267">
        <v>4.6850419324926076E-2</v>
      </c>
      <c r="I278" s="267">
        <v>5.9339160500724325E-2</v>
      </c>
      <c r="J278" s="266">
        <v>6.108566634152128E-2</v>
      </c>
      <c r="K278" s="267">
        <v>5.6532746258737089E-2</v>
      </c>
      <c r="L278" s="267">
        <v>5.2673211106849402E-2</v>
      </c>
      <c r="M278" s="268">
        <v>6.2207440688218332E-2</v>
      </c>
      <c r="N278" s="266">
        <v>5.1448767440356501E-2</v>
      </c>
      <c r="O278" s="267">
        <v>4.4310351379719524E-2</v>
      </c>
      <c r="P278" s="267">
        <v>3.8621824691672746E-2</v>
      </c>
      <c r="Q278" s="267">
        <v>4.3028575711668252E-2</v>
      </c>
      <c r="R278" s="267">
        <v>4.9395356576881815E-2</v>
      </c>
      <c r="S278" s="267">
        <v>5.0627272017112472E-2</v>
      </c>
      <c r="T278" s="267">
        <v>5.4294983591497731E-2</v>
      </c>
      <c r="U278" s="267">
        <v>5.7136833164393837E-2</v>
      </c>
      <c r="V278" s="269">
        <v>5.2631115187094603E-2</v>
      </c>
      <c r="X278" s="227"/>
      <c r="Y278" s="227"/>
    </row>
    <row r="279" spans="1:25" s="417" customFormat="1" x14ac:dyDescent="0.2">
      <c r="A279" s="257" t="s">
        <v>1</v>
      </c>
      <c r="B279" s="270">
        <f>B276/B275*100-100</f>
        <v>3.00951005176357</v>
      </c>
      <c r="C279" s="271">
        <f t="shared" ref="C279:E279" si="104">C276/C275*100-100</f>
        <v>4.8467274233636886</v>
      </c>
      <c r="D279" s="271">
        <f t="shared" si="104"/>
        <v>4.3499089776755824</v>
      </c>
      <c r="E279" s="271">
        <f t="shared" si="104"/>
        <v>4.7125520418106248</v>
      </c>
      <c r="F279" s="271">
        <f>F276/F275*100-100</f>
        <v>4.4113739038001825</v>
      </c>
      <c r="G279" s="271">
        <f t="shared" ref="G279:V279" si="105">G276/G275*100-100</f>
        <v>8.2235347569286574</v>
      </c>
      <c r="H279" s="271">
        <f t="shared" si="105"/>
        <v>6.6280033140016457</v>
      </c>
      <c r="I279" s="271">
        <f t="shared" si="105"/>
        <v>6.4331937571374169</v>
      </c>
      <c r="J279" s="270">
        <f t="shared" si="105"/>
        <v>7.9089924160346641</v>
      </c>
      <c r="K279" s="271">
        <f t="shared" si="105"/>
        <v>5.7294383585463322</v>
      </c>
      <c r="L279" s="271">
        <f t="shared" si="105"/>
        <v>8.7667027807872842</v>
      </c>
      <c r="M279" s="272">
        <f t="shared" si="105"/>
        <v>9.6815124984139089</v>
      </c>
      <c r="N279" s="270">
        <f t="shared" si="105"/>
        <v>2.3474178403755701</v>
      </c>
      <c r="O279" s="271">
        <f t="shared" si="105"/>
        <v>1.9399415360085186</v>
      </c>
      <c r="P279" s="271">
        <f t="shared" si="105"/>
        <v>5.2283397353819936</v>
      </c>
      <c r="Q279" s="271">
        <f t="shared" si="105"/>
        <v>4.5870853536519576</v>
      </c>
      <c r="R279" s="271">
        <f t="shared" si="105"/>
        <v>5.924029022620573</v>
      </c>
      <c r="S279" s="271">
        <f t="shared" si="105"/>
        <v>6.0318432333129124</v>
      </c>
      <c r="T279" s="271">
        <f t="shared" si="105"/>
        <v>5.4381846635367879</v>
      </c>
      <c r="U279" s="271">
        <f t="shared" si="105"/>
        <v>5.4381846635367879</v>
      </c>
      <c r="V279" s="273">
        <f t="shared" si="105"/>
        <v>5.4324429702980979</v>
      </c>
      <c r="X279" s="227"/>
      <c r="Y279" s="227"/>
    </row>
    <row r="280" spans="1:25" s="417" customFormat="1" ht="13.5" thickBot="1" x14ac:dyDescent="0.25">
      <c r="A280" s="274" t="s">
        <v>27</v>
      </c>
      <c r="B280" s="275">
        <f>B276-B262</f>
        <v>251.17573483427122</v>
      </c>
      <c r="C280" s="276">
        <f t="shared" ref="C280:V280" si="106">C276-C262</f>
        <v>284.11764705882342</v>
      </c>
      <c r="D280" s="276">
        <f t="shared" si="106"/>
        <v>267.35894357743086</v>
      </c>
      <c r="E280" s="276">
        <f t="shared" si="106"/>
        <v>260.04402515723291</v>
      </c>
      <c r="F280" s="276">
        <f t="shared" si="106"/>
        <v>227.18260313399446</v>
      </c>
      <c r="G280" s="276">
        <f t="shared" si="106"/>
        <v>240.87557603686628</v>
      </c>
      <c r="H280" s="276">
        <f t="shared" si="106"/>
        <v>236.47058823529392</v>
      </c>
      <c r="I280" s="276">
        <f t="shared" si="106"/>
        <v>100.52702702702709</v>
      </c>
      <c r="J280" s="275">
        <f t="shared" si="106"/>
        <v>284.91315136476442</v>
      </c>
      <c r="K280" s="276">
        <f t="shared" si="106"/>
        <v>211.50132275132273</v>
      </c>
      <c r="L280" s="276">
        <f t="shared" si="106"/>
        <v>246.93910256410254</v>
      </c>
      <c r="M280" s="277">
        <f t="shared" si="106"/>
        <v>251.51033386327526</v>
      </c>
      <c r="N280" s="275">
        <f t="shared" si="106"/>
        <v>232.25</v>
      </c>
      <c r="O280" s="276">
        <f t="shared" si="106"/>
        <v>210.47329708986263</v>
      </c>
      <c r="P280" s="276">
        <f t="shared" si="106"/>
        <v>256.29117259552049</v>
      </c>
      <c r="Q280" s="276">
        <f t="shared" si="106"/>
        <v>212.11169769380376</v>
      </c>
      <c r="R280" s="276">
        <f t="shared" si="106"/>
        <v>200.79720279720277</v>
      </c>
      <c r="S280" s="276">
        <f t="shared" si="106"/>
        <v>250.70048309178719</v>
      </c>
      <c r="T280" s="276">
        <f t="shared" si="106"/>
        <v>185.56306306306305</v>
      </c>
      <c r="U280" s="276">
        <f t="shared" si="106"/>
        <v>150.83333333333348</v>
      </c>
      <c r="V280" s="278">
        <f t="shared" si="106"/>
        <v>230.38063879157858</v>
      </c>
      <c r="X280" s="227"/>
      <c r="Y280" s="227"/>
    </row>
    <row r="281" spans="1:25" s="417" customFormat="1" x14ac:dyDescent="0.2">
      <c r="A281" s="279" t="s">
        <v>51</v>
      </c>
      <c r="B281" s="280">
        <v>554</v>
      </c>
      <c r="C281" s="281">
        <v>450</v>
      </c>
      <c r="D281" s="281">
        <v>678</v>
      </c>
      <c r="E281" s="281">
        <v>797</v>
      </c>
      <c r="F281" s="281">
        <v>774</v>
      </c>
      <c r="G281" s="281">
        <v>471</v>
      </c>
      <c r="H281" s="281">
        <v>452</v>
      </c>
      <c r="I281" s="281">
        <v>534</v>
      </c>
      <c r="J281" s="280">
        <v>390</v>
      </c>
      <c r="K281" s="281">
        <v>749</v>
      </c>
      <c r="L281" s="281">
        <v>682</v>
      </c>
      <c r="M281" s="282">
        <v>478</v>
      </c>
      <c r="N281" s="280">
        <v>543</v>
      </c>
      <c r="O281" s="281">
        <v>767</v>
      </c>
      <c r="P281" s="281">
        <v>905</v>
      </c>
      <c r="Q281" s="281">
        <v>791</v>
      </c>
      <c r="R281" s="281">
        <v>748</v>
      </c>
      <c r="S281" s="281">
        <v>612</v>
      </c>
      <c r="T281" s="281">
        <v>493</v>
      </c>
      <c r="U281" s="281">
        <v>330</v>
      </c>
      <c r="V281" s="283">
        <f>SUM(B281:U281)</f>
        <v>12198</v>
      </c>
      <c r="W281" s="227" t="s">
        <v>56</v>
      </c>
      <c r="X281" s="284">
        <f>V267-V281</f>
        <v>3</v>
      </c>
      <c r="Y281" s="285">
        <f>X281/V267</f>
        <v>2.4588148512417015E-4</v>
      </c>
    </row>
    <row r="282" spans="1:25" s="417" customFormat="1" x14ac:dyDescent="0.2">
      <c r="A282" s="286" t="s">
        <v>28</v>
      </c>
      <c r="B282" s="322">
        <v>100</v>
      </c>
      <c r="C282" s="242">
        <v>100</v>
      </c>
      <c r="D282" s="242">
        <v>99.5</v>
      </c>
      <c r="E282" s="242">
        <v>98.5</v>
      </c>
      <c r="F282" s="242">
        <v>98.5</v>
      </c>
      <c r="G282" s="242">
        <v>97.5</v>
      </c>
      <c r="H282" s="242">
        <v>97</v>
      </c>
      <c r="I282" s="242">
        <v>97</v>
      </c>
      <c r="J282" s="244">
        <v>104</v>
      </c>
      <c r="K282" s="242">
        <v>102.5</v>
      </c>
      <c r="L282" s="242">
        <v>100</v>
      </c>
      <c r="M282" s="372">
        <v>99.5</v>
      </c>
      <c r="N282" s="244">
        <v>102</v>
      </c>
      <c r="O282" s="242">
        <v>101</v>
      </c>
      <c r="P282" s="242">
        <v>100</v>
      </c>
      <c r="Q282" s="242">
        <v>98.5</v>
      </c>
      <c r="R282" s="242">
        <v>98</v>
      </c>
      <c r="S282" s="242">
        <v>98</v>
      </c>
      <c r="T282" s="242">
        <v>96.5</v>
      </c>
      <c r="U282" s="242">
        <v>95.5</v>
      </c>
      <c r="V282" s="235"/>
      <c r="W282" s="227" t="s">
        <v>57</v>
      </c>
      <c r="X282" s="227">
        <v>92.77</v>
      </c>
      <c r="Y282" s="227"/>
    </row>
    <row r="283" spans="1:25" s="417" customFormat="1" ht="13.5" thickBot="1" x14ac:dyDescent="0.25">
      <c r="A283" s="287" t="s">
        <v>26</v>
      </c>
      <c r="B283" s="374">
        <f>B282-B268</f>
        <v>6.5</v>
      </c>
      <c r="C283" s="386">
        <f t="shared" ref="C283:U283" si="107">C282-C268</f>
        <v>6.5</v>
      </c>
      <c r="D283" s="386">
        <f t="shared" si="107"/>
        <v>6.5</v>
      </c>
      <c r="E283" s="386">
        <f t="shared" si="107"/>
        <v>6.5</v>
      </c>
      <c r="F283" s="386">
        <f t="shared" si="107"/>
        <v>6.5</v>
      </c>
      <c r="G283" s="386">
        <f t="shared" si="107"/>
        <v>6.5</v>
      </c>
      <c r="H283" s="386">
        <f t="shared" si="107"/>
        <v>6.5</v>
      </c>
      <c r="I283" s="386">
        <f t="shared" si="107"/>
        <v>7</v>
      </c>
      <c r="J283" s="374">
        <f t="shared" si="107"/>
        <v>6.5</v>
      </c>
      <c r="K283" s="386">
        <f t="shared" si="107"/>
        <v>6.5</v>
      </c>
      <c r="L283" s="386">
        <f t="shared" si="107"/>
        <v>6.5</v>
      </c>
      <c r="M283" s="387">
        <f t="shared" si="107"/>
        <v>6.5</v>
      </c>
      <c r="N283" s="374">
        <f t="shared" si="107"/>
        <v>6.5</v>
      </c>
      <c r="O283" s="386">
        <f t="shared" si="107"/>
        <v>6.5</v>
      </c>
      <c r="P283" s="386">
        <f t="shared" si="107"/>
        <v>6.5</v>
      </c>
      <c r="Q283" s="386">
        <f t="shared" si="107"/>
        <v>6.5</v>
      </c>
      <c r="R283" s="386">
        <f t="shared" si="107"/>
        <v>6.5</v>
      </c>
      <c r="S283" s="386">
        <f t="shared" si="107"/>
        <v>6.5</v>
      </c>
      <c r="T283" s="386">
        <f t="shared" si="107"/>
        <v>6.5</v>
      </c>
      <c r="U283" s="386">
        <f t="shared" si="107"/>
        <v>6.5</v>
      </c>
      <c r="V283" s="236"/>
      <c r="W283" s="227" t="s">
        <v>26</v>
      </c>
      <c r="X283" s="227">
        <f>X282-X268</f>
        <v>7.1299999999999955</v>
      </c>
      <c r="Y283" s="227"/>
    </row>
    <row r="284" spans="1:25" x14ac:dyDescent="0.2">
      <c r="C284" s="418"/>
      <c r="D284" s="418"/>
      <c r="E284" s="418"/>
      <c r="F284" s="418"/>
      <c r="G284" s="418"/>
      <c r="H284" s="418"/>
      <c r="I284" s="418"/>
      <c r="J284" s="418"/>
      <c r="K284" s="418"/>
      <c r="L284" s="418"/>
      <c r="M284" s="418"/>
      <c r="N284" s="418"/>
      <c r="O284" s="418"/>
      <c r="P284" s="418"/>
      <c r="Q284" s="418"/>
      <c r="R284" s="418"/>
      <c r="S284" s="418"/>
      <c r="T284" s="418"/>
      <c r="U284" s="418"/>
    </row>
    <row r="285" spans="1:25" ht="13.5" thickBot="1" x14ac:dyDescent="0.25"/>
    <row r="286" spans="1:25" s="419" customFormat="1" ht="13.5" thickBot="1" x14ac:dyDescent="0.25">
      <c r="A286" s="247" t="s">
        <v>107</v>
      </c>
      <c r="B286" s="539" t="s">
        <v>53</v>
      </c>
      <c r="C286" s="540"/>
      <c r="D286" s="540"/>
      <c r="E286" s="540"/>
      <c r="F286" s="540"/>
      <c r="G286" s="540"/>
      <c r="H286" s="540"/>
      <c r="I286" s="541"/>
      <c r="J286" s="539" t="s">
        <v>75</v>
      </c>
      <c r="K286" s="540"/>
      <c r="L286" s="540"/>
      <c r="M286" s="541"/>
      <c r="N286" s="539" t="s">
        <v>63</v>
      </c>
      <c r="O286" s="540"/>
      <c r="P286" s="540"/>
      <c r="Q286" s="540"/>
      <c r="R286" s="540"/>
      <c r="S286" s="540"/>
      <c r="T286" s="540"/>
      <c r="U286" s="541"/>
      <c r="V286" s="292" t="s">
        <v>55</v>
      </c>
    </row>
    <row r="287" spans="1:25" s="419" customFormat="1" x14ac:dyDescent="0.2">
      <c r="A287" s="248" t="s">
        <v>54</v>
      </c>
      <c r="B287" s="314">
        <v>1</v>
      </c>
      <c r="C287" s="251">
        <v>2</v>
      </c>
      <c r="D287" s="251">
        <v>3</v>
      </c>
      <c r="E287" s="251">
        <v>4</v>
      </c>
      <c r="F287" s="251">
        <v>5</v>
      </c>
      <c r="G287" s="251">
        <v>6</v>
      </c>
      <c r="H287" s="251">
        <v>7</v>
      </c>
      <c r="I287" s="251">
        <v>8</v>
      </c>
      <c r="J287" s="314">
        <v>1</v>
      </c>
      <c r="K287" s="251">
        <v>2</v>
      </c>
      <c r="L287" s="251">
        <v>3</v>
      </c>
      <c r="M287" s="371">
        <v>4</v>
      </c>
      <c r="N287" s="314">
        <v>1</v>
      </c>
      <c r="O287" s="251">
        <v>2</v>
      </c>
      <c r="P287" s="251">
        <v>3</v>
      </c>
      <c r="Q287" s="251">
        <v>4</v>
      </c>
      <c r="R287" s="251">
        <v>5</v>
      </c>
      <c r="S287" s="251">
        <v>6</v>
      </c>
      <c r="T287" s="251">
        <v>7</v>
      </c>
      <c r="U287" s="251">
        <v>8</v>
      </c>
      <c r="V287" s="291"/>
    </row>
    <row r="288" spans="1:25" s="419" customFormat="1" x14ac:dyDescent="0.2">
      <c r="A288" s="248" t="s">
        <v>2</v>
      </c>
      <c r="B288" s="352">
        <v>1</v>
      </c>
      <c r="C288" s="353">
        <v>2</v>
      </c>
      <c r="D288" s="354">
        <v>3</v>
      </c>
      <c r="E288" s="355">
        <v>4</v>
      </c>
      <c r="F288" s="356">
        <v>5</v>
      </c>
      <c r="G288" s="357">
        <v>6</v>
      </c>
      <c r="H288" s="358">
        <v>7</v>
      </c>
      <c r="I288" s="376">
        <v>8</v>
      </c>
      <c r="J288" s="352">
        <v>1</v>
      </c>
      <c r="K288" s="353">
        <v>2</v>
      </c>
      <c r="L288" s="354">
        <v>3</v>
      </c>
      <c r="M288" s="355">
        <v>4</v>
      </c>
      <c r="N288" s="352">
        <v>1</v>
      </c>
      <c r="O288" s="353">
        <v>2</v>
      </c>
      <c r="P288" s="354">
        <v>3</v>
      </c>
      <c r="Q288" s="355">
        <v>4</v>
      </c>
      <c r="R288" s="356">
        <v>5</v>
      </c>
      <c r="S288" s="357">
        <v>6</v>
      </c>
      <c r="T288" s="358">
        <v>7</v>
      </c>
      <c r="U288" s="376">
        <v>8</v>
      </c>
      <c r="V288" s="226" t="s">
        <v>0</v>
      </c>
    </row>
    <row r="289" spans="1:25" s="419" customFormat="1" x14ac:dyDescent="0.2">
      <c r="A289" s="252" t="s">
        <v>3</v>
      </c>
      <c r="B289" s="253">
        <v>2290</v>
      </c>
      <c r="C289" s="254">
        <v>2290</v>
      </c>
      <c r="D289" s="254">
        <v>2290</v>
      </c>
      <c r="E289" s="254">
        <v>2290</v>
      </c>
      <c r="F289" s="254">
        <v>2290</v>
      </c>
      <c r="G289" s="254">
        <v>2290</v>
      </c>
      <c r="H289" s="254">
        <v>2290</v>
      </c>
      <c r="I289" s="254">
        <v>2290</v>
      </c>
      <c r="J289" s="253">
        <v>2290</v>
      </c>
      <c r="K289" s="254">
        <v>2290</v>
      </c>
      <c r="L289" s="254">
        <v>2290</v>
      </c>
      <c r="M289" s="255">
        <v>2290</v>
      </c>
      <c r="N289" s="253">
        <v>2290</v>
      </c>
      <c r="O289" s="254">
        <v>2290</v>
      </c>
      <c r="P289" s="254">
        <v>2290</v>
      </c>
      <c r="Q289" s="254">
        <v>2290</v>
      </c>
      <c r="R289" s="254">
        <v>2290</v>
      </c>
      <c r="S289" s="254">
        <v>2290</v>
      </c>
      <c r="T289" s="254">
        <v>2290</v>
      </c>
      <c r="U289" s="254">
        <v>2290</v>
      </c>
      <c r="V289" s="256">
        <v>2290</v>
      </c>
    </row>
    <row r="290" spans="1:25" s="419" customFormat="1" x14ac:dyDescent="0.2">
      <c r="A290" s="257" t="s">
        <v>6</v>
      </c>
      <c r="B290" s="258">
        <v>2330.2380952380954</v>
      </c>
      <c r="C290" s="259">
        <v>2334.5714285714284</v>
      </c>
      <c r="D290" s="259">
        <v>2366.0784313725489</v>
      </c>
      <c r="E290" s="259">
        <v>2413.2786885245901</v>
      </c>
      <c r="F290" s="259">
        <v>2447.4137931034484</v>
      </c>
      <c r="G290" s="259">
        <v>2429.4444444444443</v>
      </c>
      <c r="H290" s="259">
        <v>2343.6363636363635</v>
      </c>
      <c r="I290" s="259">
        <v>2392.3076923076924</v>
      </c>
      <c r="J290" s="258">
        <v>2460.344827586207</v>
      </c>
      <c r="K290" s="259">
        <v>2417.8571428571427</v>
      </c>
      <c r="L290" s="259">
        <v>2444.2307692307691</v>
      </c>
      <c r="M290" s="260">
        <v>2526.3888888888887</v>
      </c>
      <c r="N290" s="258">
        <v>2372.8571428571427</v>
      </c>
      <c r="O290" s="259">
        <v>2354.8148148148148</v>
      </c>
      <c r="P290" s="259">
        <v>2427.1875</v>
      </c>
      <c r="Q290" s="259">
        <v>2407.1666666666665</v>
      </c>
      <c r="R290" s="259">
        <v>2479.8245614035086</v>
      </c>
      <c r="S290" s="259">
        <v>2415.9574468085107</v>
      </c>
      <c r="T290" s="259">
        <v>2425.4054054054054</v>
      </c>
      <c r="U290" s="259">
        <v>2475</v>
      </c>
      <c r="V290" s="261">
        <v>2412.9945355191257</v>
      </c>
    </row>
    <row r="291" spans="1:25" s="419" customFormat="1" x14ac:dyDescent="0.2">
      <c r="A291" s="248" t="s">
        <v>7</v>
      </c>
      <c r="B291" s="262">
        <v>83.333333333333329</v>
      </c>
      <c r="C291" s="263">
        <v>97.142857142857139</v>
      </c>
      <c r="D291" s="263">
        <v>98.039215686274517</v>
      </c>
      <c r="E291" s="263">
        <v>93.442622950819668</v>
      </c>
      <c r="F291" s="263">
        <v>96.551724137931032</v>
      </c>
      <c r="G291" s="263">
        <v>97.222222222222229</v>
      </c>
      <c r="H291" s="263">
        <v>96.969696969696969</v>
      </c>
      <c r="I291" s="263">
        <v>82.051282051282058</v>
      </c>
      <c r="J291" s="262">
        <v>86.206896551724142</v>
      </c>
      <c r="K291" s="263">
        <v>96.428571428571431</v>
      </c>
      <c r="L291" s="263">
        <v>88.461538461538467</v>
      </c>
      <c r="M291" s="264">
        <v>88.888888888888886</v>
      </c>
      <c r="N291" s="262">
        <v>95.238095238095241</v>
      </c>
      <c r="O291" s="263">
        <v>94.444444444444443</v>
      </c>
      <c r="P291" s="263">
        <v>100</v>
      </c>
      <c r="Q291" s="263">
        <v>100</v>
      </c>
      <c r="R291" s="263">
        <v>91.228070175438603</v>
      </c>
      <c r="S291" s="263">
        <v>100</v>
      </c>
      <c r="T291" s="263">
        <v>97.297297297297291</v>
      </c>
      <c r="U291" s="263">
        <v>96.15384615384616</v>
      </c>
      <c r="V291" s="265">
        <v>91.912568306010925</v>
      </c>
      <c r="X291" s="227"/>
      <c r="Y291" s="227"/>
    </row>
    <row r="292" spans="1:25" s="419" customFormat="1" x14ac:dyDescent="0.2">
      <c r="A292" s="248" t="s">
        <v>8</v>
      </c>
      <c r="B292" s="266">
        <v>6.6439228022387414E-2</v>
      </c>
      <c r="C292" s="267">
        <v>4.4835673659297505E-2</v>
      </c>
      <c r="D292" s="267">
        <v>4.3786919658506597E-2</v>
      </c>
      <c r="E292" s="267">
        <v>5.045387170772616E-2</v>
      </c>
      <c r="F292" s="267">
        <v>4.7386769042302178E-2</v>
      </c>
      <c r="G292" s="267">
        <v>5.3315839515654689E-2</v>
      </c>
      <c r="H292" s="267">
        <v>4.7674071522165892E-2</v>
      </c>
      <c r="I292" s="267">
        <v>6.8269756422550523E-2</v>
      </c>
      <c r="J292" s="266">
        <v>6.324168628790508E-2</v>
      </c>
      <c r="K292" s="267">
        <v>4.8615378972771239E-2</v>
      </c>
      <c r="L292" s="267">
        <v>6.1934692286395893E-2</v>
      </c>
      <c r="M292" s="268">
        <v>5.8688762712575782E-2</v>
      </c>
      <c r="N292" s="266">
        <v>5.0255597241924285E-2</v>
      </c>
      <c r="O292" s="267">
        <v>5.1763995163950277E-2</v>
      </c>
      <c r="P292" s="267">
        <v>3.9285160558733725E-2</v>
      </c>
      <c r="Q292" s="267">
        <v>5.0116373421688037E-2</v>
      </c>
      <c r="R292" s="267">
        <v>5.500948008325298E-2</v>
      </c>
      <c r="S292" s="267">
        <v>4.1502796748460566E-2</v>
      </c>
      <c r="T292" s="267">
        <v>4.6207234140287809E-2</v>
      </c>
      <c r="U292" s="267">
        <v>5.3122537911184611E-2</v>
      </c>
      <c r="V292" s="269">
        <v>5.5675541316063101E-2</v>
      </c>
      <c r="X292" s="227"/>
      <c r="Y292" s="227"/>
    </row>
    <row r="293" spans="1:25" s="419" customFormat="1" x14ac:dyDescent="0.2">
      <c r="A293" s="257" t="s">
        <v>1</v>
      </c>
      <c r="B293" s="270">
        <f>B290/B289*100-100</f>
        <v>1.7571220627989277</v>
      </c>
      <c r="C293" s="271">
        <f t="shared" ref="C293:E293" si="108">C290/C289*100-100</f>
        <v>1.9463505926387938</v>
      </c>
      <c r="D293" s="271">
        <f t="shared" si="108"/>
        <v>3.3222022433427441</v>
      </c>
      <c r="E293" s="271">
        <f t="shared" si="108"/>
        <v>5.3833488438685464</v>
      </c>
      <c r="F293" s="271">
        <f>F290/F289*100-100</f>
        <v>6.8739647643427162</v>
      </c>
      <c r="G293" s="271">
        <f t="shared" ref="G293:V293" si="109">G290/G289*100-100</f>
        <v>6.0892770499757205</v>
      </c>
      <c r="H293" s="271">
        <f t="shared" si="109"/>
        <v>2.3421992854307092</v>
      </c>
      <c r="I293" s="271">
        <f t="shared" si="109"/>
        <v>4.4675848169297865</v>
      </c>
      <c r="J293" s="270">
        <f t="shared" si="109"/>
        <v>7.4386387592230108</v>
      </c>
      <c r="K293" s="271">
        <f t="shared" si="109"/>
        <v>5.5832813474734735</v>
      </c>
      <c r="L293" s="271">
        <f t="shared" si="109"/>
        <v>6.734968088679878</v>
      </c>
      <c r="M293" s="272">
        <f t="shared" si="109"/>
        <v>10.322658903444932</v>
      </c>
      <c r="N293" s="270">
        <f t="shared" si="109"/>
        <v>3.6182158452900808</v>
      </c>
      <c r="O293" s="271">
        <f t="shared" si="109"/>
        <v>2.8303412582888541</v>
      </c>
      <c r="P293" s="271">
        <f t="shared" si="109"/>
        <v>5.9907205240174619</v>
      </c>
      <c r="Q293" s="271">
        <f t="shared" si="109"/>
        <v>5.1164483260553055</v>
      </c>
      <c r="R293" s="271">
        <f t="shared" si="109"/>
        <v>8.2892821573584428</v>
      </c>
      <c r="S293" s="271">
        <f t="shared" si="109"/>
        <v>5.5003251881445578</v>
      </c>
      <c r="T293" s="271">
        <f t="shared" si="109"/>
        <v>5.9128997993626911</v>
      </c>
      <c r="U293" s="271">
        <f t="shared" si="109"/>
        <v>8.0786026200873238</v>
      </c>
      <c r="V293" s="273">
        <f t="shared" si="109"/>
        <v>5.3709404156823553</v>
      </c>
      <c r="X293" s="227"/>
      <c r="Y293" s="227"/>
    </row>
    <row r="294" spans="1:25" s="419" customFormat="1" ht="13.5" thickBot="1" x14ac:dyDescent="0.25">
      <c r="A294" s="274" t="s">
        <v>27</v>
      </c>
      <c r="B294" s="275">
        <f>B290-B276</f>
        <v>136.13553113553144</v>
      </c>
      <c r="C294" s="276">
        <f t="shared" ref="C294:V294" si="110">C290-C276</f>
        <v>101.3361344537816</v>
      </c>
      <c r="D294" s="276">
        <f t="shared" si="110"/>
        <v>143.4253701480593</v>
      </c>
      <c r="E294" s="276">
        <f t="shared" si="110"/>
        <v>182.90133003402389</v>
      </c>
      <c r="F294" s="276">
        <f t="shared" si="110"/>
        <v>223.45152895250476</v>
      </c>
      <c r="G294" s="276">
        <f t="shared" si="110"/>
        <v>124.28315412186384</v>
      </c>
      <c r="H294" s="276">
        <f t="shared" si="110"/>
        <v>72.459893048128379</v>
      </c>
      <c r="I294" s="276">
        <f t="shared" si="110"/>
        <v>125.28066528066529</v>
      </c>
      <c r="J294" s="275">
        <f t="shared" si="110"/>
        <v>161.88328912466841</v>
      </c>
      <c r="K294" s="276">
        <f t="shared" si="110"/>
        <v>165.82010582010571</v>
      </c>
      <c r="L294" s="276">
        <f t="shared" si="110"/>
        <v>127.5</v>
      </c>
      <c r="M294" s="277">
        <f t="shared" si="110"/>
        <v>190.17267267267243</v>
      </c>
      <c r="N294" s="275">
        <f t="shared" si="110"/>
        <v>192.85714285714266</v>
      </c>
      <c r="O294" s="276">
        <f t="shared" si="110"/>
        <v>183.49406009783343</v>
      </c>
      <c r="P294" s="276">
        <f t="shared" si="110"/>
        <v>185.82386363636351</v>
      </c>
      <c r="Q294" s="276">
        <f t="shared" si="110"/>
        <v>179.46174863387978</v>
      </c>
      <c r="R294" s="276">
        <f t="shared" si="110"/>
        <v>223.64274322169058</v>
      </c>
      <c r="S294" s="276">
        <f t="shared" si="110"/>
        <v>157.47918593894565</v>
      </c>
      <c r="T294" s="276">
        <f t="shared" si="110"/>
        <v>179.57207207207193</v>
      </c>
      <c r="U294" s="276">
        <f t="shared" si="110"/>
        <v>229.16666666666652</v>
      </c>
      <c r="V294" s="278">
        <f t="shared" si="110"/>
        <v>167.28350025177633</v>
      </c>
      <c r="X294" s="227"/>
      <c r="Y294" s="227"/>
    </row>
    <row r="295" spans="1:25" s="419" customFormat="1" x14ac:dyDescent="0.2">
      <c r="A295" s="279" t="s">
        <v>51</v>
      </c>
      <c r="B295" s="280">
        <v>554</v>
      </c>
      <c r="C295" s="281">
        <v>450</v>
      </c>
      <c r="D295" s="281">
        <v>678</v>
      </c>
      <c r="E295" s="281">
        <v>797</v>
      </c>
      <c r="F295" s="281">
        <v>774</v>
      </c>
      <c r="G295" s="281">
        <v>471</v>
      </c>
      <c r="H295" s="281">
        <v>452</v>
      </c>
      <c r="I295" s="281">
        <v>534</v>
      </c>
      <c r="J295" s="280">
        <v>390</v>
      </c>
      <c r="K295" s="281">
        <v>749</v>
      </c>
      <c r="L295" s="281">
        <v>682</v>
      </c>
      <c r="M295" s="282">
        <v>478</v>
      </c>
      <c r="N295" s="280">
        <v>543</v>
      </c>
      <c r="O295" s="281">
        <v>767</v>
      </c>
      <c r="P295" s="281">
        <v>905</v>
      </c>
      <c r="Q295" s="281">
        <v>791</v>
      </c>
      <c r="R295" s="281">
        <v>748</v>
      </c>
      <c r="S295" s="281">
        <v>612</v>
      </c>
      <c r="T295" s="281">
        <v>493</v>
      </c>
      <c r="U295" s="281">
        <v>330</v>
      </c>
      <c r="V295" s="283">
        <f>SUM(B295:U295)</f>
        <v>12198</v>
      </c>
      <c r="W295" s="227" t="s">
        <v>56</v>
      </c>
      <c r="X295" s="284">
        <f>V281-V295</f>
        <v>0</v>
      </c>
      <c r="Y295" s="285">
        <f>X295/V281</f>
        <v>0</v>
      </c>
    </row>
    <row r="296" spans="1:25" s="419" customFormat="1" x14ac:dyDescent="0.2">
      <c r="A296" s="286" t="s">
        <v>28</v>
      </c>
      <c r="B296" s="322">
        <v>105</v>
      </c>
      <c r="C296" s="242">
        <v>105</v>
      </c>
      <c r="D296" s="242">
        <v>104.5</v>
      </c>
      <c r="E296" s="242">
        <v>103.5</v>
      </c>
      <c r="F296" s="242">
        <v>103.5</v>
      </c>
      <c r="G296" s="242">
        <v>102.5</v>
      </c>
      <c r="H296" s="242">
        <v>102.5</v>
      </c>
      <c r="I296" s="242">
        <v>102</v>
      </c>
      <c r="J296" s="244">
        <v>108.5</v>
      </c>
      <c r="K296" s="242">
        <v>107.5</v>
      </c>
      <c r="L296" s="242">
        <v>105</v>
      </c>
      <c r="M296" s="372">
        <v>104</v>
      </c>
      <c r="N296" s="244">
        <v>106.5</v>
      </c>
      <c r="O296" s="242">
        <v>105.5</v>
      </c>
      <c r="P296" s="242">
        <v>105</v>
      </c>
      <c r="Q296" s="242">
        <v>103</v>
      </c>
      <c r="R296" s="242">
        <v>102.5</v>
      </c>
      <c r="S296" s="242">
        <v>103</v>
      </c>
      <c r="T296" s="242">
        <v>101.5</v>
      </c>
      <c r="U296" s="242">
        <v>100</v>
      </c>
      <c r="V296" s="235"/>
      <c r="W296" s="227" t="s">
        <v>57</v>
      </c>
      <c r="X296" s="227">
        <v>99.27</v>
      </c>
      <c r="Y296" s="227"/>
    </row>
    <row r="297" spans="1:25" s="419" customFormat="1" ht="13.5" thickBot="1" x14ac:dyDescent="0.25">
      <c r="A297" s="287" t="s">
        <v>26</v>
      </c>
      <c r="B297" s="374">
        <f>B296-B282</f>
        <v>5</v>
      </c>
      <c r="C297" s="386">
        <f t="shared" ref="C297:U297" si="111">C296-C282</f>
        <v>5</v>
      </c>
      <c r="D297" s="386">
        <f t="shared" si="111"/>
        <v>5</v>
      </c>
      <c r="E297" s="386">
        <f t="shared" si="111"/>
        <v>5</v>
      </c>
      <c r="F297" s="386">
        <f t="shared" si="111"/>
        <v>5</v>
      </c>
      <c r="G297" s="386">
        <f t="shared" si="111"/>
        <v>5</v>
      </c>
      <c r="H297" s="386">
        <f t="shared" si="111"/>
        <v>5.5</v>
      </c>
      <c r="I297" s="386">
        <f t="shared" si="111"/>
        <v>5</v>
      </c>
      <c r="J297" s="374">
        <f t="shared" si="111"/>
        <v>4.5</v>
      </c>
      <c r="K297" s="386">
        <f t="shared" si="111"/>
        <v>5</v>
      </c>
      <c r="L297" s="386">
        <f t="shared" si="111"/>
        <v>5</v>
      </c>
      <c r="M297" s="387">
        <f t="shared" si="111"/>
        <v>4.5</v>
      </c>
      <c r="N297" s="374">
        <f t="shared" si="111"/>
        <v>4.5</v>
      </c>
      <c r="O297" s="386">
        <f t="shared" si="111"/>
        <v>4.5</v>
      </c>
      <c r="P297" s="386">
        <f t="shared" si="111"/>
        <v>5</v>
      </c>
      <c r="Q297" s="386">
        <f t="shared" si="111"/>
        <v>4.5</v>
      </c>
      <c r="R297" s="386">
        <f t="shared" si="111"/>
        <v>4.5</v>
      </c>
      <c r="S297" s="386">
        <f t="shared" si="111"/>
        <v>5</v>
      </c>
      <c r="T297" s="386">
        <f t="shared" si="111"/>
        <v>5</v>
      </c>
      <c r="U297" s="386">
        <f t="shared" si="111"/>
        <v>4.5</v>
      </c>
      <c r="V297" s="236"/>
      <c r="W297" s="227" t="s">
        <v>26</v>
      </c>
      <c r="X297" s="227">
        <f>X296-X282</f>
        <v>6.5</v>
      </c>
      <c r="Y297" s="227"/>
    </row>
    <row r="298" spans="1:25" x14ac:dyDescent="0.2">
      <c r="C298" s="420"/>
      <c r="D298" s="420"/>
      <c r="E298" s="420"/>
      <c r="F298" s="420"/>
      <c r="G298" s="420"/>
      <c r="H298" s="420" t="s">
        <v>66</v>
      </c>
      <c r="I298" s="420"/>
      <c r="J298" s="420"/>
      <c r="K298" s="420"/>
      <c r="L298" s="420"/>
      <c r="M298" s="420">
        <v>104</v>
      </c>
      <c r="N298" s="420"/>
      <c r="O298" s="420">
        <v>105.5</v>
      </c>
      <c r="P298" s="420"/>
      <c r="Q298" s="420">
        <v>103</v>
      </c>
      <c r="R298" s="420" t="s">
        <v>66</v>
      </c>
      <c r="S298" s="420"/>
      <c r="T298" s="420"/>
      <c r="U298" s="420">
        <v>100</v>
      </c>
    </row>
    <row r="299" spans="1:25" ht="13.5" thickBot="1" x14ac:dyDescent="0.25">
      <c r="R299" s="239">
        <v>102.5</v>
      </c>
    </row>
    <row r="300" spans="1:25" s="421" customFormat="1" ht="13.5" thickBot="1" x14ac:dyDescent="0.25">
      <c r="A300" s="247" t="s">
        <v>110</v>
      </c>
      <c r="B300" s="539" t="s">
        <v>53</v>
      </c>
      <c r="C300" s="540"/>
      <c r="D300" s="540"/>
      <c r="E300" s="540"/>
      <c r="F300" s="540"/>
      <c r="G300" s="540"/>
      <c r="H300" s="540"/>
      <c r="I300" s="541"/>
      <c r="J300" s="539" t="s">
        <v>75</v>
      </c>
      <c r="K300" s="540"/>
      <c r="L300" s="540"/>
      <c r="M300" s="541"/>
      <c r="N300" s="539" t="s">
        <v>63</v>
      </c>
      <c r="O300" s="540"/>
      <c r="P300" s="540"/>
      <c r="Q300" s="540"/>
      <c r="R300" s="540"/>
      <c r="S300" s="540"/>
      <c r="T300" s="540"/>
      <c r="U300" s="541"/>
      <c r="V300" s="292" t="s">
        <v>55</v>
      </c>
    </row>
    <row r="301" spans="1:25" s="421" customFormat="1" x14ac:dyDescent="0.2">
      <c r="A301" s="248" t="s">
        <v>54</v>
      </c>
      <c r="B301" s="314">
        <v>1</v>
      </c>
      <c r="C301" s="251">
        <v>2</v>
      </c>
      <c r="D301" s="251">
        <v>3</v>
      </c>
      <c r="E301" s="251">
        <v>4</v>
      </c>
      <c r="F301" s="251">
        <v>5</v>
      </c>
      <c r="G301" s="251">
        <v>6</v>
      </c>
      <c r="H301" s="251">
        <v>7</v>
      </c>
      <c r="I301" s="251">
        <v>8</v>
      </c>
      <c r="J301" s="314">
        <v>1</v>
      </c>
      <c r="K301" s="251">
        <v>2</v>
      </c>
      <c r="L301" s="251">
        <v>3</v>
      </c>
      <c r="M301" s="371">
        <v>4</v>
      </c>
      <c r="N301" s="314">
        <v>1</v>
      </c>
      <c r="O301" s="251">
        <v>2</v>
      </c>
      <c r="P301" s="251">
        <v>3</v>
      </c>
      <c r="Q301" s="251">
        <v>4</v>
      </c>
      <c r="R301" s="251">
        <v>5</v>
      </c>
      <c r="S301" s="251">
        <v>6</v>
      </c>
      <c r="T301" s="251">
        <v>7</v>
      </c>
      <c r="U301" s="251">
        <v>8</v>
      </c>
      <c r="V301" s="291"/>
    </row>
    <row r="302" spans="1:25" s="421" customFormat="1" x14ac:dyDescent="0.2">
      <c r="A302" s="248" t="s">
        <v>2</v>
      </c>
      <c r="B302" s="352">
        <v>1</v>
      </c>
      <c r="C302" s="353">
        <v>2</v>
      </c>
      <c r="D302" s="354">
        <v>3</v>
      </c>
      <c r="E302" s="355">
        <v>4</v>
      </c>
      <c r="F302" s="356">
        <v>5</v>
      </c>
      <c r="G302" s="357">
        <v>6</v>
      </c>
      <c r="H302" s="358">
        <v>7</v>
      </c>
      <c r="I302" s="376">
        <v>8</v>
      </c>
      <c r="J302" s="352">
        <v>1</v>
      </c>
      <c r="K302" s="353">
        <v>2</v>
      </c>
      <c r="L302" s="354">
        <v>3</v>
      </c>
      <c r="M302" s="355">
        <v>4</v>
      </c>
      <c r="N302" s="352">
        <v>1</v>
      </c>
      <c r="O302" s="353">
        <v>2</v>
      </c>
      <c r="P302" s="354">
        <v>3</v>
      </c>
      <c r="Q302" s="355">
        <v>4</v>
      </c>
      <c r="R302" s="356">
        <v>5</v>
      </c>
      <c r="S302" s="357">
        <v>6</v>
      </c>
      <c r="T302" s="358">
        <v>7</v>
      </c>
      <c r="U302" s="376">
        <v>8</v>
      </c>
      <c r="V302" s="226" t="s">
        <v>0</v>
      </c>
    </row>
    <row r="303" spans="1:25" s="421" customFormat="1" x14ac:dyDescent="0.2">
      <c r="A303" s="252" t="s">
        <v>3</v>
      </c>
      <c r="B303" s="253">
        <v>2470</v>
      </c>
      <c r="C303" s="254">
        <v>2470</v>
      </c>
      <c r="D303" s="254">
        <v>2470</v>
      </c>
      <c r="E303" s="254">
        <v>2470</v>
      </c>
      <c r="F303" s="254">
        <v>2470</v>
      </c>
      <c r="G303" s="254">
        <v>2470</v>
      </c>
      <c r="H303" s="254">
        <v>2470</v>
      </c>
      <c r="I303" s="254">
        <v>2470</v>
      </c>
      <c r="J303" s="253">
        <v>2470</v>
      </c>
      <c r="K303" s="254">
        <v>2470</v>
      </c>
      <c r="L303" s="254">
        <v>2470</v>
      </c>
      <c r="M303" s="255">
        <v>2470</v>
      </c>
      <c r="N303" s="253">
        <v>2470</v>
      </c>
      <c r="O303" s="254">
        <v>2470</v>
      </c>
      <c r="P303" s="254">
        <v>2470</v>
      </c>
      <c r="Q303" s="254">
        <v>2470</v>
      </c>
      <c r="R303" s="254">
        <v>2470</v>
      </c>
      <c r="S303" s="254">
        <v>2470</v>
      </c>
      <c r="T303" s="254">
        <v>2470</v>
      </c>
      <c r="U303" s="254">
        <v>2470</v>
      </c>
      <c r="V303" s="256">
        <v>2470</v>
      </c>
    </row>
    <row r="304" spans="1:25" s="421" customFormat="1" x14ac:dyDescent="0.2">
      <c r="A304" s="257" t="s">
        <v>6</v>
      </c>
      <c r="B304" s="258">
        <v>2479.7727272727275</v>
      </c>
      <c r="C304" s="259">
        <v>2482.3529411764707</v>
      </c>
      <c r="D304" s="259">
        <v>2547.9591836734694</v>
      </c>
      <c r="E304" s="259">
        <v>2572.34375</v>
      </c>
      <c r="F304" s="259">
        <v>2549.818181818182</v>
      </c>
      <c r="G304" s="259">
        <v>2612.5</v>
      </c>
      <c r="H304" s="259">
        <v>2602.1621621621621</v>
      </c>
      <c r="I304" s="259">
        <v>2664.75</v>
      </c>
      <c r="J304" s="258">
        <v>2620</v>
      </c>
      <c r="K304" s="259">
        <v>2601.9642857142858</v>
      </c>
      <c r="L304" s="259">
        <v>2640.8928571428573</v>
      </c>
      <c r="M304" s="260">
        <v>2691.6216216216217</v>
      </c>
      <c r="N304" s="258">
        <v>2533.4146341463415</v>
      </c>
      <c r="O304" s="259">
        <v>2487.3333333333335</v>
      </c>
      <c r="P304" s="259">
        <v>2580.1470588235293</v>
      </c>
      <c r="Q304" s="259">
        <v>2546.101694915254</v>
      </c>
      <c r="R304" s="259">
        <v>2596.9642857142858</v>
      </c>
      <c r="S304" s="259">
        <v>2558.2608695652175</v>
      </c>
      <c r="T304" s="259">
        <v>2606.3888888888887</v>
      </c>
      <c r="U304" s="259">
        <v>2634.3478260869565</v>
      </c>
      <c r="V304" s="261">
        <v>2576.3214670981661</v>
      </c>
    </row>
    <row r="305" spans="1:26" s="421" customFormat="1" x14ac:dyDescent="0.2">
      <c r="A305" s="248" t="s">
        <v>7</v>
      </c>
      <c r="B305" s="262">
        <v>93.181818181818187</v>
      </c>
      <c r="C305" s="263">
        <v>91.17647058823529</v>
      </c>
      <c r="D305" s="263">
        <v>91.836734693877546</v>
      </c>
      <c r="E305" s="263">
        <v>93.75</v>
      </c>
      <c r="F305" s="263">
        <v>94.545454545454547</v>
      </c>
      <c r="G305" s="263">
        <v>91.666666666666671</v>
      </c>
      <c r="H305" s="263">
        <v>94.594594594594597</v>
      </c>
      <c r="I305" s="263">
        <v>97.5</v>
      </c>
      <c r="J305" s="262">
        <v>86.666666666666671</v>
      </c>
      <c r="K305" s="263">
        <v>94.642857142857139</v>
      </c>
      <c r="L305" s="263">
        <v>91.071428571428569</v>
      </c>
      <c r="M305" s="264">
        <v>94.594594594594597</v>
      </c>
      <c r="N305" s="262">
        <v>87.804878048780495</v>
      </c>
      <c r="O305" s="263">
        <v>98.333333333333329</v>
      </c>
      <c r="P305" s="263">
        <v>91.17647058823529</v>
      </c>
      <c r="Q305" s="263">
        <v>84.745762711864401</v>
      </c>
      <c r="R305" s="263">
        <v>87.5</v>
      </c>
      <c r="S305" s="263">
        <v>93.478260869565219</v>
      </c>
      <c r="T305" s="263">
        <v>100</v>
      </c>
      <c r="U305" s="263">
        <v>100</v>
      </c>
      <c r="V305" s="265">
        <v>90.83063646170443</v>
      </c>
      <c r="X305" s="227"/>
      <c r="Y305" s="227"/>
    </row>
    <row r="306" spans="1:26" s="421" customFormat="1" x14ac:dyDescent="0.2">
      <c r="A306" s="248" t="s">
        <v>8</v>
      </c>
      <c r="B306" s="266">
        <v>6.5316168802322785E-2</v>
      </c>
      <c r="C306" s="267">
        <v>5.611012140861605E-2</v>
      </c>
      <c r="D306" s="267">
        <v>5.4127316768389687E-2</v>
      </c>
      <c r="E306" s="267">
        <v>5.4075735990813917E-2</v>
      </c>
      <c r="F306" s="267">
        <v>5.4448069547701865E-2</v>
      </c>
      <c r="G306" s="267">
        <v>4.9080327124175815E-2</v>
      </c>
      <c r="H306" s="267">
        <v>5.1806870763629387E-2</v>
      </c>
      <c r="I306" s="267">
        <v>5.3763118375935448E-2</v>
      </c>
      <c r="J306" s="266">
        <v>6.0573693532372276E-2</v>
      </c>
      <c r="K306" s="267">
        <v>5.1400815366697251E-2</v>
      </c>
      <c r="L306" s="267">
        <v>5.7610346415940261E-2</v>
      </c>
      <c r="M306" s="268">
        <v>4.972903416860143E-2</v>
      </c>
      <c r="N306" s="266">
        <v>6.3901263109564704E-2</v>
      </c>
      <c r="O306" s="267">
        <v>4.9912351813964535E-2</v>
      </c>
      <c r="P306" s="267">
        <v>5.6394514779315952E-2</v>
      </c>
      <c r="Q306" s="267">
        <v>6.2469849545776016E-2</v>
      </c>
      <c r="R306" s="267">
        <v>6.2161972807474569E-2</v>
      </c>
      <c r="S306" s="267">
        <v>5.1396206218875223E-2</v>
      </c>
      <c r="T306" s="267">
        <v>5.1950718057576235E-2</v>
      </c>
      <c r="U306" s="267">
        <v>4.0295015085542979E-2</v>
      </c>
      <c r="V306" s="269">
        <v>5.9385922220884763E-2</v>
      </c>
      <c r="X306" s="227"/>
      <c r="Y306" s="227"/>
    </row>
    <row r="307" spans="1:26" s="421" customFormat="1" x14ac:dyDescent="0.2">
      <c r="A307" s="257" t="s">
        <v>1</v>
      </c>
      <c r="B307" s="270">
        <f>B304/B303*100-100</f>
        <v>0.3956569746043499</v>
      </c>
      <c r="C307" s="271">
        <f t="shared" ref="C307:E307" si="112">C304/C303*100-100</f>
        <v>0.50011907597047411</v>
      </c>
      <c r="D307" s="271">
        <f t="shared" si="112"/>
        <v>3.1562422539866049</v>
      </c>
      <c r="E307" s="271">
        <f t="shared" si="112"/>
        <v>4.1434716599190153</v>
      </c>
      <c r="F307" s="271">
        <f>F304/F303*100-100</f>
        <v>3.2315053367685067</v>
      </c>
      <c r="G307" s="271">
        <f t="shared" ref="G307:V307" si="113">G304/G303*100-100</f>
        <v>5.7692307692307736</v>
      </c>
      <c r="H307" s="271">
        <f t="shared" si="113"/>
        <v>5.3506948243790191</v>
      </c>
      <c r="I307" s="271">
        <f t="shared" si="113"/>
        <v>7.8846153846153726</v>
      </c>
      <c r="J307" s="270">
        <f t="shared" si="113"/>
        <v>6.0728744939271309</v>
      </c>
      <c r="K307" s="271">
        <f t="shared" si="113"/>
        <v>5.3426836321573035</v>
      </c>
      <c r="L307" s="271">
        <f t="shared" si="113"/>
        <v>6.9187391555812781</v>
      </c>
      <c r="M307" s="272">
        <f t="shared" si="113"/>
        <v>8.9725352883247638</v>
      </c>
      <c r="N307" s="270">
        <f t="shared" si="113"/>
        <v>2.5673940949935741</v>
      </c>
      <c r="O307" s="271">
        <f t="shared" si="113"/>
        <v>0.70175438596491801</v>
      </c>
      <c r="P307" s="271">
        <f t="shared" si="113"/>
        <v>4.459395094070004</v>
      </c>
      <c r="Q307" s="271">
        <f t="shared" si="113"/>
        <v>3.0810402799697982</v>
      </c>
      <c r="R307" s="271">
        <f t="shared" si="113"/>
        <v>5.1402544823597509</v>
      </c>
      <c r="S307" s="271">
        <f t="shared" si="113"/>
        <v>3.573314557296257</v>
      </c>
      <c r="T307" s="271">
        <f t="shared" si="113"/>
        <v>5.521817363922608</v>
      </c>
      <c r="U307" s="271">
        <f t="shared" si="113"/>
        <v>6.6537581411723323</v>
      </c>
      <c r="V307" s="273">
        <f t="shared" si="113"/>
        <v>4.3045128379824291</v>
      </c>
      <c r="X307" s="227"/>
      <c r="Y307" s="227"/>
    </row>
    <row r="308" spans="1:26" s="421" customFormat="1" ht="13.5" thickBot="1" x14ac:dyDescent="0.25">
      <c r="A308" s="274" t="s">
        <v>27</v>
      </c>
      <c r="B308" s="275">
        <f>B304-B290</f>
        <v>149.53463203463207</v>
      </c>
      <c r="C308" s="276">
        <f t="shared" ref="C308:V308" si="114">C304-C290</f>
        <v>147.78151260504228</v>
      </c>
      <c r="D308" s="276">
        <f t="shared" si="114"/>
        <v>181.88075230092045</v>
      </c>
      <c r="E308" s="276">
        <f t="shared" si="114"/>
        <v>159.06506147540995</v>
      </c>
      <c r="F308" s="276">
        <f t="shared" si="114"/>
        <v>102.40438871473361</v>
      </c>
      <c r="G308" s="276">
        <f t="shared" si="114"/>
        <v>183.05555555555566</v>
      </c>
      <c r="H308" s="276">
        <f t="shared" si="114"/>
        <v>258.52579852579856</v>
      </c>
      <c r="I308" s="276">
        <f t="shared" si="114"/>
        <v>272.44230769230762</v>
      </c>
      <c r="J308" s="275">
        <f t="shared" si="114"/>
        <v>159.65517241379303</v>
      </c>
      <c r="K308" s="276">
        <f t="shared" si="114"/>
        <v>184.10714285714312</v>
      </c>
      <c r="L308" s="276">
        <f t="shared" si="114"/>
        <v>196.66208791208828</v>
      </c>
      <c r="M308" s="277">
        <f t="shared" si="114"/>
        <v>165.23273273273298</v>
      </c>
      <c r="N308" s="275">
        <f t="shared" si="114"/>
        <v>160.55749128919888</v>
      </c>
      <c r="O308" s="276">
        <f t="shared" si="114"/>
        <v>132.5185185185187</v>
      </c>
      <c r="P308" s="276">
        <f t="shared" si="114"/>
        <v>152.95955882352928</v>
      </c>
      <c r="Q308" s="276">
        <f t="shared" si="114"/>
        <v>138.93502824858751</v>
      </c>
      <c r="R308" s="276">
        <f t="shared" si="114"/>
        <v>117.13972431077718</v>
      </c>
      <c r="S308" s="276">
        <f t="shared" si="114"/>
        <v>142.30342275670682</v>
      </c>
      <c r="T308" s="276">
        <f t="shared" si="114"/>
        <v>180.98348348348327</v>
      </c>
      <c r="U308" s="276">
        <f t="shared" si="114"/>
        <v>159.3478260869565</v>
      </c>
      <c r="V308" s="278">
        <f t="shared" si="114"/>
        <v>163.32693157904032</v>
      </c>
      <c r="X308" s="227"/>
      <c r="Y308" s="227"/>
    </row>
    <row r="309" spans="1:26" s="421" customFormat="1" x14ac:dyDescent="0.2">
      <c r="A309" s="279" t="s">
        <v>51</v>
      </c>
      <c r="B309" s="280">
        <v>540</v>
      </c>
      <c r="C309" s="281">
        <v>443</v>
      </c>
      <c r="D309" s="281">
        <v>671</v>
      </c>
      <c r="E309" s="281">
        <v>794</v>
      </c>
      <c r="F309" s="281">
        <v>765</v>
      </c>
      <c r="G309" s="281">
        <v>471</v>
      </c>
      <c r="H309" s="281">
        <v>452</v>
      </c>
      <c r="I309" s="281">
        <v>514</v>
      </c>
      <c r="J309" s="280">
        <v>389</v>
      </c>
      <c r="K309" s="281">
        <v>749</v>
      </c>
      <c r="L309" s="281">
        <v>682</v>
      </c>
      <c r="M309" s="282">
        <v>457</v>
      </c>
      <c r="N309" s="280">
        <v>543</v>
      </c>
      <c r="O309" s="281">
        <v>767</v>
      </c>
      <c r="P309" s="281">
        <v>904</v>
      </c>
      <c r="Q309" s="281">
        <v>788</v>
      </c>
      <c r="R309" s="281">
        <v>745</v>
      </c>
      <c r="S309" s="281">
        <v>612</v>
      </c>
      <c r="T309" s="281">
        <v>493</v>
      </c>
      <c r="U309" s="281">
        <v>293</v>
      </c>
      <c r="V309" s="283">
        <f>SUM(B309:U309)</f>
        <v>12072</v>
      </c>
      <c r="W309" s="227" t="s">
        <v>56</v>
      </c>
      <c r="X309" s="284">
        <f>V295-V309</f>
        <v>126</v>
      </c>
      <c r="Y309" s="285">
        <f>X309/V295</f>
        <v>1.0329562223315297E-2</v>
      </c>
      <c r="Z309" s="378" t="s">
        <v>112</v>
      </c>
    </row>
    <row r="310" spans="1:26" s="421" customFormat="1" x14ac:dyDescent="0.2">
      <c r="A310" s="286" t="s">
        <v>28</v>
      </c>
      <c r="B310" s="322">
        <v>110.5</v>
      </c>
      <c r="C310" s="242">
        <v>110.5</v>
      </c>
      <c r="D310" s="242">
        <v>109.5</v>
      </c>
      <c r="E310" s="242">
        <v>108.5</v>
      </c>
      <c r="F310" s="242">
        <v>109</v>
      </c>
      <c r="G310" s="242">
        <v>107.5</v>
      </c>
      <c r="H310" s="242">
        <v>107.5</v>
      </c>
      <c r="I310" s="242">
        <v>107</v>
      </c>
      <c r="J310" s="244">
        <v>113.5</v>
      </c>
      <c r="K310" s="242">
        <v>112.5</v>
      </c>
      <c r="L310" s="242">
        <v>110</v>
      </c>
      <c r="M310" s="372">
        <v>109</v>
      </c>
      <c r="N310" s="244">
        <v>111.5</v>
      </c>
      <c r="O310" s="242">
        <v>111</v>
      </c>
      <c r="P310" s="242">
        <v>110</v>
      </c>
      <c r="Q310" s="242">
        <v>108.5</v>
      </c>
      <c r="R310" s="242">
        <v>108</v>
      </c>
      <c r="S310" s="242">
        <v>108.5</v>
      </c>
      <c r="T310" s="242">
        <v>106.5</v>
      </c>
      <c r="U310" s="242">
        <v>105</v>
      </c>
      <c r="V310" s="235"/>
      <c r="W310" s="227" t="s">
        <v>57</v>
      </c>
      <c r="X310" s="227">
        <v>104.2</v>
      </c>
      <c r="Y310" s="227"/>
    </row>
    <row r="311" spans="1:26" s="421" customFormat="1" ht="13.5" thickBot="1" x14ac:dyDescent="0.25">
      <c r="A311" s="287" t="s">
        <v>26</v>
      </c>
      <c r="B311" s="374">
        <f>B310-B296</f>
        <v>5.5</v>
      </c>
      <c r="C311" s="386">
        <f t="shared" ref="C311:U311" si="115">C310-C296</f>
        <v>5.5</v>
      </c>
      <c r="D311" s="386">
        <f t="shared" si="115"/>
        <v>5</v>
      </c>
      <c r="E311" s="386">
        <f t="shared" si="115"/>
        <v>5</v>
      </c>
      <c r="F311" s="386">
        <f t="shared" si="115"/>
        <v>5.5</v>
      </c>
      <c r="G311" s="386">
        <f t="shared" si="115"/>
        <v>5</v>
      </c>
      <c r="H311" s="386">
        <f t="shared" si="115"/>
        <v>5</v>
      </c>
      <c r="I311" s="386">
        <f t="shared" si="115"/>
        <v>5</v>
      </c>
      <c r="J311" s="374">
        <f t="shared" si="115"/>
        <v>5</v>
      </c>
      <c r="K311" s="386">
        <f t="shared" si="115"/>
        <v>5</v>
      </c>
      <c r="L311" s="386">
        <f t="shared" si="115"/>
        <v>5</v>
      </c>
      <c r="M311" s="387">
        <f t="shared" si="115"/>
        <v>5</v>
      </c>
      <c r="N311" s="374">
        <f t="shared" si="115"/>
        <v>5</v>
      </c>
      <c r="O311" s="386">
        <f t="shared" si="115"/>
        <v>5.5</v>
      </c>
      <c r="P311" s="386">
        <f t="shared" si="115"/>
        <v>5</v>
      </c>
      <c r="Q311" s="386">
        <f t="shared" si="115"/>
        <v>5.5</v>
      </c>
      <c r="R311" s="386">
        <f t="shared" si="115"/>
        <v>5.5</v>
      </c>
      <c r="S311" s="386">
        <f t="shared" si="115"/>
        <v>5.5</v>
      </c>
      <c r="T311" s="386">
        <f t="shared" si="115"/>
        <v>5</v>
      </c>
      <c r="U311" s="386">
        <f t="shared" si="115"/>
        <v>5</v>
      </c>
      <c r="V311" s="236"/>
      <c r="W311" s="227" t="s">
        <v>26</v>
      </c>
      <c r="X311" s="227">
        <f>X310-X296</f>
        <v>4.9300000000000068</v>
      </c>
      <c r="Y311" s="227"/>
    </row>
    <row r="312" spans="1:26" x14ac:dyDescent="0.2">
      <c r="C312" s="422"/>
      <c r="D312" s="422"/>
      <c r="E312" s="422"/>
      <c r="F312" s="422">
        <v>109</v>
      </c>
      <c r="G312" s="422"/>
      <c r="H312" s="422"/>
      <c r="I312" s="422"/>
      <c r="J312" s="422"/>
      <c r="K312" s="422"/>
      <c r="L312" s="422"/>
      <c r="M312" s="422"/>
      <c r="N312" s="422"/>
      <c r="O312" s="422"/>
      <c r="P312" s="422"/>
      <c r="Q312" s="422">
        <v>108.5</v>
      </c>
      <c r="R312" s="422"/>
      <c r="S312" s="422"/>
      <c r="T312" s="422"/>
      <c r="U312" s="422"/>
    </row>
    <row r="313" spans="1:26" ht="13.5" thickBot="1" x14ac:dyDescent="0.25"/>
    <row r="314" spans="1:26" ht="13.5" thickBot="1" x14ac:dyDescent="0.25">
      <c r="A314" s="247" t="s">
        <v>116</v>
      </c>
      <c r="B314" s="539" t="s">
        <v>53</v>
      </c>
      <c r="C314" s="540"/>
      <c r="D314" s="540"/>
      <c r="E314" s="540"/>
      <c r="F314" s="540"/>
      <c r="G314" s="540"/>
      <c r="H314" s="540"/>
      <c r="I314" s="541"/>
      <c r="J314" s="539" t="s">
        <v>75</v>
      </c>
      <c r="K314" s="540"/>
      <c r="L314" s="540"/>
      <c r="M314" s="541"/>
      <c r="N314" s="539" t="s">
        <v>63</v>
      </c>
      <c r="O314" s="540"/>
      <c r="P314" s="540"/>
      <c r="Q314" s="540"/>
      <c r="R314" s="540"/>
      <c r="S314" s="540"/>
      <c r="T314" s="540"/>
      <c r="U314" s="541"/>
      <c r="V314" s="292" t="s">
        <v>55</v>
      </c>
      <c r="W314" s="424"/>
      <c r="X314" s="424"/>
      <c r="Y314" s="424"/>
    </row>
    <row r="315" spans="1:26" x14ac:dyDescent="0.2">
      <c r="A315" s="248" t="s">
        <v>54</v>
      </c>
      <c r="B315" s="314">
        <v>1</v>
      </c>
      <c r="C315" s="251">
        <v>2</v>
      </c>
      <c r="D315" s="251">
        <v>3</v>
      </c>
      <c r="E315" s="251">
        <v>4</v>
      </c>
      <c r="F315" s="251">
        <v>5</v>
      </c>
      <c r="G315" s="251">
        <v>6</v>
      </c>
      <c r="H315" s="251">
        <v>7</v>
      </c>
      <c r="I315" s="251">
        <v>8</v>
      </c>
      <c r="J315" s="314">
        <v>1</v>
      </c>
      <c r="K315" s="251">
        <v>2</v>
      </c>
      <c r="L315" s="251">
        <v>3</v>
      </c>
      <c r="M315" s="371">
        <v>4</v>
      </c>
      <c r="N315" s="314">
        <v>1</v>
      </c>
      <c r="O315" s="251">
        <v>2</v>
      </c>
      <c r="P315" s="251">
        <v>3</v>
      </c>
      <c r="Q315" s="251">
        <v>4</v>
      </c>
      <c r="R315" s="251">
        <v>5</v>
      </c>
      <c r="S315" s="251">
        <v>6</v>
      </c>
      <c r="T315" s="251">
        <v>7</v>
      </c>
      <c r="U315" s="251">
        <v>8</v>
      </c>
      <c r="V315" s="291"/>
      <c r="W315" s="424"/>
      <c r="X315" s="424"/>
      <c r="Y315" s="424"/>
    </row>
    <row r="316" spans="1:26" x14ac:dyDescent="0.2">
      <c r="A316" s="248" t="s">
        <v>2</v>
      </c>
      <c r="B316" s="352">
        <v>1</v>
      </c>
      <c r="C316" s="353">
        <v>2</v>
      </c>
      <c r="D316" s="354">
        <v>3</v>
      </c>
      <c r="E316" s="355">
        <v>4</v>
      </c>
      <c r="F316" s="356">
        <v>5</v>
      </c>
      <c r="G316" s="357">
        <v>6</v>
      </c>
      <c r="H316" s="358">
        <v>7</v>
      </c>
      <c r="I316" s="376">
        <v>8</v>
      </c>
      <c r="J316" s="352">
        <v>1</v>
      </c>
      <c r="K316" s="353">
        <v>2</v>
      </c>
      <c r="L316" s="354">
        <v>3</v>
      </c>
      <c r="M316" s="355">
        <v>4</v>
      </c>
      <c r="N316" s="352">
        <v>1</v>
      </c>
      <c r="O316" s="353">
        <v>2</v>
      </c>
      <c r="P316" s="354">
        <v>3</v>
      </c>
      <c r="Q316" s="355">
        <v>4</v>
      </c>
      <c r="R316" s="356">
        <v>5</v>
      </c>
      <c r="S316" s="357">
        <v>6</v>
      </c>
      <c r="T316" s="358">
        <v>7</v>
      </c>
      <c r="U316" s="376">
        <v>8</v>
      </c>
      <c r="V316" s="226" t="s">
        <v>0</v>
      </c>
      <c r="W316" s="424"/>
      <c r="X316" s="424"/>
      <c r="Y316" s="424"/>
    </row>
    <row r="317" spans="1:26" x14ac:dyDescent="0.2">
      <c r="A317" s="252" t="s">
        <v>3</v>
      </c>
      <c r="B317" s="253">
        <v>2670</v>
      </c>
      <c r="C317" s="254">
        <v>2670</v>
      </c>
      <c r="D317" s="254">
        <v>2670</v>
      </c>
      <c r="E317" s="254">
        <v>2670</v>
      </c>
      <c r="F317" s="254">
        <v>2670</v>
      </c>
      <c r="G317" s="254">
        <v>2670</v>
      </c>
      <c r="H317" s="254">
        <v>2670</v>
      </c>
      <c r="I317" s="254">
        <v>2670</v>
      </c>
      <c r="J317" s="253">
        <v>2670</v>
      </c>
      <c r="K317" s="254">
        <v>2670</v>
      </c>
      <c r="L317" s="254">
        <v>2670</v>
      </c>
      <c r="M317" s="255">
        <v>2670</v>
      </c>
      <c r="N317" s="253">
        <v>2670</v>
      </c>
      <c r="O317" s="254">
        <v>2670</v>
      </c>
      <c r="P317" s="254">
        <v>2670</v>
      </c>
      <c r="Q317" s="254">
        <v>2670</v>
      </c>
      <c r="R317" s="254">
        <v>2670</v>
      </c>
      <c r="S317" s="254">
        <v>2670</v>
      </c>
      <c r="T317" s="254">
        <v>2670</v>
      </c>
      <c r="U317" s="254">
        <v>2670</v>
      </c>
      <c r="V317" s="256">
        <v>2670</v>
      </c>
      <c r="W317" s="424"/>
      <c r="X317" s="424"/>
      <c r="Y317" s="424"/>
    </row>
    <row r="318" spans="1:26" x14ac:dyDescent="0.2">
      <c r="A318" s="257" t="s">
        <v>6</v>
      </c>
      <c r="B318" s="258">
        <v>2650.4878048780488</v>
      </c>
      <c r="C318" s="259">
        <v>2714.848484848485</v>
      </c>
      <c r="D318" s="259">
        <v>2683.125</v>
      </c>
      <c r="E318" s="259">
        <v>2751.4285714285716</v>
      </c>
      <c r="F318" s="259">
        <v>2729.2857142857142</v>
      </c>
      <c r="G318" s="259">
        <v>2739.4285714285716</v>
      </c>
      <c r="H318" s="259">
        <v>2730.6060606060605</v>
      </c>
      <c r="I318" s="259">
        <v>2758.0487804878048</v>
      </c>
      <c r="J318" s="258">
        <v>2760.8</v>
      </c>
      <c r="K318" s="259">
        <v>2802.8571428571427</v>
      </c>
      <c r="L318" s="259">
        <v>2748.6538461538462</v>
      </c>
      <c r="M318" s="260">
        <v>2786.4705882352941</v>
      </c>
      <c r="N318" s="258">
        <v>2733.1578947368421</v>
      </c>
      <c r="O318" s="259">
        <v>2739.090909090909</v>
      </c>
      <c r="P318" s="259">
        <v>2751.212121212121</v>
      </c>
      <c r="Q318" s="259">
        <v>2712.962962962963</v>
      </c>
      <c r="R318" s="259">
        <v>2780.7407407407409</v>
      </c>
      <c r="S318" s="259">
        <v>2740.25</v>
      </c>
      <c r="T318" s="259">
        <v>2740.5405405405404</v>
      </c>
      <c r="U318" s="259">
        <v>2764.5454545454545</v>
      </c>
      <c r="V318" s="261">
        <v>2741.1757990867582</v>
      </c>
      <c r="W318" s="424"/>
      <c r="X318" s="424"/>
      <c r="Y318" s="424"/>
    </row>
    <row r="319" spans="1:26" x14ac:dyDescent="0.2">
      <c r="A319" s="248" t="s">
        <v>7</v>
      </c>
      <c r="B319" s="262">
        <v>85.365853658536579</v>
      </c>
      <c r="C319" s="263">
        <v>87.878787878787875</v>
      </c>
      <c r="D319" s="263">
        <v>87.5</v>
      </c>
      <c r="E319" s="263">
        <v>87.5</v>
      </c>
      <c r="F319" s="263">
        <v>89.285714285714292</v>
      </c>
      <c r="G319" s="263">
        <v>97.142857142857139</v>
      </c>
      <c r="H319" s="263">
        <v>96.969696969696969</v>
      </c>
      <c r="I319" s="263">
        <v>85.365853658536579</v>
      </c>
      <c r="J319" s="262">
        <v>84</v>
      </c>
      <c r="K319" s="263">
        <v>87.5</v>
      </c>
      <c r="L319" s="263">
        <v>84.615384615384613</v>
      </c>
      <c r="M319" s="264">
        <v>88.235294117647058</v>
      </c>
      <c r="N319" s="262">
        <v>94.736842105263165</v>
      </c>
      <c r="O319" s="263">
        <v>90.909090909090907</v>
      </c>
      <c r="P319" s="263">
        <v>92.424242424242422</v>
      </c>
      <c r="Q319" s="263">
        <v>83.333333333333329</v>
      </c>
      <c r="R319" s="263">
        <v>85.18518518518519</v>
      </c>
      <c r="S319" s="263">
        <v>82.5</v>
      </c>
      <c r="T319" s="263">
        <v>89.189189189189193</v>
      </c>
      <c r="U319" s="263">
        <v>81.818181818181813</v>
      </c>
      <c r="V319" s="265">
        <v>86.87214611872146</v>
      </c>
      <c r="W319" s="424"/>
      <c r="X319" s="227"/>
      <c r="Y319" s="227"/>
    </row>
    <row r="320" spans="1:26" x14ac:dyDescent="0.2">
      <c r="A320" s="248" t="s">
        <v>8</v>
      </c>
      <c r="B320" s="266">
        <v>8.4137544873908052E-2</v>
      </c>
      <c r="C320" s="267">
        <v>6.5366023828321074E-2</v>
      </c>
      <c r="D320" s="267">
        <v>6.6449501635768918E-2</v>
      </c>
      <c r="E320" s="267">
        <v>6.6993284783378709E-2</v>
      </c>
      <c r="F320" s="267">
        <v>7.1611006723832513E-2</v>
      </c>
      <c r="G320" s="267">
        <v>5.4647666945233382E-2</v>
      </c>
      <c r="H320" s="267">
        <v>5.5466203789744643E-2</v>
      </c>
      <c r="I320" s="267">
        <v>6.4384180801472402E-2</v>
      </c>
      <c r="J320" s="266">
        <v>6.779435804782194E-2</v>
      </c>
      <c r="K320" s="267">
        <v>6.9003382893863791E-2</v>
      </c>
      <c r="L320" s="267">
        <v>6.4822573242250228E-2</v>
      </c>
      <c r="M320" s="268">
        <v>6.9391935460813223E-2</v>
      </c>
      <c r="N320" s="266">
        <v>5.3411898058358054E-2</v>
      </c>
      <c r="O320" s="267">
        <v>6.2079117079497939E-2</v>
      </c>
      <c r="P320" s="267">
        <v>5.8845713868765338E-2</v>
      </c>
      <c r="Q320" s="267">
        <v>6.5121886603912077E-2</v>
      </c>
      <c r="R320" s="267">
        <v>7.1441687622447986E-2</v>
      </c>
      <c r="S320" s="267">
        <v>7.4625717856496132E-2</v>
      </c>
      <c r="T320" s="267">
        <v>6.6127918950040929E-2</v>
      </c>
      <c r="U320" s="267">
        <v>6.4196958063334683E-2</v>
      </c>
      <c r="V320" s="269">
        <v>6.739286015642422E-2</v>
      </c>
      <c r="W320" s="424"/>
      <c r="X320" s="227"/>
      <c r="Y320" s="227"/>
    </row>
    <row r="321" spans="1:30" x14ac:dyDescent="0.2">
      <c r="A321" s="257" t="s">
        <v>1</v>
      </c>
      <c r="B321" s="270">
        <f>B318/B317*100-100</f>
        <v>-0.73079382479217259</v>
      </c>
      <c r="C321" s="271">
        <f t="shared" ref="C321:E321" si="116">C318/C317*100-100</f>
        <v>1.6797185336511262</v>
      </c>
      <c r="D321" s="271">
        <f t="shared" si="116"/>
        <v>0.49157303370786565</v>
      </c>
      <c r="E321" s="271">
        <f t="shared" si="116"/>
        <v>3.0497592295345157</v>
      </c>
      <c r="F321" s="271">
        <f>F318/F317*100-100</f>
        <v>2.2204387372926675</v>
      </c>
      <c r="G321" s="271">
        <f t="shared" ref="G321:V321" si="117">G318/G317*100-100</f>
        <v>2.6003210272873361</v>
      </c>
      <c r="H321" s="271">
        <f t="shared" si="117"/>
        <v>2.2698899103393444</v>
      </c>
      <c r="I321" s="271">
        <f t="shared" si="117"/>
        <v>3.2977071343747184</v>
      </c>
      <c r="J321" s="270">
        <f t="shared" si="117"/>
        <v>3.4007490636704318</v>
      </c>
      <c r="K321" s="271">
        <f t="shared" si="117"/>
        <v>4.9759229534510325</v>
      </c>
      <c r="L321" s="271">
        <f t="shared" si="117"/>
        <v>2.9458369346009761</v>
      </c>
      <c r="M321" s="272">
        <f t="shared" si="117"/>
        <v>4.3621943159286189</v>
      </c>
      <c r="N321" s="270">
        <f t="shared" si="117"/>
        <v>2.3654642223536371</v>
      </c>
      <c r="O321" s="271">
        <f t="shared" si="117"/>
        <v>2.5876744977868498</v>
      </c>
      <c r="P321" s="271">
        <f t="shared" si="117"/>
        <v>3.0416524798547329</v>
      </c>
      <c r="Q321" s="271">
        <f t="shared" si="117"/>
        <v>1.6090997364405695</v>
      </c>
      <c r="R321" s="271">
        <f t="shared" si="117"/>
        <v>4.1475932861700642</v>
      </c>
      <c r="S321" s="271">
        <f t="shared" si="117"/>
        <v>2.6310861423221041</v>
      </c>
      <c r="T321" s="271">
        <f t="shared" si="117"/>
        <v>2.6419678105071398</v>
      </c>
      <c r="U321" s="271">
        <f t="shared" si="117"/>
        <v>3.5410282601293801</v>
      </c>
      <c r="V321" s="273">
        <f t="shared" si="117"/>
        <v>2.6657602654216532</v>
      </c>
      <c r="W321" s="347" t="s">
        <v>118</v>
      </c>
      <c r="X321" s="227"/>
      <c r="Y321" s="227"/>
    </row>
    <row r="322" spans="1:30" ht="13.5" thickBot="1" x14ac:dyDescent="0.25">
      <c r="A322" s="274" t="s">
        <v>27</v>
      </c>
      <c r="B322" s="275">
        <f>B318-B304</f>
        <v>170.71507760532131</v>
      </c>
      <c r="C322" s="276">
        <f t="shared" ref="C322:V322" si="118">C318-C304</f>
        <v>232.49554367201426</v>
      </c>
      <c r="D322" s="276">
        <f t="shared" si="118"/>
        <v>135.1658163265306</v>
      </c>
      <c r="E322" s="276">
        <f t="shared" si="118"/>
        <v>179.08482142857156</v>
      </c>
      <c r="F322" s="276">
        <f t="shared" si="118"/>
        <v>179.46753246753224</v>
      </c>
      <c r="G322" s="276">
        <f t="shared" si="118"/>
        <v>126.92857142857156</v>
      </c>
      <c r="H322" s="276">
        <f t="shared" si="118"/>
        <v>128.44389844389843</v>
      </c>
      <c r="I322" s="276">
        <f t="shared" si="118"/>
        <v>93.298780487804834</v>
      </c>
      <c r="J322" s="275">
        <f t="shared" si="118"/>
        <v>140.80000000000018</v>
      </c>
      <c r="K322" s="276">
        <f t="shared" si="118"/>
        <v>200.89285714285688</v>
      </c>
      <c r="L322" s="276">
        <f t="shared" si="118"/>
        <v>107.76098901098885</v>
      </c>
      <c r="M322" s="277">
        <f t="shared" si="118"/>
        <v>94.848966613672474</v>
      </c>
      <c r="N322" s="275">
        <f t="shared" si="118"/>
        <v>199.74326059050054</v>
      </c>
      <c r="O322" s="276">
        <f t="shared" si="118"/>
        <v>251.75757575757552</v>
      </c>
      <c r="P322" s="276">
        <f t="shared" si="118"/>
        <v>171.06506238859174</v>
      </c>
      <c r="Q322" s="276">
        <f t="shared" si="118"/>
        <v>166.86126804770902</v>
      </c>
      <c r="R322" s="276">
        <f t="shared" si="118"/>
        <v>183.7764550264551</v>
      </c>
      <c r="S322" s="276">
        <f t="shared" si="118"/>
        <v>181.98913043478251</v>
      </c>
      <c r="T322" s="276">
        <f t="shared" si="118"/>
        <v>134.15165165165172</v>
      </c>
      <c r="U322" s="276">
        <f t="shared" si="118"/>
        <v>130.197628458498</v>
      </c>
      <c r="V322" s="278">
        <f t="shared" si="118"/>
        <v>164.85433198859209</v>
      </c>
      <c r="W322" s="424"/>
      <c r="X322" s="227"/>
      <c r="Y322" s="227"/>
    </row>
    <row r="323" spans="1:30" x14ac:dyDescent="0.2">
      <c r="A323" s="279" t="s">
        <v>51</v>
      </c>
      <c r="B323" s="280">
        <v>540</v>
      </c>
      <c r="C323" s="281">
        <v>443</v>
      </c>
      <c r="D323" s="281">
        <v>671</v>
      </c>
      <c r="E323" s="281">
        <v>794</v>
      </c>
      <c r="F323" s="281">
        <v>764</v>
      </c>
      <c r="G323" s="281">
        <v>470</v>
      </c>
      <c r="H323" s="281">
        <v>452</v>
      </c>
      <c r="I323" s="281">
        <v>514</v>
      </c>
      <c r="J323" s="280">
        <v>388</v>
      </c>
      <c r="K323" s="281">
        <v>748</v>
      </c>
      <c r="L323" s="281">
        <v>682</v>
      </c>
      <c r="M323" s="282">
        <v>457</v>
      </c>
      <c r="N323" s="280">
        <v>543</v>
      </c>
      <c r="O323" s="281">
        <v>767</v>
      </c>
      <c r="P323" s="281">
        <v>904</v>
      </c>
      <c r="Q323" s="281">
        <v>788</v>
      </c>
      <c r="R323" s="281">
        <v>745</v>
      </c>
      <c r="S323" s="281">
        <v>612</v>
      </c>
      <c r="T323" s="281">
        <v>493</v>
      </c>
      <c r="U323" s="281">
        <v>293</v>
      </c>
      <c r="V323" s="283">
        <f>SUM(B323:U323)</f>
        <v>12068</v>
      </c>
      <c r="W323" s="227" t="s">
        <v>56</v>
      </c>
      <c r="X323" s="284">
        <f>V309-V323</f>
        <v>4</v>
      </c>
      <c r="Y323" s="285">
        <f>X323/V309</f>
        <v>3.3134526176275679E-4</v>
      </c>
    </row>
    <row r="324" spans="1:30" x14ac:dyDescent="0.2">
      <c r="A324" s="286" t="s">
        <v>28</v>
      </c>
      <c r="B324" s="322">
        <v>116</v>
      </c>
      <c r="C324" s="242">
        <v>115.5</v>
      </c>
      <c r="D324" s="242">
        <v>115</v>
      </c>
      <c r="E324" s="242">
        <v>114</v>
      </c>
      <c r="F324" s="242">
        <v>114.5</v>
      </c>
      <c r="G324" s="242">
        <v>113</v>
      </c>
      <c r="H324" s="242">
        <v>112.5</v>
      </c>
      <c r="I324" s="242">
        <v>112.5</v>
      </c>
      <c r="J324" s="244">
        <v>119</v>
      </c>
      <c r="K324" s="242">
        <v>117.5</v>
      </c>
      <c r="L324" s="242">
        <v>115.5</v>
      </c>
      <c r="M324" s="372">
        <v>114.5</v>
      </c>
      <c r="N324" s="244">
        <v>116.5</v>
      </c>
      <c r="O324" s="242">
        <v>116</v>
      </c>
      <c r="P324" s="242">
        <v>115.5</v>
      </c>
      <c r="Q324" s="242">
        <v>114</v>
      </c>
      <c r="R324" s="242">
        <v>113.5</v>
      </c>
      <c r="S324" s="242">
        <v>114</v>
      </c>
      <c r="T324" s="242">
        <v>112</v>
      </c>
      <c r="U324" s="242">
        <v>110.5</v>
      </c>
      <c r="V324" s="235"/>
      <c r="W324" s="227" t="s">
        <v>57</v>
      </c>
      <c r="X324" s="227">
        <v>109.46</v>
      </c>
      <c r="Y324" s="227"/>
    </row>
    <row r="325" spans="1:30" ht="13.5" thickBot="1" x14ac:dyDescent="0.25">
      <c r="A325" s="287" t="s">
        <v>26</v>
      </c>
      <c r="B325" s="374">
        <f>B324-B310</f>
        <v>5.5</v>
      </c>
      <c r="C325" s="386">
        <f t="shared" ref="C325:U325" si="119">C324-C310</f>
        <v>5</v>
      </c>
      <c r="D325" s="386">
        <f t="shared" si="119"/>
        <v>5.5</v>
      </c>
      <c r="E325" s="386">
        <f t="shared" si="119"/>
        <v>5.5</v>
      </c>
      <c r="F325" s="386">
        <f t="shared" si="119"/>
        <v>5.5</v>
      </c>
      <c r="G325" s="386">
        <f t="shared" si="119"/>
        <v>5.5</v>
      </c>
      <c r="H325" s="386">
        <f t="shared" si="119"/>
        <v>5</v>
      </c>
      <c r="I325" s="386">
        <f t="shared" si="119"/>
        <v>5.5</v>
      </c>
      <c r="J325" s="374">
        <f t="shared" si="119"/>
        <v>5.5</v>
      </c>
      <c r="K325" s="386">
        <f t="shared" si="119"/>
        <v>5</v>
      </c>
      <c r="L325" s="386">
        <f t="shared" si="119"/>
        <v>5.5</v>
      </c>
      <c r="M325" s="387">
        <f t="shared" si="119"/>
        <v>5.5</v>
      </c>
      <c r="N325" s="374">
        <f t="shared" si="119"/>
        <v>5</v>
      </c>
      <c r="O325" s="386">
        <f t="shared" si="119"/>
        <v>5</v>
      </c>
      <c r="P325" s="386">
        <f t="shared" si="119"/>
        <v>5.5</v>
      </c>
      <c r="Q325" s="386">
        <f t="shared" si="119"/>
        <v>5.5</v>
      </c>
      <c r="R325" s="386">
        <f t="shared" si="119"/>
        <v>5.5</v>
      </c>
      <c r="S325" s="386">
        <f t="shared" si="119"/>
        <v>5.5</v>
      </c>
      <c r="T325" s="386">
        <f t="shared" si="119"/>
        <v>5.5</v>
      </c>
      <c r="U325" s="386">
        <f t="shared" si="119"/>
        <v>5.5</v>
      </c>
      <c r="V325" s="236"/>
      <c r="W325" s="227" t="s">
        <v>26</v>
      </c>
      <c r="X325" s="227">
        <f>X324-X310</f>
        <v>5.2599999999999909</v>
      </c>
      <c r="Y325" s="227"/>
    </row>
    <row r="326" spans="1:30" x14ac:dyDescent="0.2">
      <c r="B326" s="239">
        <v>116</v>
      </c>
      <c r="C326" s="425">
        <v>115.5</v>
      </c>
      <c r="D326" s="425">
        <v>115</v>
      </c>
      <c r="E326" s="425">
        <v>114</v>
      </c>
      <c r="F326" s="425">
        <v>114.5</v>
      </c>
      <c r="G326" s="425">
        <v>113</v>
      </c>
      <c r="H326" s="425"/>
      <c r="I326" s="425">
        <v>112.5</v>
      </c>
      <c r="J326" s="425">
        <v>119</v>
      </c>
      <c r="K326" s="425"/>
      <c r="L326" s="425">
        <v>115.5</v>
      </c>
      <c r="M326" s="425">
        <v>114.5</v>
      </c>
      <c r="N326" s="425"/>
      <c r="O326" s="425"/>
      <c r="P326" s="425">
        <v>115.5</v>
      </c>
      <c r="Q326" s="425">
        <v>114</v>
      </c>
      <c r="R326" s="425">
        <v>113.5</v>
      </c>
      <c r="S326" s="425">
        <v>114</v>
      </c>
      <c r="T326" s="425">
        <v>112</v>
      </c>
      <c r="U326" s="425">
        <v>110.5</v>
      </c>
    </row>
    <row r="327" spans="1:30" s="449" customFormat="1" x14ac:dyDescent="0.2"/>
    <row r="328" spans="1:30" ht="13.5" thickBot="1" x14ac:dyDescent="0.25">
      <c r="B328" s="241">
        <v>115.5</v>
      </c>
      <c r="C328" s="241">
        <v>115</v>
      </c>
      <c r="D328" s="241">
        <v>114</v>
      </c>
      <c r="E328" s="241">
        <v>116</v>
      </c>
      <c r="F328" s="241">
        <v>114.5</v>
      </c>
      <c r="G328" s="241">
        <v>114.5</v>
      </c>
      <c r="H328" s="241">
        <v>118.5</v>
      </c>
      <c r="I328" s="241">
        <v>116.5</v>
      </c>
      <c r="J328" s="241">
        <v>114.5</v>
      </c>
      <c r="K328" s="241">
        <v>115.5</v>
      </c>
      <c r="L328" s="241">
        <v>113</v>
      </c>
      <c r="M328" s="241">
        <v>112.5</v>
      </c>
      <c r="N328" s="241">
        <v>116.5</v>
      </c>
      <c r="O328" s="241">
        <v>116</v>
      </c>
      <c r="P328" s="241">
        <v>115.5</v>
      </c>
      <c r="Q328" s="241">
        <v>114</v>
      </c>
      <c r="R328" s="241">
        <v>114</v>
      </c>
      <c r="S328" s="241">
        <v>112.5</v>
      </c>
      <c r="T328" s="241"/>
      <c r="U328" s="241"/>
    </row>
    <row r="329" spans="1:30" s="426" customFormat="1" ht="15.75" thickBot="1" x14ac:dyDescent="0.25">
      <c r="A329" s="556" t="s">
        <v>53</v>
      </c>
      <c r="B329" s="557"/>
      <c r="C329" s="557"/>
      <c r="D329" s="557"/>
      <c r="E329" s="557"/>
      <c r="F329" s="557"/>
      <c r="G329" s="557"/>
      <c r="H329" s="557"/>
      <c r="I329" s="557"/>
      <c r="J329" s="558"/>
      <c r="K329" s="559" t="s">
        <v>75</v>
      </c>
      <c r="L329" s="560"/>
      <c r="M329" s="560"/>
      <c r="N329" s="560"/>
      <c r="O329" s="560"/>
      <c r="P329" s="560"/>
      <c r="Q329" s="560"/>
      <c r="R329" s="560"/>
      <c r="S329" s="560"/>
      <c r="T329" s="561"/>
      <c r="U329" s="562" t="s">
        <v>63</v>
      </c>
      <c r="V329" s="563"/>
      <c r="W329" s="563"/>
      <c r="X329" s="563"/>
      <c r="Y329" s="563"/>
      <c r="Z329" s="563"/>
      <c r="AA329" s="563"/>
      <c r="AB329" s="563"/>
      <c r="AC329" s="563"/>
      <c r="AD329" s="564"/>
    </row>
    <row r="330" spans="1:30" s="426" customFormat="1" ht="15" x14ac:dyDescent="0.2">
      <c r="A330" s="427"/>
      <c r="B330" s="428" t="s">
        <v>54</v>
      </c>
      <c r="C330" s="428" t="s">
        <v>51</v>
      </c>
      <c r="D330" s="428" t="s">
        <v>90</v>
      </c>
      <c r="E330" s="428" t="s">
        <v>119</v>
      </c>
      <c r="F330" s="428" t="s">
        <v>120</v>
      </c>
      <c r="G330" s="428" t="s">
        <v>121</v>
      </c>
      <c r="H330" s="428" t="s">
        <v>122</v>
      </c>
      <c r="I330" s="428" t="s">
        <v>89</v>
      </c>
      <c r="J330" s="429" t="s">
        <v>123</v>
      </c>
      <c r="K330" s="427"/>
      <c r="L330" s="428" t="s">
        <v>54</v>
      </c>
      <c r="M330" s="428" t="s">
        <v>51</v>
      </c>
      <c r="N330" s="428" t="s">
        <v>90</v>
      </c>
      <c r="O330" s="428" t="s">
        <v>119</v>
      </c>
      <c r="P330" s="428" t="s">
        <v>120</v>
      </c>
      <c r="Q330" s="428" t="s">
        <v>121</v>
      </c>
      <c r="R330" s="428" t="s">
        <v>122</v>
      </c>
      <c r="S330" s="428" t="s">
        <v>89</v>
      </c>
      <c r="T330" s="429" t="s">
        <v>123</v>
      </c>
      <c r="U330" s="427"/>
      <c r="V330" s="428" t="s">
        <v>54</v>
      </c>
      <c r="W330" s="428" t="s">
        <v>51</v>
      </c>
      <c r="X330" s="428" t="s">
        <v>90</v>
      </c>
      <c r="Y330" s="428" t="s">
        <v>119</v>
      </c>
      <c r="Z330" s="428" t="s">
        <v>120</v>
      </c>
      <c r="AA330" s="428" t="s">
        <v>121</v>
      </c>
      <c r="AB330" s="428" t="s">
        <v>122</v>
      </c>
      <c r="AC330" s="428" t="s">
        <v>89</v>
      </c>
      <c r="AD330" s="429" t="s">
        <v>123</v>
      </c>
    </row>
    <row r="331" spans="1:30" s="426" customFormat="1" ht="15" x14ac:dyDescent="0.2">
      <c r="A331" s="542">
        <v>1</v>
      </c>
      <c r="B331" s="430">
        <v>1</v>
      </c>
      <c r="C331" s="430">
        <v>320</v>
      </c>
      <c r="D331" s="430">
        <v>116</v>
      </c>
      <c r="E331" s="430" t="s">
        <v>124</v>
      </c>
      <c r="F331" s="545">
        <f>C331+C332</f>
        <v>760</v>
      </c>
      <c r="G331" s="545">
        <v>115.5</v>
      </c>
      <c r="H331" s="545">
        <v>65</v>
      </c>
      <c r="I331" s="545">
        <v>1</v>
      </c>
      <c r="J331" s="548"/>
      <c r="K331" s="565">
        <v>1</v>
      </c>
      <c r="L331" s="430">
        <v>1</v>
      </c>
      <c r="M331" s="430">
        <v>387</v>
      </c>
      <c r="N331" s="430">
        <v>119</v>
      </c>
      <c r="O331" s="430" t="s">
        <v>127</v>
      </c>
      <c r="P331" s="545">
        <f>M331+M332</f>
        <v>760</v>
      </c>
      <c r="Q331" s="566">
        <v>118.5</v>
      </c>
      <c r="R331" s="566">
        <v>65</v>
      </c>
      <c r="S331" s="566">
        <v>2</v>
      </c>
      <c r="T331" s="548"/>
      <c r="U331" s="542">
        <v>1</v>
      </c>
      <c r="V331" s="430">
        <v>1</v>
      </c>
      <c r="W331" s="430">
        <v>543</v>
      </c>
      <c r="X331" s="430">
        <v>116.5</v>
      </c>
      <c r="Y331" s="430" t="s">
        <v>127</v>
      </c>
      <c r="Z331" s="545">
        <f>W331+W332</f>
        <v>760</v>
      </c>
      <c r="AA331" s="545">
        <v>116.5</v>
      </c>
      <c r="AB331" s="545">
        <v>65</v>
      </c>
      <c r="AC331" s="545">
        <v>1</v>
      </c>
      <c r="AD331" s="548"/>
    </row>
    <row r="332" spans="1:30" s="426" customFormat="1" ht="15" x14ac:dyDescent="0.2">
      <c r="A332" s="551"/>
      <c r="B332" s="430">
        <v>3</v>
      </c>
      <c r="C332" s="430">
        <v>440</v>
      </c>
      <c r="D332" s="430">
        <v>115</v>
      </c>
      <c r="E332" s="430" t="s">
        <v>124</v>
      </c>
      <c r="F332" s="552"/>
      <c r="G332" s="552"/>
      <c r="H332" s="552"/>
      <c r="I332" s="552"/>
      <c r="J332" s="555"/>
      <c r="K332" s="565"/>
      <c r="L332" s="430">
        <v>2</v>
      </c>
      <c r="M332" s="430">
        <v>373</v>
      </c>
      <c r="N332" s="430">
        <v>117.5</v>
      </c>
      <c r="O332" s="430" t="s">
        <v>128</v>
      </c>
      <c r="P332" s="552"/>
      <c r="Q332" s="566"/>
      <c r="R332" s="566"/>
      <c r="S332" s="566"/>
      <c r="T332" s="555"/>
      <c r="U332" s="551"/>
      <c r="V332" s="430">
        <v>2</v>
      </c>
      <c r="W332" s="430">
        <v>217</v>
      </c>
      <c r="X332" s="430">
        <v>116</v>
      </c>
      <c r="Y332" s="430" t="s">
        <v>128</v>
      </c>
      <c r="Z332" s="552"/>
      <c r="AA332" s="552"/>
      <c r="AB332" s="552"/>
      <c r="AC332" s="552"/>
      <c r="AD332" s="555"/>
    </row>
    <row r="333" spans="1:30" s="426" customFormat="1" ht="15" x14ac:dyDescent="0.2">
      <c r="A333" s="542">
        <v>2</v>
      </c>
      <c r="B333" s="430">
        <v>2</v>
      </c>
      <c r="C333" s="430">
        <v>443</v>
      </c>
      <c r="D333" s="430">
        <v>115.5</v>
      </c>
      <c r="E333" s="430" t="s">
        <v>127</v>
      </c>
      <c r="F333" s="545">
        <f>C333+C334+C335</f>
        <v>760</v>
      </c>
      <c r="G333" s="545">
        <v>115</v>
      </c>
      <c r="H333" s="545">
        <v>65</v>
      </c>
      <c r="I333" s="545">
        <v>1</v>
      </c>
      <c r="J333" s="548"/>
      <c r="K333" s="543">
        <v>2</v>
      </c>
      <c r="L333" s="430">
        <v>2</v>
      </c>
      <c r="M333" s="430">
        <v>375</v>
      </c>
      <c r="N333" s="430">
        <v>117.5</v>
      </c>
      <c r="O333" s="430" t="s">
        <v>124</v>
      </c>
      <c r="P333" s="566">
        <f>M333+M334</f>
        <v>760</v>
      </c>
      <c r="Q333" s="545">
        <v>116.5</v>
      </c>
      <c r="R333" s="545">
        <v>65</v>
      </c>
      <c r="S333" s="545">
        <v>2</v>
      </c>
      <c r="T333" s="548"/>
      <c r="U333" s="542">
        <v>2</v>
      </c>
      <c r="V333" s="430">
        <v>2</v>
      </c>
      <c r="W333" s="430">
        <v>550</v>
      </c>
      <c r="X333" s="430">
        <v>116</v>
      </c>
      <c r="Y333" s="430" t="s">
        <v>124</v>
      </c>
      <c r="Z333" s="566">
        <f>W333+W334</f>
        <v>760</v>
      </c>
      <c r="AA333" s="566">
        <v>116</v>
      </c>
      <c r="AB333" s="566">
        <v>65</v>
      </c>
      <c r="AC333" s="566" t="s">
        <v>126</v>
      </c>
      <c r="AD333" s="567"/>
    </row>
    <row r="334" spans="1:30" s="426" customFormat="1" ht="15" x14ac:dyDescent="0.2">
      <c r="A334" s="543"/>
      <c r="B334" s="430">
        <v>3</v>
      </c>
      <c r="C334" s="430">
        <v>230</v>
      </c>
      <c r="D334" s="430">
        <v>115</v>
      </c>
      <c r="E334" s="430" t="s">
        <v>125</v>
      </c>
      <c r="F334" s="546"/>
      <c r="G334" s="546"/>
      <c r="H334" s="546"/>
      <c r="I334" s="546"/>
      <c r="J334" s="549"/>
      <c r="K334" s="551"/>
      <c r="L334" s="430">
        <v>3</v>
      </c>
      <c r="M334" s="430">
        <v>385</v>
      </c>
      <c r="N334" s="430">
        <v>115.5</v>
      </c>
      <c r="O334" s="430" t="s">
        <v>125</v>
      </c>
      <c r="P334" s="566"/>
      <c r="Q334" s="552"/>
      <c r="R334" s="552"/>
      <c r="S334" s="552"/>
      <c r="T334" s="555"/>
      <c r="U334" s="551"/>
      <c r="V334" s="430">
        <v>3</v>
      </c>
      <c r="W334" s="430">
        <v>210</v>
      </c>
      <c r="X334" s="430">
        <v>115.5</v>
      </c>
      <c r="Y334" s="430" t="s">
        <v>128</v>
      </c>
      <c r="Z334" s="566"/>
      <c r="AA334" s="566"/>
      <c r="AB334" s="566"/>
      <c r="AC334" s="566"/>
      <c r="AD334" s="567"/>
    </row>
    <row r="335" spans="1:30" s="426" customFormat="1" ht="15" x14ac:dyDescent="0.2">
      <c r="A335" s="551"/>
      <c r="B335" s="430">
        <v>4</v>
      </c>
      <c r="C335" s="430">
        <v>87</v>
      </c>
      <c r="D335" s="430">
        <v>114</v>
      </c>
      <c r="E335" s="430" t="s">
        <v>128</v>
      </c>
      <c r="F335" s="546"/>
      <c r="G335" s="552"/>
      <c r="H335" s="552"/>
      <c r="I335" s="552"/>
      <c r="J335" s="555"/>
      <c r="K335" s="542">
        <v>3</v>
      </c>
      <c r="L335" s="430">
        <v>3</v>
      </c>
      <c r="M335" s="430">
        <v>77</v>
      </c>
      <c r="N335" s="430">
        <v>115.5</v>
      </c>
      <c r="O335" s="430" t="s">
        <v>125</v>
      </c>
      <c r="P335" s="545">
        <f>M335+M336+M337</f>
        <v>760</v>
      </c>
      <c r="Q335" s="545">
        <v>114.5</v>
      </c>
      <c r="R335" s="545">
        <v>65</v>
      </c>
      <c r="S335" s="545">
        <v>3</v>
      </c>
      <c r="T335" s="548"/>
      <c r="U335" s="542">
        <v>3</v>
      </c>
      <c r="V335" s="430">
        <v>3</v>
      </c>
      <c r="W335" s="430">
        <v>694</v>
      </c>
      <c r="X335" s="430">
        <v>115.5</v>
      </c>
      <c r="Y335" s="430" t="s">
        <v>124</v>
      </c>
      <c r="Z335" s="546">
        <f>W335+W336</f>
        <v>761</v>
      </c>
      <c r="AA335" s="545">
        <v>115.5</v>
      </c>
      <c r="AB335" s="545">
        <v>65</v>
      </c>
      <c r="AC335" s="545">
        <v>2</v>
      </c>
      <c r="AD335" s="548"/>
    </row>
    <row r="336" spans="1:30" s="426" customFormat="1" ht="15" x14ac:dyDescent="0.2">
      <c r="A336" s="542">
        <v>3</v>
      </c>
      <c r="B336" s="430">
        <v>4</v>
      </c>
      <c r="C336" s="430">
        <v>707</v>
      </c>
      <c r="D336" s="430">
        <v>114</v>
      </c>
      <c r="E336" s="431" t="s">
        <v>124</v>
      </c>
      <c r="F336" s="545">
        <f>C336+C337</f>
        <v>760</v>
      </c>
      <c r="G336" s="545">
        <v>114</v>
      </c>
      <c r="H336" s="545">
        <v>65</v>
      </c>
      <c r="I336" s="545">
        <v>2</v>
      </c>
      <c r="J336" s="548"/>
      <c r="K336" s="543"/>
      <c r="L336" s="430">
        <v>4</v>
      </c>
      <c r="M336" s="430">
        <v>457</v>
      </c>
      <c r="N336" s="430">
        <v>114.5</v>
      </c>
      <c r="O336" s="430" t="s">
        <v>127</v>
      </c>
      <c r="P336" s="546"/>
      <c r="Q336" s="546"/>
      <c r="R336" s="546"/>
      <c r="S336" s="546"/>
      <c r="T336" s="549"/>
      <c r="U336" s="551"/>
      <c r="V336" s="430">
        <v>5</v>
      </c>
      <c r="W336" s="430">
        <v>67</v>
      </c>
      <c r="X336" s="430">
        <v>114</v>
      </c>
      <c r="Y336" s="431" t="s">
        <v>125</v>
      </c>
      <c r="Z336" s="552"/>
      <c r="AA336" s="552"/>
      <c r="AB336" s="552"/>
      <c r="AC336" s="552"/>
      <c r="AD336" s="555"/>
    </row>
    <row r="337" spans="1:30" s="426" customFormat="1" ht="15" x14ac:dyDescent="0.2">
      <c r="A337" s="551"/>
      <c r="B337" s="430">
        <v>5</v>
      </c>
      <c r="C337" s="430">
        <v>53</v>
      </c>
      <c r="D337" s="430">
        <v>114.5</v>
      </c>
      <c r="E337" s="431" t="s">
        <v>125</v>
      </c>
      <c r="F337" s="552"/>
      <c r="G337" s="552"/>
      <c r="H337" s="552"/>
      <c r="I337" s="552"/>
      <c r="J337" s="555"/>
      <c r="K337" s="551"/>
      <c r="L337" s="430" t="s">
        <v>129</v>
      </c>
      <c r="M337" s="430">
        <v>226</v>
      </c>
      <c r="N337" s="430">
        <v>114</v>
      </c>
      <c r="O337" s="430" t="s">
        <v>125</v>
      </c>
      <c r="P337" s="552"/>
      <c r="Q337" s="552"/>
      <c r="R337" s="552"/>
      <c r="S337" s="552"/>
      <c r="T337" s="555"/>
      <c r="U337" s="432" t="s">
        <v>130</v>
      </c>
      <c r="V337" s="430">
        <v>4</v>
      </c>
      <c r="W337" s="430">
        <v>220</v>
      </c>
      <c r="X337" s="430">
        <v>114</v>
      </c>
      <c r="Y337" s="431" t="s">
        <v>128</v>
      </c>
      <c r="Z337" s="433">
        <v>220</v>
      </c>
      <c r="AA337" s="433">
        <v>114</v>
      </c>
      <c r="AB337" s="433">
        <v>16</v>
      </c>
      <c r="AC337" s="433">
        <v>1</v>
      </c>
      <c r="AD337" s="434"/>
    </row>
    <row r="338" spans="1:30" s="426" customFormat="1" ht="15" x14ac:dyDescent="0.2">
      <c r="A338" s="435" t="s">
        <v>130</v>
      </c>
      <c r="B338" s="430">
        <v>1</v>
      </c>
      <c r="C338" s="430">
        <v>220</v>
      </c>
      <c r="D338" s="430">
        <v>116</v>
      </c>
      <c r="E338" s="430" t="s">
        <v>128</v>
      </c>
      <c r="F338" s="430">
        <v>220</v>
      </c>
      <c r="G338" s="430">
        <v>116</v>
      </c>
      <c r="H338" s="430">
        <v>16</v>
      </c>
      <c r="I338" s="430">
        <v>1</v>
      </c>
      <c r="J338" s="436"/>
      <c r="K338" s="432" t="s">
        <v>130</v>
      </c>
      <c r="L338" s="430">
        <v>3</v>
      </c>
      <c r="M338" s="430">
        <v>220</v>
      </c>
      <c r="N338" s="430">
        <v>115.5</v>
      </c>
      <c r="O338" s="430" t="s">
        <v>128</v>
      </c>
      <c r="P338" s="433">
        <v>220</v>
      </c>
      <c r="Q338" s="437">
        <v>115.5</v>
      </c>
      <c r="R338" s="437">
        <v>16</v>
      </c>
      <c r="S338" s="437">
        <v>1</v>
      </c>
      <c r="T338" s="436"/>
      <c r="U338" s="542">
        <v>5</v>
      </c>
      <c r="V338" s="430">
        <v>4</v>
      </c>
      <c r="W338" s="430">
        <v>568</v>
      </c>
      <c r="X338" s="430">
        <v>114</v>
      </c>
      <c r="Y338" s="431" t="s">
        <v>124</v>
      </c>
      <c r="Z338" s="566">
        <f>W338+W339</f>
        <v>761</v>
      </c>
      <c r="AA338" s="566">
        <v>114</v>
      </c>
      <c r="AB338" s="566">
        <v>65</v>
      </c>
      <c r="AC338" s="566">
        <v>3</v>
      </c>
      <c r="AD338" s="567"/>
    </row>
    <row r="339" spans="1:30" s="426" customFormat="1" ht="15" x14ac:dyDescent="0.2">
      <c r="A339" s="542">
        <v>5</v>
      </c>
      <c r="B339" s="430">
        <v>5</v>
      </c>
      <c r="C339" s="430">
        <v>711</v>
      </c>
      <c r="D339" s="430">
        <v>114.5</v>
      </c>
      <c r="E339" s="431" t="s">
        <v>124</v>
      </c>
      <c r="F339" s="545">
        <f>C339+C340</f>
        <v>760</v>
      </c>
      <c r="G339" s="545">
        <v>114.5</v>
      </c>
      <c r="H339" s="545">
        <v>65</v>
      </c>
      <c r="I339" s="545">
        <v>2</v>
      </c>
      <c r="J339" s="548"/>
      <c r="K339" s="542">
        <v>5</v>
      </c>
      <c r="L339" s="430" t="s">
        <v>129</v>
      </c>
      <c r="M339" s="430">
        <v>385</v>
      </c>
      <c r="N339" s="430">
        <v>114</v>
      </c>
      <c r="O339" s="430" t="s">
        <v>124</v>
      </c>
      <c r="P339" s="545">
        <f>M339+M340</f>
        <v>760</v>
      </c>
      <c r="Q339" s="545">
        <v>113</v>
      </c>
      <c r="R339" s="545">
        <v>65</v>
      </c>
      <c r="S339" s="545">
        <v>3</v>
      </c>
      <c r="T339" s="548"/>
      <c r="U339" s="551"/>
      <c r="V339" s="430">
        <v>5</v>
      </c>
      <c r="W339" s="430">
        <v>193</v>
      </c>
      <c r="X339" s="430">
        <v>114</v>
      </c>
      <c r="Y339" s="430" t="s">
        <v>128</v>
      </c>
      <c r="Z339" s="566"/>
      <c r="AA339" s="566"/>
      <c r="AB339" s="566"/>
      <c r="AC339" s="566"/>
      <c r="AD339" s="567"/>
    </row>
    <row r="340" spans="1:30" s="426" customFormat="1" ht="15" x14ac:dyDescent="0.2">
      <c r="A340" s="551"/>
      <c r="B340" s="430">
        <v>6</v>
      </c>
      <c r="C340" s="430">
        <v>49</v>
      </c>
      <c r="D340" s="430">
        <v>113</v>
      </c>
      <c r="E340" s="431" t="s">
        <v>128</v>
      </c>
      <c r="F340" s="552"/>
      <c r="G340" s="552"/>
      <c r="H340" s="552"/>
      <c r="I340" s="552"/>
      <c r="J340" s="555"/>
      <c r="K340" s="551"/>
      <c r="L340" s="430" t="s">
        <v>131</v>
      </c>
      <c r="M340" s="430">
        <v>375</v>
      </c>
      <c r="N340" s="430">
        <v>112</v>
      </c>
      <c r="O340" s="430" t="s">
        <v>124</v>
      </c>
      <c r="P340" s="552"/>
      <c r="Q340" s="552"/>
      <c r="R340" s="552"/>
      <c r="S340" s="552"/>
      <c r="T340" s="555"/>
      <c r="U340" s="542">
        <v>6</v>
      </c>
      <c r="V340" s="430">
        <v>5</v>
      </c>
      <c r="W340" s="430">
        <v>485</v>
      </c>
      <c r="X340" s="430">
        <v>113.5</v>
      </c>
      <c r="Y340" s="430" t="s">
        <v>124</v>
      </c>
      <c r="Z340" s="545">
        <f>W340+W341+W342</f>
        <v>761</v>
      </c>
      <c r="AA340" s="545">
        <v>112.5</v>
      </c>
      <c r="AB340" s="545">
        <v>65</v>
      </c>
      <c r="AC340" s="545">
        <v>3</v>
      </c>
      <c r="AD340" s="444"/>
    </row>
    <row r="341" spans="1:30" s="426" customFormat="1" ht="15" x14ac:dyDescent="0.2">
      <c r="A341" s="542">
        <v>6</v>
      </c>
      <c r="B341" s="430">
        <v>6</v>
      </c>
      <c r="C341" s="430">
        <v>421</v>
      </c>
      <c r="D341" s="430">
        <v>113</v>
      </c>
      <c r="E341" s="431" t="s">
        <v>124</v>
      </c>
      <c r="F341" s="545">
        <f>C341+C342</f>
        <v>761</v>
      </c>
      <c r="G341" s="545"/>
      <c r="H341" s="545">
        <v>65</v>
      </c>
      <c r="I341" s="545">
        <v>3</v>
      </c>
      <c r="J341" s="548"/>
      <c r="K341" s="542">
        <v>6</v>
      </c>
      <c r="L341" s="430" t="s">
        <v>132</v>
      </c>
      <c r="M341" s="430">
        <v>135</v>
      </c>
      <c r="N341" s="430">
        <v>110.5</v>
      </c>
      <c r="O341" s="430" t="s">
        <v>128</v>
      </c>
      <c r="P341" s="545">
        <f>M341+M342+M343</f>
        <v>761</v>
      </c>
      <c r="Q341" s="545">
        <v>112.5</v>
      </c>
      <c r="R341" s="545">
        <v>65</v>
      </c>
      <c r="S341" s="545">
        <v>3</v>
      </c>
      <c r="T341" s="548"/>
      <c r="U341" s="543"/>
      <c r="V341" s="437">
        <v>8</v>
      </c>
      <c r="W341" s="437">
        <v>158</v>
      </c>
      <c r="X341" s="437">
        <v>110.5</v>
      </c>
      <c r="Y341" s="437" t="s">
        <v>125</v>
      </c>
      <c r="Z341" s="546"/>
      <c r="AA341" s="546"/>
      <c r="AB341" s="546"/>
      <c r="AC341" s="546"/>
      <c r="AD341" s="445"/>
    </row>
    <row r="342" spans="1:30" s="426" customFormat="1" ht="15.75" thickBot="1" x14ac:dyDescent="0.25">
      <c r="A342" s="544"/>
      <c r="B342" s="438">
        <v>7</v>
      </c>
      <c r="C342" s="438">
        <v>340</v>
      </c>
      <c r="D342" s="438">
        <v>112.5</v>
      </c>
      <c r="E342" s="439" t="s">
        <v>124</v>
      </c>
      <c r="F342" s="547"/>
      <c r="G342" s="547"/>
      <c r="H342" s="547"/>
      <c r="I342" s="547"/>
      <c r="J342" s="550"/>
      <c r="K342" s="543"/>
      <c r="L342" s="430" t="s">
        <v>133</v>
      </c>
      <c r="M342" s="430">
        <v>112</v>
      </c>
      <c r="N342" s="430">
        <v>112.5</v>
      </c>
      <c r="O342" s="430" t="s">
        <v>125</v>
      </c>
      <c r="P342" s="546"/>
      <c r="Q342" s="546"/>
      <c r="R342" s="546"/>
      <c r="S342" s="546"/>
      <c r="T342" s="549"/>
      <c r="U342" s="544"/>
      <c r="V342" s="438">
        <v>7</v>
      </c>
      <c r="W342" s="438">
        <v>118</v>
      </c>
      <c r="X342" s="438">
        <v>112</v>
      </c>
      <c r="Y342" s="438" t="s">
        <v>125</v>
      </c>
      <c r="Z342" s="547"/>
      <c r="AA342" s="547"/>
      <c r="AB342" s="547"/>
      <c r="AC342" s="547"/>
      <c r="AD342" s="446"/>
    </row>
    <row r="343" spans="1:30" s="426" customFormat="1" ht="15.75" thickBot="1" x14ac:dyDescent="0.25">
      <c r="A343" s="440"/>
      <c r="B343" s="440"/>
      <c r="C343" s="440"/>
      <c r="D343" s="440"/>
      <c r="E343" s="440"/>
      <c r="F343" s="440">
        <f>SUM(F331:F342)</f>
        <v>4021</v>
      </c>
      <c r="G343" s="440"/>
      <c r="H343" s="440">
        <f>SUM(H331:H342)</f>
        <v>341</v>
      </c>
      <c r="I343" s="440"/>
      <c r="J343" s="440"/>
      <c r="K343" s="544"/>
      <c r="L343" s="438" t="s">
        <v>134</v>
      </c>
      <c r="M343" s="438">
        <v>514</v>
      </c>
      <c r="N343" s="438">
        <v>112.5</v>
      </c>
      <c r="O343" s="439" t="s">
        <v>127</v>
      </c>
      <c r="P343" s="547"/>
      <c r="Q343" s="547"/>
      <c r="R343" s="547"/>
      <c r="S343" s="547"/>
      <c r="T343" s="550"/>
      <c r="U343" s="440"/>
      <c r="V343" s="440"/>
      <c r="W343" s="440"/>
      <c r="X343" s="440"/>
      <c r="Y343" s="440"/>
      <c r="Z343" s="440">
        <f>SUM(Z331:Z342)</f>
        <v>4023</v>
      </c>
      <c r="AA343" s="440"/>
      <c r="AB343" s="440">
        <f>SUM(AB331:AB342)</f>
        <v>341</v>
      </c>
      <c r="AC343" s="440"/>
      <c r="AD343" s="440"/>
    </row>
    <row r="344" spans="1:30" s="426" customFormat="1" ht="15" x14ac:dyDescent="0.2">
      <c r="A344" s="441"/>
      <c r="B344" s="441"/>
      <c r="C344" s="441"/>
      <c r="D344" s="441"/>
      <c r="E344" s="441"/>
      <c r="F344" s="441"/>
      <c r="G344" s="441"/>
      <c r="H344" s="441"/>
      <c r="I344" s="441"/>
      <c r="J344" s="441"/>
      <c r="K344" s="440"/>
      <c r="L344" s="440"/>
      <c r="M344" s="440"/>
      <c r="N344" s="440"/>
      <c r="O344" s="440"/>
      <c r="P344" s="440">
        <f>SUM(P331:P343)</f>
        <v>4021</v>
      </c>
      <c r="Q344" s="440"/>
      <c r="R344" s="440">
        <f>SUM(R331:R343)</f>
        <v>341</v>
      </c>
      <c r="S344" s="440"/>
      <c r="T344" s="440"/>
      <c r="U344" s="441"/>
      <c r="V344" s="441"/>
      <c r="W344" s="441"/>
      <c r="X344" s="441"/>
      <c r="Y344" s="441"/>
      <c r="Z344" s="441"/>
      <c r="AA344" s="441"/>
      <c r="AB344" s="441"/>
      <c r="AC344" s="441"/>
      <c r="AD344" s="441"/>
    </row>
    <row r="345" spans="1:30" s="470" customFormat="1" ht="15" x14ac:dyDescent="0.2">
      <c r="A345" s="441"/>
      <c r="B345" s="441"/>
      <c r="C345" s="441"/>
      <c r="D345" s="441"/>
      <c r="E345" s="441"/>
      <c r="F345" s="441"/>
      <c r="G345" s="441"/>
      <c r="H345" s="441"/>
      <c r="I345" s="441"/>
      <c r="J345" s="441"/>
      <c r="K345" s="440"/>
      <c r="L345" s="440"/>
      <c r="M345" s="440"/>
      <c r="N345" s="440"/>
      <c r="O345" s="440"/>
      <c r="P345" s="440"/>
      <c r="Q345" s="440"/>
      <c r="R345" s="440"/>
      <c r="S345" s="440"/>
      <c r="T345" s="440"/>
      <c r="U345" s="441"/>
      <c r="V345" s="441"/>
      <c r="W345" s="441"/>
      <c r="X345" s="441"/>
      <c r="Y345" s="441"/>
      <c r="Z345" s="441"/>
      <c r="AA345" s="441"/>
      <c r="AB345" s="441"/>
      <c r="AC345" s="441"/>
      <c r="AD345" s="441"/>
    </row>
    <row r="346" spans="1:30" s="470" customFormat="1" ht="15.75" thickBot="1" x14ac:dyDescent="0.25">
      <c r="A346" s="441"/>
      <c r="B346" s="241">
        <v>115.5</v>
      </c>
      <c r="C346" s="241">
        <v>115</v>
      </c>
      <c r="D346" s="241">
        <v>114</v>
      </c>
      <c r="E346" s="241">
        <v>116</v>
      </c>
      <c r="F346" s="241">
        <v>114.5</v>
      </c>
      <c r="G346" s="241">
        <v>114.5</v>
      </c>
      <c r="H346" s="241">
        <v>118.5</v>
      </c>
      <c r="I346" s="241">
        <v>116.5</v>
      </c>
      <c r="J346" s="241">
        <v>114.5</v>
      </c>
      <c r="K346" s="241">
        <v>115.5</v>
      </c>
      <c r="L346" s="241">
        <v>113</v>
      </c>
      <c r="M346" s="241">
        <v>112.5</v>
      </c>
      <c r="N346" s="241">
        <v>116.5</v>
      </c>
      <c r="O346" s="241">
        <v>116</v>
      </c>
      <c r="P346" s="241">
        <v>115.5</v>
      </c>
      <c r="Q346" s="241">
        <v>114</v>
      </c>
      <c r="R346" s="241">
        <v>114</v>
      </c>
      <c r="S346" s="241">
        <v>112.5</v>
      </c>
      <c r="T346" s="440"/>
      <c r="U346" s="441"/>
      <c r="V346" s="441"/>
      <c r="W346" s="441"/>
      <c r="X346" s="441"/>
      <c r="Y346" s="441"/>
      <c r="Z346" s="441"/>
      <c r="AA346" s="441"/>
      <c r="AB346" s="441"/>
      <c r="AC346" s="441"/>
      <c r="AD346" s="441"/>
    </row>
    <row r="347" spans="1:30" ht="13.5" thickBot="1" x14ac:dyDescent="0.25">
      <c r="A347" s="247" t="s">
        <v>136</v>
      </c>
      <c r="B347" s="539" t="s">
        <v>53</v>
      </c>
      <c r="C347" s="540"/>
      <c r="D347" s="540"/>
      <c r="E347" s="540"/>
      <c r="F347" s="540"/>
      <c r="G347" s="541"/>
      <c r="H347" s="539" t="s">
        <v>75</v>
      </c>
      <c r="I347" s="540"/>
      <c r="J347" s="540"/>
      <c r="K347" s="540"/>
      <c r="L347" s="540"/>
      <c r="M347" s="541"/>
      <c r="N347" s="539" t="s">
        <v>63</v>
      </c>
      <c r="O347" s="540"/>
      <c r="P347" s="540"/>
      <c r="Q347" s="540"/>
      <c r="R347" s="540"/>
      <c r="S347" s="541"/>
      <c r="T347" s="292" t="s">
        <v>55</v>
      </c>
      <c r="U347" s="449"/>
      <c r="V347" s="449"/>
    </row>
    <row r="348" spans="1:30" x14ac:dyDescent="0.2">
      <c r="A348" s="248" t="s">
        <v>54</v>
      </c>
      <c r="B348" s="314">
        <v>1</v>
      </c>
      <c r="C348" s="251">
        <v>2</v>
      </c>
      <c r="D348" s="251">
        <v>3</v>
      </c>
      <c r="E348" s="251">
        <v>4</v>
      </c>
      <c r="F348" s="251">
        <v>5</v>
      </c>
      <c r="G348" s="251">
        <v>6</v>
      </c>
      <c r="H348" s="314">
        <v>1</v>
      </c>
      <c r="I348" s="251">
        <v>2</v>
      </c>
      <c r="J348" s="251">
        <v>3</v>
      </c>
      <c r="K348" s="251">
        <v>4</v>
      </c>
      <c r="L348" s="251">
        <v>5</v>
      </c>
      <c r="M348" s="251">
        <v>6</v>
      </c>
      <c r="N348" s="314">
        <v>1</v>
      </c>
      <c r="O348" s="251">
        <v>2</v>
      </c>
      <c r="P348" s="251">
        <v>3</v>
      </c>
      <c r="Q348" s="251">
        <v>4</v>
      </c>
      <c r="R348" s="251">
        <v>5</v>
      </c>
      <c r="S348" s="251">
        <v>6</v>
      </c>
      <c r="T348" s="291"/>
      <c r="U348" s="449"/>
      <c r="V348" s="449"/>
    </row>
    <row r="349" spans="1:30" x14ac:dyDescent="0.2">
      <c r="A349" s="252" t="s">
        <v>3</v>
      </c>
      <c r="B349" s="253">
        <v>2870</v>
      </c>
      <c r="C349" s="254">
        <v>2870</v>
      </c>
      <c r="D349" s="254">
        <v>2870</v>
      </c>
      <c r="E349" s="254">
        <v>2870</v>
      </c>
      <c r="F349" s="254">
        <v>2870</v>
      </c>
      <c r="G349" s="254">
        <v>2870</v>
      </c>
      <c r="H349" s="253">
        <v>2870</v>
      </c>
      <c r="I349" s="467">
        <v>2870</v>
      </c>
      <c r="J349" s="467">
        <v>2870</v>
      </c>
      <c r="K349" s="254">
        <v>2870</v>
      </c>
      <c r="L349" s="254">
        <v>2870</v>
      </c>
      <c r="M349" s="255">
        <v>2870</v>
      </c>
      <c r="N349" s="253">
        <v>2870</v>
      </c>
      <c r="O349" s="254">
        <v>2870</v>
      </c>
      <c r="P349" s="254">
        <v>2870</v>
      </c>
      <c r="Q349" s="254">
        <v>2870</v>
      </c>
      <c r="R349" s="254">
        <v>2870</v>
      </c>
      <c r="S349" s="254">
        <v>2870</v>
      </c>
      <c r="T349" s="256">
        <v>2870</v>
      </c>
      <c r="U349" s="449"/>
      <c r="V349" s="449"/>
    </row>
    <row r="350" spans="1:30" x14ac:dyDescent="0.2">
      <c r="A350" s="257" t="s">
        <v>6</v>
      </c>
      <c r="B350" s="258">
        <v>2900.5882352941176</v>
      </c>
      <c r="C350" s="259">
        <v>2916.8</v>
      </c>
      <c r="D350" s="259">
        <v>2931</v>
      </c>
      <c r="E350" s="259">
        <v>2831.875</v>
      </c>
      <c r="F350" s="259">
        <v>2970.408163265306</v>
      </c>
      <c r="G350" s="259">
        <v>3063.0232558139537</v>
      </c>
      <c r="H350" s="258">
        <v>2909.2</v>
      </c>
      <c r="I350" s="468">
        <v>2989.5348837209303</v>
      </c>
      <c r="J350" s="468">
        <v>3020</v>
      </c>
      <c r="K350" s="259">
        <v>2916.875</v>
      </c>
      <c r="L350" s="259">
        <v>3013.2653061224491</v>
      </c>
      <c r="M350" s="260">
        <v>2995.6862745098038</v>
      </c>
      <c r="N350" s="258">
        <v>2940.4166666666665</v>
      </c>
      <c r="O350" s="259">
        <v>2957.9591836734694</v>
      </c>
      <c r="P350" s="259">
        <v>2973.8775510204082</v>
      </c>
      <c r="Q350" s="259">
        <v>2879.3333333333335</v>
      </c>
      <c r="R350" s="259">
        <v>2925.4</v>
      </c>
      <c r="S350" s="259">
        <v>2998.3673469387754</v>
      </c>
      <c r="T350" s="261">
        <v>2960.0775193798449</v>
      </c>
      <c r="U350" s="449"/>
      <c r="V350" s="449"/>
    </row>
    <row r="351" spans="1:30" x14ac:dyDescent="0.2">
      <c r="A351" s="248" t="s">
        <v>7</v>
      </c>
      <c r="B351" s="262">
        <v>82.352941176470594</v>
      </c>
      <c r="C351" s="263">
        <v>88</v>
      </c>
      <c r="D351" s="263">
        <v>88</v>
      </c>
      <c r="E351" s="263">
        <v>87.5</v>
      </c>
      <c r="F351" s="263">
        <v>87.755102040816325</v>
      </c>
      <c r="G351" s="263">
        <v>90.697674418604649</v>
      </c>
      <c r="H351" s="262">
        <v>84</v>
      </c>
      <c r="I351" s="469">
        <v>93.023255813953483</v>
      </c>
      <c r="J351" s="469">
        <v>71.739130434782609</v>
      </c>
      <c r="K351" s="263">
        <v>62.5</v>
      </c>
      <c r="L351" s="263">
        <v>81.632653061224488</v>
      </c>
      <c r="M351" s="264">
        <v>84.313725490196077</v>
      </c>
      <c r="N351" s="262">
        <v>83.333333333333329</v>
      </c>
      <c r="O351" s="263">
        <v>87.755102040816325</v>
      </c>
      <c r="P351" s="263">
        <v>91.836734693877546</v>
      </c>
      <c r="Q351" s="263">
        <v>86.666666666666671</v>
      </c>
      <c r="R351" s="263">
        <v>88</v>
      </c>
      <c r="S351" s="263">
        <v>83.673469387755105</v>
      </c>
      <c r="T351" s="265">
        <v>82.945736434108525</v>
      </c>
      <c r="U351" s="449"/>
      <c r="V351" s="227"/>
    </row>
    <row r="352" spans="1:30" x14ac:dyDescent="0.2">
      <c r="A352" s="248" t="s">
        <v>8</v>
      </c>
      <c r="B352" s="266">
        <v>7.3167314217979715E-2</v>
      </c>
      <c r="C352" s="267">
        <v>6.4717863844724846E-2</v>
      </c>
      <c r="D352" s="267">
        <v>6.609133615766126E-2</v>
      </c>
      <c r="E352" s="267">
        <v>7.7125422735904878E-2</v>
      </c>
      <c r="F352" s="267">
        <v>6.6138390580637238E-2</v>
      </c>
      <c r="G352" s="267">
        <v>6.4406432143348444E-2</v>
      </c>
      <c r="H352" s="266">
        <v>7.5549757218585895E-2</v>
      </c>
      <c r="I352" s="455">
        <v>6.3179110884076906E-2</v>
      </c>
      <c r="J352" s="455">
        <v>8.4050168426548111E-2</v>
      </c>
      <c r="K352" s="267">
        <v>7.8222200184319274E-2</v>
      </c>
      <c r="L352" s="267">
        <v>6.9891149872923081E-2</v>
      </c>
      <c r="M352" s="268">
        <v>7.1787763432066901E-2</v>
      </c>
      <c r="N352" s="266">
        <v>7.6283098278301098E-2</v>
      </c>
      <c r="O352" s="267">
        <v>6.0390975807592943E-2</v>
      </c>
      <c r="P352" s="267">
        <v>6.6443866066332916E-2</v>
      </c>
      <c r="Q352" s="267">
        <v>7.4201122478181877E-2</v>
      </c>
      <c r="R352" s="267">
        <v>6.1728030118699567E-2</v>
      </c>
      <c r="S352" s="267">
        <v>7.1223573576457672E-2</v>
      </c>
      <c r="T352" s="269">
        <v>7.1701166850752257E-2</v>
      </c>
      <c r="U352" s="449"/>
      <c r="V352" s="227"/>
    </row>
    <row r="353" spans="1:23" x14ac:dyDescent="0.2">
      <c r="A353" s="257" t="s">
        <v>1</v>
      </c>
      <c r="B353" s="270">
        <f>B350/B349*100-100</f>
        <v>1.0657921705267341</v>
      </c>
      <c r="C353" s="271">
        <f t="shared" ref="C353:E353" si="120">C350/C349*100-100</f>
        <v>1.6306620209059304</v>
      </c>
      <c r="D353" s="271">
        <f t="shared" si="120"/>
        <v>2.1254355400696738</v>
      </c>
      <c r="E353" s="271">
        <f t="shared" si="120"/>
        <v>-1.3283972125435497</v>
      </c>
      <c r="F353" s="271">
        <f>F350/F349*100-100</f>
        <v>3.4985422740524825</v>
      </c>
      <c r="G353" s="271">
        <f t="shared" ref="G353:T353" si="121">G350/G349*100-100</f>
        <v>6.7255489830645843</v>
      </c>
      <c r="H353" s="270">
        <f t="shared" si="121"/>
        <v>1.3658536585365937</v>
      </c>
      <c r="I353" s="271">
        <f t="shared" ref="I353:J353" si="122">I350/I349*100-100</f>
        <v>4.1649785268616881</v>
      </c>
      <c r="J353" s="271">
        <f t="shared" si="122"/>
        <v>5.2264808362369308</v>
      </c>
      <c r="K353" s="271">
        <f t="shared" si="121"/>
        <v>1.6332752613240444</v>
      </c>
      <c r="L353" s="271">
        <f t="shared" si="121"/>
        <v>4.9918225129773219</v>
      </c>
      <c r="M353" s="272">
        <f t="shared" si="121"/>
        <v>4.3793127006900363</v>
      </c>
      <c r="N353" s="270">
        <f t="shared" si="121"/>
        <v>2.4535423925667885</v>
      </c>
      <c r="O353" s="271">
        <f t="shared" si="121"/>
        <v>3.0647799189362104</v>
      </c>
      <c r="P353" s="271">
        <f t="shared" si="121"/>
        <v>3.6194268648226</v>
      </c>
      <c r="Q353" s="271">
        <f t="shared" si="121"/>
        <v>0.32520325203253719</v>
      </c>
      <c r="R353" s="271">
        <f t="shared" si="121"/>
        <v>1.9303135888501828</v>
      </c>
      <c r="S353" s="271">
        <f t="shared" si="121"/>
        <v>4.4727298584939206</v>
      </c>
      <c r="T353" s="273">
        <f t="shared" si="121"/>
        <v>3.1385895254301346</v>
      </c>
      <c r="U353" s="347"/>
      <c r="V353" s="227"/>
    </row>
    <row r="354" spans="1:23" ht="13.5" thickBot="1" x14ac:dyDescent="0.25">
      <c r="A354" s="274" t="s">
        <v>27</v>
      </c>
      <c r="B354" s="275">
        <f t="shared" ref="B354:G354" si="123">B350-B318</f>
        <v>250.10043041606878</v>
      </c>
      <c r="C354" s="276">
        <f t="shared" si="123"/>
        <v>201.9515151515152</v>
      </c>
      <c r="D354" s="276">
        <f t="shared" si="123"/>
        <v>247.875</v>
      </c>
      <c r="E354" s="276">
        <f t="shared" si="123"/>
        <v>80.446428571428442</v>
      </c>
      <c r="F354" s="276">
        <f t="shared" si="123"/>
        <v>241.12244897959181</v>
      </c>
      <c r="G354" s="276">
        <f t="shared" si="123"/>
        <v>323.59468438538215</v>
      </c>
      <c r="H354" s="275">
        <f>H350-J318</f>
        <v>148.39999999999964</v>
      </c>
      <c r="I354" s="276">
        <f t="shared" ref="I354:S354" si="124">I350-I318</f>
        <v>231.4861032331255</v>
      </c>
      <c r="J354" s="276">
        <f t="shared" si="124"/>
        <v>259.19999999999982</v>
      </c>
      <c r="K354" s="276">
        <f t="shared" si="124"/>
        <v>114.01785714285734</v>
      </c>
      <c r="L354" s="276">
        <f t="shared" si="124"/>
        <v>264.61145996860296</v>
      </c>
      <c r="M354" s="277">
        <f t="shared" si="124"/>
        <v>209.21568627450961</v>
      </c>
      <c r="N354" s="275">
        <f t="shared" si="124"/>
        <v>207.25877192982443</v>
      </c>
      <c r="O354" s="276">
        <f t="shared" si="124"/>
        <v>218.86827458256039</v>
      </c>
      <c r="P354" s="276">
        <f t="shared" si="124"/>
        <v>222.66542980828717</v>
      </c>
      <c r="Q354" s="276">
        <f t="shared" si="124"/>
        <v>166.37037037037044</v>
      </c>
      <c r="R354" s="276">
        <f t="shared" si="124"/>
        <v>144.65925925925922</v>
      </c>
      <c r="S354" s="276">
        <f t="shared" si="124"/>
        <v>258.11734693877543</v>
      </c>
      <c r="T354" s="278">
        <f>T350-V318</f>
        <v>218.90172029308678</v>
      </c>
      <c r="U354" s="449"/>
      <c r="V354" s="227"/>
    </row>
    <row r="355" spans="1:23" x14ac:dyDescent="0.2">
      <c r="A355" s="279" t="s">
        <v>51</v>
      </c>
      <c r="B355" s="280">
        <v>759</v>
      </c>
      <c r="C355" s="281">
        <v>759</v>
      </c>
      <c r="D355" s="281">
        <v>759</v>
      </c>
      <c r="E355" s="281">
        <v>219</v>
      </c>
      <c r="F355" s="281">
        <v>758</v>
      </c>
      <c r="G355" s="281">
        <v>758</v>
      </c>
      <c r="H355" s="280">
        <v>759</v>
      </c>
      <c r="I355" s="281">
        <v>759</v>
      </c>
      <c r="J355" s="281">
        <v>759</v>
      </c>
      <c r="K355" s="281">
        <v>220</v>
      </c>
      <c r="L355" s="281">
        <v>759</v>
      </c>
      <c r="M355" s="282">
        <v>758</v>
      </c>
      <c r="N355" s="280">
        <v>758</v>
      </c>
      <c r="O355" s="281">
        <v>758</v>
      </c>
      <c r="P355" s="281">
        <v>757</v>
      </c>
      <c r="Q355" s="281">
        <v>220</v>
      </c>
      <c r="R355" s="281">
        <v>757</v>
      </c>
      <c r="S355" s="281">
        <v>757</v>
      </c>
      <c r="T355" s="283">
        <f>SUM(B355:S355)</f>
        <v>12033</v>
      </c>
      <c r="U355" s="227" t="s">
        <v>56</v>
      </c>
      <c r="V355" s="284">
        <f>V323-T355</f>
        <v>35</v>
      </c>
      <c r="W355" s="285">
        <f>V355/V323</f>
        <v>2.9002320185614848E-3</v>
      </c>
    </row>
    <row r="356" spans="1:23" x14ac:dyDescent="0.2">
      <c r="A356" s="286" t="s">
        <v>28</v>
      </c>
      <c r="B356" s="322">
        <v>120.5</v>
      </c>
      <c r="C356" s="242">
        <v>120</v>
      </c>
      <c r="D356" s="242">
        <v>119</v>
      </c>
      <c r="E356" s="242">
        <v>121.5</v>
      </c>
      <c r="F356" s="242">
        <v>119.5</v>
      </c>
      <c r="G356" s="242">
        <v>119.5</v>
      </c>
      <c r="H356" s="244">
        <v>123.5</v>
      </c>
      <c r="I356" s="242">
        <v>121.5</v>
      </c>
      <c r="J356" s="242">
        <v>119.5</v>
      </c>
      <c r="K356" s="242">
        <v>121</v>
      </c>
      <c r="L356" s="242">
        <v>118</v>
      </c>
      <c r="M356" s="372">
        <v>117.5</v>
      </c>
      <c r="N356" s="244">
        <v>121.5</v>
      </c>
      <c r="O356" s="242">
        <v>121</v>
      </c>
      <c r="P356" s="242">
        <v>120.5</v>
      </c>
      <c r="Q356" s="242">
        <v>119.5</v>
      </c>
      <c r="R356" s="242">
        <v>119</v>
      </c>
      <c r="S356" s="242">
        <v>117.5</v>
      </c>
      <c r="T356" s="235"/>
      <c r="U356" s="227" t="s">
        <v>57</v>
      </c>
      <c r="V356" s="227">
        <v>115.03</v>
      </c>
    </row>
    <row r="357" spans="1:23" ht="13.5" thickBot="1" x14ac:dyDescent="0.25">
      <c r="A357" s="287" t="s">
        <v>26</v>
      </c>
      <c r="B357" s="374">
        <f t="shared" ref="B357:S357" si="125">B356-B328</f>
        <v>5</v>
      </c>
      <c r="C357" s="386">
        <f t="shared" si="125"/>
        <v>5</v>
      </c>
      <c r="D357" s="386">
        <f t="shared" si="125"/>
        <v>5</v>
      </c>
      <c r="E357" s="386">
        <f t="shared" si="125"/>
        <v>5.5</v>
      </c>
      <c r="F357" s="386">
        <f t="shared" si="125"/>
        <v>5</v>
      </c>
      <c r="G357" s="386">
        <f t="shared" si="125"/>
        <v>5</v>
      </c>
      <c r="H357" s="374">
        <f t="shared" si="125"/>
        <v>5</v>
      </c>
      <c r="I357" s="386">
        <f t="shared" si="125"/>
        <v>5</v>
      </c>
      <c r="J357" s="386">
        <f t="shared" si="125"/>
        <v>5</v>
      </c>
      <c r="K357" s="386">
        <f t="shared" si="125"/>
        <v>5.5</v>
      </c>
      <c r="L357" s="386">
        <f t="shared" si="125"/>
        <v>5</v>
      </c>
      <c r="M357" s="387">
        <f t="shared" si="125"/>
        <v>5</v>
      </c>
      <c r="N357" s="374">
        <f t="shared" si="125"/>
        <v>5</v>
      </c>
      <c r="O357" s="386">
        <f t="shared" si="125"/>
        <v>5</v>
      </c>
      <c r="P357" s="386">
        <f t="shared" si="125"/>
        <v>5</v>
      </c>
      <c r="Q357" s="386">
        <f t="shared" si="125"/>
        <v>5.5</v>
      </c>
      <c r="R357" s="386">
        <f t="shared" si="125"/>
        <v>5</v>
      </c>
      <c r="S357" s="386">
        <f t="shared" si="125"/>
        <v>5</v>
      </c>
      <c r="T357" s="236"/>
      <c r="U357" s="227" t="s">
        <v>26</v>
      </c>
      <c r="V357" s="227">
        <f>V356-X324</f>
        <v>5.5700000000000074</v>
      </c>
    </row>
    <row r="358" spans="1:23" x14ac:dyDescent="0.2">
      <c r="C358" s="449"/>
      <c r="D358" s="449"/>
      <c r="E358" s="449">
        <v>121.5</v>
      </c>
      <c r="F358" s="449"/>
      <c r="G358" s="449"/>
      <c r="H358" s="449"/>
      <c r="I358" s="449"/>
      <c r="J358" s="449"/>
      <c r="K358" s="449">
        <v>121</v>
      </c>
      <c r="L358" s="449"/>
      <c r="M358" s="449"/>
      <c r="N358" s="449"/>
      <c r="O358" s="449"/>
      <c r="P358" s="449"/>
      <c r="Q358" s="449">
        <v>119.5</v>
      </c>
      <c r="R358" s="449"/>
      <c r="S358" s="449"/>
    </row>
    <row r="359" spans="1:23" ht="13.5" thickBot="1" x14ac:dyDescent="0.25"/>
    <row r="360" spans="1:23" s="474" customFormat="1" ht="13.5" thickBot="1" x14ac:dyDescent="0.25">
      <c r="A360" s="247" t="s">
        <v>138</v>
      </c>
      <c r="B360" s="539" t="s">
        <v>53</v>
      </c>
      <c r="C360" s="540"/>
      <c r="D360" s="540"/>
      <c r="E360" s="540"/>
      <c r="F360" s="540"/>
      <c r="G360" s="541"/>
      <c r="H360" s="539" t="s">
        <v>75</v>
      </c>
      <c r="I360" s="540"/>
      <c r="J360" s="540"/>
      <c r="K360" s="540"/>
      <c r="L360" s="540"/>
      <c r="M360" s="541"/>
      <c r="N360" s="539" t="s">
        <v>63</v>
      </c>
      <c r="O360" s="540"/>
      <c r="P360" s="540"/>
      <c r="Q360" s="540"/>
      <c r="R360" s="540"/>
      <c r="S360" s="541"/>
      <c r="T360" s="292" t="s">
        <v>55</v>
      </c>
    </row>
    <row r="361" spans="1:23" s="474" customFormat="1" x14ac:dyDescent="0.2">
      <c r="A361" s="248" t="s">
        <v>54</v>
      </c>
      <c r="B361" s="314">
        <v>1</v>
      </c>
      <c r="C361" s="251">
        <v>2</v>
      </c>
      <c r="D361" s="251">
        <v>3</v>
      </c>
      <c r="E361" s="251">
        <v>4</v>
      </c>
      <c r="F361" s="251">
        <v>5</v>
      </c>
      <c r="G361" s="251">
        <v>6</v>
      </c>
      <c r="H361" s="314">
        <v>1</v>
      </c>
      <c r="I361" s="251">
        <v>2</v>
      </c>
      <c r="J361" s="251">
        <v>3</v>
      </c>
      <c r="K361" s="251">
        <v>4</v>
      </c>
      <c r="L361" s="251">
        <v>5</v>
      </c>
      <c r="M361" s="251">
        <v>6</v>
      </c>
      <c r="N361" s="314">
        <v>1</v>
      </c>
      <c r="O361" s="251">
        <v>2</v>
      </c>
      <c r="P361" s="251">
        <v>3</v>
      </c>
      <c r="Q361" s="251">
        <v>4</v>
      </c>
      <c r="R361" s="251">
        <v>5</v>
      </c>
      <c r="S361" s="251">
        <v>6</v>
      </c>
      <c r="T361" s="291"/>
    </row>
    <row r="362" spans="1:23" s="474" customFormat="1" x14ac:dyDescent="0.2">
      <c r="A362" s="252" t="s">
        <v>3</v>
      </c>
      <c r="B362" s="253">
        <v>3060</v>
      </c>
      <c r="C362" s="254">
        <v>3060</v>
      </c>
      <c r="D362" s="254">
        <v>3060</v>
      </c>
      <c r="E362" s="254">
        <v>3060</v>
      </c>
      <c r="F362" s="254">
        <v>3060</v>
      </c>
      <c r="G362" s="254">
        <v>3060</v>
      </c>
      <c r="H362" s="253">
        <v>3060</v>
      </c>
      <c r="I362" s="467">
        <v>3060</v>
      </c>
      <c r="J362" s="467">
        <v>3060</v>
      </c>
      <c r="K362" s="254">
        <v>3060</v>
      </c>
      <c r="L362" s="254">
        <v>3060</v>
      </c>
      <c r="M362" s="255">
        <v>3060</v>
      </c>
      <c r="N362" s="253">
        <v>3060</v>
      </c>
      <c r="O362" s="254">
        <v>3060</v>
      </c>
      <c r="P362" s="254">
        <v>3060</v>
      </c>
      <c r="Q362" s="254">
        <v>3060</v>
      </c>
      <c r="R362" s="254">
        <v>3060</v>
      </c>
      <c r="S362" s="254">
        <v>3060</v>
      </c>
      <c r="T362" s="256">
        <v>3060</v>
      </c>
    </row>
    <row r="363" spans="1:23" s="474" customFormat="1" x14ac:dyDescent="0.2">
      <c r="A363" s="257" t="s">
        <v>6</v>
      </c>
      <c r="B363" s="258">
        <v>3051.304347826087</v>
      </c>
      <c r="C363" s="259">
        <v>3102.6923076923076</v>
      </c>
      <c r="D363" s="259">
        <v>3165.2</v>
      </c>
      <c r="E363" s="259">
        <v>3113.125</v>
      </c>
      <c r="F363" s="259">
        <v>3151.3207547169814</v>
      </c>
      <c r="G363" s="259">
        <v>3206.6666666666665</v>
      </c>
      <c r="H363" s="258">
        <v>3250.4</v>
      </c>
      <c r="I363" s="468">
        <v>3199.1666666666665</v>
      </c>
      <c r="J363" s="468">
        <v>3247.9591836734694</v>
      </c>
      <c r="K363" s="259">
        <v>3188.75</v>
      </c>
      <c r="L363" s="259">
        <v>3185.4166666666665</v>
      </c>
      <c r="M363" s="260">
        <v>3185.4901960784314</v>
      </c>
      <c r="N363" s="258">
        <v>3114.375</v>
      </c>
      <c r="O363" s="259">
        <v>3138.6666666666665</v>
      </c>
      <c r="P363" s="259">
        <v>3131.8367346938776</v>
      </c>
      <c r="Q363" s="259">
        <v>3020</v>
      </c>
      <c r="R363" s="259">
        <v>3155</v>
      </c>
      <c r="S363" s="259">
        <v>3146.2</v>
      </c>
      <c r="T363" s="261">
        <v>3159.0955414012737</v>
      </c>
    </row>
    <row r="364" spans="1:23" s="474" customFormat="1" x14ac:dyDescent="0.2">
      <c r="A364" s="248" t="s">
        <v>7</v>
      </c>
      <c r="B364" s="262">
        <v>86.956521739130437</v>
      </c>
      <c r="C364" s="263">
        <v>86.538461538461533</v>
      </c>
      <c r="D364" s="263">
        <v>78</v>
      </c>
      <c r="E364" s="263">
        <v>93.75</v>
      </c>
      <c r="F364" s="263">
        <v>86.79245283018868</v>
      </c>
      <c r="G364" s="263">
        <v>83.333333333333329</v>
      </c>
      <c r="H364" s="262">
        <v>90</v>
      </c>
      <c r="I364" s="469">
        <v>85.416666666666671</v>
      </c>
      <c r="J364" s="469">
        <v>75.510204081632651</v>
      </c>
      <c r="K364" s="469">
        <v>68.75</v>
      </c>
      <c r="L364" s="469">
        <v>79.166666666666671</v>
      </c>
      <c r="M364" s="264">
        <v>88.235294117647058</v>
      </c>
      <c r="N364" s="262">
        <v>95.833333333333329</v>
      </c>
      <c r="O364" s="263">
        <v>91.111111111111114</v>
      </c>
      <c r="P364" s="263">
        <v>87.755102040816325</v>
      </c>
      <c r="Q364" s="263">
        <v>68.75</v>
      </c>
      <c r="R364" s="263">
        <v>88</v>
      </c>
      <c r="S364" s="263">
        <v>90</v>
      </c>
      <c r="T364" s="265">
        <v>84.968152866242036</v>
      </c>
      <c r="V364" s="227"/>
    </row>
    <row r="365" spans="1:23" s="474" customFormat="1" x14ac:dyDescent="0.2">
      <c r="A365" s="248" t="s">
        <v>8</v>
      </c>
      <c r="B365" s="266">
        <v>6.509035559534776E-2</v>
      </c>
      <c r="C365" s="267">
        <v>6.9131918718906032E-2</v>
      </c>
      <c r="D365" s="267">
        <v>8.5660538045323961E-2</v>
      </c>
      <c r="E365" s="267">
        <v>6.09126016925828E-2</v>
      </c>
      <c r="F365" s="267">
        <v>6.7366169788570893E-2</v>
      </c>
      <c r="G365" s="267">
        <v>7.9784667473957696E-2</v>
      </c>
      <c r="H365" s="266">
        <v>6.2767417788996235E-2</v>
      </c>
      <c r="I365" s="455">
        <v>7.4219800968908872E-2</v>
      </c>
      <c r="J365" s="455">
        <v>8.2227054512032854E-2</v>
      </c>
      <c r="K365" s="267">
        <v>0.10005145734103627</v>
      </c>
      <c r="L365" s="267">
        <v>7.5566375669102473E-2</v>
      </c>
      <c r="M365" s="268">
        <v>6.0474913516298204E-2</v>
      </c>
      <c r="N365" s="266">
        <v>5.722097794753879E-2</v>
      </c>
      <c r="O365" s="267">
        <v>6.1342601853750747E-2</v>
      </c>
      <c r="P365" s="267">
        <v>6.8487615137696245E-2</v>
      </c>
      <c r="Q365" s="267">
        <v>0.10471118080027747</v>
      </c>
      <c r="R365" s="267">
        <v>6.857785125268212E-2</v>
      </c>
      <c r="S365" s="267">
        <v>6.4768071138389643E-2</v>
      </c>
      <c r="T365" s="269">
        <v>7.3496092278846972E-2</v>
      </c>
      <c r="V365" s="227"/>
    </row>
    <row r="366" spans="1:23" s="474" customFormat="1" x14ac:dyDescent="0.2">
      <c r="A366" s="257" t="s">
        <v>1</v>
      </c>
      <c r="B366" s="270">
        <f>B363/B362*100-100</f>
        <v>-0.28417163967036174</v>
      </c>
      <c r="C366" s="271">
        <f t="shared" ref="C366:E366" si="126">C363/C362*100-100</f>
        <v>1.3951734539969749</v>
      </c>
      <c r="D366" s="271">
        <f t="shared" si="126"/>
        <v>3.437908496732021</v>
      </c>
      <c r="E366" s="271">
        <f t="shared" si="126"/>
        <v>1.7361111111111143</v>
      </c>
      <c r="F366" s="271">
        <f>F363/F362*100-100</f>
        <v>2.9843383894438347</v>
      </c>
      <c r="G366" s="271">
        <f t="shared" ref="G366:T366" si="127">G363/G362*100-100</f>
        <v>4.7930283224400796</v>
      </c>
      <c r="H366" s="270">
        <f t="shared" si="127"/>
        <v>6.2222222222222143</v>
      </c>
      <c r="I366" s="271">
        <f t="shared" si="127"/>
        <v>4.5479302832244031</v>
      </c>
      <c r="J366" s="271">
        <f t="shared" si="127"/>
        <v>6.1424569827931208</v>
      </c>
      <c r="K366" s="271">
        <f t="shared" si="127"/>
        <v>4.2075163398692865</v>
      </c>
      <c r="L366" s="271">
        <f t="shared" si="127"/>
        <v>4.0985838779956367</v>
      </c>
      <c r="M366" s="272">
        <f t="shared" si="127"/>
        <v>4.1009867999487426</v>
      </c>
      <c r="N366" s="270">
        <f t="shared" si="127"/>
        <v>1.7769607843137294</v>
      </c>
      <c r="O366" s="271">
        <f t="shared" si="127"/>
        <v>2.5708061002178653</v>
      </c>
      <c r="P366" s="271">
        <f t="shared" si="127"/>
        <v>2.3476057089502547</v>
      </c>
      <c r="Q366" s="271">
        <f t="shared" si="127"/>
        <v>-1.3071895424836555</v>
      </c>
      <c r="R366" s="271">
        <f t="shared" si="127"/>
        <v>3.1045751633986782</v>
      </c>
      <c r="S366" s="271">
        <f t="shared" si="127"/>
        <v>2.8169934640522882</v>
      </c>
      <c r="T366" s="273">
        <f t="shared" si="127"/>
        <v>3.2384163856625321</v>
      </c>
      <c r="U366" s="347"/>
      <c r="V366" s="227"/>
    </row>
    <row r="367" spans="1:23" s="474" customFormat="1" ht="13.5" thickBot="1" x14ac:dyDescent="0.25">
      <c r="A367" s="274" t="s">
        <v>27</v>
      </c>
      <c r="B367" s="275">
        <f>B363-B350</f>
        <v>150.71611253196943</v>
      </c>
      <c r="C367" s="276">
        <f t="shared" ref="C367:T367" si="128">C363-C350</f>
        <v>185.89230769230744</v>
      </c>
      <c r="D367" s="276">
        <f t="shared" si="128"/>
        <v>234.19999999999982</v>
      </c>
      <c r="E367" s="276">
        <f t="shared" si="128"/>
        <v>281.25</v>
      </c>
      <c r="F367" s="276">
        <f t="shared" si="128"/>
        <v>180.91259145167533</v>
      </c>
      <c r="G367" s="276">
        <f t="shared" si="128"/>
        <v>143.6434108527128</v>
      </c>
      <c r="H367" s="275">
        <f t="shared" si="128"/>
        <v>341.20000000000027</v>
      </c>
      <c r="I367" s="276">
        <f t="shared" si="128"/>
        <v>209.63178294573618</v>
      </c>
      <c r="J367" s="276">
        <f t="shared" si="128"/>
        <v>227.9591836734694</v>
      </c>
      <c r="K367" s="276">
        <f t="shared" si="128"/>
        <v>271.875</v>
      </c>
      <c r="L367" s="276">
        <f t="shared" si="128"/>
        <v>172.15136054421737</v>
      </c>
      <c r="M367" s="277">
        <f t="shared" si="128"/>
        <v>189.80392156862763</v>
      </c>
      <c r="N367" s="275">
        <f t="shared" si="128"/>
        <v>173.95833333333348</v>
      </c>
      <c r="O367" s="276">
        <f t="shared" si="128"/>
        <v>180.70748299319712</v>
      </c>
      <c r="P367" s="276">
        <f t="shared" si="128"/>
        <v>157.9591836734694</v>
      </c>
      <c r="Q367" s="276">
        <f t="shared" si="128"/>
        <v>140.66666666666652</v>
      </c>
      <c r="R367" s="276">
        <f t="shared" si="128"/>
        <v>229.59999999999991</v>
      </c>
      <c r="S367" s="276">
        <f t="shared" si="128"/>
        <v>147.83265306122439</v>
      </c>
      <c r="T367" s="278">
        <f t="shared" si="128"/>
        <v>199.01802202142881</v>
      </c>
      <c r="V367" s="227"/>
    </row>
    <row r="368" spans="1:23" s="474" customFormat="1" x14ac:dyDescent="0.2">
      <c r="A368" s="279" t="s">
        <v>51</v>
      </c>
      <c r="B368" s="280">
        <v>759</v>
      </c>
      <c r="C368" s="281">
        <v>759</v>
      </c>
      <c r="D368" s="281">
        <v>759</v>
      </c>
      <c r="E368" s="281">
        <v>217</v>
      </c>
      <c r="F368" s="281">
        <v>758</v>
      </c>
      <c r="G368" s="281">
        <v>758</v>
      </c>
      <c r="H368" s="280">
        <v>759</v>
      </c>
      <c r="I368" s="281">
        <v>759</v>
      </c>
      <c r="J368" s="281">
        <v>758</v>
      </c>
      <c r="K368" s="281">
        <v>215</v>
      </c>
      <c r="L368" s="281">
        <v>758</v>
      </c>
      <c r="M368" s="282">
        <v>758</v>
      </c>
      <c r="N368" s="280">
        <v>758</v>
      </c>
      <c r="O368" s="281">
        <v>758</v>
      </c>
      <c r="P368" s="281">
        <v>757</v>
      </c>
      <c r="Q368" s="281">
        <v>218</v>
      </c>
      <c r="R368" s="281">
        <v>756</v>
      </c>
      <c r="S368" s="281">
        <v>757</v>
      </c>
      <c r="T368" s="283">
        <f>SUM(B368:S368)</f>
        <v>12021</v>
      </c>
      <c r="U368" s="227" t="s">
        <v>56</v>
      </c>
      <c r="V368" s="284">
        <f>T355-T368</f>
        <v>12</v>
      </c>
      <c r="W368" s="285">
        <f>V368/T355</f>
        <v>9.9725754176015961E-4</v>
      </c>
    </row>
    <row r="369" spans="1:23" s="474" customFormat="1" x14ac:dyDescent="0.2">
      <c r="A369" s="286" t="s">
        <v>28</v>
      </c>
      <c r="B369" s="322">
        <v>124.5</v>
      </c>
      <c r="C369" s="242">
        <v>124</v>
      </c>
      <c r="D369" s="242">
        <v>122.5</v>
      </c>
      <c r="E369" s="242">
        <v>125</v>
      </c>
      <c r="F369" s="242">
        <v>123.5</v>
      </c>
      <c r="G369" s="242">
        <v>123.5</v>
      </c>
      <c r="H369" s="244">
        <v>127</v>
      </c>
      <c r="I369" s="242">
        <v>125</v>
      </c>
      <c r="J369" s="242">
        <v>123</v>
      </c>
      <c r="K369" s="242">
        <v>124.5</v>
      </c>
      <c r="L369" s="242">
        <v>122</v>
      </c>
      <c r="M369" s="372">
        <v>121.5</v>
      </c>
      <c r="N369" s="244">
        <v>125.5</v>
      </c>
      <c r="O369" s="242">
        <v>125</v>
      </c>
      <c r="P369" s="242">
        <v>124.5</v>
      </c>
      <c r="Q369" s="242">
        <v>123.5</v>
      </c>
      <c r="R369" s="242">
        <v>122.5</v>
      </c>
      <c r="S369" s="242">
        <v>121.5</v>
      </c>
      <c r="T369" s="235"/>
      <c r="U369" s="227" t="s">
        <v>57</v>
      </c>
      <c r="V369" s="227">
        <v>120.03</v>
      </c>
    </row>
    <row r="370" spans="1:23" s="474" customFormat="1" ht="13.5" thickBot="1" x14ac:dyDescent="0.25">
      <c r="A370" s="287" t="s">
        <v>26</v>
      </c>
      <c r="B370" s="374">
        <f>B369-B356</f>
        <v>4</v>
      </c>
      <c r="C370" s="386">
        <f t="shared" ref="C370:S370" si="129">C369-C356</f>
        <v>4</v>
      </c>
      <c r="D370" s="386">
        <f t="shared" si="129"/>
        <v>3.5</v>
      </c>
      <c r="E370" s="386">
        <f t="shared" si="129"/>
        <v>3.5</v>
      </c>
      <c r="F370" s="386">
        <f t="shared" si="129"/>
        <v>4</v>
      </c>
      <c r="G370" s="386">
        <f t="shared" si="129"/>
        <v>4</v>
      </c>
      <c r="H370" s="374">
        <f t="shared" si="129"/>
        <v>3.5</v>
      </c>
      <c r="I370" s="386">
        <f t="shared" si="129"/>
        <v>3.5</v>
      </c>
      <c r="J370" s="386">
        <f t="shared" si="129"/>
        <v>3.5</v>
      </c>
      <c r="K370" s="386">
        <f t="shared" si="129"/>
        <v>3.5</v>
      </c>
      <c r="L370" s="386">
        <f t="shared" si="129"/>
        <v>4</v>
      </c>
      <c r="M370" s="387">
        <f t="shared" si="129"/>
        <v>4</v>
      </c>
      <c r="N370" s="374">
        <f t="shared" si="129"/>
        <v>4</v>
      </c>
      <c r="O370" s="386">
        <f t="shared" si="129"/>
        <v>4</v>
      </c>
      <c r="P370" s="386">
        <f t="shared" si="129"/>
        <v>4</v>
      </c>
      <c r="Q370" s="386">
        <f t="shared" si="129"/>
        <v>4</v>
      </c>
      <c r="R370" s="386">
        <f t="shared" si="129"/>
        <v>3.5</v>
      </c>
      <c r="S370" s="386">
        <f t="shared" si="129"/>
        <v>4</v>
      </c>
      <c r="T370" s="236"/>
      <c r="U370" s="227" t="s">
        <v>26</v>
      </c>
      <c r="V370" s="227">
        <f>V369-V356</f>
        <v>5</v>
      </c>
    </row>
    <row r="371" spans="1:23" x14ac:dyDescent="0.2">
      <c r="B371" s="241"/>
      <c r="C371" s="241"/>
      <c r="D371" s="241"/>
      <c r="E371" s="241"/>
      <c r="F371" s="241"/>
      <c r="G371" s="241"/>
      <c r="H371" s="241"/>
      <c r="I371" s="241"/>
      <c r="J371" s="241"/>
      <c r="K371" s="241"/>
      <c r="L371" s="241"/>
      <c r="M371" s="241"/>
      <c r="N371" s="241"/>
      <c r="O371" s="241"/>
      <c r="P371" s="241"/>
      <c r="Q371" s="241"/>
      <c r="R371" s="241"/>
      <c r="S371" s="241"/>
    </row>
    <row r="372" spans="1:23" ht="13.5" thickBot="1" x14ac:dyDescent="0.25">
      <c r="A372" s="239" t="s">
        <v>140</v>
      </c>
      <c r="B372" s="331">
        <v>1.5900000000000001E-2</v>
      </c>
      <c r="C372" s="331">
        <v>4.2200000000000001E-2</v>
      </c>
      <c r="D372" s="331">
        <v>4.0800000000000003E-2</v>
      </c>
      <c r="E372" s="331">
        <v>9.1999999999999998E-3</v>
      </c>
      <c r="F372" s="331">
        <v>5.4199999999999998E-2</v>
      </c>
      <c r="G372" s="331">
        <v>7.1199999999999999E-2</v>
      </c>
      <c r="H372" s="331">
        <v>2.1100000000000001E-2</v>
      </c>
      <c r="I372" s="331">
        <v>2.1100000000000001E-2</v>
      </c>
      <c r="J372" s="331">
        <v>4.36E-2</v>
      </c>
      <c r="K372" s="331">
        <v>9.2999999999999992E-3</v>
      </c>
      <c r="L372" s="331">
        <v>6.8599999999999994E-2</v>
      </c>
      <c r="M372" s="331">
        <v>7.1199999999999999E-2</v>
      </c>
      <c r="N372" s="331">
        <v>3.1699999999999999E-2</v>
      </c>
      <c r="O372" s="331">
        <v>3.1699999999999999E-2</v>
      </c>
      <c r="P372" s="331">
        <v>3.4299999999999997E-2</v>
      </c>
      <c r="Q372" s="331">
        <v>1.83E-2</v>
      </c>
      <c r="R372" s="331">
        <v>4.6300000000000001E-2</v>
      </c>
      <c r="S372" s="331">
        <v>7.9299999999999995E-2</v>
      </c>
    </row>
    <row r="373" spans="1:23" s="485" customFormat="1" ht="13.5" thickBot="1" x14ac:dyDescent="0.25">
      <c r="A373" s="247" t="s">
        <v>139</v>
      </c>
      <c r="B373" s="539" t="s">
        <v>53</v>
      </c>
      <c r="C373" s="540"/>
      <c r="D373" s="540"/>
      <c r="E373" s="540"/>
      <c r="F373" s="540"/>
      <c r="G373" s="541"/>
      <c r="H373" s="539" t="s">
        <v>75</v>
      </c>
      <c r="I373" s="540"/>
      <c r="J373" s="540"/>
      <c r="K373" s="540"/>
      <c r="L373" s="540"/>
      <c r="M373" s="541"/>
      <c r="N373" s="539" t="s">
        <v>63</v>
      </c>
      <c r="O373" s="540"/>
      <c r="P373" s="540"/>
      <c r="Q373" s="540"/>
      <c r="R373" s="540"/>
      <c r="S373" s="541"/>
      <c r="T373" s="292" t="s">
        <v>55</v>
      </c>
    </row>
    <row r="374" spans="1:23" s="485" customFormat="1" x14ac:dyDescent="0.2">
      <c r="A374" s="248" t="s">
        <v>54</v>
      </c>
      <c r="B374" s="314">
        <v>1</v>
      </c>
      <c r="C374" s="251">
        <v>2</v>
      </c>
      <c r="D374" s="251">
        <v>3</v>
      </c>
      <c r="E374" s="251">
        <v>4</v>
      </c>
      <c r="F374" s="251">
        <v>5</v>
      </c>
      <c r="G374" s="251">
        <v>6</v>
      </c>
      <c r="H374" s="314">
        <v>1</v>
      </c>
      <c r="I374" s="251">
        <v>2</v>
      </c>
      <c r="J374" s="251">
        <v>3</v>
      </c>
      <c r="K374" s="251">
        <v>4</v>
      </c>
      <c r="L374" s="251">
        <v>5</v>
      </c>
      <c r="M374" s="251">
        <v>6</v>
      </c>
      <c r="N374" s="314">
        <v>1</v>
      </c>
      <c r="O374" s="251">
        <v>2</v>
      </c>
      <c r="P374" s="251">
        <v>3</v>
      </c>
      <c r="Q374" s="251">
        <v>4</v>
      </c>
      <c r="R374" s="251">
        <v>5</v>
      </c>
      <c r="S374" s="251">
        <v>6</v>
      </c>
      <c r="T374" s="291"/>
    </row>
    <row r="375" spans="1:23" s="485" customFormat="1" x14ac:dyDescent="0.2">
      <c r="A375" s="252" t="s">
        <v>3</v>
      </c>
      <c r="B375" s="253">
        <v>3250</v>
      </c>
      <c r="C375" s="254">
        <v>3250</v>
      </c>
      <c r="D375" s="254">
        <v>3250</v>
      </c>
      <c r="E375" s="254">
        <v>3250</v>
      </c>
      <c r="F375" s="254">
        <v>3250</v>
      </c>
      <c r="G375" s="254">
        <v>3250</v>
      </c>
      <c r="H375" s="253">
        <v>3250</v>
      </c>
      <c r="I375" s="467">
        <v>3250</v>
      </c>
      <c r="J375" s="467">
        <v>3250</v>
      </c>
      <c r="K375" s="254">
        <v>3250</v>
      </c>
      <c r="L375" s="254">
        <v>3250</v>
      </c>
      <c r="M375" s="255">
        <v>3250</v>
      </c>
      <c r="N375" s="253">
        <v>3250</v>
      </c>
      <c r="O375" s="254">
        <v>3250</v>
      </c>
      <c r="P375" s="254">
        <v>3250</v>
      </c>
      <c r="Q375" s="254">
        <v>3250</v>
      </c>
      <c r="R375" s="254">
        <v>3250</v>
      </c>
      <c r="S375" s="254">
        <v>3250</v>
      </c>
      <c r="T375" s="256">
        <v>3250</v>
      </c>
    </row>
    <row r="376" spans="1:23" s="485" customFormat="1" x14ac:dyDescent="0.2">
      <c r="A376" s="257" t="s">
        <v>6</v>
      </c>
      <c r="B376" s="258">
        <v>3278.867924528302</v>
      </c>
      <c r="C376" s="259">
        <v>3314.5098039215686</v>
      </c>
      <c r="D376" s="259">
        <v>3317.6470588235293</v>
      </c>
      <c r="E376" s="259">
        <v>3224.8</v>
      </c>
      <c r="F376" s="259">
        <v>3305.2830188679245</v>
      </c>
      <c r="G376" s="259">
        <v>3280.1960784313724</v>
      </c>
      <c r="H376" s="258">
        <v>3478.478260869565</v>
      </c>
      <c r="I376" s="468">
        <v>3446.6666666666665</v>
      </c>
      <c r="J376" s="468">
        <v>3411.1904761904761</v>
      </c>
      <c r="K376" s="259">
        <v>3256.1538461538462</v>
      </c>
      <c r="L376" s="259">
        <v>3341.6</v>
      </c>
      <c r="M376" s="260">
        <v>3405.7142857142858</v>
      </c>
      <c r="N376" s="258">
        <v>3429.7872340425533</v>
      </c>
      <c r="O376" s="259">
        <v>3294.4444444444443</v>
      </c>
      <c r="P376" s="259">
        <v>3477.5</v>
      </c>
      <c r="Q376" s="259">
        <v>3312.5</v>
      </c>
      <c r="R376" s="259">
        <v>3395.2631578947367</v>
      </c>
      <c r="S376" s="259">
        <v>3451.1627906976746</v>
      </c>
      <c r="T376" s="261">
        <v>3362.6728723404253</v>
      </c>
    </row>
    <row r="377" spans="1:23" s="485" customFormat="1" x14ac:dyDescent="0.2">
      <c r="A377" s="248" t="s">
        <v>7</v>
      </c>
      <c r="B377" s="262">
        <v>81.132075471698116</v>
      </c>
      <c r="C377" s="263">
        <v>82.352941176470594</v>
      </c>
      <c r="D377" s="263">
        <v>76.470588235294116</v>
      </c>
      <c r="E377" s="263">
        <v>76</v>
      </c>
      <c r="F377" s="263">
        <v>94.339622641509436</v>
      </c>
      <c r="G377" s="263">
        <v>78.431372549019613</v>
      </c>
      <c r="H377" s="262">
        <v>78.260869565217391</v>
      </c>
      <c r="I377" s="469">
        <v>84.615384615384613</v>
      </c>
      <c r="J377" s="469">
        <v>83.333333333333329</v>
      </c>
      <c r="K377" s="469">
        <v>92.307692307692307</v>
      </c>
      <c r="L377" s="469">
        <v>86</v>
      </c>
      <c r="M377" s="264">
        <v>83.673469387755105</v>
      </c>
      <c r="N377" s="262">
        <v>78.723404255319153</v>
      </c>
      <c r="O377" s="263">
        <v>82.222222222222229</v>
      </c>
      <c r="P377" s="263">
        <v>88.63636363636364</v>
      </c>
      <c r="Q377" s="263">
        <v>83.333333333333329</v>
      </c>
      <c r="R377" s="263">
        <v>76.315789473684205</v>
      </c>
      <c r="S377" s="263">
        <v>79.069767441860463</v>
      </c>
      <c r="T377" s="265">
        <v>79.388297872340431</v>
      </c>
      <c r="V377" s="227"/>
    </row>
    <row r="378" spans="1:23" s="485" customFormat="1" x14ac:dyDescent="0.2">
      <c r="A378" s="248" t="s">
        <v>8</v>
      </c>
      <c r="B378" s="266">
        <v>7.125613662820772E-2</v>
      </c>
      <c r="C378" s="267">
        <v>6.5313093645403927E-2</v>
      </c>
      <c r="D378" s="267">
        <v>7.3407681422083107E-2</v>
      </c>
      <c r="E378" s="267">
        <v>8.69736863600203E-2</v>
      </c>
      <c r="F378" s="267">
        <v>7.1589659258002966E-2</v>
      </c>
      <c r="G378" s="267">
        <v>7.935659046057765E-2</v>
      </c>
      <c r="H378" s="266">
        <v>7.3021143338759989E-2</v>
      </c>
      <c r="I378" s="455">
        <v>7.8644090236987541E-2</v>
      </c>
      <c r="J378" s="455">
        <v>7.5670642450459125E-2</v>
      </c>
      <c r="K378" s="267">
        <v>6.7214894758853908E-2</v>
      </c>
      <c r="L378" s="267">
        <v>6.7622631468348363E-2</v>
      </c>
      <c r="M378" s="268">
        <v>7.9217466989659716E-2</v>
      </c>
      <c r="N378" s="266">
        <v>8.5472435642777941E-2</v>
      </c>
      <c r="O378" s="267">
        <v>6.9808799695390569E-2</v>
      </c>
      <c r="P378" s="267">
        <v>6.5686468490388311E-2</v>
      </c>
      <c r="Q378" s="267">
        <v>6.9849725965077797E-2</v>
      </c>
      <c r="R378" s="267">
        <v>7.486408888419803E-2</v>
      </c>
      <c r="S378" s="267">
        <v>7.0995610971864923E-2</v>
      </c>
      <c r="T378" s="269">
        <v>7.7229295110144425E-2</v>
      </c>
      <c r="V378" s="227"/>
    </row>
    <row r="379" spans="1:23" s="485" customFormat="1" x14ac:dyDescent="0.2">
      <c r="A379" s="257" t="s">
        <v>1</v>
      </c>
      <c r="B379" s="270">
        <f>B376/B375*100-100</f>
        <v>0.88824383164005383</v>
      </c>
      <c r="C379" s="271">
        <f t="shared" ref="C379:E379" si="130">C376/C375*100-100</f>
        <v>1.9849170437405803</v>
      </c>
      <c r="D379" s="271">
        <f t="shared" si="130"/>
        <v>2.0814479638008976</v>
      </c>
      <c r="E379" s="271">
        <f t="shared" si="130"/>
        <v>-0.77538461538460979</v>
      </c>
      <c r="F379" s="271">
        <f>F376/F375*100-100</f>
        <v>1.701015965166917</v>
      </c>
      <c r="G379" s="271">
        <f t="shared" ref="G379:T379" si="131">G376/G375*100-100</f>
        <v>0.92911010558070473</v>
      </c>
      <c r="H379" s="270">
        <f t="shared" si="131"/>
        <v>7.0301003344481501</v>
      </c>
      <c r="I379" s="271">
        <f t="shared" si="131"/>
        <v>6.051282051282044</v>
      </c>
      <c r="J379" s="271">
        <f t="shared" si="131"/>
        <v>4.9597069597069492</v>
      </c>
      <c r="K379" s="271">
        <f t="shared" si="131"/>
        <v>0.18934911242602936</v>
      </c>
      <c r="L379" s="271">
        <f t="shared" si="131"/>
        <v>2.8184615384615199</v>
      </c>
      <c r="M379" s="272">
        <f t="shared" si="131"/>
        <v>4.7912087912088026</v>
      </c>
      <c r="N379" s="270">
        <f t="shared" si="131"/>
        <v>5.5319148936170137</v>
      </c>
      <c r="O379" s="271">
        <f t="shared" si="131"/>
        <v>1.3675213675213627</v>
      </c>
      <c r="P379" s="271">
        <f t="shared" si="131"/>
        <v>7</v>
      </c>
      <c r="Q379" s="271">
        <f t="shared" si="131"/>
        <v>1.9230769230769198</v>
      </c>
      <c r="R379" s="271">
        <f t="shared" si="131"/>
        <v>4.4696356275303515</v>
      </c>
      <c r="S379" s="271">
        <f t="shared" si="131"/>
        <v>6.1896243291592157</v>
      </c>
      <c r="T379" s="273">
        <f t="shared" si="131"/>
        <v>3.4668576104746336</v>
      </c>
      <c r="U379" s="347"/>
      <c r="V379" s="227"/>
    </row>
    <row r="380" spans="1:23" s="485" customFormat="1" ht="13.5" thickBot="1" x14ac:dyDescent="0.25">
      <c r="A380" s="274" t="s">
        <v>27</v>
      </c>
      <c r="B380" s="275">
        <f>B376-B363</f>
        <v>227.56357670221496</v>
      </c>
      <c r="C380" s="276">
        <f t="shared" ref="C380:T380" si="132">C376-C363</f>
        <v>211.817496229261</v>
      </c>
      <c r="D380" s="276">
        <f t="shared" si="132"/>
        <v>152.44705882352946</v>
      </c>
      <c r="E380" s="276">
        <f t="shared" si="132"/>
        <v>111.67500000000018</v>
      </c>
      <c r="F380" s="276">
        <f t="shared" si="132"/>
        <v>153.96226415094316</v>
      </c>
      <c r="G380" s="276">
        <f t="shared" si="132"/>
        <v>73.529411764705856</v>
      </c>
      <c r="H380" s="275">
        <f t="shared" si="132"/>
        <v>228.07826086956493</v>
      </c>
      <c r="I380" s="276">
        <f t="shared" si="132"/>
        <v>247.5</v>
      </c>
      <c r="J380" s="276">
        <f t="shared" si="132"/>
        <v>163.23129251700675</v>
      </c>
      <c r="K380" s="276">
        <f t="shared" si="132"/>
        <v>67.403846153846189</v>
      </c>
      <c r="L380" s="276">
        <f t="shared" si="132"/>
        <v>156.18333333333339</v>
      </c>
      <c r="M380" s="277">
        <f t="shared" si="132"/>
        <v>220.2240896358544</v>
      </c>
      <c r="N380" s="275">
        <f t="shared" si="132"/>
        <v>315.41223404255334</v>
      </c>
      <c r="O380" s="276">
        <f t="shared" si="132"/>
        <v>155.77777777777783</v>
      </c>
      <c r="P380" s="276">
        <f t="shared" si="132"/>
        <v>345.66326530612241</v>
      </c>
      <c r="Q380" s="276">
        <f t="shared" si="132"/>
        <v>292.5</v>
      </c>
      <c r="R380" s="276">
        <f t="shared" si="132"/>
        <v>240.26315789473665</v>
      </c>
      <c r="S380" s="276">
        <f t="shared" si="132"/>
        <v>304.96279069767479</v>
      </c>
      <c r="T380" s="278">
        <f t="shared" si="132"/>
        <v>203.57733093915158</v>
      </c>
      <c r="V380" s="227"/>
    </row>
    <row r="381" spans="1:23" s="485" customFormat="1" x14ac:dyDescent="0.2">
      <c r="A381" s="279" t="s">
        <v>51</v>
      </c>
      <c r="B381" s="280">
        <v>756</v>
      </c>
      <c r="C381" s="281">
        <v>759</v>
      </c>
      <c r="D381" s="281">
        <v>759</v>
      </c>
      <c r="E381" s="281">
        <v>217</v>
      </c>
      <c r="F381" s="281">
        <v>757</v>
      </c>
      <c r="G381" s="281">
        <v>758</v>
      </c>
      <c r="H381" s="280">
        <v>758</v>
      </c>
      <c r="I381" s="281">
        <v>759</v>
      </c>
      <c r="J381" s="281">
        <v>757</v>
      </c>
      <c r="K381" s="281">
        <v>215</v>
      </c>
      <c r="L381" s="281">
        <v>758</v>
      </c>
      <c r="M381" s="282">
        <v>758</v>
      </c>
      <c r="N381" s="280">
        <v>758</v>
      </c>
      <c r="O381" s="281">
        <v>758</v>
      </c>
      <c r="P381" s="281">
        <v>757</v>
      </c>
      <c r="Q381" s="281">
        <v>218</v>
      </c>
      <c r="R381" s="281">
        <v>756</v>
      </c>
      <c r="S381" s="281">
        <v>757</v>
      </c>
      <c r="T381" s="283">
        <f>SUM(B381:S381)</f>
        <v>12015</v>
      </c>
      <c r="U381" s="227" t="s">
        <v>56</v>
      </c>
      <c r="V381" s="284">
        <f>T368-T381</f>
        <v>6</v>
      </c>
      <c r="W381" s="285">
        <f>V381/T368</f>
        <v>4.991265285749938E-4</v>
      </c>
    </row>
    <row r="382" spans="1:23" s="485" customFormat="1" x14ac:dyDescent="0.2">
      <c r="A382" s="286" t="s">
        <v>28</v>
      </c>
      <c r="B382" s="322">
        <v>126.5</v>
      </c>
      <c r="C382" s="242">
        <v>124</v>
      </c>
      <c r="D382" s="242">
        <v>122.5</v>
      </c>
      <c r="E382" s="242">
        <v>127.5</v>
      </c>
      <c r="F382" s="242">
        <v>123.5</v>
      </c>
      <c r="G382" s="242">
        <v>123.5</v>
      </c>
      <c r="H382" s="244">
        <v>129</v>
      </c>
      <c r="I382" s="242">
        <v>127</v>
      </c>
      <c r="J382" s="242">
        <v>123</v>
      </c>
      <c r="K382" s="242">
        <v>127</v>
      </c>
      <c r="L382" s="242">
        <v>122</v>
      </c>
      <c r="M382" s="372">
        <v>121.5</v>
      </c>
      <c r="N382" s="244">
        <v>125.5</v>
      </c>
      <c r="O382" s="242">
        <v>125</v>
      </c>
      <c r="P382" s="242">
        <v>124.5</v>
      </c>
      <c r="Q382" s="242">
        <v>126</v>
      </c>
      <c r="R382" s="242">
        <v>122.5</v>
      </c>
      <c r="S382" s="242">
        <v>121.5</v>
      </c>
      <c r="T382" s="235"/>
      <c r="U382" s="227" t="s">
        <v>57</v>
      </c>
      <c r="V382" s="227">
        <v>123.8</v>
      </c>
    </row>
    <row r="383" spans="1:23" s="485" customFormat="1" ht="13.5" thickBot="1" x14ac:dyDescent="0.25">
      <c r="A383" s="287" t="s">
        <v>26</v>
      </c>
      <c r="B383" s="374">
        <f>B382-B369</f>
        <v>2</v>
      </c>
      <c r="C383" s="386">
        <f t="shared" ref="C383:S383" si="133">C382-C369</f>
        <v>0</v>
      </c>
      <c r="D383" s="386">
        <f t="shared" si="133"/>
        <v>0</v>
      </c>
      <c r="E383" s="386">
        <f t="shared" si="133"/>
        <v>2.5</v>
      </c>
      <c r="F383" s="386">
        <f t="shared" si="133"/>
        <v>0</v>
      </c>
      <c r="G383" s="386">
        <f t="shared" si="133"/>
        <v>0</v>
      </c>
      <c r="H383" s="374">
        <f t="shared" si="133"/>
        <v>2</v>
      </c>
      <c r="I383" s="386">
        <f t="shared" si="133"/>
        <v>2</v>
      </c>
      <c r="J383" s="386">
        <f t="shared" si="133"/>
        <v>0</v>
      </c>
      <c r="K383" s="386">
        <f t="shared" si="133"/>
        <v>2.5</v>
      </c>
      <c r="L383" s="386">
        <f t="shared" si="133"/>
        <v>0</v>
      </c>
      <c r="M383" s="387">
        <f t="shared" si="133"/>
        <v>0</v>
      </c>
      <c r="N383" s="374">
        <f t="shared" si="133"/>
        <v>0</v>
      </c>
      <c r="O383" s="386">
        <f t="shared" si="133"/>
        <v>0</v>
      </c>
      <c r="P383" s="386">
        <f t="shared" si="133"/>
        <v>0</v>
      </c>
      <c r="Q383" s="386">
        <f t="shared" si="133"/>
        <v>2.5</v>
      </c>
      <c r="R383" s="386">
        <f t="shared" si="133"/>
        <v>0</v>
      </c>
      <c r="S383" s="386">
        <f t="shared" si="133"/>
        <v>0</v>
      </c>
      <c r="T383" s="236"/>
      <c r="U383" s="227" t="s">
        <v>26</v>
      </c>
      <c r="V383" s="227">
        <f>V382-V369</f>
        <v>3.769999999999996</v>
      </c>
    </row>
    <row r="384" spans="1:23" x14ac:dyDescent="0.2">
      <c r="B384" s="239">
        <v>126.5</v>
      </c>
      <c r="H384" s="239">
        <v>129</v>
      </c>
      <c r="I384" s="239">
        <v>127</v>
      </c>
    </row>
    <row r="385" spans="1:23" ht="13.5" thickBot="1" x14ac:dyDescent="0.25"/>
    <row r="386" spans="1:23" ht="13.5" thickBot="1" x14ac:dyDescent="0.25">
      <c r="A386" s="247" t="s">
        <v>141</v>
      </c>
      <c r="B386" s="539" t="s">
        <v>53</v>
      </c>
      <c r="C386" s="540"/>
      <c r="D386" s="540"/>
      <c r="E386" s="540"/>
      <c r="F386" s="540"/>
      <c r="G386" s="541"/>
      <c r="H386" s="539" t="s">
        <v>75</v>
      </c>
      <c r="I386" s="540"/>
      <c r="J386" s="540"/>
      <c r="K386" s="540"/>
      <c r="L386" s="540"/>
      <c r="M386" s="541"/>
      <c r="N386" s="539" t="s">
        <v>63</v>
      </c>
      <c r="O386" s="540"/>
      <c r="P386" s="540"/>
      <c r="Q386" s="540"/>
      <c r="R386" s="540"/>
      <c r="S386" s="541"/>
      <c r="T386" s="292" t="s">
        <v>55</v>
      </c>
      <c r="U386" s="488"/>
      <c r="V386" s="488"/>
      <c r="W386" s="488"/>
    </row>
    <row r="387" spans="1:23" x14ac:dyDescent="0.2">
      <c r="A387" s="248" t="s">
        <v>54</v>
      </c>
      <c r="B387" s="314">
        <v>1</v>
      </c>
      <c r="C387" s="251">
        <v>2</v>
      </c>
      <c r="D387" s="251">
        <v>3</v>
      </c>
      <c r="E387" s="251">
        <v>4</v>
      </c>
      <c r="F387" s="251">
        <v>5</v>
      </c>
      <c r="G387" s="251">
        <v>6</v>
      </c>
      <c r="H387" s="314">
        <v>1</v>
      </c>
      <c r="I387" s="251">
        <v>2</v>
      </c>
      <c r="J387" s="251">
        <v>3</v>
      </c>
      <c r="K387" s="251">
        <v>4</v>
      </c>
      <c r="L387" s="251">
        <v>5</v>
      </c>
      <c r="M387" s="251">
        <v>6</v>
      </c>
      <c r="N387" s="314">
        <v>1</v>
      </c>
      <c r="O387" s="251">
        <v>2</v>
      </c>
      <c r="P387" s="251">
        <v>3</v>
      </c>
      <c r="Q387" s="251">
        <v>4</v>
      </c>
      <c r="R387" s="251">
        <v>5</v>
      </c>
      <c r="S387" s="251">
        <v>6</v>
      </c>
      <c r="T387" s="291"/>
      <c r="U387" s="488"/>
      <c r="V387" s="488"/>
      <c r="W387" s="488"/>
    </row>
    <row r="388" spans="1:23" x14ac:dyDescent="0.2">
      <c r="A388" s="252" t="s">
        <v>3</v>
      </c>
      <c r="B388" s="253">
        <v>3415</v>
      </c>
      <c r="C388" s="254">
        <v>3415</v>
      </c>
      <c r="D388" s="254">
        <v>3415</v>
      </c>
      <c r="E388" s="254">
        <v>3415</v>
      </c>
      <c r="F388" s="254">
        <v>3415</v>
      </c>
      <c r="G388" s="254">
        <v>3415</v>
      </c>
      <c r="H388" s="253">
        <v>3415</v>
      </c>
      <c r="I388" s="467">
        <v>3415</v>
      </c>
      <c r="J388" s="467">
        <v>3415</v>
      </c>
      <c r="K388" s="254">
        <v>3415</v>
      </c>
      <c r="L388" s="254">
        <v>3415</v>
      </c>
      <c r="M388" s="255">
        <v>3415</v>
      </c>
      <c r="N388" s="253">
        <v>3415</v>
      </c>
      <c r="O388" s="254">
        <v>3415</v>
      </c>
      <c r="P388" s="254">
        <v>3415</v>
      </c>
      <c r="Q388" s="254">
        <v>3415</v>
      </c>
      <c r="R388" s="254">
        <v>3415</v>
      </c>
      <c r="S388" s="254">
        <v>3415</v>
      </c>
      <c r="T388" s="256">
        <v>3415</v>
      </c>
      <c r="U388" s="488"/>
      <c r="V388" s="488"/>
      <c r="W388" s="488"/>
    </row>
    <row r="389" spans="1:23" x14ac:dyDescent="0.2">
      <c r="A389" s="257" t="s">
        <v>6</v>
      </c>
      <c r="B389" s="258">
        <v>3556.25</v>
      </c>
      <c r="C389" s="259">
        <v>3450.4545454545455</v>
      </c>
      <c r="D389" s="259">
        <v>3564.5238095238096</v>
      </c>
      <c r="E389" s="259">
        <v>3491.6666666666665</v>
      </c>
      <c r="F389" s="259">
        <v>3557.0212765957449</v>
      </c>
      <c r="G389" s="259">
        <v>3544.4444444444443</v>
      </c>
      <c r="H389" s="258">
        <v>3586.6666666666665</v>
      </c>
      <c r="I389" s="468">
        <v>3553.125</v>
      </c>
      <c r="J389" s="468">
        <v>3580.1923076923076</v>
      </c>
      <c r="K389" s="259">
        <v>3533.75</v>
      </c>
      <c r="L389" s="259">
        <v>3501.8918918918921</v>
      </c>
      <c r="M389" s="260">
        <v>3570.6666666666665</v>
      </c>
      <c r="N389" s="258">
        <v>3528.9795918367345</v>
      </c>
      <c r="O389" s="259">
        <v>3519.0476190476193</v>
      </c>
      <c r="P389" s="259">
        <v>3603.9473684210525</v>
      </c>
      <c r="Q389" s="259">
        <v>3443.125</v>
      </c>
      <c r="R389" s="259">
        <v>3564.25</v>
      </c>
      <c r="S389" s="259">
        <v>3542.608695652174</v>
      </c>
      <c r="T389" s="261">
        <v>3544.8295454545455</v>
      </c>
      <c r="U389" s="488"/>
      <c r="V389" s="488"/>
      <c r="W389" s="488"/>
    </row>
    <row r="390" spans="1:23" x14ac:dyDescent="0.2">
      <c r="A390" s="248" t="s">
        <v>7</v>
      </c>
      <c r="B390" s="262">
        <v>92.5</v>
      </c>
      <c r="C390" s="263">
        <v>90.909090909090907</v>
      </c>
      <c r="D390" s="263">
        <v>76.19047619047619</v>
      </c>
      <c r="E390" s="263">
        <v>100</v>
      </c>
      <c r="F390" s="263">
        <v>87.234042553191486</v>
      </c>
      <c r="G390" s="263">
        <v>68.888888888888886</v>
      </c>
      <c r="H390" s="262">
        <v>71.111111111111114</v>
      </c>
      <c r="I390" s="469">
        <v>79.166666666666671</v>
      </c>
      <c r="J390" s="469">
        <v>73.07692307692308</v>
      </c>
      <c r="K390" s="469">
        <v>75</v>
      </c>
      <c r="L390" s="469">
        <v>78.378378378378372</v>
      </c>
      <c r="M390" s="264">
        <v>82.222222222222229</v>
      </c>
      <c r="N390" s="262">
        <v>79.591836734693871</v>
      </c>
      <c r="O390" s="263">
        <v>73.80952380952381</v>
      </c>
      <c r="P390" s="263">
        <v>81.578947368421055</v>
      </c>
      <c r="Q390" s="263">
        <v>68.75</v>
      </c>
      <c r="R390" s="263">
        <v>72.5</v>
      </c>
      <c r="S390" s="263">
        <v>76.086956521739125</v>
      </c>
      <c r="T390" s="265">
        <v>77.556818181818187</v>
      </c>
      <c r="U390" s="488"/>
      <c r="V390" s="227"/>
      <c r="W390" s="488"/>
    </row>
    <row r="391" spans="1:23" x14ac:dyDescent="0.2">
      <c r="A391" s="248" t="s">
        <v>8</v>
      </c>
      <c r="B391" s="266">
        <v>6.5218734113233104E-2</v>
      </c>
      <c r="C391" s="267">
        <v>6.1124306683926523E-2</v>
      </c>
      <c r="D391" s="267">
        <v>7.8318216925028328E-2</v>
      </c>
      <c r="E391" s="267">
        <v>6.923874077386577E-2</v>
      </c>
      <c r="F391" s="267">
        <v>6.5619668970772663E-2</v>
      </c>
      <c r="G391" s="267">
        <v>9.5125855430477427E-2</v>
      </c>
      <c r="H391" s="266">
        <v>8.0772722293903226E-2</v>
      </c>
      <c r="I391" s="455">
        <v>7.3267776610203408E-2</v>
      </c>
      <c r="J391" s="455">
        <v>7.87252798039903E-2</v>
      </c>
      <c r="K391" s="267">
        <v>9.2317241672717404E-2</v>
      </c>
      <c r="L391" s="267">
        <v>7.108784668506124E-2</v>
      </c>
      <c r="M391" s="268">
        <v>7.1772561520001749E-2</v>
      </c>
      <c r="N391" s="266">
        <v>7.3920492457241055E-2</v>
      </c>
      <c r="O391" s="267">
        <v>8.6220928424656285E-2</v>
      </c>
      <c r="P391" s="267">
        <v>7.3626283731014874E-2</v>
      </c>
      <c r="Q391" s="267">
        <v>8.3979577283415333E-2</v>
      </c>
      <c r="R391" s="267">
        <v>8.5283792614276238E-2</v>
      </c>
      <c r="S391" s="267">
        <v>7.7310431076056091E-2</v>
      </c>
      <c r="T391" s="269">
        <v>7.7612726559174686E-2</v>
      </c>
      <c r="U391" s="488"/>
      <c r="V391" s="227"/>
      <c r="W391" s="488"/>
    </row>
    <row r="392" spans="1:23" x14ac:dyDescent="0.2">
      <c r="A392" s="257" t="s">
        <v>1</v>
      </c>
      <c r="B392" s="270">
        <f>B389/B388*100-100</f>
        <v>4.1361639824304604</v>
      </c>
      <c r="C392" s="271">
        <f t="shared" ref="C392:E392" si="134">C389/C388*100-100</f>
        <v>1.0382004525489208</v>
      </c>
      <c r="D392" s="271">
        <f t="shared" si="134"/>
        <v>4.3784424457923734</v>
      </c>
      <c r="E392" s="271">
        <f t="shared" si="134"/>
        <v>2.2449975597852614</v>
      </c>
      <c r="F392" s="271">
        <f>F389/F388*100-100</f>
        <v>4.1587489486308868</v>
      </c>
      <c r="G392" s="271">
        <f t="shared" ref="G392:T392" si="135">G389/G388*100-100</f>
        <v>3.7904668944200353</v>
      </c>
      <c r="H392" s="270">
        <f t="shared" si="135"/>
        <v>5.0268423621278657</v>
      </c>
      <c r="I392" s="271">
        <f t="shared" si="135"/>
        <v>4.044655929721813</v>
      </c>
      <c r="J392" s="271">
        <f t="shared" si="135"/>
        <v>4.8372564477981825</v>
      </c>
      <c r="K392" s="271">
        <f t="shared" si="135"/>
        <v>3.477306002928259</v>
      </c>
      <c r="L392" s="271">
        <f t="shared" si="135"/>
        <v>2.5444185034229037</v>
      </c>
      <c r="M392" s="272">
        <f t="shared" si="135"/>
        <v>4.5583211322596213</v>
      </c>
      <c r="N392" s="270">
        <f t="shared" si="135"/>
        <v>3.3376161592015876</v>
      </c>
      <c r="O392" s="271">
        <f t="shared" si="135"/>
        <v>3.0467824025657251</v>
      </c>
      <c r="P392" s="271">
        <f t="shared" si="135"/>
        <v>5.5328658395622909</v>
      </c>
      <c r="Q392" s="271">
        <f t="shared" si="135"/>
        <v>0.82357247437774106</v>
      </c>
      <c r="R392" s="271">
        <f t="shared" si="135"/>
        <v>4.3704245973645612</v>
      </c>
      <c r="S392" s="271">
        <f t="shared" si="135"/>
        <v>3.7367114393023257</v>
      </c>
      <c r="T392" s="273">
        <f t="shared" si="135"/>
        <v>3.8017436443497985</v>
      </c>
      <c r="U392" s="347"/>
      <c r="V392" s="227"/>
      <c r="W392" s="488"/>
    </row>
    <row r="393" spans="1:23" ht="13.5" thickBot="1" x14ac:dyDescent="0.25">
      <c r="A393" s="274" t="s">
        <v>27</v>
      </c>
      <c r="B393" s="275">
        <f>B389-B376</f>
        <v>277.38207547169804</v>
      </c>
      <c r="C393" s="276">
        <f t="shared" ref="C393:T393" si="136">C389-C376</f>
        <v>135.94474153297688</v>
      </c>
      <c r="D393" s="276">
        <f t="shared" si="136"/>
        <v>246.87675070028035</v>
      </c>
      <c r="E393" s="276">
        <f t="shared" si="136"/>
        <v>266.86666666666633</v>
      </c>
      <c r="F393" s="276">
        <f t="shared" si="136"/>
        <v>251.73825772782038</v>
      </c>
      <c r="G393" s="276">
        <f t="shared" si="136"/>
        <v>264.24836601307197</v>
      </c>
      <c r="H393" s="275">
        <f t="shared" si="136"/>
        <v>108.1884057971015</v>
      </c>
      <c r="I393" s="276">
        <f t="shared" si="136"/>
        <v>106.45833333333348</v>
      </c>
      <c r="J393" s="276">
        <f t="shared" si="136"/>
        <v>169.00183150183148</v>
      </c>
      <c r="K393" s="276">
        <f t="shared" si="136"/>
        <v>277.59615384615381</v>
      </c>
      <c r="L393" s="276">
        <f t="shared" si="136"/>
        <v>160.29189189189219</v>
      </c>
      <c r="M393" s="277">
        <f t="shared" si="136"/>
        <v>164.95238095238074</v>
      </c>
      <c r="N393" s="275">
        <f t="shared" si="136"/>
        <v>99.192357794181135</v>
      </c>
      <c r="O393" s="276">
        <f t="shared" si="136"/>
        <v>224.60317460317492</v>
      </c>
      <c r="P393" s="276">
        <f t="shared" si="136"/>
        <v>126.44736842105249</v>
      </c>
      <c r="Q393" s="276">
        <f t="shared" si="136"/>
        <v>130.625</v>
      </c>
      <c r="R393" s="276">
        <f t="shared" si="136"/>
        <v>168.98684210526335</v>
      </c>
      <c r="S393" s="276">
        <f t="shared" si="136"/>
        <v>91.445904954499383</v>
      </c>
      <c r="T393" s="278">
        <f t="shared" si="136"/>
        <v>182.15667311412017</v>
      </c>
      <c r="U393" s="488"/>
      <c r="V393" s="227"/>
      <c r="W393" s="488"/>
    </row>
    <row r="394" spans="1:23" x14ac:dyDescent="0.2">
      <c r="A394" s="279" t="s">
        <v>51</v>
      </c>
      <c r="B394" s="280">
        <v>756</v>
      </c>
      <c r="C394" s="281">
        <v>758</v>
      </c>
      <c r="D394" s="281">
        <v>759</v>
      </c>
      <c r="E394" s="281">
        <v>217</v>
      </c>
      <c r="F394" s="281">
        <v>757</v>
      </c>
      <c r="G394" s="281">
        <v>758</v>
      </c>
      <c r="H394" s="280">
        <v>757</v>
      </c>
      <c r="I394" s="281">
        <v>759</v>
      </c>
      <c r="J394" s="281">
        <v>756</v>
      </c>
      <c r="K394" s="281">
        <v>214</v>
      </c>
      <c r="L394" s="281">
        <v>757</v>
      </c>
      <c r="M394" s="282">
        <v>757</v>
      </c>
      <c r="N394" s="280">
        <v>758</v>
      </c>
      <c r="O394" s="281">
        <v>758</v>
      </c>
      <c r="P394" s="281">
        <v>757</v>
      </c>
      <c r="Q394" s="281">
        <v>218</v>
      </c>
      <c r="R394" s="281">
        <v>755</v>
      </c>
      <c r="S394" s="281">
        <v>757</v>
      </c>
      <c r="T394" s="283">
        <f>SUM(B394:S394)</f>
        <v>12008</v>
      </c>
      <c r="U394" s="227" t="s">
        <v>56</v>
      </c>
      <c r="V394" s="284">
        <f>T381-T394</f>
        <v>7</v>
      </c>
      <c r="W394" s="285">
        <f>V394/T381</f>
        <v>5.8260507698709946E-4</v>
      </c>
    </row>
    <row r="395" spans="1:23" x14ac:dyDescent="0.2">
      <c r="A395" s="286" t="s">
        <v>28</v>
      </c>
      <c r="B395" s="322"/>
      <c r="C395" s="242"/>
      <c r="D395" s="242"/>
      <c r="E395" s="242"/>
      <c r="F395" s="242"/>
      <c r="G395" s="242"/>
      <c r="H395" s="244"/>
      <c r="I395" s="242"/>
      <c r="J395" s="242"/>
      <c r="K395" s="242"/>
      <c r="L395" s="242"/>
      <c r="M395" s="372"/>
      <c r="N395" s="244"/>
      <c r="O395" s="242"/>
      <c r="P395" s="242"/>
      <c r="Q395" s="242"/>
      <c r="R395" s="242"/>
      <c r="S395" s="242"/>
      <c r="T395" s="235"/>
      <c r="U395" s="227" t="s">
        <v>57</v>
      </c>
      <c r="V395" s="227">
        <v>127.34</v>
      </c>
      <c r="W395" s="488"/>
    </row>
    <row r="396" spans="1:23" ht="13.5" thickBot="1" x14ac:dyDescent="0.25">
      <c r="A396" s="287" t="s">
        <v>26</v>
      </c>
      <c r="B396" s="374">
        <f>B395-B382</f>
        <v>-126.5</v>
      </c>
      <c r="C396" s="386">
        <f t="shared" ref="C396:S396" si="137">C395-C382</f>
        <v>-124</v>
      </c>
      <c r="D396" s="386">
        <f t="shared" si="137"/>
        <v>-122.5</v>
      </c>
      <c r="E396" s="386">
        <f t="shared" si="137"/>
        <v>-127.5</v>
      </c>
      <c r="F396" s="386">
        <f t="shared" si="137"/>
        <v>-123.5</v>
      </c>
      <c r="G396" s="386">
        <f t="shared" si="137"/>
        <v>-123.5</v>
      </c>
      <c r="H396" s="374">
        <f t="shared" si="137"/>
        <v>-129</v>
      </c>
      <c r="I396" s="386">
        <f t="shared" si="137"/>
        <v>-127</v>
      </c>
      <c r="J396" s="386">
        <f t="shared" si="137"/>
        <v>-123</v>
      </c>
      <c r="K396" s="386">
        <f t="shared" si="137"/>
        <v>-127</v>
      </c>
      <c r="L396" s="386">
        <f t="shared" si="137"/>
        <v>-122</v>
      </c>
      <c r="M396" s="387">
        <f t="shared" si="137"/>
        <v>-121.5</v>
      </c>
      <c r="N396" s="374">
        <f t="shared" si="137"/>
        <v>-125.5</v>
      </c>
      <c r="O396" s="386">
        <f t="shared" si="137"/>
        <v>-125</v>
      </c>
      <c r="P396" s="386">
        <f t="shared" si="137"/>
        <v>-124.5</v>
      </c>
      <c r="Q396" s="386">
        <f t="shared" si="137"/>
        <v>-126</v>
      </c>
      <c r="R396" s="386">
        <f t="shared" si="137"/>
        <v>-122.5</v>
      </c>
      <c r="S396" s="386">
        <f t="shared" si="137"/>
        <v>-121.5</v>
      </c>
      <c r="T396" s="236"/>
      <c r="U396" s="227" t="s">
        <v>26</v>
      </c>
      <c r="V396" s="227">
        <f>V395-V382</f>
        <v>3.5400000000000063</v>
      </c>
      <c r="W396" s="488"/>
    </row>
    <row r="398" spans="1:23" ht="13.5" thickBot="1" x14ac:dyDescent="0.25"/>
    <row r="399" spans="1:23" s="489" customFormat="1" ht="13.5" thickBot="1" x14ac:dyDescent="0.25">
      <c r="A399" s="247" t="s">
        <v>144</v>
      </c>
      <c r="B399" s="539" t="s">
        <v>53</v>
      </c>
      <c r="C399" s="540"/>
      <c r="D399" s="540"/>
      <c r="E399" s="540"/>
      <c r="F399" s="540"/>
      <c r="G399" s="541"/>
      <c r="H399" s="539" t="s">
        <v>75</v>
      </c>
      <c r="I399" s="540"/>
      <c r="J399" s="540"/>
      <c r="K399" s="540"/>
      <c r="L399" s="540"/>
      <c r="M399" s="541"/>
      <c r="N399" s="539" t="s">
        <v>63</v>
      </c>
      <c r="O399" s="540"/>
      <c r="P399" s="540"/>
      <c r="Q399" s="540"/>
      <c r="R399" s="540"/>
      <c r="S399" s="541"/>
      <c r="T399" s="292" t="s">
        <v>55</v>
      </c>
    </row>
    <row r="400" spans="1:23" s="489" customFormat="1" x14ac:dyDescent="0.2">
      <c r="A400" s="248" t="s">
        <v>54</v>
      </c>
      <c r="B400" s="314">
        <v>1</v>
      </c>
      <c r="C400" s="251">
        <v>2</v>
      </c>
      <c r="D400" s="251">
        <v>3</v>
      </c>
      <c r="E400" s="251">
        <v>4</v>
      </c>
      <c r="F400" s="251">
        <v>5</v>
      </c>
      <c r="G400" s="251">
        <v>6</v>
      </c>
      <c r="H400" s="314">
        <v>1</v>
      </c>
      <c r="I400" s="251">
        <v>2</v>
      </c>
      <c r="J400" s="251">
        <v>3</v>
      </c>
      <c r="K400" s="251">
        <v>4</v>
      </c>
      <c r="L400" s="251">
        <v>5</v>
      </c>
      <c r="M400" s="251">
        <v>6</v>
      </c>
      <c r="N400" s="314">
        <v>1</v>
      </c>
      <c r="O400" s="251">
        <v>2</v>
      </c>
      <c r="P400" s="251">
        <v>3</v>
      </c>
      <c r="Q400" s="251">
        <v>4</v>
      </c>
      <c r="R400" s="251">
        <v>5</v>
      </c>
      <c r="S400" s="251">
        <v>6</v>
      </c>
      <c r="T400" s="291"/>
    </row>
    <row r="401" spans="1:23" s="489" customFormat="1" x14ac:dyDescent="0.2">
      <c r="A401" s="252" t="s">
        <v>3</v>
      </c>
      <c r="B401" s="253">
        <v>3550</v>
      </c>
      <c r="C401" s="254">
        <v>3550</v>
      </c>
      <c r="D401" s="254">
        <v>3550</v>
      </c>
      <c r="E401" s="254">
        <v>3550</v>
      </c>
      <c r="F401" s="254">
        <v>3550</v>
      </c>
      <c r="G401" s="254">
        <v>3550</v>
      </c>
      <c r="H401" s="253">
        <v>3550</v>
      </c>
      <c r="I401" s="467">
        <v>3550</v>
      </c>
      <c r="J401" s="467">
        <v>3550</v>
      </c>
      <c r="K401" s="254">
        <v>3550</v>
      </c>
      <c r="L401" s="254">
        <v>3550</v>
      </c>
      <c r="M401" s="255">
        <v>3550</v>
      </c>
      <c r="N401" s="253">
        <v>3550</v>
      </c>
      <c r="O401" s="254">
        <v>3550</v>
      </c>
      <c r="P401" s="254">
        <v>3550</v>
      </c>
      <c r="Q401" s="254">
        <v>3550</v>
      </c>
      <c r="R401" s="254">
        <v>3550</v>
      </c>
      <c r="S401" s="254">
        <v>3550</v>
      </c>
      <c r="T401" s="256">
        <v>3550</v>
      </c>
    </row>
    <row r="402" spans="1:23" s="489" customFormat="1" x14ac:dyDescent="0.2">
      <c r="A402" s="257" t="s">
        <v>6</v>
      </c>
      <c r="B402" s="258">
        <v>3711.9148936170213</v>
      </c>
      <c r="C402" s="259">
        <v>3641.5384615384614</v>
      </c>
      <c r="D402" s="259">
        <v>3661.1538461538462</v>
      </c>
      <c r="E402" s="259">
        <v>3545</v>
      </c>
      <c r="F402" s="259">
        <v>3701.0638297872342</v>
      </c>
      <c r="G402" s="259">
        <v>3641.304347826087</v>
      </c>
      <c r="H402" s="258">
        <v>3729.0243902439024</v>
      </c>
      <c r="I402" s="468">
        <v>3701.875</v>
      </c>
      <c r="J402" s="468">
        <v>3704.3478260869565</v>
      </c>
      <c r="K402" s="259">
        <v>3668.75</v>
      </c>
      <c r="L402" s="259">
        <v>3736.2745098039218</v>
      </c>
      <c r="M402" s="260">
        <v>3694.4444444444443</v>
      </c>
      <c r="N402" s="258">
        <v>3641.3513513513512</v>
      </c>
      <c r="O402" s="259">
        <v>3693.1428571428573</v>
      </c>
      <c r="P402" s="259">
        <v>3645.9523809523807</v>
      </c>
      <c r="Q402" s="259">
        <v>3788.5714285714284</v>
      </c>
      <c r="R402" s="259">
        <v>3576.1111111111113</v>
      </c>
      <c r="S402" s="259">
        <v>3648.7179487179487</v>
      </c>
      <c r="T402" s="261">
        <v>3678.6703601108034</v>
      </c>
    </row>
    <row r="403" spans="1:23" s="489" customFormat="1" x14ac:dyDescent="0.2">
      <c r="A403" s="248" t="s">
        <v>7</v>
      </c>
      <c r="B403" s="262">
        <v>80.851063829787236</v>
      </c>
      <c r="C403" s="263">
        <v>73.07692307692308</v>
      </c>
      <c r="D403" s="263">
        <v>76.92307692307692</v>
      </c>
      <c r="E403" s="263">
        <v>71.428571428571431</v>
      </c>
      <c r="F403" s="263">
        <v>78.723404255319153</v>
      </c>
      <c r="G403" s="263">
        <v>69.565217391304344</v>
      </c>
      <c r="H403" s="262">
        <v>78.048780487804876</v>
      </c>
      <c r="I403" s="469">
        <v>85.416666666666671</v>
      </c>
      <c r="J403" s="469">
        <v>91.304347826086953</v>
      </c>
      <c r="K403" s="469">
        <v>75</v>
      </c>
      <c r="L403" s="469">
        <v>82.352941176470594</v>
      </c>
      <c r="M403" s="264">
        <v>80</v>
      </c>
      <c r="N403" s="262">
        <v>75.675675675675677</v>
      </c>
      <c r="O403" s="263">
        <v>85.714285714285708</v>
      </c>
      <c r="P403" s="263">
        <v>90.476190476190482</v>
      </c>
      <c r="Q403" s="263">
        <v>89.285714285714292</v>
      </c>
      <c r="R403" s="263">
        <v>77.777777777777771</v>
      </c>
      <c r="S403" s="263">
        <v>84.615384615384613</v>
      </c>
      <c r="T403" s="265">
        <v>78.80886426592798</v>
      </c>
      <c r="V403" s="227"/>
    </row>
    <row r="404" spans="1:23" s="489" customFormat="1" x14ac:dyDescent="0.2">
      <c r="A404" s="248" t="s">
        <v>8</v>
      </c>
      <c r="B404" s="266">
        <v>8.0030987787488614E-2</v>
      </c>
      <c r="C404" s="267">
        <v>7.9813812817211727E-2</v>
      </c>
      <c r="D404" s="267">
        <v>8.4831298778787936E-2</v>
      </c>
      <c r="E404" s="267">
        <v>7.7844672930547198E-2</v>
      </c>
      <c r="F404" s="267">
        <v>7.8450417291425101E-2</v>
      </c>
      <c r="G404" s="267">
        <v>8.9990727474612731E-2</v>
      </c>
      <c r="H404" s="266">
        <v>7.8603540365850016E-2</v>
      </c>
      <c r="I404" s="455">
        <v>7.0777299842817304E-2</v>
      </c>
      <c r="J404" s="455">
        <v>6.4985646019277685E-2</v>
      </c>
      <c r="K404" s="267">
        <v>8.2139293111873929E-2</v>
      </c>
      <c r="L404" s="267">
        <v>6.6891544175257153E-2</v>
      </c>
      <c r="M404" s="268">
        <v>7.8001146582747594E-2</v>
      </c>
      <c r="N404" s="266">
        <v>8.8995369381521666E-2</v>
      </c>
      <c r="O404" s="267">
        <v>6.5094071346555413E-2</v>
      </c>
      <c r="P404" s="267">
        <v>5.9166027679088386E-2</v>
      </c>
      <c r="Q404" s="267">
        <v>6.6129991455480347E-2</v>
      </c>
      <c r="R404" s="267">
        <v>8.1724092216123548E-2</v>
      </c>
      <c r="S404" s="267">
        <v>7.6215913018581077E-2</v>
      </c>
      <c r="T404" s="269">
        <v>7.7556216265912012E-2</v>
      </c>
      <c r="V404" s="227"/>
    </row>
    <row r="405" spans="1:23" s="489" customFormat="1" x14ac:dyDescent="0.2">
      <c r="A405" s="257" t="s">
        <v>1</v>
      </c>
      <c r="B405" s="270">
        <f>B402/B401*100-100</f>
        <v>4.5609829187893212</v>
      </c>
      <c r="C405" s="271">
        <f t="shared" ref="C405:E405" si="138">C402/C401*100-100</f>
        <v>2.5785482123510235</v>
      </c>
      <c r="D405" s="271">
        <f t="shared" si="138"/>
        <v>3.1310942578548264</v>
      </c>
      <c r="E405" s="271">
        <f t="shared" si="138"/>
        <v>-0.14084507042252881</v>
      </c>
      <c r="F405" s="271">
        <f>F402/F401*100-100</f>
        <v>4.2553191489361808</v>
      </c>
      <c r="G405" s="271">
        <f t="shared" ref="G405:T405" si="139">G402/G401*100-100</f>
        <v>2.5719534598897695</v>
      </c>
      <c r="H405" s="270">
        <f t="shared" si="139"/>
        <v>5.0429405702507637</v>
      </c>
      <c r="I405" s="271">
        <f t="shared" si="139"/>
        <v>4.2781690140845114</v>
      </c>
      <c r="J405" s="271">
        <f t="shared" si="139"/>
        <v>4.3478260869565162</v>
      </c>
      <c r="K405" s="271">
        <f t="shared" si="139"/>
        <v>3.3450704225352013</v>
      </c>
      <c r="L405" s="271">
        <f t="shared" si="139"/>
        <v>5.247169290251307</v>
      </c>
      <c r="M405" s="272">
        <f t="shared" si="139"/>
        <v>4.0688575899843471</v>
      </c>
      <c r="N405" s="270">
        <f t="shared" si="139"/>
        <v>2.5732775028549639</v>
      </c>
      <c r="O405" s="271">
        <f t="shared" si="139"/>
        <v>4.0321931589537314</v>
      </c>
      <c r="P405" s="271">
        <f t="shared" si="139"/>
        <v>2.7028839704895944</v>
      </c>
      <c r="Q405" s="271">
        <f t="shared" si="139"/>
        <v>6.7203219315895382</v>
      </c>
      <c r="R405" s="271">
        <f t="shared" si="139"/>
        <v>0.7355242566510185</v>
      </c>
      <c r="S405" s="271">
        <f t="shared" si="139"/>
        <v>2.7807872878295399</v>
      </c>
      <c r="T405" s="273">
        <f t="shared" si="139"/>
        <v>3.6245171862198049</v>
      </c>
      <c r="U405" s="347"/>
      <c r="V405" s="227"/>
    </row>
    <row r="406" spans="1:23" s="489" customFormat="1" ht="13.5" thickBot="1" x14ac:dyDescent="0.25">
      <c r="A406" s="274" t="s">
        <v>27</v>
      </c>
      <c r="B406" s="275">
        <f>B402-B389</f>
        <v>155.66489361702133</v>
      </c>
      <c r="C406" s="276">
        <f t="shared" ref="C406:T406" si="140">C402-C389</f>
        <v>191.08391608391594</v>
      </c>
      <c r="D406" s="276">
        <f t="shared" si="140"/>
        <v>96.630036630036557</v>
      </c>
      <c r="E406" s="276">
        <f t="shared" si="140"/>
        <v>53.333333333333485</v>
      </c>
      <c r="F406" s="276">
        <f t="shared" si="140"/>
        <v>144.04255319148933</v>
      </c>
      <c r="G406" s="276">
        <f t="shared" si="140"/>
        <v>96.859903381642653</v>
      </c>
      <c r="H406" s="275">
        <f t="shared" si="140"/>
        <v>142.3577235772359</v>
      </c>
      <c r="I406" s="276">
        <f t="shared" si="140"/>
        <v>148.75</v>
      </c>
      <c r="J406" s="276">
        <f t="shared" si="140"/>
        <v>124.15551839464888</v>
      </c>
      <c r="K406" s="276">
        <f t="shared" si="140"/>
        <v>135</v>
      </c>
      <c r="L406" s="276">
        <f t="shared" si="140"/>
        <v>234.38261791202967</v>
      </c>
      <c r="M406" s="277">
        <f t="shared" si="140"/>
        <v>123.77777777777783</v>
      </c>
      <c r="N406" s="275">
        <f t="shared" si="140"/>
        <v>112.37175951461677</v>
      </c>
      <c r="O406" s="276">
        <f t="shared" si="140"/>
        <v>174.09523809523807</v>
      </c>
      <c r="P406" s="276">
        <f t="shared" si="140"/>
        <v>42.005012531328248</v>
      </c>
      <c r="Q406" s="276">
        <f t="shared" si="140"/>
        <v>345.44642857142844</v>
      </c>
      <c r="R406" s="276">
        <f t="shared" si="140"/>
        <v>11.861111111111313</v>
      </c>
      <c r="S406" s="276">
        <f t="shared" si="140"/>
        <v>106.10925306577474</v>
      </c>
      <c r="T406" s="278">
        <f t="shared" si="140"/>
        <v>133.84081465625786</v>
      </c>
      <c r="V406" s="227"/>
    </row>
    <row r="407" spans="1:23" s="489" customFormat="1" x14ac:dyDescent="0.2">
      <c r="A407" s="279" t="s">
        <v>51</v>
      </c>
      <c r="B407" s="280">
        <v>753</v>
      </c>
      <c r="C407" s="281">
        <v>755</v>
      </c>
      <c r="D407" s="281">
        <v>757</v>
      </c>
      <c r="E407" s="281">
        <v>214</v>
      </c>
      <c r="F407" s="281">
        <v>757</v>
      </c>
      <c r="G407" s="281">
        <v>758</v>
      </c>
      <c r="H407" s="280">
        <v>757</v>
      </c>
      <c r="I407" s="281">
        <v>756</v>
      </c>
      <c r="J407" s="281">
        <v>753</v>
      </c>
      <c r="K407" s="281">
        <v>213</v>
      </c>
      <c r="L407" s="281">
        <v>757</v>
      </c>
      <c r="M407" s="282">
        <v>757</v>
      </c>
      <c r="N407" s="280">
        <v>757</v>
      </c>
      <c r="O407" s="281">
        <v>757</v>
      </c>
      <c r="P407" s="281">
        <v>757</v>
      </c>
      <c r="Q407" s="281">
        <v>215</v>
      </c>
      <c r="R407" s="281">
        <v>755</v>
      </c>
      <c r="S407" s="281">
        <v>756</v>
      </c>
      <c r="T407" s="283">
        <f>SUM(B407:S407)</f>
        <v>11984</v>
      </c>
      <c r="U407" s="227" t="s">
        <v>56</v>
      </c>
      <c r="V407" s="284">
        <f>T394-T407</f>
        <v>24</v>
      </c>
      <c r="W407" s="285">
        <f>V407/T394</f>
        <v>1.9986675549633578E-3</v>
      </c>
    </row>
    <row r="408" spans="1:23" s="489" customFormat="1" x14ac:dyDescent="0.2">
      <c r="A408" s="286" t="s">
        <v>28</v>
      </c>
      <c r="B408" s="322"/>
      <c r="C408" s="242"/>
      <c r="D408" s="242"/>
      <c r="E408" s="242"/>
      <c r="F408" s="242"/>
      <c r="G408" s="242"/>
      <c r="H408" s="244"/>
      <c r="I408" s="242"/>
      <c r="J408" s="242"/>
      <c r="K408" s="242"/>
      <c r="L408" s="242"/>
      <c r="M408" s="372"/>
      <c r="N408" s="244"/>
      <c r="O408" s="242"/>
      <c r="P408" s="242"/>
      <c r="Q408" s="242"/>
      <c r="R408" s="242"/>
      <c r="S408" s="242"/>
      <c r="T408" s="235"/>
      <c r="U408" s="227" t="s">
        <v>57</v>
      </c>
      <c r="V408" s="227">
        <v>138.4</v>
      </c>
    </row>
    <row r="409" spans="1:23" s="489" customFormat="1" ht="13.5" thickBot="1" x14ac:dyDescent="0.25">
      <c r="A409" s="287" t="s">
        <v>26</v>
      </c>
      <c r="B409" s="374">
        <f>B408-B395</f>
        <v>0</v>
      </c>
      <c r="C409" s="386">
        <f t="shared" ref="C409:S409" si="141">C408-C395</f>
        <v>0</v>
      </c>
      <c r="D409" s="386">
        <f t="shared" si="141"/>
        <v>0</v>
      </c>
      <c r="E409" s="386">
        <f t="shared" si="141"/>
        <v>0</v>
      </c>
      <c r="F409" s="386">
        <f t="shared" si="141"/>
        <v>0</v>
      </c>
      <c r="G409" s="386">
        <f t="shared" si="141"/>
        <v>0</v>
      </c>
      <c r="H409" s="374">
        <f t="shared" si="141"/>
        <v>0</v>
      </c>
      <c r="I409" s="386">
        <f t="shared" si="141"/>
        <v>0</v>
      </c>
      <c r="J409" s="386">
        <f t="shared" si="141"/>
        <v>0</v>
      </c>
      <c r="K409" s="386">
        <f t="shared" si="141"/>
        <v>0</v>
      </c>
      <c r="L409" s="386">
        <f t="shared" si="141"/>
        <v>0</v>
      </c>
      <c r="M409" s="387">
        <f t="shared" si="141"/>
        <v>0</v>
      </c>
      <c r="N409" s="374">
        <f t="shared" si="141"/>
        <v>0</v>
      </c>
      <c r="O409" s="386">
        <f t="shared" si="141"/>
        <v>0</v>
      </c>
      <c r="P409" s="386">
        <f t="shared" si="141"/>
        <v>0</v>
      </c>
      <c r="Q409" s="386">
        <f t="shared" si="141"/>
        <v>0</v>
      </c>
      <c r="R409" s="386">
        <f t="shared" si="141"/>
        <v>0</v>
      </c>
      <c r="S409" s="386">
        <f t="shared" si="141"/>
        <v>0</v>
      </c>
      <c r="T409" s="236"/>
      <c r="U409" s="227" t="s">
        <v>26</v>
      </c>
      <c r="V409" s="227">
        <f>V408-V395</f>
        <v>11.060000000000002</v>
      </c>
    </row>
    <row r="411" spans="1:23" ht="13.5" thickBot="1" x14ac:dyDescent="0.25"/>
    <row r="412" spans="1:23" s="490" customFormat="1" ht="13.5" thickBot="1" x14ac:dyDescent="0.25">
      <c r="A412" s="247" t="s">
        <v>145</v>
      </c>
      <c r="B412" s="539" t="s">
        <v>53</v>
      </c>
      <c r="C412" s="540"/>
      <c r="D412" s="540"/>
      <c r="E412" s="540"/>
      <c r="F412" s="540"/>
      <c r="G412" s="541"/>
      <c r="H412" s="539" t="s">
        <v>75</v>
      </c>
      <c r="I412" s="540"/>
      <c r="J412" s="540"/>
      <c r="K412" s="540"/>
      <c r="L412" s="540"/>
      <c r="M412" s="541"/>
      <c r="N412" s="539" t="s">
        <v>63</v>
      </c>
      <c r="O412" s="540"/>
      <c r="P412" s="540"/>
      <c r="Q412" s="540"/>
      <c r="R412" s="540"/>
      <c r="S412" s="541"/>
      <c r="T412" s="292" t="s">
        <v>55</v>
      </c>
    </row>
    <row r="413" spans="1:23" s="490" customFormat="1" x14ac:dyDescent="0.2">
      <c r="A413" s="248" t="s">
        <v>54</v>
      </c>
      <c r="B413" s="314">
        <v>1</v>
      </c>
      <c r="C413" s="251">
        <v>2</v>
      </c>
      <c r="D413" s="251">
        <v>3</v>
      </c>
      <c r="E413" s="251">
        <v>4</v>
      </c>
      <c r="F413" s="251">
        <v>5</v>
      </c>
      <c r="G413" s="251">
        <v>6</v>
      </c>
      <c r="H413" s="314">
        <v>1</v>
      </c>
      <c r="I413" s="251">
        <v>2</v>
      </c>
      <c r="J413" s="251">
        <v>3</v>
      </c>
      <c r="K413" s="251">
        <v>4</v>
      </c>
      <c r="L413" s="251">
        <v>5</v>
      </c>
      <c r="M413" s="251">
        <v>6</v>
      </c>
      <c r="N413" s="314">
        <v>1</v>
      </c>
      <c r="O413" s="251">
        <v>2</v>
      </c>
      <c r="P413" s="251">
        <v>3</v>
      </c>
      <c r="Q413" s="251">
        <v>4</v>
      </c>
      <c r="R413" s="251">
        <v>5</v>
      </c>
      <c r="S413" s="251">
        <v>6</v>
      </c>
      <c r="T413" s="291"/>
    </row>
    <row r="414" spans="1:23" s="490" customFormat="1" x14ac:dyDescent="0.2">
      <c r="A414" s="252" t="s">
        <v>3</v>
      </c>
      <c r="B414" s="253">
        <v>3665</v>
      </c>
      <c r="C414" s="254">
        <v>3665</v>
      </c>
      <c r="D414" s="254">
        <v>3665</v>
      </c>
      <c r="E414" s="254">
        <v>3665</v>
      </c>
      <c r="F414" s="254">
        <v>3665</v>
      </c>
      <c r="G414" s="254">
        <v>3665</v>
      </c>
      <c r="H414" s="253">
        <v>3665</v>
      </c>
      <c r="I414" s="467">
        <v>3665</v>
      </c>
      <c r="J414" s="467">
        <v>3665</v>
      </c>
      <c r="K414" s="254">
        <v>3665</v>
      </c>
      <c r="L414" s="254">
        <v>3665</v>
      </c>
      <c r="M414" s="255">
        <v>3665</v>
      </c>
      <c r="N414" s="253">
        <v>3665</v>
      </c>
      <c r="O414" s="254">
        <v>3665</v>
      </c>
      <c r="P414" s="254">
        <v>3665</v>
      </c>
      <c r="Q414" s="254">
        <v>3665</v>
      </c>
      <c r="R414" s="254">
        <v>3665</v>
      </c>
      <c r="S414" s="254">
        <v>3665</v>
      </c>
      <c r="T414" s="256">
        <v>3665</v>
      </c>
    </row>
    <row r="415" spans="1:23" s="490" customFormat="1" x14ac:dyDescent="0.2">
      <c r="A415" s="257" t="s">
        <v>6</v>
      </c>
      <c r="B415" s="258">
        <v>3757.3469387755104</v>
      </c>
      <c r="C415" s="259">
        <v>3794.0384615384614</v>
      </c>
      <c r="D415" s="259">
        <v>3772.8571428571427</v>
      </c>
      <c r="E415" s="259">
        <v>3878</v>
      </c>
      <c r="F415" s="259">
        <v>3713.125</v>
      </c>
      <c r="G415" s="259">
        <v>3808.3333333333335</v>
      </c>
      <c r="H415" s="258">
        <v>3848.4444444444443</v>
      </c>
      <c r="I415" s="468">
        <v>3908.5714285714284</v>
      </c>
      <c r="J415" s="468">
        <v>4020.681818181818</v>
      </c>
      <c r="K415" s="259">
        <v>3895.294117647059</v>
      </c>
      <c r="L415" s="259">
        <v>3810.612244897959</v>
      </c>
      <c r="M415" s="260">
        <v>3845.4166666666665</v>
      </c>
      <c r="N415" s="258">
        <v>3853.913043478261</v>
      </c>
      <c r="O415" s="259">
        <v>3843.0769230769229</v>
      </c>
      <c r="P415" s="259">
        <v>3802.0408163265306</v>
      </c>
      <c r="Q415" s="259">
        <v>3913.75</v>
      </c>
      <c r="R415" s="259">
        <v>3807.037037037037</v>
      </c>
      <c r="S415" s="259">
        <v>3788</v>
      </c>
      <c r="T415" s="261">
        <v>3827.7179487179487</v>
      </c>
    </row>
    <row r="416" spans="1:23" s="490" customFormat="1" x14ac:dyDescent="0.2">
      <c r="A416" s="248" t="s">
        <v>7</v>
      </c>
      <c r="B416" s="262">
        <v>73.469387755102048</v>
      </c>
      <c r="C416" s="263">
        <v>75</v>
      </c>
      <c r="D416" s="263">
        <v>77.551020408163268</v>
      </c>
      <c r="E416" s="263">
        <v>73.333333333333329</v>
      </c>
      <c r="F416" s="263">
        <v>85.416666666666671</v>
      </c>
      <c r="G416" s="263">
        <v>75</v>
      </c>
      <c r="H416" s="262">
        <v>75.555555555555557</v>
      </c>
      <c r="I416" s="469">
        <v>81.632653061224488</v>
      </c>
      <c r="J416" s="469">
        <v>81.818181818181813</v>
      </c>
      <c r="K416" s="469">
        <v>58.823529411764703</v>
      </c>
      <c r="L416" s="469">
        <v>79.591836734693871</v>
      </c>
      <c r="M416" s="264">
        <v>75</v>
      </c>
      <c r="N416" s="262">
        <v>73.913043478260875</v>
      </c>
      <c r="O416" s="263">
        <v>75</v>
      </c>
      <c r="P416" s="263">
        <v>71.428571428571431</v>
      </c>
      <c r="Q416" s="263">
        <v>68.75</v>
      </c>
      <c r="R416" s="263">
        <v>83.333333333333329</v>
      </c>
      <c r="S416" s="263">
        <v>76</v>
      </c>
      <c r="T416" s="265">
        <v>76.15384615384616</v>
      </c>
      <c r="V416" s="227"/>
    </row>
    <row r="417" spans="1:23" s="490" customFormat="1" x14ac:dyDescent="0.2">
      <c r="A417" s="248" t="s">
        <v>8</v>
      </c>
      <c r="B417" s="266">
        <v>7.584310346982738E-2</v>
      </c>
      <c r="C417" s="267">
        <v>8.6424244939949935E-2</v>
      </c>
      <c r="D417" s="267">
        <v>8.084746274573959E-2</v>
      </c>
      <c r="E417" s="267">
        <v>8.7218832533631496E-2</v>
      </c>
      <c r="F417" s="267">
        <v>7.4342946728667911E-2</v>
      </c>
      <c r="G417" s="267">
        <v>8.9732612987550309E-2</v>
      </c>
      <c r="H417" s="266">
        <v>8.3440415008216223E-2</v>
      </c>
      <c r="I417" s="455">
        <v>7.345672905457995E-2</v>
      </c>
      <c r="J417" s="455">
        <v>7.7238710087729409E-2</v>
      </c>
      <c r="K417" s="267">
        <v>9.8010018375137578E-2</v>
      </c>
      <c r="L417" s="267">
        <v>7.4333627471320274E-2</v>
      </c>
      <c r="M417" s="268">
        <v>8.7911909923918369E-2</v>
      </c>
      <c r="N417" s="266">
        <v>8.8785097632391813E-2</v>
      </c>
      <c r="O417" s="267">
        <v>7.931596061524758E-2</v>
      </c>
      <c r="P417" s="267">
        <v>8.1850514055317541E-2</v>
      </c>
      <c r="Q417" s="267">
        <v>9.5307390477656934E-2</v>
      </c>
      <c r="R417" s="267">
        <v>8.0183154488261493E-2</v>
      </c>
      <c r="S417" s="267">
        <v>8.3166976193545628E-2</v>
      </c>
      <c r="T417" s="269">
        <v>8.3994366711211507E-2</v>
      </c>
      <c r="V417" s="227"/>
    </row>
    <row r="418" spans="1:23" s="490" customFormat="1" x14ac:dyDescent="0.2">
      <c r="A418" s="257" t="s">
        <v>1</v>
      </c>
      <c r="B418" s="270">
        <f>B415/B414*100-100</f>
        <v>2.5196981930562146</v>
      </c>
      <c r="C418" s="271">
        <f t="shared" ref="C418:E418" si="142">C415/C414*100-100</f>
        <v>3.5208311470248645</v>
      </c>
      <c r="D418" s="271">
        <f t="shared" si="142"/>
        <v>2.9428961216137139</v>
      </c>
      <c r="E418" s="271">
        <f t="shared" si="142"/>
        <v>5.8117326057298726</v>
      </c>
      <c r="F418" s="271">
        <f>F415/F414*100-100</f>
        <v>1.3130968622101022</v>
      </c>
      <c r="G418" s="271">
        <f t="shared" ref="G418:T418" si="143">G415/G414*100-100</f>
        <v>3.9108685766257452</v>
      </c>
      <c r="H418" s="270">
        <f t="shared" si="143"/>
        <v>5.005305441867506</v>
      </c>
      <c r="I418" s="271">
        <f t="shared" si="143"/>
        <v>6.6458779964919046</v>
      </c>
      <c r="J418" s="271">
        <f t="shared" si="143"/>
        <v>9.7048245070073165</v>
      </c>
      <c r="K418" s="271">
        <f t="shared" si="143"/>
        <v>6.2836048471230299</v>
      </c>
      <c r="L418" s="271">
        <f t="shared" si="143"/>
        <v>3.9730489740234418</v>
      </c>
      <c r="M418" s="272">
        <f t="shared" si="143"/>
        <v>4.922692132787617</v>
      </c>
      <c r="N418" s="270">
        <f t="shared" si="143"/>
        <v>5.1545168752595174</v>
      </c>
      <c r="O418" s="271">
        <f t="shared" si="143"/>
        <v>4.8588519257004776</v>
      </c>
      <c r="P418" s="271">
        <f t="shared" si="143"/>
        <v>3.7391764345574501</v>
      </c>
      <c r="Q418" s="271">
        <f t="shared" si="143"/>
        <v>6.7871759890859522</v>
      </c>
      <c r="R418" s="271">
        <f t="shared" si="143"/>
        <v>3.8754989641756339</v>
      </c>
      <c r="S418" s="271">
        <f t="shared" si="143"/>
        <v>3.3560709413369665</v>
      </c>
      <c r="T418" s="273">
        <f t="shared" si="143"/>
        <v>4.4397803197257417</v>
      </c>
      <c r="U418" s="347"/>
      <c r="V418" s="227"/>
    </row>
    <row r="419" spans="1:23" s="490" customFormat="1" ht="13.5" thickBot="1" x14ac:dyDescent="0.25">
      <c r="A419" s="274" t="s">
        <v>27</v>
      </c>
      <c r="B419" s="275">
        <f>B415-B402</f>
        <v>45.432045158489018</v>
      </c>
      <c r="C419" s="276">
        <f t="shared" ref="C419:T419" si="144">C415-C402</f>
        <v>152.5</v>
      </c>
      <c r="D419" s="276">
        <f t="shared" si="144"/>
        <v>111.70329670329647</v>
      </c>
      <c r="E419" s="276">
        <f t="shared" si="144"/>
        <v>333</v>
      </c>
      <c r="F419" s="276">
        <f t="shared" si="144"/>
        <v>12.061170212765774</v>
      </c>
      <c r="G419" s="276">
        <f t="shared" si="144"/>
        <v>167.02898550724649</v>
      </c>
      <c r="H419" s="275">
        <f t="shared" si="144"/>
        <v>119.42005420054193</v>
      </c>
      <c r="I419" s="276">
        <f t="shared" si="144"/>
        <v>206.69642857142844</v>
      </c>
      <c r="J419" s="276">
        <f t="shared" si="144"/>
        <v>316.33399209486151</v>
      </c>
      <c r="K419" s="276">
        <f t="shared" si="144"/>
        <v>226.54411764705901</v>
      </c>
      <c r="L419" s="276">
        <f t="shared" si="144"/>
        <v>74.337735094037271</v>
      </c>
      <c r="M419" s="277">
        <f t="shared" si="144"/>
        <v>150.97222222222217</v>
      </c>
      <c r="N419" s="275">
        <f t="shared" si="144"/>
        <v>212.56169212690975</v>
      </c>
      <c r="O419" s="276">
        <f t="shared" si="144"/>
        <v>149.93406593406553</v>
      </c>
      <c r="P419" s="276">
        <f t="shared" si="144"/>
        <v>156.08843537414987</v>
      </c>
      <c r="Q419" s="276">
        <f t="shared" si="144"/>
        <v>125.17857142857156</v>
      </c>
      <c r="R419" s="276">
        <f t="shared" si="144"/>
        <v>230.92592592592564</v>
      </c>
      <c r="S419" s="276">
        <f t="shared" si="144"/>
        <v>139.28205128205127</v>
      </c>
      <c r="T419" s="278">
        <f t="shared" si="144"/>
        <v>149.04758860714537</v>
      </c>
      <c r="V419" s="227"/>
    </row>
    <row r="420" spans="1:23" s="490" customFormat="1" x14ac:dyDescent="0.2">
      <c r="A420" s="279" t="s">
        <v>51</v>
      </c>
      <c r="B420" s="280">
        <v>752</v>
      </c>
      <c r="C420" s="281">
        <v>753</v>
      </c>
      <c r="D420" s="281">
        <v>757</v>
      </c>
      <c r="E420" s="281">
        <v>213</v>
      </c>
      <c r="F420" s="281">
        <v>757</v>
      </c>
      <c r="G420" s="281">
        <v>757</v>
      </c>
      <c r="H420" s="280">
        <v>755</v>
      </c>
      <c r="I420" s="281">
        <v>754</v>
      </c>
      <c r="J420" s="281">
        <v>752</v>
      </c>
      <c r="K420" s="281">
        <v>212</v>
      </c>
      <c r="L420" s="281">
        <v>757</v>
      </c>
      <c r="M420" s="282">
        <v>757</v>
      </c>
      <c r="N420" s="280">
        <v>757</v>
      </c>
      <c r="O420" s="281">
        <v>757</v>
      </c>
      <c r="P420" s="281">
        <v>755</v>
      </c>
      <c r="Q420" s="281">
        <v>214</v>
      </c>
      <c r="R420" s="281">
        <v>753</v>
      </c>
      <c r="S420" s="281">
        <v>756</v>
      </c>
      <c r="T420" s="283">
        <f>SUM(B420:S420)</f>
        <v>11968</v>
      </c>
      <c r="U420" s="227" t="s">
        <v>56</v>
      </c>
      <c r="V420" s="284">
        <f>T407-T420</f>
        <v>16</v>
      </c>
      <c r="W420" s="285">
        <f>V420/T407</f>
        <v>1.3351134846461949E-3</v>
      </c>
    </row>
    <row r="421" spans="1:23" s="490" customFormat="1" x14ac:dyDescent="0.2">
      <c r="A421" s="286" t="s">
        <v>28</v>
      </c>
      <c r="B421" s="322"/>
      <c r="C421" s="242"/>
      <c r="D421" s="242"/>
      <c r="E421" s="242"/>
      <c r="F421" s="242"/>
      <c r="G421" s="242"/>
      <c r="H421" s="244"/>
      <c r="I421" s="242"/>
      <c r="J421" s="242"/>
      <c r="K421" s="242"/>
      <c r="L421" s="242"/>
      <c r="M421" s="372"/>
      <c r="N421" s="244"/>
      <c r="O421" s="242"/>
      <c r="P421" s="242"/>
      <c r="Q421" s="242"/>
      <c r="R421" s="242"/>
      <c r="S421" s="242"/>
      <c r="T421" s="235"/>
      <c r="U421" s="227" t="s">
        <v>57</v>
      </c>
      <c r="V421" s="227">
        <v>150.72</v>
      </c>
    </row>
    <row r="422" spans="1:23" s="490" customFormat="1" ht="13.5" thickBot="1" x14ac:dyDescent="0.25">
      <c r="A422" s="287" t="s">
        <v>26</v>
      </c>
      <c r="B422" s="374">
        <f>B421-B408</f>
        <v>0</v>
      </c>
      <c r="C422" s="386">
        <f t="shared" ref="C422:S422" si="145">C421-C408</f>
        <v>0</v>
      </c>
      <c r="D422" s="386">
        <f t="shared" si="145"/>
        <v>0</v>
      </c>
      <c r="E422" s="386">
        <f t="shared" si="145"/>
        <v>0</v>
      </c>
      <c r="F422" s="386">
        <f t="shared" si="145"/>
        <v>0</v>
      </c>
      <c r="G422" s="386">
        <f t="shared" si="145"/>
        <v>0</v>
      </c>
      <c r="H422" s="374">
        <f t="shared" si="145"/>
        <v>0</v>
      </c>
      <c r="I422" s="386">
        <f t="shared" si="145"/>
        <v>0</v>
      </c>
      <c r="J422" s="386">
        <f t="shared" si="145"/>
        <v>0</v>
      </c>
      <c r="K422" s="386">
        <f t="shared" si="145"/>
        <v>0</v>
      </c>
      <c r="L422" s="386">
        <f t="shared" si="145"/>
        <v>0</v>
      </c>
      <c r="M422" s="387">
        <f t="shared" si="145"/>
        <v>0</v>
      </c>
      <c r="N422" s="374">
        <f t="shared" si="145"/>
        <v>0</v>
      </c>
      <c r="O422" s="386">
        <f t="shared" si="145"/>
        <v>0</v>
      </c>
      <c r="P422" s="386">
        <f t="shared" si="145"/>
        <v>0</v>
      </c>
      <c r="Q422" s="386">
        <f t="shared" si="145"/>
        <v>0</v>
      </c>
      <c r="R422" s="386">
        <f t="shared" si="145"/>
        <v>0</v>
      </c>
      <c r="S422" s="386">
        <f t="shared" si="145"/>
        <v>0</v>
      </c>
      <c r="T422" s="236"/>
      <c r="U422" s="227" t="s">
        <v>26</v>
      </c>
      <c r="V422" s="227">
        <f>V421-V408</f>
        <v>12.319999999999993</v>
      </c>
    </row>
    <row r="424" spans="1:23" ht="13.5" thickBot="1" x14ac:dyDescent="0.25"/>
    <row r="425" spans="1:23" s="491" customFormat="1" ht="13.5" thickBot="1" x14ac:dyDescent="0.25">
      <c r="A425" s="247" t="s">
        <v>146</v>
      </c>
      <c r="B425" s="539" t="s">
        <v>53</v>
      </c>
      <c r="C425" s="540"/>
      <c r="D425" s="540"/>
      <c r="E425" s="540"/>
      <c r="F425" s="540"/>
      <c r="G425" s="541"/>
      <c r="H425" s="539" t="s">
        <v>75</v>
      </c>
      <c r="I425" s="540"/>
      <c r="J425" s="540"/>
      <c r="K425" s="540"/>
      <c r="L425" s="540"/>
      <c r="M425" s="541"/>
      <c r="N425" s="539" t="s">
        <v>63</v>
      </c>
      <c r="O425" s="540"/>
      <c r="P425" s="540"/>
      <c r="Q425" s="540"/>
      <c r="R425" s="540"/>
      <c r="S425" s="541"/>
      <c r="T425" s="292" t="s">
        <v>55</v>
      </c>
    </row>
    <row r="426" spans="1:23" s="491" customFormat="1" x14ac:dyDescent="0.2">
      <c r="A426" s="248" t="s">
        <v>54</v>
      </c>
      <c r="B426" s="314">
        <v>1</v>
      </c>
      <c r="C426" s="251">
        <v>2</v>
      </c>
      <c r="D426" s="251">
        <v>3</v>
      </c>
      <c r="E426" s="251">
        <v>4</v>
      </c>
      <c r="F426" s="251">
        <v>5</v>
      </c>
      <c r="G426" s="251">
        <v>6</v>
      </c>
      <c r="H426" s="314">
        <v>1</v>
      </c>
      <c r="I426" s="251">
        <v>2</v>
      </c>
      <c r="J426" s="251">
        <v>3</v>
      </c>
      <c r="K426" s="251">
        <v>4</v>
      </c>
      <c r="L426" s="251">
        <v>5</v>
      </c>
      <c r="M426" s="251">
        <v>6</v>
      </c>
      <c r="N426" s="314">
        <v>1</v>
      </c>
      <c r="O426" s="251">
        <v>2</v>
      </c>
      <c r="P426" s="251">
        <v>3</v>
      </c>
      <c r="Q426" s="251">
        <v>4</v>
      </c>
      <c r="R426" s="251">
        <v>5</v>
      </c>
      <c r="S426" s="251">
        <v>6</v>
      </c>
      <c r="T426" s="291"/>
    </row>
    <row r="427" spans="1:23" s="491" customFormat="1" x14ac:dyDescent="0.2">
      <c r="A427" s="252" t="s">
        <v>3</v>
      </c>
      <c r="B427" s="253">
        <v>3750</v>
      </c>
      <c r="C427" s="254">
        <v>3750</v>
      </c>
      <c r="D427" s="254">
        <v>3750</v>
      </c>
      <c r="E427" s="254">
        <v>3750</v>
      </c>
      <c r="F427" s="254">
        <v>3750</v>
      </c>
      <c r="G427" s="254">
        <v>3750</v>
      </c>
      <c r="H427" s="253">
        <v>3750</v>
      </c>
      <c r="I427" s="467">
        <v>3750</v>
      </c>
      <c r="J427" s="467">
        <v>3750</v>
      </c>
      <c r="K427" s="254">
        <v>3750</v>
      </c>
      <c r="L427" s="254">
        <v>3750</v>
      </c>
      <c r="M427" s="255">
        <v>3750</v>
      </c>
      <c r="N427" s="253">
        <v>3750</v>
      </c>
      <c r="O427" s="254">
        <v>3750</v>
      </c>
      <c r="P427" s="254">
        <v>3750</v>
      </c>
      <c r="Q427" s="254">
        <v>3750</v>
      </c>
      <c r="R427" s="254">
        <v>3750</v>
      </c>
      <c r="S427" s="254">
        <v>3750</v>
      </c>
      <c r="T427" s="256">
        <v>3750</v>
      </c>
    </row>
    <row r="428" spans="1:23" s="491" customFormat="1" x14ac:dyDescent="0.2">
      <c r="A428" s="257" t="s">
        <v>6</v>
      </c>
      <c r="B428" s="258">
        <v>3987.0731707317073</v>
      </c>
      <c r="C428" s="259">
        <v>3871.2820512820513</v>
      </c>
      <c r="D428" s="259">
        <v>3928.5714285714284</v>
      </c>
      <c r="E428" s="259">
        <v>3923.75</v>
      </c>
      <c r="F428" s="259">
        <v>3957.6744186046512</v>
      </c>
      <c r="G428" s="259">
        <v>3932.1951219512193</v>
      </c>
      <c r="H428" s="258">
        <v>3864.2105263157896</v>
      </c>
      <c r="I428" s="468">
        <v>3906.8292682926831</v>
      </c>
      <c r="J428" s="468">
        <v>4041.7073170731705</v>
      </c>
      <c r="K428" s="259">
        <v>4003.5294117647059</v>
      </c>
      <c r="L428" s="259">
        <v>3887.75</v>
      </c>
      <c r="M428" s="260">
        <v>4012.0454545454545</v>
      </c>
      <c r="N428" s="258">
        <v>3841.590909090909</v>
      </c>
      <c r="O428" s="259">
        <v>3953</v>
      </c>
      <c r="P428" s="259">
        <v>3854.6808510638298</v>
      </c>
      <c r="Q428" s="259">
        <v>3963.125</v>
      </c>
      <c r="R428" s="259">
        <v>3900.2564102564102</v>
      </c>
      <c r="S428" s="259">
        <v>3780</v>
      </c>
      <c r="T428" s="261">
        <v>3917.9166666666665</v>
      </c>
    </row>
    <row r="429" spans="1:23" s="491" customFormat="1" x14ac:dyDescent="0.2">
      <c r="A429" s="248" t="s">
        <v>7</v>
      </c>
      <c r="B429" s="262">
        <v>70.731707317073173</v>
      </c>
      <c r="C429" s="263">
        <v>87.179487179487182</v>
      </c>
      <c r="D429" s="263">
        <v>88.095238095238102</v>
      </c>
      <c r="E429" s="263">
        <v>75</v>
      </c>
      <c r="F429" s="263">
        <v>83.720930232558146</v>
      </c>
      <c r="G429" s="263">
        <v>87.804878048780495</v>
      </c>
      <c r="H429" s="262">
        <v>84.21052631578948</v>
      </c>
      <c r="I429" s="469">
        <v>78.048780487804876</v>
      </c>
      <c r="J429" s="469">
        <v>90.243902439024396</v>
      </c>
      <c r="K429" s="469">
        <v>82.352941176470594</v>
      </c>
      <c r="L429" s="469">
        <v>77.5</v>
      </c>
      <c r="M429" s="264">
        <v>79.545454545454547</v>
      </c>
      <c r="N429" s="262">
        <v>90.909090909090907</v>
      </c>
      <c r="O429" s="263">
        <v>87.5</v>
      </c>
      <c r="P429" s="263">
        <v>91.489361702127653</v>
      </c>
      <c r="Q429" s="263">
        <v>62.5</v>
      </c>
      <c r="R429" s="263">
        <v>71.794871794871796</v>
      </c>
      <c r="S429" s="263">
        <v>83.720930232558146</v>
      </c>
      <c r="T429" s="265">
        <v>82.44047619047619</v>
      </c>
      <c r="V429" s="227"/>
    </row>
    <row r="430" spans="1:23" s="491" customFormat="1" x14ac:dyDescent="0.2">
      <c r="A430" s="248" t="s">
        <v>8</v>
      </c>
      <c r="B430" s="266">
        <v>8.334889043370515E-2</v>
      </c>
      <c r="C430" s="267">
        <v>7.1161763004412182E-2</v>
      </c>
      <c r="D430" s="267">
        <v>7.4615488166868804E-2</v>
      </c>
      <c r="E430" s="267">
        <v>9.0456162938689855E-2</v>
      </c>
      <c r="F430" s="267">
        <v>8.0498235733119247E-2</v>
      </c>
      <c r="G430" s="267">
        <v>7.0094072432009463E-2</v>
      </c>
      <c r="H430" s="266">
        <v>7.2334774528151305E-2</v>
      </c>
      <c r="I430" s="455">
        <v>8.4678976784695964E-2</v>
      </c>
      <c r="J430" s="455">
        <v>6.6978456067533151E-2</v>
      </c>
      <c r="K430" s="267">
        <v>8.0815056134457941E-2</v>
      </c>
      <c r="L430" s="267">
        <v>8.2747708875874418E-2</v>
      </c>
      <c r="M430" s="268">
        <v>7.2822527329679365E-2</v>
      </c>
      <c r="N430" s="266">
        <v>6.8700960848651946E-2</v>
      </c>
      <c r="O430" s="267">
        <v>6.3177805902968481E-2</v>
      </c>
      <c r="P430" s="267">
        <v>6.7341786561979269E-2</v>
      </c>
      <c r="Q430" s="267">
        <v>0.11104399299724461</v>
      </c>
      <c r="R430" s="267">
        <v>9.2699758546818709E-2</v>
      </c>
      <c r="S430" s="267">
        <v>6.9804812421145848E-2</v>
      </c>
      <c r="T430" s="269">
        <v>7.8556755301566153E-2</v>
      </c>
      <c r="V430" s="227"/>
    </row>
    <row r="431" spans="1:23" s="491" customFormat="1" x14ac:dyDescent="0.2">
      <c r="A431" s="257" t="s">
        <v>1</v>
      </c>
      <c r="B431" s="270">
        <f>B428/B427*100-100</f>
        <v>6.3219512195122007</v>
      </c>
      <c r="C431" s="271">
        <f t="shared" ref="C431:E431" si="146">C428/C427*100-100</f>
        <v>3.2341880341880227</v>
      </c>
      <c r="D431" s="271">
        <f t="shared" si="146"/>
        <v>4.7619047619047734</v>
      </c>
      <c r="E431" s="271">
        <f t="shared" si="146"/>
        <v>4.63333333333334</v>
      </c>
      <c r="F431" s="271">
        <f>F428/F427*100-100</f>
        <v>5.5379844961240394</v>
      </c>
      <c r="G431" s="271">
        <f t="shared" ref="G431:T431" si="147">G428/G427*100-100</f>
        <v>4.8585365853658544</v>
      </c>
      <c r="H431" s="270">
        <f t="shared" si="147"/>
        <v>3.0456140350877234</v>
      </c>
      <c r="I431" s="271">
        <f t="shared" si="147"/>
        <v>4.1821138211382163</v>
      </c>
      <c r="J431" s="271">
        <f t="shared" si="147"/>
        <v>7.7788617886178884</v>
      </c>
      <c r="K431" s="271">
        <f t="shared" si="147"/>
        <v>6.7607843137254804</v>
      </c>
      <c r="L431" s="271">
        <f t="shared" si="147"/>
        <v>3.673333333333332</v>
      </c>
      <c r="M431" s="272">
        <f t="shared" si="147"/>
        <v>6.9878787878787847</v>
      </c>
      <c r="N431" s="270">
        <f t="shared" si="147"/>
        <v>2.4424242424242522</v>
      </c>
      <c r="O431" s="271">
        <f t="shared" si="147"/>
        <v>5.4133333333333411</v>
      </c>
      <c r="P431" s="271">
        <f t="shared" si="147"/>
        <v>2.7914893617021335</v>
      </c>
      <c r="Q431" s="271">
        <f t="shared" si="147"/>
        <v>5.6833333333333229</v>
      </c>
      <c r="R431" s="271">
        <f t="shared" si="147"/>
        <v>4.0068376068375926</v>
      </c>
      <c r="S431" s="271">
        <f t="shared" si="147"/>
        <v>0.79999999999999716</v>
      </c>
      <c r="T431" s="273">
        <f t="shared" si="147"/>
        <v>4.4777777777777743</v>
      </c>
      <c r="U431" s="347"/>
      <c r="V431" s="227"/>
    </row>
    <row r="432" spans="1:23" s="491" customFormat="1" ht="13.5" thickBot="1" x14ac:dyDescent="0.25">
      <c r="A432" s="274" t="s">
        <v>27</v>
      </c>
      <c r="B432" s="275">
        <f>B428-B415</f>
        <v>229.7262319561969</v>
      </c>
      <c r="C432" s="276">
        <f t="shared" ref="C432:T432" si="148">C428-C415</f>
        <v>77.243589743589837</v>
      </c>
      <c r="D432" s="276">
        <f t="shared" si="148"/>
        <v>155.71428571428578</v>
      </c>
      <c r="E432" s="276">
        <f t="shared" si="148"/>
        <v>45.75</v>
      </c>
      <c r="F432" s="276">
        <f t="shared" si="148"/>
        <v>244.54941860465124</v>
      </c>
      <c r="G432" s="276">
        <f t="shared" si="148"/>
        <v>123.86178861788585</v>
      </c>
      <c r="H432" s="275">
        <f t="shared" si="148"/>
        <v>15.76608187134525</v>
      </c>
      <c r="I432" s="276">
        <f t="shared" si="148"/>
        <v>-1.7421602787453594</v>
      </c>
      <c r="J432" s="276">
        <f t="shared" si="148"/>
        <v>21.025498891352527</v>
      </c>
      <c r="K432" s="276">
        <f t="shared" si="148"/>
        <v>108.23529411764684</v>
      </c>
      <c r="L432" s="276">
        <f t="shared" si="148"/>
        <v>77.137755102040956</v>
      </c>
      <c r="M432" s="277">
        <f t="shared" si="148"/>
        <v>166.62878787878799</v>
      </c>
      <c r="N432" s="275">
        <f t="shared" si="148"/>
        <v>-12.32213438735198</v>
      </c>
      <c r="O432" s="276">
        <f t="shared" si="148"/>
        <v>109.92307692307713</v>
      </c>
      <c r="P432" s="276">
        <f t="shared" si="148"/>
        <v>52.640034737299175</v>
      </c>
      <c r="Q432" s="276">
        <f t="shared" si="148"/>
        <v>49.375</v>
      </c>
      <c r="R432" s="276">
        <f t="shared" si="148"/>
        <v>93.21937321937321</v>
      </c>
      <c r="S432" s="276">
        <f t="shared" si="148"/>
        <v>-8</v>
      </c>
      <c r="T432" s="278">
        <f t="shared" si="148"/>
        <v>90.198717948717785</v>
      </c>
      <c r="V432" s="227"/>
    </row>
    <row r="433" spans="1:23" s="491" customFormat="1" x14ac:dyDescent="0.2">
      <c r="A433" s="279" t="s">
        <v>51</v>
      </c>
      <c r="B433" s="280">
        <v>751</v>
      </c>
      <c r="C433" s="281">
        <v>751</v>
      </c>
      <c r="D433" s="281">
        <v>756</v>
      </c>
      <c r="E433" s="281">
        <v>210</v>
      </c>
      <c r="F433" s="281">
        <v>756</v>
      </c>
      <c r="G433" s="281">
        <v>757</v>
      </c>
      <c r="H433" s="280">
        <v>753</v>
      </c>
      <c r="I433" s="281">
        <v>753</v>
      </c>
      <c r="J433" s="281">
        <v>751</v>
      </c>
      <c r="K433" s="281">
        <v>210</v>
      </c>
      <c r="L433" s="281">
        <v>757</v>
      </c>
      <c r="M433" s="282">
        <v>757</v>
      </c>
      <c r="N433" s="280">
        <v>757</v>
      </c>
      <c r="O433" s="281">
        <v>757</v>
      </c>
      <c r="P433" s="281">
        <v>755</v>
      </c>
      <c r="Q433" s="281">
        <v>214</v>
      </c>
      <c r="R433" s="281">
        <v>753</v>
      </c>
      <c r="S433" s="281">
        <v>756</v>
      </c>
      <c r="T433" s="283">
        <f>SUM(B433:S433)</f>
        <v>11954</v>
      </c>
      <c r="U433" s="227" t="s">
        <v>56</v>
      </c>
      <c r="V433" s="284">
        <f>T420-T433</f>
        <v>14</v>
      </c>
      <c r="W433" s="285">
        <f>V433/T420</f>
        <v>1.1697860962566844E-3</v>
      </c>
    </row>
    <row r="434" spans="1:23" s="491" customFormat="1" x14ac:dyDescent="0.2">
      <c r="A434" s="286" t="s">
        <v>28</v>
      </c>
      <c r="B434" s="322"/>
      <c r="C434" s="242"/>
      <c r="D434" s="242"/>
      <c r="E434" s="242"/>
      <c r="F434" s="242"/>
      <c r="G434" s="242"/>
      <c r="H434" s="244"/>
      <c r="I434" s="242"/>
      <c r="J434" s="242"/>
      <c r="K434" s="242"/>
      <c r="L434" s="242"/>
      <c r="M434" s="372"/>
      <c r="N434" s="244"/>
      <c r="O434" s="242"/>
      <c r="P434" s="242"/>
      <c r="Q434" s="242"/>
      <c r="R434" s="242"/>
      <c r="S434" s="242"/>
      <c r="T434" s="235"/>
      <c r="U434" s="227" t="s">
        <v>57</v>
      </c>
      <c r="V434" s="227">
        <v>161.05000000000001</v>
      </c>
    </row>
    <row r="435" spans="1:23" s="491" customFormat="1" ht="13.5" thickBot="1" x14ac:dyDescent="0.25">
      <c r="A435" s="287" t="s">
        <v>26</v>
      </c>
      <c r="B435" s="374">
        <f>B434-B421</f>
        <v>0</v>
      </c>
      <c r="C435" s="386">
        <f t="shared" ref="C435:S435" si="149">C434-C421</f>
        <v>0</v>
      </c>
      <c r="D435" s="386">
        <f t="shared" si="149"/>
        <v>0</v>
      </c>
      <c r="E435" s="386">
        <f t="shared" si="149"/>
        <v>0</v>
      </c>
      <c r="F435" s="386">
        <f t="shared" si="149"/>
        <v>0</v>
      </c>
      <c r="G435" s="386">
        <f t="shared" si="149"/>
        <v>0</v>
      </c>
      <c r="H435" s="374">
        <f t="shared" si="149"/>
        <v>0</v>
      </c>
      <c r="I435" s="386">
        <f t="shared" si="149"/>
        <v>0</v>
      </c>
      <c r="J435" s="386">
        <f t="shared" si="149"/>
        <v>0</v>
      </c>
      <c r="K435" s="386">
        <f t="shared" si="149"/>
        <v>0</v>
      </c>
      <c r="L435" s="386">
        <f t="shared" si="149"/>
        <v>0</v>
      </c>
      <c r="M435" s="387">
        <f t="shared" si="149"/>
        <v>0</v>
      </c>
      <c r="N435" s="374">
        <f t="shared" si="149"/>
        <v>0</v>
      </c>
      <c r="O435" s="386">
        <f t="shared" si="149"/>
        <v>0</v>
      </c>
      <c r="P435" s="386">
        <f t="shared" si="149"/>
        <v>0</v>
      </c>
      <c r="Q435" s="386">
        <f t="shared" si="149"/>
        <v>0</v>
      </c>
      <c r="R435" s="386">
        <f t="shared" si="149"/>
        <v>0</v>
      </c>
      <c r="S435" s="386">
        <f t="shared" si="149"/>
        <v>0</v>
      </c>
      <c r="T435" s="236"/>
      <c r="U435" s="227" t="s">
        <v>26</v>
      </c>
      <c r="V435" s="227">
        <f>V434-V421</f>
        <v>10.330000000000013</v>
      </c>
    </row>
    <row r="437" spans="1:23" ht="13.5" thickBot="1" x14ac:dyDescent="0.25"/>
    <row r="438" spans="1:23" s="492" customFormat="1" ht="13.5" thickBot="1" x14ac:dyDescent="0.25">
      <c r="A438" s="247" t="s">
        <v>148</v>
      </c>
      <c r="B438" s="539" t="s">
        <v>53</v>
      </c>
      <c r="C438" s="540"/>
      <c r="D438" s="540"/>
      <c r="E438" s="540"/>
      <c r="F438" s="540"/>
      <c r="G438" s="541"/>
      <c r="H438" s="539" t="s">
        <v>75</v>
      </c>
      <c r="I438" s="540"/>
      <c r="J438" s="540"/>
      <c r="K438" s="540"/>
      <c r="L438" s="540"/>
      <c r="M438" s="541"/>
      <c r="N438" s="539" t="s">
        <v>63</v>
      </c>
      <c r="O438" s="540"/>
      <c r="P438" s="540"/>
      <c r="Q438" s="540"/>
      <c r="R438" s="540"/>
      <c r="S438" s="541"/>
      <c r="T438" s="292" t="s">
        <v>55</v>
      </c>
    </row>
    <row r="439" spans="1:23" s="492" customFormat="1" x14ac:dyDescent="0.2">
      <c r="A439" s="248" t="s">
        <v>54</v>
      </c>
      <c r="B439" s="314">
        <v>1</v>
      </c>
      <c r="C439" s="251">
        <v>2</v>
      </c>
      <c r="D439" s="251">
        <v>3</v>
      </c>
      <c r="E439" s="251">
        <v>4</v>
      </c>
      <c r="F439" s="251">
        <v>5</v>
      </c>
      <c r="G439" s="251">
        <v>6</v>
      </c>
      <c r="H439" s="314">
        <v>1</v>
      </c>
      <c r="I439" s="251">
        <v>2</v>
      </c>
      <c r="J439" s="251">
        <v>3</v>
      </c>
      <c r="K439" s="251">
        <v>4</v>
      </c>
      <c r="L439" s="251">
        <v>5</v>
      </c>
      <c r="M439" s="251">
        <v>6</v>
      </c>
      <c r="N439" s="314">
        <v>1</v>
      </c>
      <c r="O439" s="251">
        <v>2</v>
      </c>
      <c r="P439" s="251">
        <v>3</v>
      </c>
      <c r="Q439" s="251">
        <v>4</v>
      </c>
      <c r="R439" s="251">
        <v>5</v>
      </c>
      <c r="S439" s="251">
        <v>6</v>
      </c>
      <c r="T439" s="291"/>
    </row>
    <row r="440" spans="1:23" s="492" customFormat="1" x14ac:dyDescent="0.2">
      <c r="A440" s="252" t="s">
        <v>3</v>
      </c>
      <c r="B440" s="253">
        <v>3820</v>
      </c>
      <c r="C440" s="254">
        <v>3820</v>
      </c>
      <c r="D440" s="254">
        <v>3820</v>
      </c>
      <c r="E440" s="254">
        <v>3820</v>
      </c>
      <c r="F440" s="254">
        <v>3820</v>
      </c>
      <c r="G440" s="254">
        <v>3820</v>
      </c>
      <c r="H440" s="253">
        <v>3820</v>
      </c>
      <c r="I440" s="467">
        <v>3820</v>
      </c>
      <c r="J440" s="467">
        <v>3820</v>
      </c>
      <c r="K440" s="254">
        <v>3820</v>
      </c>
      <c r="L440" s="254">
        <v>3820</v>
      </c>
      <c r="M440" s="255">
        <v>3820</v>
      </c>
      <c r="N440" s="253">
        <v>3820</v>
      </c>
      <c r="O440" s="254">
        <v>3820</v>
      </c>
      <c r="P440" s="254">
        <v>3820</v>
      </c>
      <c r="Q440" s="254">
        <v>3820</v>
      </c>
      <c r="R440" s="254">
        <v>3820</v>
      </c>
      <c r="S440" s="254">
        <v>3820</v>
      </c>
      <c r="T440" s="256">
        <v>3820</v>
      </c>
    </row>
    <row r="441" spans="1:23" s="492" customFormat="1" x14ac:dyDescent="0.2">
      <c r="A441" s="257" t="s">
        <v>6</v>
      </c>
      <c r="B441" s="258">
        <v>3973.2608695652175</v>
      </c>
      <c r="C441" s="259">
        <v>4084.8936170212764</v>
      </c>
      <c r="D441" s="259">
        <v>4110</v>
      </c>
      <c r="E441" s="259">
        <v>4059.375</v>
      </c>
      <c r="F441" s="259">
        <v>3966.2790697674418</v>
      </c>
      <c r="G441" s="259">
        <v>4028.8636363636365</v>
      </c>
      <c r="H441" s="258">
        <v>4033.4042553191489</v>
      </c>
      <c r="I441" s="468">
        <v>4009.8113207547171</v>
      </c>
      <c r="J441" s="468">
        <v>4153.4693877551017</v>
      </c>
      <c r="K441" s="259">
        <v>4063.6363636363635</v>
      </c>
      <c r="L441" s="259">
        <v>4028</v>
      </c>
      <c r="M441" s="260">
        <v>4007.1875</v>
      </c>
      <c r="N441" s="258">
        <v>4040.8695652173915</v>
      </c>
      <c r="O441" s="259">
        <v>3994.1304347826085</v>
      </c>
      <c r="P441" s="259">
        <v>4047.4</v>
      </c>
      <c r="Q441" s="259">
        <v>3922.5</v>
      </c>
      <c r="R441" s="259">
        <v>4030.612244897959</v>
      </c>
      <c r="S441" s="259">
        <v>4055.090909090909</v>
      </c>
      <c r="T441" s="261">
        <v>4035.5094339622642</v>
      </c>
    </row>
    <row r="442" spans="1:23" s="492" customFormat="1" x14ac:dyDescent="0.2">
      <c r="A442" s="248" t="s">
        <v>7</v>
      </c>
      <c r="B442" s="262">
        <v>89.130434782608702</v>
      </c>
      <c r="C442" s="263">
        <v>85.106382978723403</v>
      </c>
      <c r="D442" s="263">
        <v>88.372093023255815</v>
      </c>
      <c r="E442" s="263">
        <v>100</v>
      </c>
      <c r="F442" s="263">
        <v>95.348837209302332</v>
      </c>
      <c r="G442" s="263">
        <v>88.63636363636364</v>
      </c>
      <c r="H442" s="262">
        <v>82.978723404255319</v>
      </c>
      <c r="I442" s="469">
        <v>88.679245283018872</v>
      </c>
      <c r="J442" s="469">
        <v>83.673469387755105</v>
      </c>
      <c r="K442" s="469">
        <v>95.454545454545453</v>
      </c>
      <c r="L442" s="469">
        <v>80</v>
      </c>
      <c r="M442" s="264">
        <v>89.0625</v>
      </c>
      <c r="N442" s="262">
        <v>76.086956521739125</v>
      </c>
      <c r="O442" s="263">
        <v>86.956521739130437</v>
      </c>
      <c r="P442" s="263">
        <v>96</v>
      </c>
      <c r="Q442" s="263">
        <v>95</v>
      </c>
      <c r="R442" s="263">
        <v>91.836734693877546</v>
      </c>
      <c r="S442" s="263">
        <v>92.727272727272734</v>
      </c>
      <c r="T442" s="265">
        <v>86.79245283018868</v>
      </c>
      <c r="V442" s="227"/>
    </row>
    <row r="443" spans="1:23" s="492" customFormat="1" x14ac:dyDescent="0.2">
      <c r="A443" s="248" t="s">
        <v>8</v>
      </c>
      <c r="B443" s="266">
        <v>6.6677891229696626E-2</v>
      </c>
      <c r="C443" s="267">
        <v>7.0819518155363095E-2</v>
      </c>
      <c r="D443" s="267">
        <v>7.2970063824209758E-2</v>
      </c>
      <c r="E443" s="267">
        <v>4.3403543141857251E-2</v>
      </c>
      <c r="F443" s="267">
        <v>5.9480200411283199E-2</v>
      </c>
      <c r="G443" s="267">
        <v>7.2175272418539799E-2</v>
      </c>
      <c r="H443" s="266">
        <v>7.7688791159836304E-2</v>
      </c>
      <c r="I443" s="455">
        <v>6.6746688163403706E-2</v>
      </c>
      <c r="J443" s="455">
        <v>7.4220047086913168E-2</v>
      </c>
      <c r="K443" s="267">
        <v>5.5833476473579641E-2</v>
      </c>
      <c r="L443" s="267">
        <v>7.4299987328329098E-2</v>
      </c>
      <c r="M443" s="268">
        <v>6.956945497219244E-2</v>
      </c>
      <c r="N443" s="266">
        <v>7.8161731365294612E-2</v>
      </c>
      <c r="O443" s="267">
        <v>6.4156306694030649E-2</v>
      </c>
      <c r="P443" s="267">
        <v>5.7505351324680327E-2</v>
      </c>
      <c r="Q443" s="267">
        <v>6.2044506036123534E-2</v>
      </c>
      <c r="R443" s="267">
        <v>5.2279161426289716E-2</v>
      </c>
      <c r="S443" s="267">
        <v>5.9244378017287658E-2</v>
      </c>
      <c r="T443" s="269">
        <v>6.8356335663823362E-2</v>
      </c>
      <c r="V443" s="227"/>
    </row>
    <row r="444" spans="1:23" s="492" customFormat="1" x14ac:dyDescent="0.2">
      <c r="A444" s="257" t="s">
        <v>1</v>
      </c>
      <c r="B444" s="270">
        <f>B441/B440*100-100</f>
        <v>4.0120646483041185</v>
      </c>
      <c r="C444" s="271">
        <f t="shared" ref="C444:E444" si="150">C441/C440*100-100</f>
        <v>6.9343878801381322</v>
      </c>
      <c r="D444" s="271">
        <f t="shared" si="150"/>
        <v>7.5916230366492243</v>
      </c>
      <c r="E444" s="271">
        <f t="shared" si="150"/>
        <v>6.2663612565444993</v>
      </c>
      <c r="F444" s="271">
        <f>F441/F440*100-100</f>
        <v>3.8292950200901004</v>
      </c>
      <c r="G444" s="271">
        <f t="shared" ref="G444:T444" si="151">G441/G440*100-100</f>
        <v>5.4676344597810669</v>
      </c>
      <c r="H444" s="270">
        <f t="shared" si="151"/>
        <v>5.5864988303442118</v>
      </c>
      <c r="I444" s="271">
        <f t="shared" si="151"/>
        <v>4.9688827422700683</v>
      </c>
      <c r="J444" s="271">
        <f t="shared" si="151"/>
        <v>8.7295651244791088</v>
      </c>
      <c r="K444" s="271">
        <f t="shared" si="151"/>
        <v>6.3779152784388344</v>
      </c>
      <c r="L444" s="271">
        <f t="shared" si="151"/>
        <v>5.4450261780104796</v>
      </c>
      <c r="M444" s="272">
        <f t="shared" si="151"/>
        <v>4.9001963350785473</v>
      </c>
      <c r="N444" s="270">
        <f t="shared" si="151"/>
        <v>5.7819257910311848</v>
      </c>
      <c r="O444" s="271">
        <f t="shared" si="151"/>
        <v>4.5583883450944569</v>
      </c>
      <c r="P444" s="271">
        <f t="shared" si="151"/>
        <v>5.9528795811518194</v>
      </c>
      <c r="Q444" s="271">
        <f t="shared" si="151"/>
        <v>2.6832460732984345</v>
      </c>
      <c r="R444" s="271">
        <f t="shared" si="151"/>
        <v>5.5134095523025906</v>
      </c>
      <c r="S444" s="271">
        <f t="shared" si="151"/>
        <v>6.1542122798667265</v>
      </c>
      <c r="T444" s="273">
        <f t="shared" si="151"/>
        <v>5.6416082189074501</v>
      </c>
      <c r="U444" s="347"/>
      <c r="V444" s="227"/>
    </row>
    <row r="445" spans="1:23" s="492" customFormat="1" ht="13.5" thickBot="1" x14ac:dyDescent="0.25">
      <c r="A445" s="274" t="s">
        <v>27</v>
      </c>
      <c r="B445" s="275">
        <f>B441-B428</f>
        <v>-13.81230116648976</v>
      </c>
      <c r="C445" s="276">
        <f t="shared" ref="C445:T445" si="152">C441-C428</f>
        <v>213.61156573922517</v>
      </c>
      <c r="D445" s="276">
        <f t="shared" si="152"/>
        <v>181.42857142857156</v>
      </c>
      <c r="E445" s="276">
        <f t="shared" si="152"/>
        <v>135.625</v>
      </c>
      <c r="F445" s="276">
        <f t="shared" si="152"/>
        <v>8.6046511627905602</v>
      </c>
      <c r="G445" s="276">
        <f t="shared" si="152"/>
        <v>96.668514412417153</v>
      </c>
      <c r="H445" s="275">
        <f t="shared" si="152"/>
        <v>169.19372900335929</v>
      </c>
      <c r="I445" s="276">
        <f t="shared" si="152"/>
        <v>102.98205246203406</v>
      </c>
      <c r="J445" s="276">
        <f t="shared" si="152"/>
        <v>111.76207068193116</v>
      </c>
      <c r="K445" s="276">
        <f t="shared" si="152"/>
        <v>60.106951871657657</v>
      </c>
      <c r="L445" s="276">
        <f t="shared" si="152"/>
        <v>140.25</v>
      </c>
      <c r="M445" s="277">
        <f t="shared" si="152"/>
        <v>-4.8579545454545041</v>
      </c>
      <c r="N445" s="275">
        <f t="shared" si="152"/>
        <v>199.27865612648247</v>
      </c>
      <c r="O445" s="276">
        <f t="shared" si="152"/>
        <v>41.130434782608518</v>
      </c>
      <c r="P445" s="276">
        <f t="shared" si="152"/>
        <v>192.71914893617031</v>
      </c>
      <c r="Q445" s="276">
        <f t="shared" si="152"/>
        <v>-40.625</v>
      </c>
      <c r="R445" s="276">
        <f t="shared" si="152"/>
        <v>130.35583464154888</v>
      </c>
      <c r="S445" s="276">
        <f t="shared" si="152"/>
        <v>275.09090909090901</v>
      </c>
      <c r="T445" s="278">
        <f t="shared" si="152"/>
        <v>117.5927672955977</v>
      </c>
      <c r="V445" s="227"/>
    </row>
    <row r="446" spans="1:23" s="492" customFormat="1" x14ac:dyDescent="0.2">
      <c r="A446" s="279" t="s">
        <v>51</v>
      </c>
      <c r="B446" s="280">
        <v>750</v>
      </c>
      <c r="C446" s="281">
        <v>747</v>
      </c>
      <c r="D446" s="281">
        <v>756</v>
      </c>
      <c r="E446" s="281">
        <v>209</v>
      </c>
      <c r="F446" s="281">
        <v>756</v>
      </c>
      <c r="G446" s="281">
        <v>757</v>
      </c>
      <c r="H446" s="280">
        <v>752</v>
      </c>
      <c r="I446" s="281">
        <v>752</v>
      </c>
      <c r="J446" s="281">
        <v>749</v>
      </c>
      <c r="K446" s="281">
        <v>209</v>
      </c>
      <c r="L446" s="281">
        <v>757</v>
      </c>
      <c r="M446" s="282">
        <v>756</v>
      </c>
      <c r="N446" s="280">
        <v>755</v>
      </c>
      <c r="O446" s="281">
        <v>756</v>
      </c>
      <c r="P446" s="281">
        <v>754</v>
      </c>
      <c r="Q446" s="281">
        <v>213</v>
      </c>
      <c r="R446" s="281">
        <v>753</v>
      </c>
      <c r="S446" s="281">
        <v>755</v>
      </c>
      <c r="T446" s="283">
        <f>SUM(B446:S446)</f>
        <v>11936</v>
      </c>
      <c r="U446" s="227" t="s">
        <v>56</v>
      </c>
      <c r="V446" s="284">
        <f>T433-T446</f>
        <v>18</v>
      </c>
      <c r="W446" s="285">
        <f>V446/T433</f>
        <v>1.5057721264848587E-3</v>
      </c>
    </row>
    <row r="447" spans="1:23" s="492" customFormat="1" x14ac:dyDescent="0.2">
      <c r="A447" s="286" t="s">
        <v>28</v>
      </c>
      <c r="B447" s="322"/>
      <c r="C447" s="242"/>
      <c r="D447" s="242"/>
      <c r="E447" s="242"/>
      <c r="F447" s="242"/>
      <c r="G447" s="242"/>
      <c r="H447" s="244"/>
      <c r="I447" s="242"/>
      <c r="J447" s="242"/>
      <c r="K447" s="242"/>
      <c r="L447" s="242"/>
      <c r="M447" s="372"/>
      <c r="N447" s="244"/>
      <c r="O447" s="242"/>
      <c r="P447" s="242"/>
      <c r="Q447" s="242"/>
      <c r="R447" s="242"/>
      <c r="S447" s="242"/>
      <c r="T447" s="235"/>
      <c r="U447" s="227" t="s">
        <v>57</v>
      </c>
      <c r="V447" s="227">
        <v>162.28</v>
      </c>
    </row>
    <row r="448" spans="1:23" s="492" customFormat="1" ht="13.5" thickBot="1" x14ac:dyDescent="0.25">
      <c r="A448" s="287" t="s">
        <v>26</v>
      </c>
      <c r="B448" s="374">
        <f>B447-B434</f>
        <v>0</v>
      </c>
      <c r="C448" s="386">
        <f t="shared" ref="C448:S448" si="153">C447-C434</f>
        <v>0</v>
      </c>
      <c r="D448" s="386">
        <f t="shared" si="153"/>
        <v>0</v>
      </c>
      <c r="E448" s="386">
        <f t="shared" si="153"/>
        <v>0</v>
      </c>
      <c r="F448" s="386">
        <f t="shared" si="153"/>
        <v>0</v>
      </c>
      <c r="G448" s="386">
        <f t="shared" si="153"/>
        <v>0</v>
      </c>
      <c r="H448" s="374">
        <f t="shared" si="153"/>
        <v>0</v>
      </c>
      <c r="I448" s="386">
        <f t="shared" si="153"/>
        <v>0</v>
      </c>
      <c r="J448" s="386">
        <f t="shared" si="153"/>
        <v>0</v>
      </c>
      <c r="K448" s="386">
        <f t="shared" si="153"/>
        <v>0</v>
      </c>
      <c r="L448" s="386">
        <f t="shared" si="153"/>
        <v>0</v>
      </c>
      <c r="M448" s="387">
        <f t="shared" si="153"/>
        <v>0</v>
      </c>
      <c r="N448" s="374">
        <f t="shared" si="153"/>
        <v>0</v>
      </c>
      <c r="O448" s="386">
        <f t="shared" si="153"/>
        <v>0</v>
      </c>
      <c r="P448" s="386">
        <f t="shared" si="153"/>
        <v>0</v>
      </c>
      <c r="Q448" s="386">
        <f t="shared" si="153"/>
        <v>0</v>
      </c>
      <c r="R448" s="386">
        <f t="shared" si="153"/>
        <v>0</v>
      </c>
      <c r="S448" s="386">
        <f t="shared" si="153"/>
        <v>0</v>
      </c>
      <c r="T448" s="236"/>
      <c r="U448" s="227" t="s">
        <v>26</v>
      </c>
      <c r="V448" s="227">
        <f>V447-V434</f>
        <v>1.2299999999999898</v>
      </c>
    </row>
    <row r="450" spans="1:24" ht="13.5" thickBot="1" x14ac:dyDescent="0.25"/>
    <row r="451" spans="1:24" s="493" customFormat="1" ht="13.5" thickBot="1" x14ac:dyDescent="0.25">
      <c r="A451" s="247" t="s">
        <v>149</v>
      </c>
      <c r="B451" s="539" t="s">
        <v>53</v>
      </c>
      <c r="C451" s="540"/>
      <c r="D451" s="540"/>
      <c r="E451" s="540"/>
      <c r="F451" s="540"/>
      <c r="G451" s="541"/>
      <c r="H451" s="539" t="s">
        <v>75</v>
      </c>
      <c r="I451" s="540"/>
      <c r="J451" s="540"/>
      <c r="K451" s="540"/>
      <c r="L451" s="540"/>
      <c r="M451" s="541"/>
      <c r="N451" s="539" t="s">
        <v>63</v>
      </c>
      <c r="O451" s="540"/>
      <c r="P451" s="540"/>
      <c r="Q451" s="540"/>
      <c r="R451" s="540"/>
      <c r="S451" s="541"/>
      <c r="T451" s="292" t="s">
        <v>55</v>
      </c>
    </row>
    <row r="452" spans="1:24" s="493" customFormat="1" x14ac:dyDescent="0.2">
      <c r="A452" s="248" t="s">
        <v>54</v>
      </c>
      <c r="B452" s="314">
        <v>1</v>
      </c>
      <c r="C452" s="251">
        <v>2</v>
      </c>
      <c r="D452" s="251">
        <v>3</v>
      </c>
      <c r="E452" s="251">
        <v>4</v>
      </c>
      <c r="F452" s="251">
        <v>5</v>
      </c>
      <c r="G452" s="251">
        <v>6</v>
      </c>
      <c r="H452" s="314">
        <v>1</v>
      </c>
      <c r="I452" s="251">
        <v>2</v>
      </c>
      <c r="J452" s="251">
        <v>3</v>
      </c>
      <c r="K452" s="251">
        <v>4</v>
      </c>
      <c r="L452" s="251">
        <v>5</v>
      </c>
      <c r="M452" s="251">
        <v>6</v>
      </c>
      <c r="N452" s="314">
        <v>1</v>
      </c>
      <c r="O452" s="251">
        <v>2</v>
      </c>
      <c r="P452" s="251">
        <v>3</v>
      </c>
      <c r="Q452" s="251">
        <v>4</v>
      </c>
      <c r="R452" s="251">
        <v>5</v>
      </c>
      <c r="S452" s="251">
        <v>6</v>
      </c>
      <c r="T452" s="291"/>
    </row>
    <row r="453" spans="1:24" s="493" customFormat="1" x14ac:dyDescent="0.2">
      <c r="A453" s="252" t="s">
        <v>3</v>
      </c>
      <c r="B453" s="253">
        <v>3870</v>
      </c>
      <c r="C453" s="254">
        <v>3870</v>
      </c>
      <c r="D453" s="254">
        <v>3870</v>
      </c>
      <c r="E453" s="254">
        <v>3870</v>
      </c>
      <c r="F453" s="254">
        <v>3870</v>
      </c>
      <c r="G453" s="254">
        <v>3870</v>
      </c>
      <c r="H453" s="253">
        <v>3870</v>
      </c>
      <c r="I453" s="467">
        <v>3870</v>
      </c>
      <c r="J453" s="467">
        <v>3870</v>
      </c>
      <c r="K453" s="254">
        <v>3870</v>
      </c>
      <c r="L453" s="254">
        <v>3870</v>
      </c>
      <c r="M453" s="255">
        <v>3870</v>
      </c>
      <c r="N453" s="253">
        <v>3870</v>
      </c>
      <c r="O453" s="254">
        <v>3870</v>
      </c>
      <c r="P453" s="254">
        <v>3870</v>
      </c>
      <c r="Q453" s="254">
        <v>3870</v>
      </c>
      <c r="R453" s="254">
        <v>3870</v>
      </c>
      <c r="S453" s="254">
        <v>3870</v>
      </c>
      <c r="T453" s="256">
        <v>3870</v>
      </c>
    </row>
    <row r="454" spans="1:24" s="493" customFormat="1" x14ac:dyDescent="0.2">
      <c r="A454" s="257" t="s">
        <v>6</v>
      </c>
      <c r="B454" s="258">
        <v>4123.333333333333</v>
      </c>
      <c r="C454" s="259">
        <v>4198.9743589743593</v>
      </c>
      <c r="D454" s="259">
        <v>4101.2195121951218</v>
      </c>
      <c r="E454" s="259">
        <v>4138.75</v>
      </c>
      <c r="F454" s="259">
        <v>4052.2916666666665</v>
      </c>
      <c r="G454" s="259">
        <v>4037.3170731707319</v>
      </c>
      <c r="H454" s="258">
        <v>4125</v>
      </c>
      <c r="I454" s="468">
        <v>4208.2051282051279</v>
      </c>
      <c r="J454" s="468">
        <v>4248.636363636364</v>
      </c>
      <c r="K454" s="259">
        <v>3901.0526315789475</v>
      </c>
      <c r="L454" s="259">
        <v>4238.541666666667</v>
      </c>
      <c r="M454" s="260">
        <v>4209.2857142857147</v>
      </c>
      <c r="N454" s="258">
        <v>3944.6875</v>
      </c>
      <c r="O454" s="259">
        <v>4018.2758620689656</v>
      </c>
      <c r="P454" s="259">
        <v>4122.3529411764703</v>
      </c>
      <c r="Q454" s="259">
        <v>4056.3157894736842</v>
      </c>
      <c r="R454" s="259">
        <v>4042.1568627450979</v>
      </c>
      <c r="S454" s="259">
        <v>4097.1428571428569</v>
      </c>
      <c r="T454" s="261">
        <v>4114.4748201438852</v>
      </c>
    </row>
    <row r="455" spans="1:24" s="493" customFormat="1" x14ac:dyDescent="0.2">
      <c r="A455" s="248" t="s">
        <v>7</v>
      </c>
      <c r="B455" s="262">
        <v>77.083333333333329</v>
      </c>
      <c r="C455" s="263">
        <v>92.307692307692307</v>
      </c>
      <c r="D455" s="263">
        <v>80.487804878048777</v>
      </c>
      <c r="E455" s="263">
        <v>50</v>
      </c>
      <c r="F455" s="263">
        <v>89.583333333333329</v>
      </c>
      <c r="G455" s="263">
        <v>85.365853658536579</v>
      </c>
      <c r="H455" s="262">
        <v>76.086956521739125</v>
      </c>
      <c r="I455" s="469">
        <v>71.794871794871796</v>
      </c>
      <c r="J455" s="469">
        <v>93.181818181818187</v>
      </c>
      <c r="K455" s="469">
        <v>68.421052631578945</v>
      </c>
      <c r="L455" s="469">
        <v>87.5</v>
      </c>
      <c r="M455" s="264">
        <v>78.571428571428569</v>
      </c>
      <c r="N455" s="262">
        <v>75</v>
      </c>
      <c r="O455" s="263">
        <v>93.103448275862064</v>
      </c>
      <c r="P455" s="263">
        <v>88.235294117647058</v>
      </c>
      <c r="Q455" s="263">
        <v>52.631578947368418</v>
      </c>
      <c r="R455" s="263">
        <v>78.431372549019613</v>
      </c>
      <c r="S455" s="263">
        <v>85.714285714285708</v>
      </c>
      <c r="T455" s="265">
        <v>79.136690647482013</v>
      </c>
      <c r="V455" s="227"/>
    </row>
    <row r="456" spans="1:24" s="493" customFormat="1" x14ac:dyDescent="0.2">
      <c r="A456" s="248" t="s">
        <v>8</v>
      </c>
      <c r="B456" s="266">
        <v>7.5169395089757965E-2</v>
      </c>
      <c r="C456" s="267">
        <v>6.9195533888569777E-2</v>
      </c>
      <c r="D456" s="267">
        <v>7.7871530818153123E-2</v>
      </c>
      <c r="E456" s="267">
        <v>0.12928266476008121</v>
      </c>
      <c r="F456" s="267">
        <v>8.1883223619516471E-2</v>
      </c>
      <c r="G456" s="267">
        <v>7.8335813212414146E-2</v>
      </c>
      <c r="H456" s="266">
        <v>8.2856727872725591E-2</v>
      </c>
      <c r="I456" s="455">
        <v>8.9015703991581499E-2</v>
      </c>
      <c r="J456" s="455">
        <v>5.9668093560586354E-2</v>
      </c>
      <c r="K456" s="267">
        <v>9.1940717650740023E-2</v>
      </c>
      <c r="L456" s="267">
        <v>6.6751970975990491E-2</v>
      </c>
      <c r="M456" s="268">
        <v>7.9415470956638284E-2</v>
      </c>
      <c r="N456" s="266">
        <v>7.5945909680276494E-2</v>
      </c>
      <c r="O456" s="267">
        <v>6.0727304841022463E-2</v>
      </c>
      <c r="P456" s="267">
        <v>7.8047435398295381E-2</v>
      </c>
      <c r="Q456" s="267">
        <v>0.11198477039962389</v>
      </c>
      <c r="R456" s="267">
        <v>7.620953262694008E-2</v>
      </c>
      <c r="S456" s="267">
        <v>7.5782896553766479E-2</v>
      </c>
      <c r="T456" s="269">
        <v>8.1828263720529162E-2</v>
      </c>
      <c r="V456" s="227"/>
    </row>
    <row r="457" spans="1:24" s="493" customFormat="1" x14ac:dyDescent="0.2">
      <c r="A457" s="257" t="s">
        <v>1</v>
      </c>
      <c r="B457" s="270">
        <f>B454/B453*100-100</f>
        <v>6.5460809646856148</v>
      </c>
      <c r="C457" s="271">
        <f t="shared" ref="C457:E457" si="154">C454/C453*100-100</f>
        <v>8.5006294308620056</v>
      </c>
      <c r="D457" s="271">
        <f t="shared" si="154"/>
        <v>5.9746643978067624</v>
      </c>
      <c r="E457" s="271">
        <f t="shared" si="154"/>
        <v>6.9444444444444429</v>
      </c>
      <c r="F457" s="271">
        <f>F454/F453*100-100</f>
        <v>4.7103789836347971</v>
      </c>
      <c r="G457" s="271">
        <f t="shared" ref="G457:T457" si="155">G454/G453*100-100</f>
        <v>4.3234385832230373</v>
      </c>
      <c r="H457" s="270">
        <f t="shared" si="155"/>
        <v>6.5891472868216994</v>
      </c>
      <c r="I457" s="271">
        <f t="shared" si="155"/>
        <v>8.7391505996157264</v>
      </c>
      <c r="J457" s="271">
        <f t="shared" si="155"/>
        <v>9.7838853652807245</v>
      </c>
      <c r="K457" s="271">
        <f t="shared" si="155"/>
        <v>0.80239358085134427</v>
      </c>
      <c r="L457" s="271">
        <f t="shared" si="155"/>
        <v>9.5230404823428216</v>
      </c>
      <c r="M457" s="272">
        <f t="shared" si="155"/>
        <v>8.767072720561103</v>
      </c>
      <c r="N457" s="270">
        <f t="shared" si="155"/>
        <v>1.9299095607235159</v>
      </c>
      <c r="O457" s="271">
        <f t="shared" si="155"/>
        <v>3.8314176245210803</v>
      </c>
      <c r="P457" s="271">
        <f t="shared" si="155"/>
        <v>6.5207478340173282</v>
      </c>
      <c r="Q457" s="271">
        <f t="shared" si="155"/>
        <v>4.8143614851081225</v>
      </c>
      <c r="R457" s="271">
        <f t="shared" si="155"/>
        <v>4.4484977453513608</v>
      </c>
      <c r="S457" s="271">
        <f t="shared" si="155"/>
        <v>5.8693244739756381</v>
      </c>
      <c r="T457" s="273">
        <f t="shared" si="155"/>
        <v>6.317178815087459</v>
      </c>
      <c r="U457" s="347"/>
      <c r="V457" s="227"/>
    </row>
    <row r="458" spans="1:24" s="493" customFormat="1" ht="13.5" thickBot="1" x14ac:dyDescent="0.25">
      <c r="A458" s="274" t="s">
        <v>27</v>
      </c>
      <c r="B458" s="275">
        <f>B454-B441</f>
        <v>150.07246376811554</v>
      </c>
      <c r="C458" s="276">
        <f t="shared" ref="C458:T458" si="156">C454-C441</f>
        <v>114.08074195308291</v>
      </c>
      <c r="D458" s="276">
        <f t="shared" si="156"/>
        <v>-8.7804878048782484</v>
      </c>
      <c r="E458" s="276">
        <f t="shared" si="156"/>
        <v>79.375</v>
      </c>
      <c r="F458" s="276">
        <f t="shared" si="156"/>
        <v>86.012596899224718</v>
      </c>
      <c r="G458" s="276">
        <f t="shared" si="156"/>
        <v>8.453436807095386</v>
      </c>
      <c r="H458" s="275">
        <f t="shared" si="156"/>
        <v>91.595744680851112</v>
      </c>
      <c r="I458" s="276">
        <f t="shared" si="156"/>
        <v>198.3938074504108</v>
      </c>
      <c r="J458" s="276">
        <f t="shared" si="156"/>
        <v>95.16697588126226</v>
      </c>
      <c r="K458" s="276">
        <f t="shared" si="156"/>
        <v>-162.583732057416</v>
      </c>
      <c r="L458" s="276">
        <f t="shared" si="156"/>
        <v>210.54166666666697</v>
      </c>
      <c r="M458" s="277">
        <f t="shared" si="156"/>
        <v>202.09821428571468</v>
      </c>
      <c r="N458" s="275">
        <f t="shared" si="156"/>
        <v>-96.182065217391482</v>
      </c>
      <c r="O458" s="276">
        <f t="shared" si="156"/>
        <v>24.145427286357062</v>
      </c>
      <c r="P458" s="276">
        <f t="shared" si="156"/>
        <v>74.952941176470176</v>
      </c>
      <c r="Q458" s="276">
        <f t="shared" si="156"/>
        <v>133.81578947368416</v>
      </c>
      <c r="R458" s="276">
        <f t="shared" si="156"/>
        <v>11.544617847138852</v>
      </c>
      <c r="S458" s="276">
        <f t="shared" si="156"/>
        <v>42.051948051947875</v>
      </c>
      <c r="T458" s="278">
        <f t="shared" si="156"/>
        <v>78.965386181620943</v>
      </c>
      <c r="V458" s="227"/>
    </row>
    <row r="459" spans="1:24" s="493" customFormat="1" x14ac:dyDescent="0.2">
      <c r="A459" s="279" t="s">
        <v>51</v>
      </c>
      <c r="B459" s="280">
        <v>749</v>
      </c>
      <c r="C459" s="281">
        <v>746</v>
      </c>
      <c r="D459" s="281">
        <v>756</v>
      </c>
      <c r="E459" s="281">
        <v>208</v>
      </c>
      <c r="F459" s="281">
        <v>755</v>
      </c>
      <c r="G459" s="281">
        <v>757</v>
      </c>
      <c r="H459" s="280">
        <v>748</v>
      </c>
      <c r="I459" s="281">
        <v>749</v>
      </c>
      <c r="J459" s="281">
        <v>749</v>
      </c>
      <c r="K459" s="281">
        <v>203</v>
      </c>
      <c r="L459" s="281">
        <v>757</v>
      </c>
      <c r="M459" s="282">
        <v>755</v>
      </c>
      <c r="N459" s="280">
        <v>755</v>
      </c>
      <c r="O459" s="281">
        <v>755</v>
      </c>
      <c r="P459" s="281">
        <v>754</v>
      </c>
      <c r="Q459" s="281">
        <v>210</v>
      </c>
      <c r="R459" s="281">
        <v>752</v>
      </c>
      <c r="S459" s="281">
        <v>753</v>
      </c>
      <c r="T459" s="283">
        <f>SUM(B459:S459)</f>
        <v>11911</v>
      </c>
      <c r="U459" s="227" t="s">
        <v>56</v>
      </c>
      <c r="V459" s="284">
        <f>T446-T459</f>
        <v>25</v>
      </c>
      <c r="W459" s="285">
        <f>V459/T446</f>
        <v>2.0945040214477213E-3</v>
      </c>
      <c r="X459" s="378" t="s">
        <v>150</v>
      </c>
    </row>
    <row r="460" spans="1:24" s="493" customFormat="1" x14ac:dyDescent="0.2">
      <c r="A460" s="286" t="s">
        <v>28</v>
      </c>
      <c r="B460" s="322"/>
      <c r="C460" s="242"/>
      <c r="D460" s="242"/>
      <c r="E460" s="242"/>
      <c r="F460" s="242"/>
      <c r="G460" s="242"/>
      <c r="H460" s="244"/>
      <c r="I460" s="242"/>
      <c r="J460" s="242"/>
      <c r="K460" s="242"/>
      <c r="L460" s="242"/>
      <c r="M460" s="372"/>
      <c r="N460" s="244"/>
      <c r="O460" s="242"/>
      <c r="P460" s="242"/>
      <c r="Q460" s="242"/>
      <c r="R460" s="242"/>
      <c r="S460" s="242"/>
      <c r="T460" s="235"/>
      <c r="U460" s="227" t="s">
        <v>57</v>
      </c>
      <c r="V460" s="227">
        <v>163.82</v>
      </c>
    </row>
    <row r="461" spans="1:24" s="493" customFormat="1" ht="13.5" thickBot="1" x14ac:dyDescent="0.25">
      <c r="A461" s="287" t="s">
        <v>26</v>
      </c>
      <c r="B461" s="374">
        <f>B460-B447</f>
        <v>0</v>
      </c>
      <c r="C461" s="386">
        <f t="shared" ref="C461:S461" si="157">C460-C447</f>
        <v>0</v>
      </c>
      <c r="D461" s="386">
        <f t="shared" si="157"/>
        <v>0</v>
      </c>
      <c r="E461" s="386">
        <f t="shared" si="157"/>
        <v>0</v>
      </c>
      <c r="F461" s="386">
        <f t="shared" si="157"/>
        <v>0</v>
      </c>
      <c r="G461" s="386">
        <f t="shared" si="157"/>
        <v>0</v>
      </c>
      <c r="H461" s="374">
        <f t="shared" si="157"/>
        <v>0</v>
      </c>
      <c r="I461" s="386">
        <f t="shared" si="157"/>
        <v>0</v>
      </c>
      <c r="J461" s="386">
        <f t="shared" si="157"/>
        <v>0</v>
      </c>
      <c r="K461" s="386">
        <f t="shared" si="157"/>
        <v>0</v>
      </c>
      <c r="L461" s="386">
        <f t="shared" si="157"/>
        <v>0</v>
      </c>
      <c r="M461" s="387">
        <f t="shared" si="157"/>
        <v>0</v>
      </c>
      <c r="N461" s="374">
        <f t="shared" si="157"/>
        <v>0</v>
      </c>
      <c r="O461" s="386">
        <f t="shared" si="157"/>
        <v>0</v>
      </c>
      <c r="P461" s="386">
        <f t="shared" si="157"/>
        <v>0</v>
      </c>
      <c r="Q461" s="386">
        <f t="shared" si="157"/>
        <v>0</v>
      </c>
      <c r="R461" s="386">
        <f t="shared" si="157"/>
        <v>0</v>
      </c>
      <c r="S461" s="386">
        <f t="shared" si="157"/>
        <v>0</v>
      </c>
      <c r="T461" s="236"/>
      <c r="U461" s="227" t="s">
        <v>26</v>
      </c>
      <c r="V461" s="227">
        <f>V460-V447</f>
        <v>1.539999999999992</v>
      </c>
    </row>
    <row r="463" spans="1:24" ht="13.5" thickBot="1" x14ac:dyDescent="0.25"/>
    <row r="464" spans="1:24" ht="13.5" thickBot="1" x14ac:dyDescent="0.25">
      <c r="A464" s="247" t="s">
        <v>151</v>
      </c>
      <c r="B464" s="539" t="s">
        <v>53</v>
      </c>
      <c r="C464" s="540"/>
      <c r="D464" s="540"/>
      <c r="E464" s="540"/>
      <c r="F464" s="540"/>
      <c r="G464" s="541"/>
      <c r="H464" s="539" t="s">
        <v>75</v>
      </c>
      <c r="I464" s="540"/>
      <c r="J464" s="540"/>
      <c r="K464" s="540"/>
      <c r="L464" s="540"/>
      <c r="M464" s="541"/>
      <c r="N464" s="539" t="s">
        <v>63</v>
      </c>
      <c r="O464" s="540"/>
      <c r="P464" s="540"/>
      <c r="Q464" s="540"/>
      <c r="R464" s="540"/>
      <c r="S464" s="541"/>
      <c r="T464" s="292" t="s">
        <v>55</v>
      </c>
      <c r="U464" s="494"/>
      <c r="V464" s="494"/>
      <c r="W464" s="494"/>
    </row>
    <row r="465" spans="1:24" x14ac:dyDescent="0.2">
      <c r="A465" s="248" t="s">
        <v>54</v>
      </c>
      <c r="B465" s="314">
        <v>1</v>
      </c>
      <c r="C465" s="251">
        <v>2</v>
      </c>
      <c r="D465" s="251">
        <v>3</v>
      </c>
      <c r="E465" s="251">
        <v>4</v>
      </c>
      <c r="F465" s="251">
        <v>5</v>
      </c>
      <c r="G465" s="251">
        <v>6</v>
      </c>
      <c r="H465" s="314">
        <v>1</v>
      </c>
      <c r="I465" s="251">
        <v>2</v>
      </c>
      <c r="J465" s="251">
        <v>3</v>
      </c>
      <c r="K465" s="251">
        <v>4</v>
      </c>
      <c r="L465" s="251">
        <v>5</v>
      </c>
      <c r="M465" s="251">
        <v>6</v>
      </c>
      <c r="N465" s="314">
        <v>1</v>
      </c>
      <c r="O465" s="251">
        <v>2</v>
      </c>
      <c r="P465" s="251">
        <v>3</v>
      </c>
      <c r="Q465" s="251">
        <v>4</v>
      </c>
      <c r="R465" s="251">
        <v>5</v>
      </c>
      <c r="S465" s="251">
        <v>6</v>
      </c>
      <c r="T465" s="291"/>
      <c r="U465" s="494"/>
      <c r="V465" s="494"/>
      <c r="W465" s="494"/>
    </row>
    <row r="466" spans="1:24" x14ac:dyDescent="0.2">
      <c r="A466" s="252" t="s">
        <v>3</v>
      </c>
      <c r="B466" s="253">
        <v>3888</v>
      </c>
      <c r="C466" s="254">
        <v>3888</v>
      </c>
      <c r="D466" s="254">
        <v>3888</v>
      </c>
      <c r="E466" s="254">
        <v>3888</v>
      </c>
      <c r="F466" s="254">
        <v>3888</v>
      </c>
      <c r="G466" s="254">
        <v>3888</v>
      </c>
      <c r="H466" s="253">
        <v>3888</v>
      </c>
      <c r="I466" s="467">
        <v>3888</v>
      </c>
      <c r="J466" s="467">
        <v>3888</v>
      </c>
      <c r="K466" s="254">
        <v>3888</v>
      </c>
      <c r="L466" s="254">
        <v>3888</v>
      </c>
      <c r="M466" s="255">
        <v>3888</v>
      </c>
      <c r="N466" s="253">
        <v>3888</v>
      </c>
      <c r="O466" s="254">
        <v>3888</v>
      </c>
      <c r="P466" s="254">
        <v>3888</v>
      </c>
      <c r="Q466" s="254">
        <v>3888</v>
      </c>
      <c r="R466" s="254">
        <v>3888</v>
      </c>
      <c r="S466" s="254">
        <v>3888</v>
      </c>
      <c r="T466" s="256">
        <v>3888</v>
      </c>
      <c r="U466" s="494"/>
      <c r="V466" s="494"/>
      <c r="W466" s="494"/>
    </row>
    <row r="467" spans="1:24" x14ac:dyDescent="0.2">
      <c r="A467" s="257" t="s">
        <v>6</v>
      </c>
      <c r="B467" s="258">
        <v>4265.333333333333</v>
      </c>
      <c r="C467" s="259">
        <v>4291.395348837209</v>
      </c>
      <c r="D467" s="259">
        <v>4153.75</v>
      </c>
      <c r="E467" s="259">
        <v>4237.6470588235297</v>
      </c>
      <c r="F467" s="259">
        <v>4223.181818181818</v>
      </c>
      <c r="G467" s="259">
        <v>4088.7234042553191</v>
      </c>
      <c r="H467" s="258">
        <v>4137.7777777777774</v>
      </c>
      <c r="I467" s="468">
        <v>4268.863636363636</v>
      </c>
      <c r="J467" s="468">
        <v>4368.04347826087</v>
      </c>
      <c r="K467" s="259">
        <v>4433.5714285714284</v>
      </c>
      <c r="L467" s="259">
        <v>4178.8888888888887</v>
      </c>
      <c r="M467" s="260">
        <v>4306.458333333333</v>
      </c>
      <c r="N467" s="258">
        <v>4142.9268292682927</v>
      </c>
      <c r="O467" s="259">
        <v>4152.391304347826</v>
      </c>
      <c r="P467" s="259">
        <v>4451.7948717948721</v>
      </c>
      <c r="Q467" s="259">
        <v>4798.3999999999996</v>
      </c>
      <c r="R467" s="259">
        <v>4276.590909090909</v>
      </c>
      <c r="S467" s="259">
        <v>4301.1111111111113</v>
      </c>
      <c r="T467" s="261">
        <v>4262.6880222841228</v>
      </c>
      <c r="U467" s="494"/>
      <c r="V467" s="494"/>
      <c r="W467" s="494"/>
    </row>
    <row r="468" spans="1:24" x14ac:dyDescent="0.2">
      <c r="A468" s="248" t="s">
        <v>7</v>
      </c>
      <c r="B468" s="262">
        <v>97.777777777777771</v>
      </c>
      <c r="C468" s="263">
        <v>74.418604651162795</v>
      </c>
      <c r="D468" s="263">
        <v>77.5</v>
      </c>
      <c r="E468" s="263">
        <v>58.823529411764703</v>
      </c>
      <c r="F468" s="263">
        <v>65.909090909090907</v>
      </c>
      <c r="G468" s="263">
        <v>87.234042553191486</v>
      </c>
      <c r="H468" s="262">
        <v>77.777777777777771</v>
      </c>
      <c r="I468" s="469">
        <v>86.36363636363636</v>
      </c>
      <c r="J468" s="469">
        <v>82.608695652173907</v>
      </c>
      <c r="K468" s="469">
        <v>64.285714285714292</v>
      </c>
      <c r="L468" s="469">
        <v>86.666666666666671</v>
      </c>
      <c r="M468" s="264">
        <v>89.583333333333329</v>
      </c>
      <c r="N468" s="262">
        <v>78.048780487804876</v>
      </c>
      <c r="O468" s="263">
        <v>91.304347826086953</v>
      </c>
      <c r="P468" s="263">
        <v>87.179487179487182</v>
      </c>
      <c r="Q468" s="263">
        <v>96</v>
      </c>
      <c r="R468" s="263">
        <v>93.181818181818187</v>
      </c>
      <c r="S468" s="263">
        <v>80</v>
      </c>
      <c r="T468" s="265">
        <v>80.222841225626738</v>
      </c>
      <c r="U468" s="494"/>
      <c r="V468" s="227"/>
      <c r="W468" s="494"/>
    </row>
    <row r="469" spans="1:24" x14ac:dyDescent="0.2">
      <c r="A469" s="248" t="s">
        <v>8</v>
      </c>
      <c r="B469" s="266">
        <v>5.3495776561998429E-2</v>
      </c>
      <c r="C469" s="267">
        <v>7.8479767116608701E-2</v>
      </c>
      <c r="D469" s="267">
        <v>7.5316835872296442E-2</v>
      </c>
      <c r="E469" s="267">
        <v>9.0300444731624185E-2</v>
      </c>
      <c r="F469" s="267">
        <v>9.3015328317310159E-2</v>
      </c>
      <c r="G469" s="267">
        <v>7.017837388487809E-2</v>
      </c>
      <c r="H469" s="266">
        <v>7.7652563315146167E-2</v>
      </c>
      <c r="I469" s="455">
        <v>7.3564514750988533E-2</v>
      </c>
      <c r="J469" s="455">
        <v>7.6128044966408889E-2</v>
      </c>
      <c r="K469" s="267">
        <v>7.7847384708508133E-2</v>
      </c>
      <c r="L469" s="267">
        <v>6.8971038846314794E-2</v>
      </c>
      <c r="M469" s="268">
        <v>6.8713787185432043E-2</v>
      </c>
      <c r="N469" s="266">
        <v>8.4069480847432404E-2</v>
      </c>
      <c r="O469" s="267">
        <v>6.5338424504066989E-2</v>
      </c>
      <c r="P469" s="267">
        <v>6.5216446794297347E-2</v>
      </c>
      <c r="Q469" s="267">
        <v>6.5481420274584298E-2</v>
      </c>
      <c r="R469" s="267">
        <v>6.108145970878355E-2</v>
      </c>
      <c r="S469" s="267">
        <v>8.1603871856026008E-2</v>
      </c>
      <c r="T469" s="269">
        <v>8.0460386202616987E-2</v>
      </c>
      <c r="U469" s="494"/>
      <c r="V469" s="227"/>
      <c r="W469" s="494"/>
    </row>
    <row r="470" spans="1:24" x14ac:dyDescent="0.2">
      <c r="A470" s="257" t="s">
        <v>1</v>
      </c>
      <c r="B470" s="270">
        <f>B467/B466*100-100</f>
        <v>9.7050754458161776</v>
      </c>
      <c r="C470" s="271">
        <f t="shared" ref="C470:E470" si="158">C467/C466*100-100</f>
        <v>10.375394774619579</v>
      </c>
      <c r="D470" s="271">
        <f t="shared" si="158"/>
        <v>6.8351337448559661</v>
      </c>
      <c r="E470" s="271">
        <f t="shared" si="158"/>
        <v>8.9929799080126003</v>
      </c>
      <c r="F470" s="271">
        <f>F467/F466*100-100</f>
        <v>8.6209315375981959</v>
      </c>
      <c r="G470" s="271">
        <f t="shared" ref="G470:T470" si="159">G467/G466*100-100</f>
        <v>5.1626389983364049</v>
      </c>
      <c r="H470" s="270">
        <f t="shared" si="159"/>
        <v>6.4243255601280254</v>
      </c>
      <c r="I470" s="271">
        <f t="shared" si="159"/>
        <v>9.7958754208754044</v>
      </c>
      <c r="J470" s="271">
        <f t="shared" si="159"/>
        <v>12.346797280372186</v>
      </c>
      <c r="K470" s="271">
        <f t="shared" si="159"/>
        <v>14.032186948853621</v>
      </c>
      <c r="L470" s="271">
        <f t="shared" si="159"/>
        <v>7.4817101051668971</v>
      </c>
      <c r="M470" s="272">
        <f t="shared" si="159"/>
        <v>10.762817215363498</v>
      </c>
      <c r="N470" s="270">
        <f t="shared" si="159"/>
        <v>6.5567600120445775</v>
      </c>
      <c r="O470" s="271">
        <f t="shared" si="159"/>
        <v>6.8001878690284485</v>
      </c>
      <c r="P470" s="271">
        <f t="shared" si="159"/>
        <v>14.500896908304313</v>
      </c>
      <c r="Q470" s="271">
        <f t="shared" si="159"/>
        <v>23.415637860082299</v>
      </c>
      <c r="R470" s="271">
        <f t="shared" si="159"/>
        <v>9.9946221473999231</v>
      </c>
      <c r="S470" s="271">
        <f t="shared" si="159"/>
        <v>10.62528577960677</v>
      </c>
      <c r="T470" s="273">
        <f t="shared" si="159"/>
        <v>9.6370376101883437</v>
      </c>
      <c r="U470" s="347"/>
      <c r="V470" s="227"/>
      <c r="W470" s="494"/>
    </row>
    <row r="471" spans="1:24" ht="13.5" thickBot="1" x14ac:dyDescent="0.25">
      <c r="A471" s="274" t="s">
        <v>27</v>
      </c>
      <c r="B471" s="275">
        <f>B467-B454</f>
        <v>142</v>
      </c>
      <c r="C471" s="276">
        <f t="shared" ref="C471:T471" si="160">C467-C454</f>
        <v>92.420989862849638</v>
      </c>
      <c r="D471" s="276">
        <f t="shared" si="160"/>
        <v>52.530487804878248</v>
      </c>
      <c r="E471" s="276">
        <f t="shared" si="160"/>
        <v>98.897058823529733</v>
      </c>
      <c r="F471" s="276">
        <f t="shared" si="160"/>
        <v>170.8901515151515</v>
      </c>
      <c r="G471" s="276">
        <f t="shared" si="160"/>
        <v>51.406331084587237</v>
      </c>
      <c r="H471" s="275">
        <f t="shared" si="160"/>
        <v>12.777777777777374</v>
      </c>
      <c r="I471" s="276">
        <f t="shared" si="160"/>
        <v>60.658508158508084</v>
      </c>
      <c r="J471" s="276">
        <f t="shared" si="160"/>
        <v>119.40711462450599</v>
      </c>
      <c r="K471" s="276">
        <f t="shared" si="160"/>
        <v>532.51879699248093</v>
      </c>
      <c r="L471" s="276">
        <f t="shared" si="160"/>
        <v>-59.652777777778283</v>
      </c>
      <c r="M471" s="277">
        <f t="shared" si="160"/>
        <v>97.172619047618355</v>
      </c>
      <c r="N471" s="275">
        <f t="shared" si="160"/>
        <v>198.23932926829275</v>
      </c>
      <c r="O471" s="276">
        <f t="shared" si="160"/>
        <v>134.11544227886043</v>
      </c>
      <c r="P471" s="276">
        <f t="shared" si="160"/>
        <v>329.44193061840178</v>
      </c>
      <c r="Q471" s="276">
        <f t="shared" si="160"/>
        <v>742.08421052631547</v>
      </c>
      <c r="R471" s="276">
        <f t="shared" si="160"/>
        <v>234.43404634581111</v>
      </c>
      <c r="S471" s="276">
        <f t="shared" si="160"/>
        <v>203.96825396825443</v>
      </c>
      <c r="T471" s="278">
        <f t="shared" si="160"/>
        <v>148.21320214023763</v>
      </c>
      <c r="U471" s="494"/>
      <c r="V471" s="227"/>
      <c r="W471" s="494"/>
    </row>
    <row r="472" spans="1:24" x14ac:dyDescent="0.2">
      <c r="A472" s="279" t="s">
        <v>51</v>
      </c>
      <c r="B472" s="280">
        <v>746</v>
      </c>
      <c r="C472" s="281">
        <v>745</v>
      </c>
      <c r="D472" s="281">
        <v>755</v>
      </c>
      <c r="E472" s="281">
        <v>207</v>
      </c>
      <c r="F472" s="281">
        <v>755</v>
      </c>
      <c r="G472" s="281">
        <v>757</v>
      </c>
      <c r="H472" s="280">
        <v>747</v>
      </c>
      <c r="I472" s="281">
        <v>745</v>
      </c>
      <c r="J472" s="281">
        <v>748</v>
      </c>
      <c r="K472" s="281">
        <v>199</v>
      </c>
      <c r="L472" s="281">
        <v>756</v>
      </c>
      <c r="M472" s="282">
        <v>755</v>
      </c>
      <c r="N472" s="280">
        <v>751</v>
      </c>
      <c r="O472" s="281">
        <v>754</v>
      </c>
      <c r="P472" s="281">
        <v>753</v>
      </c>
      <c r="Q472" s="281">
        <v>208</v>
      </c>
      <c r="R472" s="281">
        <v>751</v>
      </c>
      <c r="S472" s="281">
        <v>753</v>
      </c>
      <c r="T472" s="283">
        <f>SUM(B472:S472)</f>
        <v>11885</v>
      </c>
      <c r="U472" s="227" t="s">
        <v>56</v>
      </c>
      <c r="V472" s="284">
        <f>T459-T472</f>
        <v>26</v>
      </c>
      <c r="W472" s="285">
        <f>V472/T459</f>
        <v>2.1828561833599192E-3</v>
      </c>
      <c r="X472" s="378" t="s">
        <v>152</v>
      </c>
    </row>
    <row r="473" spans="1:24" x14ac:dyDescent="0.2">
      <c r="A473" s="286" t="s">
        <v>28</v>
      </c>
      <c r="B473" s="322"/>
      <c r="C473" s="242"/>
      <c r="D473" s="242"/>
      <c r="E473" s="242"/>
      <c r="F473" s="242"/>
      <c r="G473" s="242"/>
      <c r="H473" s="244"/>
      <c r="I473" s="242"/>
      <c r="J473" s="242"/>
      <c r="K473" s="242"/>
      <c r="L473" s="242"/>
      <c r="M473" s="372"/>
      <c r="N473" s="244"/>
      <c r="O473" s="242"/>
      <c r="P473" s="242"/>
      <c r="Q473" s="242"/>
      <c r="R473" s="242"/>
      <c r="S473" s="242"/>
      <c r="T473" s="235"/>
      <c r="U473" s="227" t="s">
        <v>57</v>
      </c>
      <c r="V473" s="227">
        <v>163.95</v>
      </c>
      <c r="W473" s="494"/>
      <c r="X473" s="496" t="s">
        <v>153</v>
      </c>
    </row>
    <row r="474" spans="1:24" ht="13.5" thickBot="1" x14ac:dyDescent="0.25">
      <c r="A474" s="287" t="s">
        <v>26</v>
      </c>
      <c r="B474" s="374">
        <f>B473-B460</f>
        <v>0</v>
      </c>
      <c r="C474" s="386">
        <f t="shared" ref="C474:S474" si="161">C473-C460</f>
        <v>0</v>
      </c>
      <c r="D474" s="386">
        <f t="shared" si="161"/>
        <v>0</v>
      </c>
      <c r="E474" s="386">
        <f t="shared" si="161"/>
        <v>0</v>
      </c>
      <c r="F474" s="386">
        <f t="shared" si="161"/>
        <v>0</v>
      </c>
      <c r="G474" s="386">
        <f t="shared" si="161"/>
        <v>0</v>
      </c>
      <c r="H474" s="374">
        <f t="shared" si="161"/>
        <v>0</v>
      </c>
      <c r="I474" s="386">
        <f t="shared" si="161"/>
        <v>0</v>
      </c>
      <c r="J474" s="386">
        <f t="shared" si="161"/>
        <v>0</v>
      </c>
      <c r="K474" s="386">
        <f t="shared" si="161"/>
        <v>0</v>
      </c>
      <c r="L474" s="386">
        <f t="shared" si="161"/>
        <v>0</v>
      </c>
      <c r="M474" s="387">
        <f t="shared" si="161"/>
        <v>0</v>
      </c>
      <c r="N474" s="374">
        <f t="shared" si="161"/>
        <v>0</v>
      </c>
      <c r="O474" s="386">
        <f t="shared" si="161"/>
        <v>0</v>
      </c>
      <c r="P474" s="386">
        <f t="shared" si="161"/>
        <v>0</v>
      </c>
      <c r="Q474" s="386">
        <f t="shared" si="161"/>
        <v>0</v>
      </c>
      <c r="R474" s="386">
        <f t="shared" si="161"/>
        <v>0</v>
      </c>
      <c r="S474" s="386">
        <f t="shared" si="161"/>
        <v>0</v>
      </c>
      <c r="T474" s="236"/>
      <c r="U474" s="227" t="s">
        <v>26</v>
      </c>
      <c r="V474" s="227">
        <f>V473-V460</f>
        <v>0.12999999999999545</v>
      </c>
      <c r="W474" s="494"/>
    </row>
    <row r="476" spans="1:24" ht="13.5" thickBot="1" x14ac:dyDescent="0.25"/>
    <row r="477" spans="1:24" ht="13.5" thickBot="1" x14ac:dyDescent="0.25">
      <c r="A477" s="247" t="s">
        <v>154</v>
      </c>
      <c r="B477" s="539" t="s">
        <v>53</v>
      </c>
      <c r="C477" s="540"/>
      <c r="D477" s="540"/>
      <c r="E477" s="540"/>
      <c r="F477" s="540"/>
      <c r="G477" s="541"/>
      <c r="H477" s="539" t="s">
        <v>75</v>
      </c>
      <c r="I477" s="540"/>
      <c r="J477" s="540"/>
      <c r="K477" s="540"/>
      <c r="L477" s="540"/>
      <c r="M477" s="541"/>
      <c r="N477" s="539" t="s">
        <v>63</v>
      </c>
      <c r="O477" s="540"/>
      <c r="P477" s="540"/>
      <c r="Q477" s="540"/>
      <c r="R477" s="540"/>
      <c r="S477" s="541"/>
      <c r="T477" s="292" t="s">
        <v>55</v>
      </c>
      <c r="U477" s="497"/>
      <c r="V477" s="497"/>
      <c r="W477" s="497"/>
    </row>
    <row r="478" spans="1:24" x14ac:dyDescent="0.2">
      <c r="A478" s="248" t="s">
        <v>54</v>
      </c>
      <c r="B478" s="314">
        <v>1</v>
      </c>
      <c r="C478" s="251">
        <v>2</v>
      </c>
      <c r="D478" s="251">
        <v>3</v>
      </c>
      <c r="E478" s="251">
        <v>4</v>
      </c>
      <c r="F478" s="251">
        <v>5</v>
      </c>
      <c r="G478" s="251">
        <v>6</v>
      </c>
      <c r="H478" s="314">
        <v>1</v>
      </c>
      <c r="I478" s="251">
        <v>2</v>
      </c>
      <c r="J478" s="251">
        <v>3</v>
      </c>
      <c r="K478" s="251">
        <v>4</v>
      </c>
      <c r="L478" s="251">
        <v>5</v>
      </c>
      <c r="M478" s="251">
        <v>6</v>
      </c>
      <c r="N478" s="314">
        <v>1</v>
      </c>
      <c r="O478" s="251">
        <v>2</v>
      </c>
      <c r="P478" s="251">
        <v>3</v>
      </c>
      <c r="Q478" s="251">
        <v>4</v>
      </c>
      <c r="R478" s="251">
        <v>5</v>
      </c>
      <c r="S478" s="251">
        <v>6</v>
      </c>
      <c r="T478" s="291"/>
      <c r="U478" s="497"/>
      <c r="V478" s="497"/>
      <c r="W478" s="497"/>
    </row>
    <row r="479" spans="1:24" x14ac:dyDescent="0.2">
      <c r="A479" s="252" t="s">
        <v>3</v>
      </c>
      <c r="B479" s="253">
        <v>3906</v>
      </c>
      <c r="C479" s="254">
        <v>3906</v>
      </c>
      <c r="D479" s="254">
        <v>3906</v>
      </c>
      <c r="E479" s="254">
        <v>3906</v>
      </c>
      <c r="F479" s="254">
        <v>3906</v>
      </c>
      <c r="G479" s="254">
        <v>3906</v>
      </c>
      <c r="H479" s="253">
        <v>3906</v>
      </c>
      <c r="I479" s="467">
        <v>3906</v>
      </c>
      <c r="J479" s="467">
        <v>3906</v>
      </c>
      <c r="K479" s="254">
        <v>3906</v>
      </c>
      <c r="L479" s="254">
        <v>3906</v>
      </c>
      <c r="M479" s="255">
        <v>3906</v>
      </c>
      <c r="N479" s="253">
        <v>3906</v>
      </c>
      <c r="O479" s="254">
        <v>3906</v>
      </c>
      <c r="P479" s="254">
        <v>3906</v>
      </c>
      <c r="Q479" s="254">
        <v>3906</v>
      </c>
      <c r="R479" s="254">
        <v>3906</v>
      </c>
      <c r="S479" s="254">
        <v>3906</v>
      </c>
      <c r="T479" s="256">
        <v>3906</v>
      </c>
      <c r="U479" s="497"/>
      <c r="V479" s="497"/>
      <c r="W479" s="497"/>
    </row>
    <row r="480" spans="1:24" x14ac:dyDescent="0.2">
      <c r="A480" s="257" t="s">
        <v>6</v>
      </c>
      <c r="B480" s="258">
        <v>4164.6153846153848</v>
      </c>
      <c r="C480" s="259">
        <v>4314.864864864865</v>
      </c>
      <c r="D480" s="259">
        <v>4334.1463414634145</v>
      </c>
      <c r="E480" s="259">
        <v>4483.5294117647063</v>
      </c>
      <c r="F480" s="259">
        <v>4309.1489361702124</v>
      </c>
      <c r="G480" s="259">
        <v>4138.333333333333</v>
      </c>
      <c r="H480" s="258">
        <v>4253.5714285714284</v>
      </c>
      <c r="I480" s="468">
        <v>4226.363636363636</v>
      </c>
      <c r="J480" s="468">
        <v>4328.0952380952385</v>
      </c>
      <c r="K480" s="259">
        <v>4351.25</v>
      </c>
      <c r="L480" s="259">
        <v>4248.4210526315792</v>
      </c>
      <c r="M480" s="260">
        <v>4252.272727272727</v>
      </c>
      <c r="N480" s="258">
        <v>4279.130434782609</v>
      </c>
      <c r="O480" s="259">
        <v>4280.7843137254904</v>
      </c>
      <c r="P480" s="259">
        <v>4278.7179487179483</v>
      </c>
      <c r="Q480" s="259">
        <v>4395.333333333333</v>
      </c>
      <c r="R480" s="259">
        <v>4477.5</v>
      </c>
      <c r="S480" s="259">
        <v>4629.166666666667</v>
      </c>
      <c r="T480" s="261">
        <v>4282.9185867895549</v>
      </c>
      <c r="U480" s="497"/>
      <c r="V480" s="497"/>
      <c r="W480" s="497"/>
    </row>
    <row r="481" spans="1:23" x14ac:dyDescent="0.2">
      <c r="A481" s="248" t="s">
        <v>7</v>
      </c>
      <c r="B481" s="262">
        <v>82.051282051282058</v>
      </c>
      <c r="C481" s="263">
        <v>89.189189189189193</v>
      </c>
      <c r="D481" s="263">
        <v>85.365853658536579</v>
      </c>
      <c r="E481" s="263">
        <v>64.705882352941174</v>
      </c>
      <c r="F481" s="263">
        <v>87.234042553191486</v>
      </c>
      <c r="G481" s="263">
        <v>81.481481481481481</v>
      </c>
      <c r="H481" s="262">
        <v>78.571428571428569</v>
      </c>
      <c r="I481" s="469">
        <v>83.63636363636364</v>
      </c>
      <c r="J481" s="469">
        <v>90.476190476190482</v>
      </c>
      <c r="K481" s="469">
        <v>62.5</v>
      </c>
      <c r="L481" s="469">
        <v>81.578947368421055</v>
      </c>
      <c r="M481" s="264">
        <v>93.181818181818187</v>
      </c>
      <c r="N481" s="262">
        <v>86.956521739130437</v>
      </c>
      <c r="O481" s="263">
        <v>82.352941176470594</v>
      </c>
      <c r="P481" s="263">
        <v>82.051282051282058</v>
      </c>
      <c r="Q481" s="263">
        <v>40</v>
      </c>
      <c r="R481" s="263">
        <v>87.5</v>
      </c>
      <c r="S481" s="263">
        <v>91.666666666666671</v>
      </c>
      <c r="T481" s="265">
        <v>81.566820276497694</v>
      </c>
      <c r="U481" s="497"/>
      <c r="V481" s="227"/>
      <c r="W481" s="497"/>
    </row>
    <row r="482" spans="1:23" x14ac:dyDescent="0.2">
      <c r="A482" s="248" t="s">
        <v>8</v>
      </c>
      <c r="B482" s="266">
        <v>8.2427457468359028E-2</v>
      </c>
      <c r="C482" s="267">
        <v>6.0774049340919657E-2</v>
      </c>
      <c r="D482" s="267">
        <v>7.0682267030006157E-2</v>
      </c>
      <c r="E482" s="267">
        <v>8.6290755964266164E-2</v>
      </c>
      <c r="F482" s="267">
        <v>7.1084871836859506E-2</v>
      </c>
      <c r="G482" s="267">
        <v>7.1046182759100088E-2</v>
      </c>
      <c r="H482" s="266">
        <v>6.95516226025822E-2</v>
      </c>
      <c r="I482" s="455">
        <v>6.9682447923337804E-2</v>
      </c>
      <c r="J482" s="455">
        <v>6.5605145415098001E-2</v>
      </c>
      <c r="K482" s="267">
        <v>9.9181867801921314E-2</v>
      </c>
      <c r="L482" s="267">
        <v>7.5241777498984086E-2</v>
      </c>
      <c r="M482" s="268">
        <v>6.402939515038146E-2</v>
      </c>
      <c r="N482" s="266">
        <v>6.2868519578726856E-2</v>
      </c>
      <c r="O482" s="267">
        <v>7.4475661590180986E-2</v>
      </c>
      <c r="P482" s="267">
        <v>7.4108073310300449E-2</v>
      </c>
      <c r="Q482" s="267">
        <v>0.11921928144142911</v>
      </c>
      <c r="R482" s="267">
        <v>6.7569250584492563E-2</v>
      </c>
      <c r="S482" s="267">
        <v>6.5024884504615396E-2</v>
      </c>
      <c r="T482" s="269">
        <v>7.5960914609536259E-2</v>
      </c>
      <c r="U482" s="497"/>
      <c r="V482" s="227"/>
      <c r="W482" s="497"/>
    </row>
    <row r="483" spans="1:23" x14ac:dyDescent="0.2">
      <c r="A483" s="257" t="s">
        <v>1</v>
      </c>
      <c r="B483" s="270">
        <f>B480/B479*100-100</f>
        <v>6.6209775887195406</v>
      </c>
      <c r="C483" s="271">
        <f t="shared" ref="C483:E483" si="162">C480/C479*100-100</f>
        <v>10.46761046761047</v>
      </c>
      <c r="D483" s="271">
        <f t="shared" si="162"/>
        <v>10.961247861326527</v>
      </c>
      <c r="E483" s="271">
        <f t="shared" si="162"/>
        <v>14.785699225926948</v>
      </c>
      <c r="F483" s="271">
        <f>F480/F479*100-100</f>
        <v>10.321273327450385</v>
      </c>
      <c r="G483" s="271">
        <f t="shared" ref="G483:T483" si="163">G480/G479*100-100</f>
        <v>5.9481140126301284</v>
      </c>
      <c r="H483" s="270">
        <f t="shared" si="163"/>
        <v>8.8983980689049815</v>
      </c>
      <c r="I483" s="271">
        <f t="shared" si="163"/>
        <v>8.2018340082856014</v>
      </c>
      <c r="J483" s="271">
        <f t="shared" si="163"/>
        <v>10.806329700338921</v>
      </c>
      <c r="K483" s="271">
        <f t="shared" si="163"/>
        <v>11.39912954429083</v>
      </c>
      <c r="L483" s="271">
        <f t="shared" si="163"/>
        <v>8.7665400059288032</v>
      </c>
      <c r="M483" s="272">
        <f t="shared" si="163"/>
        <v>8.865149187729827</v>
      </c>
      <c r="N483" s="270">
        <f t="shared" si="163"/>
        <v>9.5527505064672056</v>
      </c>
      <c r="O483" s="271">
        <f t="shared" si="163"/>
        <v>9.595092517293665</v>
      </c>
      <c r="P483" s="271">
        <f t="shared" si="163"/>
        <v>9.5421901873514798</v>
      </c>
      <c r="Q483" s="271">
        <f t="shared" si="163"/>
        <v>12.527735108380256</v>
      </c>
      <c r="R483" s="271">
        <f t="shared" si="163"/>
        <v>14.631336405529964</v>
      </c>
      <c r="S483" s="271">
        <f t="shared" si="163"/>
        <v>18.514251578767713</v>
      </c>
      <c r="T483" s="273">
        <f t="shared" si="163"/>
        <v>9.6497334047505063</v>
      </c>
      <c r="U483" s="347"/>
      <c r="V483" s="227"/>
      <c r="W483" s="497"/>
    </row>
    <row r="484" spans="1:23" ht="13.5" thickBot="1" x14ac:dyDescent="0.25">
      <c r="A484" s="274" t="s">
        <v>27</v>
      </c>
      <c r="B484" s="275">
        <f>B480-B467</f>
        <v>-100.71794871794827</v>
      </c>
      <c r="C484" s="276">
        <f t="shared" ref="C484:T484" si="164">C480-C467</f>
        <v>23.469516027656027</v>
      </c>
      <c r="D484" s="276">
        <f t="shared" si="164"/>
        <v>180.3963414634145</v>
      </c>
      <c r="E484" s="276">
        <f t="shared" si="164"/>
        <v>245.88235294117658</v>
      </c>
      <c r="F484" s="276">
        <f t="shared" si="164"/>
        <v>85.967117988394421</v>
      </c>
      <c r="G484" s="276">
        <f t="shared" si="164"/>
        <v>49.60992907801392</v>
      </c>
      <c r="H484" s="275">
        <f t="shared" si="164"/>
        <v>115.79365079365107</v>
      </c>
      <c r="I484" s="276">
        <f t="shared" si="164"/>
        <v>-42.5</v>
      </c>
      <c r="J484" s="276">
        <f t="shared" si="164"/>
        <v>-39.948240165631432</v>
      </c>
      <c r="K484" s="276">
        <f t="shared" si="164"/>
        <v>-82.321428571428442</v>
      </c>
      <c r="L484" s="276">
        <f t="shared" si="164"/>
        <v>69.5321637426905</v>
      </c>
      <c r="M484" s="277">
        <f t="shared" si="164"/>
        <v>-54.185606060606005</v>
      </c>
      <c r="N484" s="275">
        <f t="shared" si="164"/>
        <v>136.20360551431622</v>
      </c>
      <c r="O484" s="276">
        <f t="shared" si="164"/>
        <v>128.39300937766438</v>
      </c>
      <c r="P484" s="276">
        <f t="shared" si="164"/>
        <v>-173.07692307692378</v>
      </c>
      <c r="Q484" s="276">
        <f t="shared" si="164"/>
        <v>-403.06666666666661</v>
      </c>
      <c r="R484" s="276">
        <f t="shared" si="164"/>
        <v>200.90909090909099</v>
      </c>
      <c r="S484" s="276">
        <f t="shared" si="164"/>
        <v>328.05555555555566</v>
      </c>
      <c r="T484" s="278">
        <f t="shared" si="164"/>
        <v>20.230564505432085</v>
      </c>
      <c r="U484" s="497"/>
      <c r="V484" s="227"/>
      <c r="W484" s="497"/>
    </row>
    <row r="485" spans="1:23" x14ac:dyDescent="0.2">
      <c r="A485" s="279" t="s">
        <v>51</v>
      </c>
      <c r="B485" s="280">
        <v>741</v>
      </c>
      <c r="C485" s="281">
        <v>744</v>
      </c>
      <c r="D485" s="281">
        <v>754</v>
      </c>
      <c r="E485" s="281">
        <v>205</v>
      </c>
      <c r="F485" s="281">
        <v>755</v>
      </c>
      <c r="G485" s="281">
        <v>756</v>
      </c>
      <c r="H485" s="280">
        <v>744</v>
      </c>
      <c r="I485" s="281">
        <v>745</v>
      </c>
      <c r="J485" s="281">
        <v>743</v>
      </c>
      <c r="K485" s="281">
        <v>195</v>
      </c>
      <c r="L485" s="281">
        <v>754</v>
      </c>
      <c r="M485" s="282">
        <v>754</v>
      </c>
      <c r="N485" s="280">
        <v>748</v>
      </c>
      <c r="O485" s="281">
        <v>752</v>
      </c>
      <c r="P485" s="281">
        <v>753</v>
      </c>
      <c r="Q485" s="281">
        <v>206</v>
      </c>
      <c r="R485" s="281">
        <v>751</v>
      </c>
      <c r="S485" s="281">
        <v>753</v>
      </c>
      <c r="T485" s="283">
        <f>SUM(B485:S485)</f>
        <v>11853</v>
      </c>
      <c r="U485" s="227" t="s">
        <v>56</v>
      </c>
      <c r="V485" s="284">
        <f>T472-T485</f>
        <v>32</v>
      </c>
      <c r="W485" s="285">
        <f>V485/T472</f>
        <v>2.6924694993689523E-3</v>
      </c>
    </row>
    <row r="486" spans="1:23" x14ac:dyDescent="0.2">
      <c r="A486" s="286" t="s">
        <v>28</v>
      </c>
      <c r="B486" s="322"/>
      <c r="C486" s="242"/>
      <c r="D486" s="242"/>
      <c r="E486" s="242"/>
      <c r="F486" s="242"/>
      <c r="G486" s="242"/>
      <c r="H486" s="244"/>
      <c r="I486" s="242"/>
      <c r="J486" s="242"/>
      <c r="K486" s="242"/>
      <c r="L486" s="242"/>
      <c r="M486" s="372"/>
      <c r="N486" s="244"/>
      <c r="O486" s="242"/>
      <c r="P486" s="242"/>
      <c r="Q486" s="242"/>
      <c r="R486" s="242"/>
      <c r="S486" s="242"/>
      <c r="T486" s="235"/>
      <c r="U486" s="227" t="s">
        <v>57</v>
      </c>
      <c r="V486" s="227">
        <v>162.59</v>
      </c>
      <c r="W486" s="497"/>
    </row>
    <row r="487" spans="1:23" ht="13.5" thickBot="1" x14ac:dyDescent="0.25">
      <c r="A487" s="287" t="s">
        <v>26</v>
      </c>
      <c r="B487" s="374">
        <f>B486-B473</f>
        <v>0</v>
      </c>
      <c r="C487" s="386">
        <f t="shared" ref="C487:S487" si="165">C486-C473</f>
        <v>0</v>
      </c>
      <c r="D487" s="386">
        <f t="shared" si="165"/>
        <v>0</v>
      </c>
      <c r="E487" s="386">
        <f t="shared" si="165"/>
        <v>0</v>
      </c>
      <c r="F487" s="386">
        <f t="shared" si="165"/>
        <v>0</v>
      </c>
      <c r="G487" s="386">
        <f t="shared" si="165"/>
        <v>0</v>
      </c>
      <c r="H487" s="374">
        <f t="shared" si="165"/>
        <v>0</v>
      </c>
      <c r="I487" s="386">
        <f t="shared" si="165"/>
        <v>0</v>
      </c>
      <c r="J487" s="386">
        <f t="shared" si="165"/>
        <v>0</v>
      </c>
      <c r="K487" s="386">
        <f t="shared" si="165"/>
        <v>0</v>
      </c>
      <c r="L487" s="386">
        <f t="shared" si="165"/>
        <v>0</v>
      </c>
      <c r="M487" s="387">
        <f t="shared" si="165"/>
        <v>0</v>
      </c>
      <c r="N487" s="374">
        <f t="shared" si="165"/>
        <v>0</v>
      </c>
      <c r="O487" s="386">
        <f t="shared" si="165"/>
        <v>0</v>
      </c>
      <c r="P487" s="386">
        <f t="shared" si="165"/>
        <v>0</v>
      </c>
      <c r="Q487" s="386">
        <f t="shared" si="165"/>
        <v>0</v>
      </c>
      <c r="R487" s="386">
        <f t="shared" si="165"/>
        <v>0</v>
      </c>
      <c r="S487" s="386">
        <f t="shared" si="165"/>
        <v>0</v>
      </c>
      <c r="T487" s="236"/>
      <c r="U487" s="227" t="s">
        <v>26</v>
      </c>
      <c r="V487" s="227">
        <f>V486-V473</f>
        <v>-1.3599999999999852</v>
      </c>
      <c r="W487" s="497"/>
    </row>
    <row r="489" spans="1:23" ht="13.5" thickBot="1" x14ac:dyDescent="0.25"/>
    <row r="490" spans="1:23" s="498" customFormat="1" ht="13.5" thickBot="1" x14ac:dyDescent="0.25">
      <c r="A490" s="247" t="s">
        <v>155</v>
      </c>
      <c r="B490" s="539" t="s">
        <v>53</v>
      </c>
      <c r="C490" s="540"/>
      <c r="D490" s="540"/>
      <c r="E490" s="540"/>
      <c r="F490" s="540"/>
      <c r="G490" s="541"/>
      <c r="H490" s="539" t="s">
        <v>75</v>
      </c>
      <c r="I490" s="540"/>
      <c r="J490" s="540"/>
      <c r="K490" s="540"/>
      <c r="L490" s="540"/>
      <c r="M490" s="541"/>
      <c r="N490" s="539" t="s">
        <v>63</v>
      </c>
      <c r="O490" s="540"/>
      <c r="P490" s="540"/>
      <c r="Q490" s="540"/>
      <c r="R490" s="540"/>
      <c r="S490" s="541"/>
      <c r="T490" s="292" t="s">
        <v>55</v>
      </c>
    </row>
    <row r="491" spans="1:23" s="498" customFormat="1" x14ac:dyDescent="0.2">
      <c r="A491" s="248" t="s">
        <v>54</v>
      </c>
      <c r="B491" s="314">
        <v>1</v>
      </c>
      <c r="C491" s="251">
        <v>2</v>
      </c>
      <c r="D491" s="251">
        <v>3</v>
      </c>
      <c r="E491" s="251">
        <v>4</v>
      </c>
      <c r="F491" s="251">
        <v>5</v>
      </c>
      <c r="G491" s="251">
        <v>6</v>
      </c>
      <c r="H491" s="314">
        <v>1</v>
      </c>
      <c r="I491" s="251">
        <v>2</v>
      </c>
      <c r="J491" s="251">
        <v>3</v>
      </c>
      <c r="K491" s="251">
        <v>4</v>
      </c>
      <c r="L491" s="251">
        <v>5</v>
      </c>
      <c r="M491" s="251">
        <v>6</v>
      </c>
      <c r="N491" s="314">
        <v>1</v>
      </c>
      <c r="O491" s="251">
        <v>2</v>
      </c>
      <c r="P491" s="251">
        <v>3</v>
      </c>
      <c r="Q491" s="251">
        <v>4</v>
      </c>
      <c r="R491" s="251">
        <v>5</v>
      </c>
      <c r="S491" s="251">
        <v>6</v>
      </c>
      <c r="T491" s="291"/>
    </row>
    <row r="492" spans="1:23" s="498" customFormat="1" x14ac:dyDescent="0.2">
      <c r="A492" s="252" t="s">
        <v>3</v>
      </c>
      <c r="B492" s="253">
        <v>3924</v>
      </c>
      <c r="C492" s="254">
        <v>3924</v>
      </c>
      <c r="D492" s="254">
        <v>3924</v>
      </c>
      <c r="E492" s="254">
        <v>3924</v>
      </c>
      <c r="F492" s="254">
        <v>3924</v>
      </c>
      <c r="G492" s="254">
        <v>3924</v>
      </c>
      <c r="H492" s="253">
        <v>3924</v>
      </c>
      <c r="I492" s="467">
        <v>3924</v>
      </c>
      <c r="J492" s="467">
        <v>3924</v>
      </c>
      <c r="K492" s="254">
        <v>3924</v>
      </c>
      <c r="L492" s="254">
        <v>3924</v>
      </c>
      <c r="M492" s="255">
        <v>3924</v>
      </c>
      <c r="N492" s="253">
        <v>3924</v>
      </c>
      <c r="O492" s="254">
        <v>3924</v>
      </c>
      <c r="P492" s="254">
        <v>3924</v>
      </c>
      <c r="Q492" s="254">
        <v>3924</v>
      </c>
      <c r="R492" s="254">
        <v>3924</v>
      </c>
      <c r="S492" s="254">
        <v>3924</v>
      </c>
      <c r="T492" s="256">
        <v>3924</v>
      </c>
    </row>
    <row r="493" spans="1:23" s="498" customFormat="1" x14ac:dyDescent="0.2">
      <c r="A493" s="257" t="s">
        <v>6</v>
      </c>
      <c r="B493" s="258">
        <v>4345.9459459459458</v>
      </c>
      <c r="C493" s="259">
        <v>4199.7435897435898</v>
      </c>
      <c r="D493" s="259">
        <v>4338.04347826087</v>
      </c>
      <c r="E493" s="259">
        <v>4183.6842105263158</v>
      </c>
      <c r="F493" s="259">
        <v>4160.3921568627447</v>
      </c>
      <c r="G493" s="259">
        <v>4226.25</v>
      </c>
      <c r="H493" s="258">
        <v>4406.9767441860467</v>
      </c>
      <c r="I493" s="468">
        <v>4300</v>
      </c>
      <c r="J493" s="468">
        <v>4316.875</v>
      </c>
      <c r="K493" s="259">
        <v>4123.125</v>
      </c>
      <c r="L493" s="259">
        <v>4268.636363636364</v>
      </c>
      <c r="M493" s="260">
        <v>4299.4871794871797</v>
      </c>
      <c r="N493" s="258">
        <v>4253.8461538461543</v>
      </c>
      <c r="O493" s="259">
        <v>4243.863636363636</v>
      </c>
      <c r="P493" s="259">
        <v>4332.894736842105</v>
      </c>
      <c r="Q493" s="259">
        <v>4302.5</v>
      </c>
      <c r="R493" s="259">
        <v>4315.869565217391</v>
      </c>
      <c r="S493" s="259">
        <v>4322.0930232558139</v>
      </c>
      <c r="T493" s="261">
        <v>4281.36231884058</v>
      </c>
    </row>
    <row r="494" spans="1:23" s="498" customFormat="1" x14ac:dyDescent="0.2">
      <c r="A494" s="248" t="s">
        <v>7</v>
      </c>
      <c r="B494" s="262">
        <v>86.486486486486484</v>
      </c>
      <c r="C494" s="263">
        <v>92.307692307692307</v>
      </c>
      <c r="D494" s="263">
        <v>82.608695652173907</v>
      </c>
      <c r="E494" s="263">
        <v>89.473684210526315</v>
      </c>
      <c r="F494" s="263">
        <v>86.274509803921575</v>
      </c>
      <c r="G494" s="263">
        <v>77.5</v>
      </c>
      <c r="H494" s="262">
        <v>86.04651162790698</v>
      </c>
      <c r="I494" s="469">
        <v>85.714285714285708</v>
      </c>
      <c r="J494" s="469">
        <v>83.333333333333329</v>
      </c>
      <c r="K494" s="469">
        <v>68.75</v>
      </c>
      <c r="L494" s="469">
        <v>90.909090909090907</v>
      </c>
      <c r="M494" s="264">
        <v>79.487179487179489</v>
      </c>
      <c r="N494" s="262">
        <v>89.743589743589737</v>
      </c>
      <c r="O494" s="263">
        <v>84.090909090909093</v>
      </c>
      <c r="P494" s="263">
        <v>89.473684210526315</v>
      </c>
      <c r="Q494" s="263">
        <v>87.5</v>
      </c>
      <c r="R494" s="263">
        <v>91.304347826086953</v>
      </c>
      <c r="S494" s="263">
        <v>83.720930232558146</v>
      </c>
      <c r="T494" s="265">
        <v>84.05797101449275</v>
      </c>
      <c r="V494" s="227"/>
    </row>
    <row r="495" spans="1:23" s="498" customFormat="1" x14ac:dyDescent="0.2">
      <c r="A495" s="248" t="s">
        <v>8</v>
      </c>
      <c r="B495" s="266">
        <v>7.3780283087830467E-2</v>
      </c>
      <c r="C495" s="267">
        <v>5.8093698274412554E-2</v>
      </c>
      <c r="D495" s="267">
        <v>7.6929801858602362E-2</v>
      </c>
      <c r="E495" s="267">
        <v>6.7317347723661811E-2</v>
      </c>
      <c r="F495" s="267">
        <v>6.2495850350077195E-2</v>
      </c>
      <c r="G495" s="267">
        <v>7.5714817137996909E-2</v>
      </c>
      <c r="H495" s="266">
        <v>7.2989676302542064E-2</v>
      </c>
      <c r="I495" s="455">
        <v>7.1199767461736632E-2</v>
      </c>
      <c r="J495" s="455">
        <v>7.1098015501215708E-2</v>
      </c>
      <c r="K495" s="267">
        <v>8.2053751644559136E-2</v>
      </c>
      <c r="L495" s="267">
        <v>6.6652167748364383E-2</v>
      </c>
      <c r="M495" s="268">
        <v>7.5485878467856121E-2</v>
      </c>
      <c r="N495" s="266">
        <v>5.8941559842535941E-2</v>
      </c>
      <c r="O495" s="267">
        <v>7.422263346059689E-2</v>
      </c>
      <c r="P495" s="267">
        <v>6.4044331860706516E-2</v>
      </c>
      <c r="Q495" s="267">
        <v>7.9439298136144712E-2</v>
      </c>
      <c r="R495" s="267">
        <v>5.8344481812491703E-2</v>
      </c>
      <c r="S495" s="267">
        <v>8.2905802281628693E-2</v>
      </c>
      <c r="T495" s="269">
        <v>7.2166293618461608E-2</v>
      </c>
      <c r="V495" s="227"/>
    </row>
    <row r="496" spans="1:23" s="498" customFormat="1" x14ac:dyDescent="0.2">
      <c r="A496" s="257" t="s">
        <v>1</v>
      </c>
      <c r="B496" s="270">
        <f>B493/B492*100-100</f>
        <v>10.752954789652037</v>
      </c>
      <c r="C496" s="271">
        <f t="shared" ref="C496:E496" si="166">C493/C492*100-100</f>
        <v>7.0271047335267411</v>
      </c>
      <c r="D496" s="271">
        <f t="shared" si="166"/>
        <v>10.55156672428312</v>
      </c>
      <c r="E496" s="271">
        <f t="shared" si="166"/>
        <v>6.6178443049519871</v>
      </c>
      <c r="F496" s="271">
        <f>F493/F492*100-100</f>
        <v>6.0242649557274319</v>
      </c>
      <c r="G496" s="271">
        <f t="shared" ref="G496:T496" si="167">G493/G492*100-100</f>
        <v>7.7025993883792125</v>
      </c>
      <c r="H496" s="270">
        <f t="shared" si="167"/>
        <v>12.308275845719848</v>
      </c>
      <c r="I496" s="271">
        <f t="shared" si="167"/>
        <v>9.5820591233435266</v>
      </c>
      <c r="J496" s="271">
        <f t="shared" si="167"/>
        <v>10.012104994903169</v>
      </c>
      <c r="K496" s="271">
        <f t="shared" si="167"/>
        <v>5.0745412844036792</v>
      </c>
      <c r="L496" s="271">
        <f t="shared" si="167"/>
        <v>8.7827819479195739</v>
      </c>
      <c r="M496" s="272">
        <f t="shared" si="167"/>
        <v>9.5689903029352479</v>
      </c>
      <c r="N496" s="270">
        <f t="shared" si="167"/>
        <v>8.4058652865992372</v>
      </c>
      <c r="O496" s="271">
        <f t="shared" si="167"/>
        <v>8.1514688166064246</v>
      </c>
      <c r="P496" s="271">
        <f t="shared" si="167"/>
        <v>10.420355169268731</v>
      </c>
      <c r="Q496" s="271">
        <f t="shared" si="167"/>
        <v>9.6457696228338392</v>
      </c>
      <c r="R496" s="271">
        <f t="shared" si="167"/>
        <v>9.9864822940211724</v>
      </c>
      <c r="S496" s="271">
        <f t="shared" si="167"/>
        <v>10.145082142095148</v>
      </c>
      <c r="T496" s="273">
        <f t="shared" si="167"/>
        <v>9.107092732940373</v>
      </c>
      <c r="U496" s="347"/>
      <c r="V496" s="227"/>
    </row>
    <row r="497" spans="1:23" s="498" customFormat="1" ht="13.5" thickBot="1" x14ac:dyDescent="0.25">
      <c r="A497" s="274" t="s">
        <v>27</v>
      </c>
      <c r="B497" s="275">
        <f>B493-B480</f>
        <v>181.33056133056107</v>
      </c>
      <c r="C497" s="276">
        <f t="shared" ref="C497:T497" si="168">C493-C480</f>
        <v>-115.12127512127518</v>
      </c>
      <c r="D497" s="276">
        <f t="shared" si="168"/>
        <v>3.8971367974554596</v>
      </c>
      <c r="E497" s="276">
        <f t="shared" si="168"/>
        <v>-299.84520123839047</v>
      </c>
      <c r="F497" s="276">
        <f t="shared" si="168"/>
        <v>-148.7567793074677</v>
      </c>
      <c r="G497" s="276">
        <f t="shared" si="168"/>
        <v>87.91666666666697</v>
      </c>
      <c r="H497" s="275">
        <f t="shared" si="168"/>
        <v>153.4053156146183</v>
      </c>
      <c r="I497" s="276">
        <f t="shared" si="168"/>
        <v>73.636363636363967</v>
      </c>
      <c r="J497" s="276">
        <f t="shared" si="168"/>
        <v>-11.220238095238528</v>
      </c>
      <c r="K497" s="276">
        <f t="shared" si="168"/>
        <v>-228.125</v>
      </c>
      <c r="L497" s="276">
        <f t="shared" si="168"/>
        <v>20.21531100478478</v>
      </c>
      <c r="M497" s="277">
        <f t="shared" si="168"/>
        <v>47.214452214452649</v>
      </c>
      <c r="N497" s="275">
        <f t="shared" si="168"/>
        <v>-25.284280936454707</v>
      </c>
      <c r="O497" s="276">
        <f t="shared" si="168"/>
        <v>-36.920677361854359</v>
      </c>
      <c r="P497" s="276">
        <f t="shared" si="168"/>
        <v>54.176788124156701</v>
      </c>
      <c r="Q497" s="276">
        <f t="shared" si="168"/>
        <v>-92.83333333333303</v>
      </c>
      <c r="R497" s="276">
        <f t="shared" si="168"/>
        <v>-161.63043478260897</v>
      </c>
      <c r="S497" s="276">
        <f t="shared" si="168"/>
        <v>-307.07364341085304</v>
      </c>
      <c r="T497" s="278">
        <f t="shared" si="168"/>
        <v>-1.5562679489748916</v>
      </c>
      <c r="V497" s="227"/>
    </row>
    <row r="498" spans="1:23" s="498" customFormat="1" x14ac:dyDescent="0.2">
      <c r="A498" s="279" t="s">
        <v>51</v>
      </c>
      <c r="B498" s="280">
        <v>740</v>
      </c>
      <c r="C498" s="281">
        <v>742</v>
      </c>
      <c r="D498" s="281">
        <v>754</v>
      </c>
      <c r="E498" s="281">
        <v>203</v>
      </c>
      <c r="F498" s="281">
        <v>754</v>
      </c>
      <c r="G498" s="281">
        <v>756</v>
      </c>
      <c r="H498" s="280">
        <v>743</v>
      </c>
      <c r="I498" s="281">
        <v>744</v>
      </c>
      <c r="J498" s="281">
        <v>743</v>
      </c>
      <c r="K498" s="281">
        <v>189</v>
      </c>
      <c r="L498" s="281">
        <v>753</v>
      </c>
      <c r="M498" s="282">
        <v>754</v>
      </c>
      <c r="N498" s="280">
        <v>747</v>
      </c>
      <c r="O498" s="281">
        <v>750</v>
      </c>
      <c r="P498" s="281">
        <v>753</v>
      </c>
      <c r="Q498" s="281">
        <v>205</v>
      </c>
      <c r="R498" s="281">
        <v>749</v>
      </c>
      <c r="S498" s="281">
        <v>752</v>
      </c>
      <c r="T498" s="283">
        <f>SUM(B498:S498)</f>
        <v>11831</v>
      </c>
      <c r="U498" s="227" t="s">
        <v>56</v>
      </c>
      <c r="V498" s="284">
        <f>T485-T498</f>
        <v>22</v>
      </c>
      <c r="W498" s="285">
        <f>V498/T485</f>
        <v>1.8560701932000337E-3</v>
      </c>
    </row>
    <row r="499" spans="1:23" s="498" customFormat="1" x14ac:dyDescent="0.2">
      <c r="A499" s="286" t="s">
        <v>28</v>
      </c>
      <c r="B499" s="322"/>
      <c r="C499" s="242"/>
      <c r="D499" s="242"/>
      <c r="E499" s="242"/>
      <c r="F499" s="242"/>
      <c r="G499" s="242"/>
      <c r="H499" s="244"/>
      <c r="I499" s="242"/>
      <c r="J499" s="242"/>
      <c r="K499" s="242"/>
      <c r="L499" s="242"/>
      <c r="M499" s="372"/>
      <c r="N499" s="244"/>
      <c r="O499" s="242"/>
      <c r="P499" s="242"/>
      <c r="Q499" s="242"/>
      <c r="R499" s="242"/>
      <c r="S499" s="242"/>
      <c r="T499" s="235"/>
      <c r="U499" s="227" t="s">
        <v>57</v>
      </c>
      <c r="V499" s="227">
        <v>161.86000000000001</v>
      </c>
    </row>
    <row r="500" spans="1:23" s="498" customFormat="1" ht="13.5" thickBot="1" x14ac:dyDescent="0.25">
      <c r="A500" s="287" t="s">
        <v>26</v>
      </c>
      <c r="B500" s="374">
        <f>B499-B486</f>
        <v>0</v>
      </c>
      <c r="C500" s="386">
        <f t="shared" ref="C500:S500" si="169">C499-C486</f>
        <v>0</v>
      </c>
      <c r="D500" s="386">
        <f t="shared" si="169"/>
        <v>0</v>
      </c>
      <c r="E500" s="386">
        <f t="shared" si="169"/>
        <v>0</v>
      </c>
      <c r="F500" s="386">
        <f t="shared" si="169"/>
        <v>0</v>
      </c>
      <c r="G500" s="386">
        <f t="shared" si="169"/>
        <v>0</v>
      </c>
      <c r="H500" s="374">
        <f t="shared" si="169"/>
        <v>0</v>
      </c>
      <c r="I500" s="386">
        <f t="shared" si="169"/>
        <v>0</v>
      </c>
      <c r="J500" s="386">
        <f t="shared" si="169"/>
        <v>0</v>
      </c>
      <c r="K500" s="386">
        <f t="shared" si="169"/>
        <v>0</v>
      </c>
      <c r="L500" s="386">
        <f t="shared" si="169"/>
        <v>0</v>
      </c>
      <c r="M500" s="387">
        <f t="shared" si="169"/>
        <v>0</v>
      </c>
      <c r="N500" s="374">
        <f t="shared" si="169"/>
        <v>0</v>
      </c>
      <c r="O500" s="386">
        <f t="shared" si="169"/>
        <v>0</v>
      </c>
      <c r="P500" s="386">
        <f t="shared" si="169"/>
        <v>0</v>
      </c>
      <c r="Q500" s="386">
        <f t="shared" si="169"/>
        <v>0</v>
      </c>
      <c r="R500" s="386">
        <f t="shared" si="169"/>
        <v>0</v>
      </c>
      <c r="S500" s="386">
        <f t="shared" si="169"/>
        <v>0</v>
      </c>
      <c r="T500" s="236"/>
      <c r="U500" s="227" t="s">
        <v>26</v>
      </c>
      <c r="V500" s="227">
        <f>V499-V486</f>
        <v>-0.72999999999998977</v>
      </c>
    </row>
    <row r="502" spans="1:23" ht="13.5" thickBot="1" x14ac:dyDescent="0.25"/>
    <row r="503" spans="1:23" s="499" customFormat="1" ht="13.5" thickBot="1" x14ac:dyDescent="0.25">
      <c r="A503" s="247" t="s">
        <v>156</v>
      </c>
      <c r="B503" s="539" t="s">
        <v>53</v>
      </c>
      <c r="C503" s="540"/>
      <c r="D503" s="540"/>
      <c r="E503" s="540"/>
      <c r="F503" s="540"/>
      <c r="G503" s="541"/>
      <c r="H503" s="539" t="s">
        <v>75</v>
      </c>
      <c r="I503" s="540"/>
      <c r="J503" s="540"/>
      <c r="K503" s="540"/>
      <c r="L503" s="540"/>
      <c r="M503" s="541"/>
      <c r="N503" s="539" t="s">
        <v>63</v>
      </c>
      <c r="O503" s="540"/>
      <c r="P503" s="540"/>
      <c r="Q503" s="540"/>
      <c r="R503" s="540"/>
      <c r="S503" s="541"/>
      <c r="T503" s="292" t="s">
        <v>55</v>
      </c>
    </row>
    <row r="504" spans="1:23" s="499" customFormat="1" x14ac:dyDescent="0.2">
      <c r="A504" s="248" t="s">
        <v>54</v>
      </c>
      <c r="B504" s="314">
        <v>1</v>
      </c>
      <c r="C504" s="251">
        <v>2</v>
      </c>
      <c r="D504" s="251">
        <v>3</v>
      </c>
      <c r="E504" s="251">
        <v>4</v>
      </c>
      <c r="F504" s="251">
        <v>5</v>
      </c>
      <c r="G504" s="251">
        <v>6</v>
      </c>
      <c r="H504" s="314">
        <v>1</v>
      </c>
      <c r="I504" s="251">
        <v>2</v>
      </c>
      <c r="J504" s="251">
        <v>3</v>
      </c>
      <c r="K504" s="251">
        <v>4</v>
      </c>
      <c r="L504" s="251">
        <v>5</v>
      </c>
      <c r="M504" s="251">
        <v>6</v>
      </c>
      <c r="N504" s="314">
        <v>1</v>
      </c>
      <c r="O504" s="251">
        <v>2</v>
      </c>
      <c r="P504" s="251">
        <v>3</v>
      </c>
      <c r="Q504" s="251">
        <v>4</v>
      </c>
      <c r="R504" s="251">
        <v>5</v>
      </c>
      <c r="S504" s="251">
        <v>6</v>
      </c>
      <c r="T504" s="291"/>
    </row>
    <row r="505" spans="1:23" s="499" customFormat="1" x14ac:dyDescent="0.2">
      <c r="A505" s="252" t="s">
        <v>3</v>
      </c>
      <c r="B505" s="253">
        <v>3942</v>
      </c>
      <c r="C505" s="254">
        <v>3942</v>
      </c>
      <c r="D505" s="254">
        <v>3942</v>
      </c>
      <c r="E505" s="254">
        <v>3942</v>
      </c>
      <c r="F505" s="254">
        <v>3942</v>
      </c>
      <c r="G505" s="254">
        <v>3942</v>
      </c>
      <c r="H505" s="253">
        <v>3942</v>
      </c>
      <c r="I505" s="467">
        <v>3942</v>
      </c>
      <c r="J505" s="467">
        <v>3942</v>
      </c>
      <c r="K505" s="254">
        <v>3942</v>
      </c>
      <c r="L505" s="254">
        <v>3942</v>
      </c>
      <c r="M505" s="255">
        <v>3942</v>
      </c>
      <c r="N505" s="253">
        <v>3942</v>
      </c>
      <c r="O505" s="254">
        <v>3942</v>
      </c>
      <c r="P505" s="254">
        <v>3942</v>
      </c>
      <c r="Q505" s="254">
        <v>3942</v>
      </c>
      <c r="R505" s="254">
        <v>3942</v>
      </c>
      <c r="S505" s="254">
        <v>3942</v>
      </c>
      <c r="T505" s="256">
        <v>3942</v>
      </c>
    </row>
    <row r="506" spans="1:23" s="499" customFormat="1" x14ac:dyDescent="0.2">
      <c r="A506" s="257" t="s">
        <v>6</v>
      </c>
      <c r="B506" s="258">
        <v>4320</v>
      </c>
      <c r="C506" s="259">
        <v>4323.260869565217</v>
      </c>
      <c r="D506" s="259">
        <v>4381.2820512820517</v>
      </c>
      <c r="E506" s="259">
        <v>4309.4444444444443</v>
      </c>
      <c r="F506" s="259">
        <v>4362.8571428571431</v>
      </c>
      <c r="G506" s="259">
        <v>4192.7586206896549</v>
      </c>
      <c r="H506" s="258">
        <v>4528.510638297872</v>
      </c>
      <c r="I506" s="468">
        <v>4324.6153846153848</v>
      </c>
      <c r="J506" s="468">
        <v>4400</v>
      </c>
      <c r="K506" s="259">
        <v>4352.7777777777774</v>
      </c>
      <c r="L506" s="259">
        <v>4328.8888888888887</v>
      </c>
      <c r="M506" s="260">
        <v>4374.1025641025644</v>
      </c>
      <c r="N506" s="258">
        <v>4256.4102564102568</v>
      </c>
      <c r="O506" s="259">
        <v>4250</v>
      </c>
      <c r="P506" s="259">
        <v>4272.916666666667</v>
      </c>
      <c r="Q506" s="259">
        <v>4273.5</v>
      </c>
      <c r="R506" s="259">
        <v>4199.7674418604647</v>
      </c>
      <c r="S506" s="259">
        <v>4360.7692307692305</v>
      </c>
      <c r="T506" s="261">
        <v>4327.1471927162365</v>
      </c>
    </row>
    <row r="507" spans="1:23" s="499" customFormat="1" x14ac:dyDescent="0.2">
      <c r="A507" s="248" t="s">
        <v>7</v>
      </c>
      <c r="B507" s="262">
        <v>87.5</v>
      </c>
      <c r="C507" s="263">
        <v>89.130434782608702</v>
      </c>
      <c r="D507" s="263">
        <v>89.743589743589737</v>
      </c>
      <c r="E507" s="263">
        <v>77.777777777777771</v>
      </c>
      <c r="F507" s="263">
        <v>73.80952380952381</v>
      </c>
      <c r="G507" s="263">
        <v>58.620689655172413</v>
      </c>
      <c r="H507" s="262">
        <v>78.723404255319153</v>
      </c>
      <c r="I507" s="469">
        <v>87.179487179487182</v>
      </c>
      <c r="J507" s="469">
        <v>77.272727272727266</v>
      </c>
      <c r="K507" s="469">
        <v>66.666666666666671</v>
      </c>
      <c r="L507" s="469">
        <v>70.370370370370367</v>
      </c>
      <c r="M507" s="264">
        <v>79.487179487179489</v>
      </c>
      <c r="N507" s="262">
        <v>76.92307692307692</v>
      </c>
      <c r="O507" s="263">
        <v>85.714285714285708</v>
      </c>
      <c r="P507" s="263">
        <v>83.333333333333329</v>
      </c>
      <c r="Q507" s="263">
        <v>75</v>
      </c>
      <c r="R507" s="263">
        <v>83.720930232558146</v>
      </c>
      <c r="S507" s="263">
        <v>87.179487179487182</v>
      </c>
      <c r="T507" s="265">
        <v>78.603945371775424</v>
      </c>
      <c r="V507" s="227"/>
    </row>
    <row r="508" spans="1:23" s="499" customFormat="1" x14ac:dyDescent="0.2">
      <c r="A508" s="248" t="s">
        <v>8</v>
      </c>
      <c r="B508" s="266">
        <v>6.8355662315895363E-2</v>
      </c>
      <c r="C508" s="267">
        <v>6.7641990657602166E-2</v>
      </c>
      <c r="D508" s="267">
        <v>7.5576566083920688E-2</v>
      </c>
      <c r="E508" s="267">
        <v>7.7068480995965583E-2</v>
      </c>
      <c r="F508" s="267">
        <v>8.3041030776504335E-2</v>
      </c>
      <c r="G508" s="267">
        <v>9.5839317305335125E-2</v>
      </c>
      <c r="H508" s="266">
        <v>7.0354371926435302E-2</v>
      </c>
      <c r="I508" s="455">
        <v>7.0641047765260978E-2</v>
      </c>
      <c r="J508" s="455">
        <v>8.9710591531365944E-2</v>
      </c>
      <c r="K508" s="267">
        <v>9.2755405871324206E-2</v>
      </c>
      <c r="L508" s="267">
        <v>8.6421632019015732E-2</v>
      </c>
      <c r="M508" s="268">
        <v>8.5714429237553791E-2</v>
      </c>
      <c r="N508" s="266">
        <v>7.4792838197698136E-2</v>
      </c>
      <c r="O508" s="267">
        <v>7.1148106485813975E-2</v>
      </c>
      <c r="P508" s="267">
        <v>7.1006301618347561E-2</v>
      </c>
      <c r="Q508" s="267">
        <v>8.3631025626198688E-2</v>
      </c>
      <c r="R508" s="267">
        <v>8.7038603659956276E-2</v>
      </c>
      <c r="S508" s="267">
        <v>6.8850812699951136E-2</v>
      </c>
      <c r="T508" s="269">
        <v>8.0363478673439653E-2</v>
      </c>
      <c r="V508" s="227"/>
    </row>
    <row r="509" spans="1:23" s="499" customFormat="1" x14ac:dyDescent="0.2">
      <c r="A509" s="257" t="s">
        <v>1</v>
      </c>
      <c r="B509" s="270">
        <f>B506/B505*100-100</f>
        <v>9.5890410958904084</v>
      </c>
      <c r="C509" s="271">
        <f t="shared" ref="C509:E509" si="170">C506/C505*100-100</f>
        <v>9.6717622923697917</v>
      </c>
      <c r="D509" s="271">
        <f t="shared" si="170"/>
        <v>11.143633974684207</v>
      </c>
      <c r="E509" s="271">
        <f t="shared" si="170"/>
        <v>9.3212695191386103</v>
      </c>
      <c r="F509" s="271">
        <f>F506/F505*100-100</f>
        <v>10.676233963905204</v>
      </c>
      <c r="G509" s="271">
        <f t="shared" ref="G509:T509" si="171">G506/G505*100-100</f>
        <v>6.3612029601637374</v>
      </c>
      <c r="H509" s="270">
        <f t="shared" si="171"/>
        <v>14.878504269352405</v>
      </c>
      <c r="I509" s="271">
        <f t="shared" si="171"/>
        <v>9.7061234047535407</v>
      </c>
      <c r="J509" s="271">
        <f t="shared" si="171"/>
        <v>11.61846778285134</v>
      </c>
      <c r="K509" s="271">
        <f t="shared" si="171"/>
        <v>10.420542307909116</v>
      </c>
      <c r="L509" s="271">
        <f t="shared" si="171"/>
        <v>9.8145329499971723</v>
      </c>
      <c r="M509" s="272">
        <f t="shared" si="171"/>
        <v>10.96150593867489</v>
      </c>
      <c r="N509" s="270">
        <f t="shared" si="171"/>
        <v>7.9759070626650725</v>
      </c>
      <c r="O509" s="271">
        <f t="shared" si="171"/>
        <v>7.813292744799611</v>
      </c>
      <c r="P509" s="271">
        <f t="shared" si="171"/>
        <v>8.3946389311686289</v>
      </c>
      <c r="Q509" s="271">
        <f t="shared" si="171"/>
        <v>8.4094368340943646</v>
      </c>
      <c r="R509" s="271">
        <f t="shared" si="171"/>
        <v>6.5390015692659631</v>
      </c>
      <c r="S509" s="271">
        <f t="shared" si="171"/>
        <v>10.62326815751473</v>
      </c>
      <c r="T509" s="273">
        <f t="shared" si="171"/>
        <v>9.7703498913302127</v>
      </c>
      <c r="U509" s="347"/>
      <c r="V509" s="227"/>
    </row>
    <row r="510" spans="1:23" s="499" customFormat="1" ht="13.5" thickBot="1" x14ac:dyDescent="0.25">
      <c r="A510" s="274" t="s">
        <v>27</v>
      </c>
      <c r="B510" s="275">
        <f>B506-B493</f>
        <v>-25.945945945945823</v>
      </c>
      <c r="C510" s="276">
        <f t="shared" ref="C510:T510" si="172">C506-C493</f>
        <v>123.5172798216272</v>
      </c>
      <c r="D510" s="276">
        <f t="shared" si="172"/>
        <v>43.238573021181764</v>
      </c>
      <c r="E510" s="276">
        <f t="shared" si="172"/>
        <v>125.76023391812851</v>
      </c>
      <c r="F510" s="276">
        <f t="shared" si="172"/>
        <v>202.46498599439838</v>
      </c>
      <c r="G510" s="276">
        <f t="shared" si="172"/>
        <v>-33.49137931034511</v>
      </c>
      <c r="H510" s="275">
        <f t="shared" si="172"/>
        <v>121.53389411182525</v>
      </c>
      <c r="I510" s="276">
        <f t="shared" si="172"/>
        <v>24.615384615384755</v>
      </c>
      <c r="J510" s="276">
        <f t="shared" si="172"/>
        <v>83.125</v>
      </c>
      <c r="K510" s="276">
        <f t="shared" si="172"/>
        <v>229.65277777777737</v>
      </c>
      <c r="L510" s="276">
        <f t="shared" si="172"/>
        <v>60.25252525252472</v>
      </c>
      <c r="M510" s="277">
        <f t="shared" si="172"/>
        <v>74.615384615384755</v>
      </c>
      <c r="N510" s="275">
        <f t="shared" si="172"/>
        <v>2.5641025641025408</v>
      </c>
      <c r="O510" s="276">
        <f t="shared" si="172"/>
        <v>6.1363636363639671</v>
      </c>
      <c r="P510" s="276">
        <f t="shared" si="172"/>
        <v>-59.978070175438006</v>
      </c>
      <c r="Q510" s="276">
        <f t="shared" si="172"/>
        <v>-29</v>
      </c>
      <c r="R510" s="276">
        <f t="shared" si="172"/>
        <v>-116.10212335692631</v>
      </c>
      <c r="S510" s="276">
        <f t="shared" si="172"/>
        <v>38.676207513416557</v>
      </c>
      <c r="T510" s="278">
        <f t="shared" si="172"/>
        <v>45.784873875656558</v>
      </c>
      <c r="V510" s="227"/>
    </row>
    <row r="511" spans="1:23" s="499" customFormat="1" x14ac:dyDescent="0.2">
      <c r="A511" s="279" t="s">
        <v>51</v>
      </c>
      <c r="B511" s="280">
        <v>739</v>
      </c>
      <c r="C511" s="281">
        <v>740</v>
      </c>
      <c r="D511" s="281">
        <v>753</v>
      </c>
      <c r="E511" s="281">
        <v>202</v>
      </c>
      <c r="F511" s="281">
        <v>754</v>
      </c>
      <c r="G511" s="281">
        <v>756</v>
      </c>
      <c r="H511" s="280">
        <v>742</v>
      </c>
      <c r="I511" s="281">
        <v>744</v>
      </c>
      <c r="J511" s="281">
        <v>742</v>
      </c>
      <c r="K511" s="281">
        <v>188</v>
      </c>
      <c r="L511" s="281">
        <v>752</v>
      </c>
      <c r="M511" s="282">
        <v>754</v>
      </c>
      <c r="N511" s="280">
        <v>745</v>
      </c>
      <c r="O511" s="281">
        <v>748</v>
      </c>
      <c r="P511" s="281">
        <v>752</v>
      </c>
      <c r="Q511" s="281">
        <v>205</v>
      </c>
      <c r="R511" s="281">
        <v>748</v>
      </c>
      <c r="S511" s="281">
        <v>752</v>
      </c>
      <c r="T511" s="283">
        <f>SUM(B511:S511)</f>
        <v>11816</v>
      </c>
      <c r="U511" s="227" t="s">
        <v>56</v>
      </c>
      <c r="V511" s="284">
        <f>T498-T511</f>
        <v>15</v>
      </c>
      <c r="W511" s="285">
        <f>V511/T498</f>
        <v>1.2678556335051982E-3</v>
      </c>
    </row>
    <row r="512" spans="1:23" s="499" customFormat="1" x14ac:dyDescent="0.2">
      <c r="A512" s="286" t="s">
        <v>28</v>
      </c>
      <c r="B512" s="322"/>
      <c r="C512" s="242"/>
      <c r="D512" s="242"/>
      <c r="E512" s="242"/>
      <c r="F512" s="242"/>
      <c r="G512" s="242"/>
      <c r="H512" s="244"/>
      <c r="I512" s="242"/>
      <c r="J512" s="242"/>
      <c r="K512" s="242"/>
      <c r="L512" s="242"/>
      <c r="M512" s="372"/>
      <c r="N512" s="244"/>
      <c r="O512" s="242"/>
      <c r="P512" s="242"/>
      <c r="Q512" s="242"/>
      <c r="R512" s="242"/>
      <c r="S512" s="242"/>
      <c r="T512" s="235"/>
      <c r="U512" s="227" t="s">
        <v>57</v>
      </c>
      <c r="V512" s="227">
        <v>161</v>
      </c>
    </row>
    <row r="513" spans="1:23" s="499" customFormat="1" ht="13.5" thickBot="1" x14ac:dyDescent="0.25">
      <c r="A513" s="287" t="s">
        <v>26</v>
      </c>
      <c r="B513" s="374">
        <f>B512-B499</f>
        <v>0</v>
      </c>
      <c r="C513" s="386">
        <f t="shared" ref="C513:S513" si="173">C512-C499</f>
        <v>0</v>
      </c>
      <c r="D513" s="386">
        <f t="shared" si="173"/>
        <v>0</v>
      </c>
      <c r="E513" s="386">
        <f t="shared" si="173"/>
        <v>0</v>
      </c>
      <c r="F513" s="386">
        <f t="shared" si="173"/>
        <v>0</v>
      </c>
      <c r="G513" s="386">
        <f t="shared" si="173"/>
        <v>0</v>
      </c>
      <c r="H513" s="374">
        <f t="shared" si="173"/>
        <v>0</v>
      </c>
      <c r="I513" s="386">
        <f t="shared" si="173"/>
        <v>0</v>
      </c>
      <c r="J513" s="386">
        <f t="shared" si="173"/>
        <v>0</v>
      </c>
      <c r="K513" s="386">
        <f t="shared" si="173"/>
        <v>0</v>
      </c>
      <c r="L513" s="386">
        <f t="shared" si="173"/>
        <v>0</v>
      </c>
      <c r="M513" s="387">
        <f t="shared" si="173"/>
        <v>0</v>
      </c>
      <c r="N513" s="374">
        <f t="shared" si="173"/>
        <v>0</v>
      </c>
      <c r="O513" s="386">
        <f t="shared" si="173"/>
        <v>0</v>
      </c>
      <c r="P513" s="386">
        <f t="shared" si="173"/>
        <v>0</v>
      </c>
      <c r="Q513" s="386">
        <f t="shared" si="173"/>
        <v>0</v>
      </c>
      <c r="R513" s="386">
        <f t="shared" si="173"/>
        <v>0</v>
      </c>
      <c r="S513" s="386">
        <f t="shared" si="173"/>
        <v>0</v>
      </c>
      <c r="T513" s="236"/>
      <c r="U513" s="227" t="s">
        <v>26</v>
      </c>
      <c r="V513" s="227">
        <f>V512-V499</f>
        <v>-0.86000000000001364</v>
      </c>
    </row>
    <row r="515" spans="1:23" ht="13.5" thickBot="1" x14ac:dyDescent="0.25"/>
    <row r="516" spans="1:23" s="500" customFormat="1" ht="13.5" thickBot="1" x14ac:dyDescent="0.25">
      <c r="A516" s="247" t="s">
        <v>159</v>
      </c>
      <c r="B516" s="539" t="s">
        <v>53</v>
      </c>
      <c r="C516" s="540"/>
      <c r="D516" s="540"/>
      <c r="E516" s="540"/>
      <c r="F516" s="540"/>
      <c r="G516" s="541"/>
      <c r="H516" s="539" t="s">
        <v>75</v>
      </c>
      <c r="I516" s="540"/>
      <c r="J516" s="540"/>
      <c r="K516" s="540"/>
      <c r="L516" s="540"/>
      <c r="M516" s="541"/>
      <c r="N516" s="539" t="s">
        <v>63</v>
      </c>
      <c r="O516" s="540"/>
      <c r="P516" s="540"/>
      <c r="Q516" s="540"/>
      <c r="R516" s="540"/>
      <c r="S516" s="541"/>
      <c r="T516" s="292" t="s">
        <v>55</v>
      </c>
    </row>
    <row r="517" spans="1:23" s="500" customFormat="1" x14ac:dyDescent="0.2">
      <c r="A517" s="248" t="s">
        <v>54</v>
      </c>
      <c r="B517" s="314">
        <v>1</v>
      </c>
      <c r="C517" s="251">
        <v>2</v>
      </c>
      <c r="D517" s="251">
        <v>3</v>
      </c>
      <c r="E517" s="251">
        <v>4</v>
      </c>
      <c r="F517" s="251">
        <v>5</v>
      </c>
      <c r="G517" s="251">
        <v>6</v>
      </c>
      <c r="H517" s="314">
        <v>1</v>
      </c>
      <c r="I517" s="251">
        <v>2</v>
      </c>
      <c r="J517" s="251">
        <v>3</v>
      </c>
      <c r="K517" s="251">
        <v>4</v>
      </c>
      <c r="L517" s="251">
        <v>5</v>
      </c>
      <c r="M517" s="251">
        <v>6</v>
      </c>
      <c r="N517" s="314">
        <v>1</v>
      </c>
      <c r="O517" s="251">
        <v>2</v>
      </c>
      <c r="P517" s="251">
        <v>3</v>
      </c>
      <c r="Q517" s="251">
        <v>4</v>
      </c>
      <c r="R517" s="251">
        <v>5</v>
      </c>
      <c r="S517" s="251">
        <v>6</v>
      </c>
      <c r="T517" s="291"/>
    </row>
    <row r="518" spans="1:23" s="500" customFormat="1" x14ac:dyDescent="0.2">
      <c r="A518" s="252" t="s">
        <v>3</v>
      </c>
      <c r="B518" s="253">
        <v>3960</v>
      </c>
      <c r="C518" s="254">
        <v>3960</v>
      </c>
      <c r="D518" s="254">
        <v>3960</v>
      </c>
      <c r="E518" s="254">
        <v>3960</v>
      </c>
      <c r="F518" s="254">
        <v>3960</v>
      </c>
      <c r="G518" s="254">
        <v>3960</v>
      </c>
      <c r="H518" s="253">
        <v>3960</v>
      </c>
      <c r="I518" s="467">
        <v>3960</v>
      </c>
      <c r="J518" s="467">
        <v>3960</v>
      </c>
      <c r="K518" s="254">
        <v>3960</v>
      </c>
      <c r="L518" s="254">
        <v>3960</v>
      </c>
      <c r="M518" s="255">
        <v>3960</v>
      </c>
      <c r="N518" s="253">
        <v>3960</v>
      </c>
      <c r="O518" s="254">
        <v>3960</v>
      </c>
      <c r="P518" s="254">
        <v>3960</v>
      </c>
      <c r="Q518" s="254">
        <v>3960</v>
      </c>
      <c r="R518" s="254">
        <v>3960</v>
      </c>
      <c r="S518" s="254">
        <v>3960</v>
      </c>
      <c r="T518" s="256">
        <v>3960</v>
      </c>
    </row>
    <row r="519" spans="1:23" s="500" customFormat="1" x14ac:dyDescent="0.2">
      <c r="A519" s="257" t="s">
        <v>6</v>
      </c>
      <c r="B519" s="258">
        <v>4285.3191489361698</v>
      </c>
      <c r="C519" s="259">
        <v>4368.7179487179483</v>
      </c>
      <c r="D519" s="259">
        <v>4401.9148936170213</v>
      </c>
      <c r="E519" s="259">
        <v>4269.4736842105267</v>
      </c>
      <c r="F519" s="259">
        <v>4422.1621621621625</v>
      </c>
      <c r="G519" s="259">
        <v>4299.8113207547167</v>
      </c>
      <c r="H519" s="258">
        <v>4460.5263157894733</v>
      </c>
      <c r="I519" s="468">
        <v>4594.6153846153848</v>
      </c>
      <c r="J519" s="468">
        <v>4582.5</v>
      </c>
      <c r="K519" s="259">
        <v>4496.3157894736842</v>
      </c>
      <c r="L519" s="259">
        <v>4362.6190476190477</v>
      </c>
      <c r="M519" s="260">
        <v>4482.5</v>
      </c>
      <c r="N519" s="258">
        <v>4371.136363636364</v>
      </c>
      <c r="O519" s="259">
        <v>4282.9787234042551</v>
      </c>
      <c r="P519" s="259">
        <v>4307.8571428571431</v>
      </c>
      <c r="Q519" s="259">
        <v>4340</v>
      </c>
      <c r="R519" s="259">
        <v>4217.5555555555557</v>
      </c>
      <c r="S519" s="259">
        <v>4315.3488372093025</v>
      </c>
      <c r="T519" s="261">
        <v>4375.9740259740256</v>
      </c>
    </row>
    <row r="520" spans="1:23" s="500" customFormat="1" x14ac:dyDescent="0.2">
      <c r="A520" s="248" t="s">
        <v>7</v>
      </c>
      <c r="B520" s="262">
        <v>85.106382978723403</v>
      </c>
      <c r="C520" s="263">
        <v>82.051282051282058</v>
      </c>
      <c r="D520" s="263">
        <v>76.59574468085107</v>
      </c>
      <c r="E520" s="263">
        <v>63.157894736842103</v>
      </c>
      <c r="F520" s="263">
        <v>75.675675675675677</v>
      </c>
      <c r="G520" s="263">
        <v>86.79245283018868</v>
      </c>
      <c r="H520" s="262">
        <v>81.578947368421055</v>
      </c>
      <c r="I520" s="469">
        <v>61.53846153846154</v>
      </c>
      <c r="J520" s="469">
        <v>81.25</v>
      </c>
      <c r="K520" s="469">
        <v>63.157894736842103</v>
      </c>
      <c r="L520" s="469">
        <v>83.333333333333329</v>
      </c>
      <c r="M520" s="264">
        <v>85</v>
      </c>
      <c r="N520" s="262">
        <v>84.090909090909093</v>
      </c>
      <c r="O520" s="263">
        <v>85.106382978723403</v>
      </c>
      <c r="P520" s="263">
        <v>90.476190476190482</v>
      </c>
      <c r="Q520" s="263">
        <v>56.25</v>
      </c>
      <c r="R520" s="263">
        <v>75.555555555555557</v>
      </c>
      <c r="S520" s="263">
        <v>81.395348837209298</v>
      </c>
      <c r="T520" s="265">
        <v>78.210678210678211</v>
      </c>
      <c r="V520" s="227"/>
    </row>
    <row r="521" spans="1:23" s="500" customFormat="1" x14ac:dyDescent="0.2">
      <c r="A521" s="248" t="s">
        <v>8</v>
      </c>
      <c r="B521" s="266">
        <v>7.1832676940159157E-2</v>
      </c>
      <c r="C521" s="267">
        <v>8.1248467024105625E-2</v>
      </c>
      <c r="D521" s="267">
        <v>8.3120508619480241E-2</v>
      </c>
      <c r="E521" s="267">
        <v>9.777358629460145E-2</v>
      </c>
      <c r="F521" s="267">
        <v>8.3906401549638854E-2</v>
      </c>
      <c r="G521" s="267">
        <v>6.6010230790634464E-2</v>
      </c>
      <c r="H521" s="266">
        <v>7.5263681704126437E-2</v>
      </c>
      <c r="I521" s="455">
        <v>0.10646573016321932</v>
      </c>
      <c r="J521" s="455">
        <v>7.4541488855211099E-2</v>
      </c>
      <c r="K521" s="267">
        <v>8.7209748938340978E-2</v>
      </c>
      <c r="L521" s="267">
        <v>8.5713871040534212E-2</v>
      </c>
      <c r="M521" s="268">
        <v>7.6730809435963665E-2</v>
      </c>
      <c r="N521" s="266">
        <v>7.1283162223121616E-2</v>
      </c>
      <c r="O521" s="267">
        <v>7.5979592099712154E-2</v>
      </c>
      <c r="P521" s="267">
        <v>7.0766941349806184E-2</v>
      </c>
      <c r="Q521" s="267">
        <v>8.885543713592095E-2</v>
      </c>
      <c r="R521" s="267">
        <v>7.8395362523149506E-2</v>
      </c>
      <c r="S521" s="267">
        <v>8.193590096285254E-2</v>
      </c>
      <c r="T521" s="269">
        <v>8.3002431903183876E-2</v>
      </c>
      <c r="V521" s="227"/>
    </row>
    <row r="522" spans="1:23" s="500" customFormat="1" x14ac:dyDescent="0.2">
      <c r="A522" s="257" t="s">
        <v>1</v>
      </c>
      <c r="B522" s="270">
        <f>B519/B518*100-100</f>
        <v>8.2151300236406541</v>
      </c>
      <c r="C522" s="271">
        <f t="shared" ref="C522:E522" si="174">C519/C518*100-100</f>
        <v>10.321160321160306</v>
      </c>
      <c r="D522" s="271">
        <f t="shared" si="174"/>
        <v>11.159467010530832</v>
      </c>
      <c r="E522" s="271">
        <f t="shared" si="174"/>
        <v>7.814992025518336</v>
      </c>
      <c r="F522" s="271">
        <f>F519/F518*100-100</f>
        <v>11.670761670761692</v>
      </c>
      <c r="G522" s="271">
        <f t="shared" ref="G522:T522" si="175">G519/G518*100-100</f>
        <v>8.5810939584524419</v>
      </c>
      <c r="H522" s="270">
        <f t="shared" si="175"/>
        <v>12.639553429027089</v>
      </c>
      <c r="I522" s="271">
        <f t="shared" si="175"/>
        <v>16.025641025641036</v>
      </c>
      <c r="J522" s="271">
        <f t="shared" si="175"/>
        <v>15.719696969696969</v>
      </c>
      <c r="K522" s="271">
        <f t="shared" si="175"/>
        <v>13.543328017012229</v>
      </c>
      <c r="L522" s="271">
        <f t="shared" si="175"/>
        <v>10.167147667147674</v>
      </c>
      <c r="M522" s="272">
        <f t="shared" si="175"/>
        <v>13.194444444444443</v>
      </c>
      <c r="N522" s="270">
        <f t="shared" si="175"/>
        <v>10.382231404958688</v>
      </c>
      <c r="O522" s="271">
        <f t="shared" si="175"/>
        <v>8.156028368794324</v>
      </c>
      <c r="P522" s="271">
        <f t="shared" si="175"/>
        <v>8.7842712842712842</v>
      </c>
      <c r="Q522" s="271">
        <f t="shared" si="175"/>
        <v>9.5959595959595987</v>
      </c>
      <c r="R522" s="271">
        <f t="shared" si="175"/>
        <v>6.5039281705948468</v>
      </c>
      <c r="S522" s="271">
        <f t="shared" si="175"/>
        <v>8.9734554850833916</v>
      </c>
      <c r="T522" s="273">
        <f t="shared" si="175"/>
        <v>10.50439459530368</v>
      </c>
      <c r="U522" s="347"/>
      <c r="V522" s="227"/>
    </row>
    <row r="523" spans="1:23" s="500" customFormat="1" ht="13.5" thickBot="1" x14ac:dyDescent="0.25">
      <c r="A523" s="274" t="s">
        <v>27</v>
      </c>
      <c r="B523" s="275">
        <f>B519-B506</f>
        <v>-34.680851063830232</v>
      </c>
      <c r="C523" s="276">
        <f t="shared" ref="C523:T523" si="176">C519-C506</f>
        <v>45.457079152731239</v>
      </c>
      <c r="D523" s="276">
        <f t="shared" si="176"/>
        <v>20.63284233496961</v>
      </c>
      <c r="E523" s="276">
        <f t="shared" si="176"/>
        <v>-39.970760233917645</v>
      </c>
      <c r="F523" s="276">
        <f t="shared" si="176"/>
        <v>59.305019305019414</v>
      </c>
      <c r="G523" s="276">
        <f t="shared" si="176"/>
        <v>107.0527000650618</v>
      </c>
      <c r="H523" s="275">
        <f t="shared" si="176"/>
        <v>-67.984322508398691</v>
      </c>
      <c r="I523" s="276">
        <f t="shared" si="176"/>
        <v>270</v>
      </c>
      <c r="J523" s="276">
        <f t="shared" si="176"/>
        <v>182.5</v>
      </c>
      <c r="K523" s="276">
        <f t="shared" si="176"/>
        <v>143.53801169590679</v>
      </c>
      <c r="L523" s="276">
        <f t="shared" si="176"/>
        <v>33.730158730159019</v>
      </c>
      <c r="M523" s="277">
        <f t="shared" si="176"/>
        <v>108.39743589743557</v>
      </c>
      <c r="N523" s="275">
        <f t="shared" si="176"/>
        <v>114.72610722610716</v>
      </c>
      <c r="O523" s="276">
        <f t="shared" si="176"/>
        <v>32.978723404255106</v>
      </c>
      <c r="P523" s="276">
        <f t="shared" si="176"/>
        <v>34.940476190476147</v>
      </c>
      <c r="Q523" s="276">
        <f t="shared" si="176"/>
        <v>66.5</v>
      </c>
      <c r="R523" s="276">
        <f t="shared" si="176"/>
        <v>17.788113695090942</v>
      </c>
      <c r="S523" s="276">
        <f t="shared" si="176"/>
        <v>-45.420393559928016</v>
      </c>
      <c r="T523" s="278">
        <f t="shared" si="176"/>
        <v>48.826833257789076</v>
      </c>
      <c r="V523" s="227"/>
    </row>
    <row r="524" spans="1:23" s="500" customFormat="1" x14ac:dyDescent="0.2">
      <c r="A524" s="279" t="s">
        <v>51</v>
      </c>
      <c r="B524" s="280">
        <v>735</v>
      </c>
      <c r="C524" s="281">
        <v>737</v>
      </c>
      <c r="D524" s="281">
        <v>750</v>
      </c>
      <c r="E524" s="281">
        <v>202</v>
      </c>
      <c r="F524" s="281">
        <v>754</v>
      </c>
      <c r="G524" s="281">
        <v>756</v>
      </c>
      <c r="H524" s="280">
        <v>739</v>
      </c>
      <c r="I524" s="281">
        <v>744</v>
      </c>
      <c r="J524" s="281">
        <v>740</v>
      </c>
      <c r="K524" s="281">
        <v>184</v>
      </c>
      <c r="L524" s="281">
        <v>750</v>
      </c>
      <c r="M524" s="282">
        <v>752</v>
      </c>
      <c r="N524" s="280">
        <v>742</v>
      </c>
      <c r="O524" s="281">
        <v>747</v>
      </c>
      <c r="P524" s="281">
        <v>750</v>
      </c>
      <c r="Q524" s="281">
        <v>204</v>
      </c>
      <c r="R524" s="281">
        <v>746</v>
      </c>
      <c r="S524" s="281">
        <v>751</v>
      </c>
      <c r="T524" s="283">
        <f>SUM(B524:S524)</f>
        <v>11783</v>
      </c>
      <c r="U524" s="227" t="s">
        <v>56</v>
      </c>
      <c r="V524" s="284">
        <f>T511-T524</f>
        <v>33</v>
      </c>
      <c r="W524" s="285">
        <f>V524/T511</f>
        <v>2.7928232904536224E-3</v>
      </c>
    </row>
    <row r="525" spans="1:23" s="500" customFormat="1" x14ac:dyDescent="0.2">
      <c r="A525" s="286" t="s">
        <v>28</v>
      </c>
      <c r="B525" s="322"/>
      <c r="C525" s="242"/>
      <c r="D525" s="242"/>
      <c r="E525" s="242"/>
      <c r="F525" s="242"/>
      <c r="G525" s="242"/>
      <c r="H525" s="244"/>
      <c r="I525" s="242"/>
      <c r="J525" s="242"/>
      <c r="K525" s="242"/>
      <c r="L525" s="242"/>
      <c r="M525" s="372"/>
      <c r="N525" s="244"/>
      <c r="O525" s="242"/>
      <c r="P525" s="242"/>
      <c r="Q525" s="242"/>
      <c r="R525" s="242"/>
      <c r="S525" s="242"/>
      <c r="T525" s="235"/>
      <c r="U525" s="227" t="s">
        <v>57</v>
      </c>
      <c r="V525" s="227">
        <v>160.65</v>
      </c>
    </row>
    <row r="526" spans="1:23" s="500" customFormat="1" ht="13.5" thickBot="1" x14ac:dyDescent="0.25">
      <c r="A526" s="287" t="s">
        <v>26</v>
      </c>
      <c r="B526" s="374">
        <f>B525-B512</f>
        <v>0</v>
      </c>
      <c r="C526" s="386">
        <f t="shared" ref="C526:S526" si="177">C525-C512</f>
        <v>0</v>
      </c>
      <c r="D526" s="386">
        <f t="shared" si="177"/>
        <v>0</v>
      </c>
      <c r="E526" s="386">
        <f t="shared" si="177"/>
        <v>0</v>
      </c>
      <c r="F526" s="386">
        <f t="shared" si="177"/>
        <v>0</v>
      </c>
      <c r="G526" s="386">
        <f t="shared" si="177"/>
        <v>0</v>
      </c>
      <c r="H526" s="374">
        <f t="shared" si="177"/>
        <v>0</v>
      </c>
      <c r="I526" s="386">
        <f t="shared" si="177"/>
        <v>0</v>
      </c>
      <c r="J526" s="386">
        <f t="shared" si="177"/>
        <v>0</v>
      </c>
      <c r="K526" s="386">
        <f t="shared" si="177"/>
        <v>0</v>
      </c>
      <c r="L526" s="386">
        <f t="shared" si="177"/>
        <v>0</v>
      </c>
      <c r="M526" s="387">
        <f t="shared" si="177"/>
        <v>0</v>
      </c>
      <c r="N526" s="374">
        <f t="shared" si="177"/>
        <v>0</v>
      </c>
      <c r="O526" s="386">
        <f t="shared" si="177"/>
        <v>0</v>
      </c>
      <c r="P526" s="386">
        <f t="shared" si="177"/>
        <v>0</v>
      </c>
      <c r="Q526" s="386">
        <f t="shared" si="177"/>
        <v>0</v>
      </c>
      <c r="R526" s="386">
        <f t="shared" si="177"/>
        <v>0</v>
      </c>
      <c r="S526" s="386">
        <f t="shared" si="177"/>
        <v>0</v>
      </c>
      <c r="T526" s="236"/>
      <c r="U526" s="227" t="s">
        <v>26</v>
      </c>
      <c r="V526" s="227">
        <f>V525-V512</f>
        <v>-0.34999999999999432</v>
      </c>
    </row>
    <row r="528" spans="1:23" ht="13.5" thickBot="1" x14ac:dyDescent="0.25"/>
    <row r="529" spans="1:23" s="501" customFormat="1" ht="13.5" thickBot="1" x14ac:dyDescent="0.25">
      <c r="A529" s="247" t="s">
        <v>162</v>
      </c>
      <c r="B529" s="539" t="s">
        <v>53</v>
      </c>
      <c r="C529" s="540"/>
      <c r="D529" s="540"/>
      <c r="E529" s="540"/>
      <c r="F529" s="540"/>
      <c r="G529" s="541"/>
      <c r="H529" s="539" t="s">
        <v>75</v>
      </c>
      <c r="I529" s="540"/>
      <c r="J529" s="540"/>
      <c r="K529" s="540"/>
      <c r="L529" s="540"/>
      <c r="M529" s="541"/>
      <c r="N529" s="539" t="s">
        <v>63</v>
      </c>
      <c r="O529" s="540"/>
      <c r="P529" s="540"/>
      <c r="Q529" s="540"/>
      <c r="R529" s="540"/>
      <c r="S529" s="541"/>
      <c r="T529" s="292" t="s">
        <v>55</v>
      </c>
    </row>
    <row r="530" spans="1:23" s="501" customFormat="1" x14ac:dyDescent="0.2">
      <c r="A530" s="248" t="s">
        <v>54</v>
      </c>
      <c r="B530" s="314">
        <v>1</v>
      </c>
      <c r="C530" s="251">
        <v>2</v>
      </c>
      <c r="D530" s="251">
        <v>3</v>
      </c>
      <c r="E530" s="251">
        <v>4</v>
      </c>
      <c r="F530" s="251">
        <v>5</v>
      </c>
      <c r="G530" s="251">
        <v>6</v>
      </c>
      <c r="H530" s="314">
        <v>1</v>
      </c>
      <c r="I530" s="251">
        <v>2</v>
      </c>
      <c r="J530" s="251">
        <v>3</v>
      </c>
      <c r="K530" s="251">
        <v>4</v>
      </c>
      <c r="L530" s="251">
        <v>5</v>
      </c>
      <c r="M530" s="251">
        <v>6</v>
      </c>
      <c r="N530" s="314">
        <v>1</v>
      </c>
      <c r="O530" s="251">
        <v>2</v>
      </c>
      <c r="P530" s="251">
        <v>3</v>
      </c>
      <c r="Q530" s="251">
        <v>4</v>
      </c>
      <c r="R530" s="251">
        <v>5</v>
      </c>
      <c r="S530" s="251">
        <v>6</v>
      </c>
      <c r="T530" s="291"/>
    </row>
    <row r="531" spans="1:23" s="501" customFormat="1" x14ac:dyDescent="0.2">
      <c r="A531" s="252" t="s">
        <v>3</v>
      </c>
      <c r="B531" s="253">
        <v>3978</v>
      </c>
      <c r="C531" s="254">
        <v>3978</v>
      </c>
      <c r="D531" s="254">
        <v>3978</v>
      </c>
      <c r="E531" s="254">
        <v>3978</v>
      </c>
      <c r="F531" s="254">
        <v>3978</v>
      </c>
      <c r="G531" s="254">
        <v>3978</v>
      </c>
      <c r="H531" s="253">
        <v>3978</v>
      </c>
      <c r="I531" s="467">
        <v>3978</v>
      </c>
      <c r="J531" s="467">
        <v>3978</v>
      </c>
      <c r="K531" s="254">
        <v>3978</v>
      </c>
      <c r="L531" s="254">
        <v>3978</v>
      </c>
      <c r="M531" s="255">
        <v>3978</v>
      </c>
      <c r="N531" s="253">
        <v>3978</v>
      </c>
      <c r="O531" s="254">
        <v>3978</v>
      </c>
      <c r="P531" s="254">
        <v>3978</v>
      </c>
      <c r="Q531" s="254">
        <v>3978</v>
      </c>
      <c r="R531" s="254">
        <v>3978</v>
      </c>
      <c r="S531" s="254">
        <v>3978</v>
      </c>
      <c r="T531" s="256">
        <v>3978</v>
      </c>
    </row>
    <row r="532" spans="1:23" s="501" customFormat="1" x14ac:dyDescent="0.2">
      <c r="A532" s="257" t="s">
        <v>6</v>
      </c>
      <c r="B532" s="258">
        <v>4497.826086956522</v>
      </c>
      <c r="C532" s="259">
        <v>4566.3414634146338</v>
      </c>
      <c r="D532" s="259">
        <v>4512.6829268292686</v>
      </c>
      <c r="E532" s="259">
        <v>4499.5</v>
      </c>
      <c r="F532" s="259">
        <v>4539.2105263157891</v>
      </c>
      <c r="G532" s="259">
        <v>4513.4210526315792</v>
      </c>
      <c r="H532" s="258">
        <v>4577.4468085106382</v>
      </c>
      <c r="I532" s="468">
        <v>4456.136363636364</v>
      </c>
      <c r="J532" s="468">
        <v>4628.333333333333</v>
      </c>
      <c r="K532" s="259">
        <v>4676.666666666667</v>
      </c>
      <c r="L532" s="259">
        <v>4622.6315789473683</v>
      </c>
      <c r="M532" s="260">
        <v>4477.4358974358975</v>
      </c>
      <c r="N532" s="258">
        <v>4397.5</v>
      </c>
      <c r="O532" s="259">
        <v>4419.4594594594591</v>
      </c>
      <c r="P532" s="259">
        <v>4400.7142857142853</v>
      </c>
      <c r="Q532" s="259">
        <v>4480.625</v>
      </c>
      <c r="R532" s="259">
        <v>4479.5555555555557</v>
      </c>
      <c r="S532" s="259">
        <v>4520</v>
      </c>
      <c r="T532" s="261">
        <v>4510.5465288035448</v>
      </c>
    </row>
    <row r="533" spans="1:23" s="501" customFormat="1" x14ac:dyDescent="0.2">
      <c r="A533" s="248" t="s">
        <v>7</v>
      </c>
      <c r="B533" s="262">
        <v>84.782608695652172</v>
      </c>
      <c r="C533" s="263">
        <v>85.365853658536579</v>
      </c>
      <c r="D533" s="263">
        <v>78.048780487804876</v>
      </c>
      <c r="E533" s="263">
        <v>85</v>
      </c>
      <c r="F533" s="263">
        <v>86.84210526315789</v>
      </c>
      <c r="G533" s="263">
        <v>89.473684210526315</v>
      </c>
      <c r="H533" s="262">
        <v>85.106382978723403</v>
      </c>
      <c r="I533" s="469">
        <v>65.909090909090907</v>
      </c>
      <c r="J533" s="469">
        <v>80.952380952380949</v>
      </c>
      <c r="K533" s="469">
        <v>100</v>
      </c>
      <c r="L533" s="469">
        <v>97.368421052631575</v>
      </c>
      <c r="M533" s="264">
        <v>89.743589743589737</v>
      </c>
      <c r="N533" s="262">
        <v>97.5</v>
      </c>
      <c r="O533" s="263">
        <v>86.486486486486484</v>
      </c>
      <c r="P533" s="263">
        <v>85.714285714285708</v>
      </c>
      <c r="Q533" s="263">
        <v>87.5</v>
      </c>
      <c r="R533" s="263">
        <v>88.888888888888886</v>
      </c>
      <c r="S533" s="263">
        <v>91.666666666666671</v>
      </c>
      <c r="T533" s="265">
        <v>84.933530280649933</v>
      </c>
      <c r="V533" s="227"/>
    </row>
    <row r="534" spans="1:23" s="501" customFormat="1" x14ac:dyDescent="0.2">
      <c r="A534" s="248" t="s">
        <v>8</v>
      </c>
      <c r="B534" s="266">
        <v>6.7408681858845104E-2</v>
      </c>
      <c r="C534" s="267">
        <v>6.1896861110054754E-2</v>
      </c>
      <c r="D534" s="267">
        <v>8.1390791613711752E-2</v>
      </c>
      <c r="E534" s="267">
        <v>7.6549384583509211E-2</v>
      </c>
      <c r="F534" s="267">
        <v>6.8479419499166888E-2</v>
      </c>
      <c r="G534" s="267">
        <v>5.9129305458596543E-2</v>
      </c>
      <c r="H534" s="266">
        <v>7.1674409339906611E-2</v>
      </c>
      <c r="I534" s="455">
        <v>8.4327140812349655E-2</v>
      </c>
      <c r="J534" s="455">
        <v>6.8158059887460543E-2</v>
      </c>
      <c r="K534" s="267">
        <v>5.9317600204028514E-2</v>
      </c>
      <c r="L534" s="267">
        <v>5.096008136733448E-2</v>
      </c>
      <c r="M534" s="268">
        <v>5.3749172962289066E-2</v>
      </c>
      <c r="N534" s="266">
        <v>4.8484497250876092E-2</v>
      </c>
      <c r="O534" s="267">
        <v>7.4994191484409639E-2</v>
      </c>
      <c r="P534" s="267">
        <v>7.4053043173832142E-2</v>
      </c>
      <c r="Q534" s="267">
        <v>7.0706577309474952E-2</v>
      </c>
      <c r="R534" s="267">
        <v>6.7769743286761025E-2</v>
      </c>
      <c r="S534" s="267">
        <v>6.7303864318414175E-2</v>
      </c>
      <c r="T534" s="269">
        <v>6.9594599861106776E-2</v>
      </c>
      <c r="V534" s="227"/>
    </row>
    <row r="535" spans="1:23" s="501" customFormat="1" x14ac:dyDescent="0.2">
      <c r="A535" s="257" t="s">
        <v>1</v>
      </c>
      <c r="B535" s="270">
        <f>B532/B531*100-100</f>
        <v>13.067523553457065</v>
      </c>
      <c r="C535" s="271">
        <f t="shared" ref="C535:E535" si="178">C532/C531*100-100</f>
        <v>14.789880930483505</v>
      </c>
      <c r="D535" s="271">
        <f t="shared" si="178"/>
        <v>13.440998663380313</v>
      </c>
      <c r="E535" s="271">
        <f t="shared" si="178"/>
        <v>13.109602815485161</v>
      </c>
      <c r="F535" s="271">
        <f>F532/F531*100-100</f>
        <v>14.107856367918274</v>
      </c>
      <c r="G535" s="271">
        <f t="shared" ref="G535:T535" si="179">G532/G531*100-100</f>
        <v>13.459553862030631</v>
      </c>
      <c r="H535" s="270">
        <f t="shared" si="179"/>
        <v>15.069049987698293</v>
      </c>
      <c r="I535" s="271">
        <f t="shared" si="179"/>
        <v>12.019516431281147</v>
      </c>
      <c r="J535" s="271">
        <f t="shared" si="179"/>
        <v>16.348248701189874</v>
      </c>
      <c r="K535" s="271">
        <f t="shared" si="179"/>
        <v>17.563264622088155</v>
      </c>
      <c r="L535" s="271">
        <f t="shared" si="179"/>
        <v>16.204916514514039</v>
      </c>
      <c r="M535" s="272">
        <f t="shared" si="179"/>
        <v>12.554949659022057</v>
      </c>
      <c r="N535" s="270">
        <f t="shared" si="179"/>
        <v>10.545500251382606</v>
      </c>
      <c r="O535" s="271">
        <f t="shared" si="179"/>
        <v>11.097522862228743</v>
      </c>
      <c r="P535" s="271">
        <f t="shared" si="179"/>
        <v>10.626301802772375</v>
      </c>
      <c r="Q535" s="271">
        <f t="shared" si="179"/>
        <v>12.635118149824038</v>
      </c>
      <c r="R535" s="271">
        <f t="shared" si="179"/>
        <v>12.608234176861629</v>
      </c>
      <c r="S535" s="271">
        <f t="shared" si="179"/>
        <v>13.624937154348913</v>
      </c>
      <c r="T535" s="273">
        <f t="shared" si="179"/>
        <v>13.387293333422434</v>
      </c>
      <c r="U535" s="347"/>
      <c r="V535" s="227"/>
    </row>
    <row r="536" spans="1:23" s="501" customFormat="1" ht="13.5" thickBot="1" x14ac:dyDescent="0.25">
      <c r="A536" s="274" t="s">
        <v>27</v>
      </c>
      <c r="B536" s="275">
        <f>B532-B519</f>
        <v>212.50693802035221</v>
      </c>
      <c r="C536" s="276">
        <f t="shared" ref="C536:T536" si="180">C532-C519</f>
        <v>197.62351469668556</v>
      </c>
      <c r="D536" s="276">
        <f t="shared" si="180"/>
        <v>110.76803321224725</v>
      </c>
      <c r="E536" s="276">
        <f t="shared" si="180"/>
        <v>230.0263157894733</v>
      </c>
      <c r="F536" s="276">
        <f t="shared" si="180"/>
        <v>117.04836415362661</v>
      </c>
      <c r="G536" s="276">
        <f t="shared" si="180"/>
        <v>213.6097318768625</v>
      </c>
      <c r="H536" s="275">
        <f t="shared" si="180"/>
        <v>116.92049272116492</v>
      </c>
      <c r="I536" s="276">
        <f t="shared" si="180"/>
        <v>-138.47902097902079</v>
      </c>
      <c r="J536" s="276">
        <f t="shared" si="180"/>
        <v>45.83333333333303</v>
      </c>
      <c r="K536" s="276">
        <f t="shared" si="180"/>
        <v>180.35087719298281</v>
      </c>
      <c r="L536" s="276">
        <f t="shared" si="180"/>
        <v>260.01253132832062</v>
      </c>
      <c r="M536" s="277">
        <f t="shared" si="180"/>
        <v>-5.0641025641025408</v>
      </c>
      <c r="N536" s="275">
        <f t="shared" si="180"/>
        <v>26.363636363636033</v>
      </c>
      <c r="O536" s="276">
        <f t="shared" si="180"/>
        <v>136.48073605520403</v>
      </c>
      <c r="P536" s="276">
        <f t="shared" si="180"/>
        <v>92.857142857142208</v>
      </c>
      <c r="Q536" s="276">
        <f t="shared" si="180"/>
        <v>140.625</v>
      </c>
      <c r="R536" s="276">
        <f t="shared" si="180"/>
        <v>262</v>
      </c>
      <c r="S536" s="276">
        <f t="shared" si="180"/>
        <v>204.65116279069753</v>
      </c>
      <c r="T536" s="278">
        <f t="shared" si="180"/>
        <v>134.57250282951918</v>
      </c>
      <c r="V536" s="227"/>
    </row>
    <row r="537" spans="1:23" s="501" customFormat="1" x14ac:dyDescent="0.2">
      <c r="A537" s="279" t="s">
        <v>51</v>
      </c>
      <c r="B537" s="280">
        <v>732</v>
      </c>
      <c r="C537" s="281">
        <v>735</v>
      </c>
      <c r="D537" s="281">
        <v>749</v>
      </c>
      <c r="E537" s="281">
        <v>202</v>
      </c>
      <c r="F537" s="281">
        <v>753</v>
      </c>
      <c r="G537" s="281">
        <v>754</v>
      </c>
      <c r="H537" s="280">
        <v>738</v>
      </c>
      <c r="I537" s="281">
        <v>744</v>
      </c>
      <c r="J537" s="281">
        <v>740</v>
      </c>
      <c r="K537" s="281">
        <v>184</v>
      </c>
      <c r="L537" s="281">
        <v>748</v>
      </c>
      <c r="M537" s="282">
        <v>750</v>
      </c>
      <c r="N537" s="280">
        <v>740</v>
      </c>
      <c r="O537" s="281">
        <v>746</v>
      </c>
      <c r="P537" s="281">
        <v>750</v>
      </c>
      <c r="Q537" s="281">
        <v>204</v>
      </c>
      <c r="R537" s="281">
        <v>746</v>
      </c>
      <c r="S537" s="281">
        <v>751</v>
      </c>
      <c r="T537" s="283">
        <f>SUM(B537:S537)</f>
        <v>11766</v>
      </c>
      <c r="U537" s="227" t="s">
        <v>56</v>
      </c>
      <c r="V537" s="284">
        <f>T524-T537</f>
        <v>17</v>
      </c>
      <c r="W537" s="285">
        <f>V537/T524</f>
        <v>1.4427565136213188E-3</v>
      </c>
    </row>
    <row r="538" spans="1:23" s="501" customFormat="1" x14ac:dyDescent="0.2">
      <c r="A538" s="286" t="s">
        <v>28</v>
      </c>
      <c r="B538" s="322"/>
      <c r="C538" s="242"/>
      <c r="D538" s="242"/>
      <c r="E538" s="242"/>
      <c r="F538" s="242"/>
      <c r="G538" s="242"/>
      <c r="H538" s="244"/>
      <c r="I538" s="242"/>
      <c r="J538" s="242"/>
      <c r="K538" s="242"/>
      <c r="L538" s="242"/>
      <c r="M538" s="372"/>
      <c r="N538" s="244"/>
      <c r="O538" s="242"/>
      <c r="P538" s="242"/>
      <c r="Q538" s="242"/>
      <c r="R538" s="242"/>
      <c r="S538" s="242"/>
      <c r="T538" s="235"/>
      <c r="U538" s="227" t="s">
        <v>57</v>
      </c>
      <c r="V538" s="227">
        <v>159.94</v>
      </c>
    </row>
    <row r="539" spans="1:23" s="501" customFormat="1" ht="13.5" thickBot="1" x14ac:dyDescent="0.25">
      <c r="A539" s="287" t="s">
        <v>26</v>
      </c>
      <c r="B539" s="374">
        <f>B538-B525</f>
        <v>0</v>
      </c>
      <c r="C539" s="386">
        <f t="shared" ref="C539:S539" si="181">C538-C525</f>
        <v>0</v>
      </c>
      <c r="D539" s="386">
        <f t="shared" si="181"/>
        <v>0</v>
      </c>
      <c r="E539" s="386">
        <f t="shared" si="181"/>
        <v>0</v>
      </c>
      <c r="F539" s="386">
        <f t="shared" si="181"/>
        <v>0</v>
      </c>
      <c r="G539" s="386">
        <f t="shared" si="181"/>
        <v>0</v>
      </c>
      <c r="H539" s="374">
        <f t="shared" si="181"/>
        <v>0</v>
      </c>
      <c r="I539" s="386">
        <f t="shared" si="181"/>
        <v>0</v>
      </c>
      <c r="J539" s="386">
        <f t="shared" si="181"/>
        <v>0</v>
      </c>
      <c r="K539" s="386">
        <f t="shared" si="181"/>
        <v>0</v>
      </c>
      <c r="L539" s="386">
        <f t="shared" si="181"/>
        <v>0</v>
      </c>
      <c r="M539" s="387">
        <f t="shared" si="181"/>
        <v>0</v>
      </c>
      <c r="N539" s="374">
        <f t="shared" si="181"/>
        <v>0</v>
      </c>
      <c r="O539" s="386">
        <f t="shared" si="181"/>
        <v>0</v>
      </c>
      <c r="P539" s="386">
        <f t="shared" si="181"/>
        <v>0</v>
      </c>
      <c r="Q539" s="386">
        <f t="shared" si="181"/>
        <v>0</v>
      </c>
      <c r="R539" s="386">
        <f t="shared" si="181"/>
        <v>0</v>
      </c>
      <c r="S539" s="386">
        <f t="shared" si="181"/>
        <v>0</v>
      </c>
      <c r="T539" s="236"/>
      <c r="U539" s="227" t="s">
        <v>26</v>
      </c>
      <c r="V539" s="227">
        <f>V538-V525</f>
        <v>-0.71000000000000796</v>
      </c>
    </row>
    <row r="541" spans="1:23" ht="13.5" thickBot="1" x14ac:dyDescent="0.25"/>
    <row r="542" spans="1:23" s="502" customFormat="1" ht="13.5" thickBot="1" x14ac:dyDescent="0.25">
      <c r="A542" s="247" t="s">
        <v>163</v>
      </c>
      <c r="B542" s="539" t="s">
        <v>53</v>
      </c>
      <c r="C542" s="540"/>
      <c r="D542" s="540"/>
      <c r="E542" s="540"/>
      <c r="F542" s="540"/>
      <c r="G542" s="541"/>
      <c r="H542" s="539" t="s">
        <v>75</v>
      </c>
      <c r="I542" s="540"/>
      <c r="J542" s="540"/>
      <c r="K542" s="540"/>
      <c r="L542" s="540"/>
      <c r="M542" s="541"/>
      <c r="N542" s="539" t="s">
        <v>63</v>
      </c>
      <c r="O542" s="540"/>
      <c r="P542" s="540"/>
      <c r="Q542" s="540"/>
      <c r="R542" s="540"/>
      <c r="S542" s="541"/>
      <c r="T542" s="292" t="s">
        <v>55</v>
      </c>
    </row>
    <row r="543" spans="1:23" s="502" customFormat="1" x14ac:dyDescent="0.2">
      <c r="A543" s="248" t="s">
        <v>54</v>
      </c>
      <c r="B543" s="314">
        <v>1</v>
      </c>
      <c r="C543" s="251">
        <v>2</v>
      </c>
      <c r="D543" s="251">
        <v>3</v>
      </c>
      <c r="E543" s="251">
        <v>4</v>
      </c>
      <c r="F543" s="251">
        <v>5</v>
      </c>
      <c r="G543" s="251">
        <v>6</v>
      </c>
      <c r="H543" s="314">
        <v>1</v>
      </c>
      <c r="I543" s="251">
        <v>2</v>
      </c>
      <c r="J543" s="251">
        <v>3</v>
      </c>
      <c r="K543" s="251">
        <v>4</v>
      </c>
      <c r="L543" s="251">
        <v>5</v>
      </c>
      <c r="M543" s="251">
        <v>6</v>
      </c>
      <c r="N543" s="314">
        <v>1</v>
      </c>
      <c r="O543" s="251">
        <v>2</v>
      </c>
      <c r="P543" s="251">
        <v>3</v>
      </c>
      <c r="Q543" s="251">
        <v>4</v>
      </c>
      <c r="R543" s="251">
        <v>5</v>
      </c>
      <c r="S543" s="251">
        <v>6</v>
      </c>
      <c r="T543" s="291"/>
    </row>
    <row r="544" spans="1:23" s="502" customFormat="1" x14ac:dyDescent="0.2">
      <c r="A544" s="252" t="s">
        <v>3</v>
      </c>
      <c r="B544" s="253">
        <v>3996</v>
      </c>
      <c r="C544" s="254">
        <v>3996</v>
      </c>
      <c r="D544" s="254">
        <v>3996</v>
      </c>
      <c r="E544" s="254">
        <v>3996</v>
      </c>
      <c r="F544" s="254">
        <v>3996</v>
      </c>
      <c r="G544" s="254">
        <v>3996</v>
      </c>
      <c r="H544" s="253">
        <v>3996</v>
      </c>
      <c r="I544" s="467">
        <v>3996</v>
      </c>
      <c r="J544" s="467">
        <v>3996</v>
      </c>
      <c r="K544" s="254">
        <v>3996</v>
      </c>
      <c r="L544" s="254">
        <v>3996</v>
      </c>
      <c r="M544" s="255">
        <v>3996</v>
      </c>
      <c r="N544" s="253">
        <v>3996</v>
      </c>
      <c r="O544" s="254">
        <v>3996</v>
      </c>
      <c r="P544" s="254">
        <v>3996</v>
      </c>
      <c r="Q544" s="254">
        <v>3996</v>
      </c>
      <c r="R544" s="254">
        <v>3996</v>
      </c>
      <c r="S544" s="254">
        <v>3996</v>
      </c>
      <c r="T544" s="256">
        <v>3996</v>
      </c>
    </row>
    <row r="545" spans="1:23" s="502" customFormat="1" x14ac:dyDescent="0.2">
      <c r="A545" s="257" t="s">
        <v>6</v>
      </c>
      <c r="B545" s="258">
        <v>4540.25</v>
      </c>
      <c r="C545" s="259">
        <v>4516.1904761904761</v>
      </c>
      <c r="D545" s="259">
        <v>4443.5555555555557</v>
      </c>
      <c r="E545" s="259">
        <v>4438.5714285714284</v>
      </c>
      <c r="F545" s="259">
        <v>4423.5714285714284</v>
      </c>
      <c r="G545" s="259">
        <v>4516.2222222222226</v>
      </c>
      <c r="H545" s="258">
        <v>4602.0512820512822</v>
      </c>
      <c r="I545" s="468">
        <v>4516</v>
      </c>
      <c r="J545" s="468">
        <v>4592.1951219512193</v>
      </c>
      <c r="K545" s="259">
        <v>4577.1428571428569</v>
      </c>
      <c r="L545" s="259">
        <v>4462.25</v>
      </c>
      <c r="M545" s="260">
        <v>4488.0952380952385</v>
      </c>
      <c r="N545" s="258">
        <v>4472.6829268292686</v>
      </c>
      <c r="O545" s="259">
        <v>4511.75</v>
      </c>
      <c r="P545" s="259">
        <v>4501</v>
      </c>
      <c r="Q545" s="259">
        <v>4595</v>
      </c>
      <c r="R545" s="259">
        <v>4476.5789473684208</v>
      </c>
      <c r="S545" s="259">
        <v>4556.5853658536589</v>
      </c>
      <c r="T545" s="261">
        <v>4508.9024390243903</v>
      </c>
    </row>
    <row r="546" spans="1:23" s="502" customFormat="1" x14ac:dyDescent="0.2">
      <c r="A546" s="248" t="s">
        <v>7</v>
      </c>
      <c r="B546" s="262">
        <v>82.5</v>
      </c>
      <c r="C546" s="263">
        <v>80.952380952380949</v>
      </c>
      <c r="D546" s="263">
        <v>77.777777777777771</v>
      </c>
      <c r="E546" s="263">
        <v>100</v>
      </c>
      <c r="F546" s="263">
        <v>73.80952380952381</v>
      </c>
      <c r="G546" s="263">
        <v>80</v>
      </c>
      <c r="H546" s="262">
        <v>79.487179487179489</v>
      </c>
      <c r="I546" s="469">
        <v>85</v>
      </c>
      <c r="J546" s="469">
        <v>80.487804878048777</v>
      </c>
      <c r="K546" s="469">
        <v>92.857142857142861</v>
      </c>
      <c r="L546" s="469">
        <v>75</v>
      </c>
      <c r="M546" s="264">
        <v>69.047619047619051</v>
      </c>
      <c r="N546" s="262">
        <v>90.243902439024396</v>
      </c>
      <c r="O546" s="263">
        <v>82.5</v>
      </c>
      <c r="P546" s="263">
        <v>87.5</v>
      </c>
      <c r="Q546" s="263">
        <v>100</v>
      </c>
      <c r="R546" s="263">
        <v>78.94736842105263</v>
      </c>
      <c r="S546" s="263">
        <v>87.804878048780495</v>
      </c>
      <c r="T546" s="265">
        <v>80.487804878048777</v>
      </c>
      <c r="V546" s="227"/>
    </row>
    <row r="547" spans="1:23" s="502" customFormat="1" x14ac:dyDescent="0.2">
      <c r="A547" s="248" t="s">
        <v>8</v>
      </c>
      <c r="B547" s="266">
        <v>7.6765846625714021E-2</v>
      </c>
      <c r="C547" s="267">
        <v>7.0042500231059054E-2</v>
      </c>
      <c r="D547" s="267">
        <v>8.082866476620959E-2</v>
      </c>
      <c r="E547" s="267">
        <v>5.4291321178278569E-2</v>
      </c>
      <c r="F547" s="267">
        <v>7.8182273003852776E-2</v>
      </c>
      <c r="G547" s="267">
        <v>7.6804718946845291E-2</v>
      </c>
      <c r="H547" s="266">
        <v>7.8596828383393325E-2</v>
      </c>
      <c r="I547" s="455">
        <v>6.9181663165015742E-2</v>
      </c>
      <c r="J547" s="455">
        <v>7.908207740164086E-2</v>
      </c>
      <c r="K547" s="267">
        <v>6.9758474419666275E-2</v>
      </c>
      <c r="L547" s="267">
        <v>8.0264081398648171E-2</v>
      </c>
      <c r="M547" s="268">
        <v>9.2177474540607138E-2</v>
      </c>
      <c r="N547" s="266">
        <v>5.9833985023364546E-2</v>
      </c>
      <c r="O547" s="267">
        <v>6.9069401416105305E-2</v>
      </c>
      <c r="P547" s="267">
        <v>7.3814902571357768E-2</v>
      </c>
      <c r="Q547" s="267">
        <v>5.0278629171481702E-2</v>
      </c>
      <c r="R547" s="267">
        <v>7.3842089243683018E-2</v>
      </c>
      <c r="S547" s="267">
        <v>6.9812982679226906E-2</v>
      </c>
      <c r="T547" s="269">
        <v>7.5559062001369054E-2</v>
      </c>
      <c r="V547" s="227"/>
    </row>
    <row r="548" spans="1:23" s="502" customFormat="1" x14ac:dyDescent="0.2">
      <c r="A548" s="257" t="s">
        <v>1</v>
      </c>
      <c r="B548" s="270">
        <f>B545/B544*100-100</f>
        <v>13.619869869869873</v>
      </c>
      <c r="C548" s="271">
        <f t="shared" ref="C548:E548" si="182">C545/C544*100-100</f>
        <v>13.017779684446353</v>
      </c>
      <c r="D548" s="271">
        <f t="shared" si="182"/>
        <v>11.200088977866756</v>
      </c>
      <c r="E548" s="271">
        <f t="shared" si="182"/>
        <v>11.075361075361073</v>
      </c>
      <c r="F548" s="271">
        <f>F545/F544*100-100</f>
        <v>10.699985699985689</v>
      </c>
      <c r="G548" s="271">
        <f t="shared" ref="G548:T548" si="183">G545/G544*100-100</f>
        <v>13.018574129685263</v>
      </c>
      <c r="H548" s="270">
        <f t="shared" si="183"/>
        <v>15.166448499781836</v>
      </c>
      <c r="I548" s="271">
        <f t="shared" si="183"/>
        <v>13.013013013013008</v>
      </c>
      <c r="J548" s="271">
        <f t="shared" si="183"/>
        <v>14.919797846627119</v>
      </c>
      <c r="K548" s="271">
        <f t="shared" si="183"/>
        <v>14.543114543114541</v>
      </c>
      <c r="L548" s="271">
        <f t="shared" si="183"/>
        <v>11.667917917917919</v>
      </c>
      <c r="M548" s="272">
        <f t="shared" si="183"/>
        <v>12.314695648028987</v>
      </c>
      <c r="N548" s="270">
        <f t="shared" si="183"/>
        <v>11.929002172904617</v>
      </c>
      <c r="O548" s="271">
        <f t="shared" si="183"/>
        <v>12.906656656656665</v>
      </c>
      <c r="P548" s="271">
        <f t="shared" si="183"/>
        <v>12.637637637637638</v>
      </c>
      <c r="Q548" s="271">
        <f t="shared" si="183"/>
        <v>14.989989989989994</v>
      </c>
      <c r="R548" s="271">
        <f t="shared" si="183"/>
        <v>12.026500184394905</v>
      </c>
      <c r="S548" s="271">
        <f t="shared" si="183"/>
        <v>14.028662809150632</v>
      </c>
      <c r="T548" s="273">
        <f t="shared" si="183"/>
        <v>12.835396371981744</v>
      </c>
      <c r="U548" s="347"/>
      <c r="V548" s="227"/>
    </row>
    <row r="549" spans="1:23" s="502" customFormat="1" ht="13.5" thickBot="1" x14ac:dyDescent="0.25">
      <c r="A549" s="274" t="s">
        <v>27</v>
      </c>
      <c r="B549" s="275">
        <f>B545-B532</f>
        <v>42.423913043478024</v>
      </c>
      <c r="C549" s="276">
        <f t="shared" ref="C549:T549" si="184">C545-C532</f>
        <v>-50.150987224157689</v>
      </c>
      <c r="D549" s="276">
        <f t="shared" si="184"/>
        <v>-69.127371273712924</v>
      </c>
      <c r="E549" s="276">
        <f t="shared" si="184"/>
        <v>-60.928571428571558</v>
      </c>
      <c r="F549" s="276">
        <f t="shared" si="184"/>
        <v>-115.6390977443607</v>
      </c>
      <c r="G549" s="276">
        <f t="shared" si="184"/>
        <v>2.8011695906434397</v>
      </c>
      <c r="H549" s="275">
        <f t="shared" si="184"/>
        <v>24.604473540643994</v>
      </c>
      <c r="I549" s="276">
        <f t="shared" si="184"/>
        <v>59.863636363636033</v>
      </c>
      <c r="J549" s="276">
        <f t="shared" si="184"/>
        <v>-36.138211382113695</v>
      </c>
      <c r="K549" s="276">
        <f t="shared" si="184"/>
        <v>-99.523809523810087</v>
      </c>
      <c r="L549" s="276">
        <f t="shared" si="184"/>
        <v>-160.38157894736833</v>
      </c>
      <c r="M549" s="277">
        <f t="shared" si="184"/>
        <v>10.659340659341069</v>
      </c>
      <c r="N549" s="275">
        <f t="shared" si="184"/>
        <v>75.182926829268581</v>
      </c>
      <c r="O549" s="276">
        <f t="shared" si="184"/>
        <v>92.29054054054086</v>
      </c>
      <c r="P549" s="276">
        <f t="shared" si="184"/>
        <v>100.28571428571468</v>
      </c>
      <c r="Q549" s="276">
        <f t="shared" si="184"/>
        <v>114.375</v>
      </c>
      <c r="R549" s="276">
        <f t="shared" si="184"/>
        <v>-2.9766081871348433</v>
      </c>
      <c r="S549" s="276">
        <f t="shared" si="184"/>
        <v>36.585365853658914</v>
      </c>
      <c r="T549" s="278">
        <f t="shared" si="184"/>
        <v>-1.6440897791544558</v>
      </c>
      <c r="V549" s="227"/>
    </row>
    <row r="550" spans="1:23" s="502" customFormat="1" x14ac:dyDescent="0.2">
      <c r="A550" s="279" t="s">
        <v>51</v>
      </c>
      <c r="B550" s="280">
        <v>726</v>
      </c>
      <c r="C550" s="281">
        <v>733</v>
      </c>
      <c r="D550" s="281">
        <v>746</v>
      </c>
      <c r="E550" s="281">
        <v>201</v>
      </c>
      <c r="F550" s="281">
        <v>752</v>
      </c>
      <c r="G550" s="281">
        <v>753</v>
      </c>
      <c r="H550" s="280">
        <v>736</v>
      </c>
      <c r="I550" s="281">
        <v>743</v>
      </c>
      <c r="J550" s="281">
        <v>739</v>
      </c>
      <c r="K550" s="281">
        <v>184</v>
      </c>
      <c r="L550" s="281">
        <v>748</v>
      </c>
      <c r="M550" s="282">
        <v>750</v>
      </c>
      <c r="N550" s="280">
        <v>739</v>
      </c>
      <c r="O550" s="281">
        <v>743</v>
      </c>
      <c r="P550" s="281">
        <v>747</v>
      </c>
      <c r="Q550" s="281">
        <v>204</v>
      </c>
      <c r="R550" s="281">
        <v>746</v>
      </c>
      <c r="S550" s="281">
        <v>751</v>
      </c>
      <c r="T550" s="283">
        <f>SUM(B550:S550)</f>
        <v>11741</v>
      </c>
      <c r="U550" s="227" t="s">
        <v>56</v>
      </c>
      <c r="V550" s="284">
        <f>T537-T550</f>
        <v>25</v>
      </c>
      <c r="W550" s="285">
        <f>V550/T537</f>
        <v>2.1247662757096718E-3</v>
      </c>
    </row>
    <row r="551" spans="1:23" s="502" customFormat="1" x14ac:dyDescent="0.2">
      <c r="A551" s="286" t="s">
        <v>28</v>
      </c>
      <c r="B551" s="322"/>
      <c r="C551" s="242"/>
      <c r="D551" s="242"/>
      <c r="E551" s="242"/>
      <c r="F551" s="242"/>
      <c r="G551" s="242"/>
      <c r="H551" s="244"/>
      <c r="I551" s="242"/>
      <c r="J551" s="242"/>
      <c r="K551" s="242"/>
      <c r="L551" s="242"/>
      <c r="M551" s="372"/>
      <c r="N551" s="244"/>
      <c r="O551" s="242"/>
      <c r="P551" s="242"/>
      <c r="Q551" s="242"/>
      <c r="R551" s="242"/>
      <c r="S551" s="242"/>
      <c r="T551" s="235"/>
      <c r="U551" s="227" t="s">
        <v>57</v>
      </c>
      <c r="V551" s="227">
        <v>159.44</v>
      </c>
    </row>
    <row r="552" spans="1:23" s="502" customFormat="1" ht="13.5" thickBot="1" x14ac:dyDescent="0.25">
      <c r="A552" s="287" t="s">
        <v>26</v>
      </c>
      <c r="B552" s="374">
        <f>B551-B538</f>
        <v>0</v>
      </c>
      <c r="C552" s="386">
        <f t="shared" ref="C552:S552" si="185">C551-C538</f>
        <v>0</v>
      </c>
      <c r="D552" s="386">
        <f t="shared" si="185"/>
        <v>0</v>
      </c>
      <c r="E552" s="386">
        <f t="shared" si="185"/>
        <v>0</v>
      </c>
      <c r="F552" s="386">
        <f t="shared" si="185"/>
        <v>0</v>
      </c>
      <c r="G552" s="386">
        <f t="shared" si="185"/>
        <v>0</v>
      </c>
      <c r="H552" s="374">
        <f t="shared" si="185"/>
        <v>0</v>
      </c>
      <c r="I552" s="386">
        <f t="shared" si="185"/>
        <v>0</v>
      </c>
      <c r="J552" s="386">
        <f t="shared" si="185"/>
        <v>0</v>
      </c>
      <c r="K552" s="386">
        <f t="shared" si="185"/>
        <v>0</v>
      </c>
      <c r="L552" s="386">
        <f t="shared" si="185"/>
        <v>0</v>
      </c>
      <c r="M552" s="387">
        <f t="shared" si="185"/>
        <v>0</v>
      </c>
      <c r="N552" s="374">
        <f t="shared" si="185"/>
        <v>0</v>
      </c>
      <c r="O552" s="386">
        <f t="shared" si="185"/>
        <v>0</v>
      </c>
      <c r="P552" s="386">
        <f t="shared" si="185"/>
        <v>0</v>
      </c>
      <c r="Q552" s="386">
        <f t="shared" si="185"/>
        <v>0</v>
      </c>
      <c r="R552" s="386">
        <f t="shared" si="185"/>
        <v>0</v>
      </c>
      <c r="S552" s="386">
        <f t="shared" si="185"/>
        <v>0</v>
      </c>
      <c r="T552" s="236"/>
      <c r="U552" s="227" t="s">
        <v>26</v>
      </c>
      <c r="V552" s="227">
        <f>V551-V538</f>
        <v>-0.5</v>
      </c>
    </row>
    <row r="554" spans="1:23" ht="13.5" thickBot="1" x14ac:dyDescent="0.25"/>
    <row r="555" spans="1:23" ht="12.75" customHeight="1" thickBot="1" x14ac:dyDescent="0.25">
      <c r="A555" s="247" t="s">
        <v>164</v>
      </c>
      <c r="B555" s="539" t="s">
        <v>53</v>
      </c>
      <c r="C555" s="540"/>
      <c r="D555" s="540"/>
      <c r="E555" s="540"/>
      <c r="F555" s="540"/>
      <c r="G555" s="541"/>
      <c r="H555" s="539" t="s">
        <v>75</v>
      </c>
      <c r="I555" s="540"/>
      <c r="J555" s="540"/>
      <c r="K555" s="540"/>
      <c r="L555" s="540"/>
      <c r="M555" s="541"/>
      <c r="N555" s="539" t="s">
        <v>63</v>
      </c>
      <c r="O555" s="540"/>
      <c r="P555" s="540"/>
      <c r="Q555" s="540"/>
      <c r="R555" s="540"/>
      <c r="S555" s="541"/>
      <c r="T555" s="292" t="s">
        <v>55</v>
      </c>
      <c r="U555" s="504"/>
      <c r="V555" s="504"/>
      <c r="W555" s="504"/>
    </row>
    <row r="556" spans="1:23" ht="12.75" customHeight="1" x14ac:dyDescent="0.2">
      <c r="A556" s="248" t="s">
        <v>54</v>
      </c>
      <c r="B556" s="314">
        <v>1</v>
      </c>
      <c r="C556" s="251">
        <v>2</v>
      </c>
      <c r="D556" s="251">
        <v>3</v>
      </c>
      <c r="E556" s="251">
        <v>4</v>
      </c>
      <c r="F556" s="251">
        <v>5</v>
      </c>
      <c r="G556" s="251">
        <v>6</v>
      </c>
      <c r="H556" s="314">
        <v>1</v>
      </c>
      <c r="I556" s="251">
        <v>2</v>
      </c>
      <c r="J556" s="251">
        <v>3</v>
      </c>
      <c r="K556" s="251">
        <v>4</v>
      </c>
      <c r="L556" s="251">
        <v>5</v>
      </c>
      <c r="M556" s="251">
        <v>6</v>
      </c>
      <c r="N556" s="314">
        <v>1</v>
      </c>
      <c r="O556" s="251">
        <v>2</v>
      </c>
      <c r="P556" s="251">
        <v>3</v>
      </c>
      <c r="Q556" s="251">
        <v>4</v>
      </c>
      <c r="R556" s="251">
        <v>5</v>
      </c>
      <c r="S556" s="251">
        <v>6</v>
      </c>
      <c r="T556" s="291"/>
      <c r="U556" s="504"/>
      <c r="V556" s="504"/>
      <c r="W556" s="504"/>
    </row>
    <row r="557" spans="1:23" ht="12.75" customHeight="1" x14ac:dyDescent="0.2">
      <c r="A557" s="252" t="s">
        <v>3</v>
      </c>
      <c r="B557" s="253">
        <v>4014</v>
      </c>
      <c r="C557" s="254">
        <v>4014</v>
      </c>
      <c r="D557" s="254">
        <v>4014</v>
      </c>
      <c r="E557" s="254">
        <v>4014</v>
      </c>
      <c r="F557" s="254">
        <v>4014</v>
      </c>
      <c r="G557" s="254">
        <v>4014</v>
      </c>
      <c r="H557" s="253">
        <v>4014</v>
      </c>
      <c r="I557" s="467">
        <v>4014</v>
      </c>
      <c r="J557" s="467">
        <v>4014</v>
      </c>
      <c r="K557" s="254">
        <v>4014</v>
      </c>
      <c r="L557" s="254">
        <v>4014</v>
      </c>
      <c r="M557" s="255">
        <v>4014</v>
      </c>
      <c r="N557" s="253">
        <v>4014</v>
      </c>
      <c r="O557" s="254">
        <v>4014</v>
      </c>
      <c r="P557" s="254">
        <v>4014</v>
      </c>
      <c r="Q557" s="254">
        <v>4014</v>
      </c>
      <c r="R557" s="254">
        <v>4014</v>
      </c>
      <c r="S557" s="254">
        <v>4014</v>
      </c>
      <c r="T557" s="256">
        <v>4014</v>
      </c>
      <c r="U557" s="504"/>
      <c r="V557" s="504"/>
      <c r="W557" s="504"/>
    </row>
    <row r="558" spans="1:23" ht="12.75" customHeight="1" x14ac:dyDescent="0.2">
      <c r="A558" s="257" t="s">
        <v>6</v>
      </c>
      <c r="B558" s="258">
        <v>4457.6595744680853</v>
      </c>
      <c r="C558" s="259">
        <v>4580</v>
      </c>
      <c r="D558" s="259">
        <v>4444.0425531914898</v>
      </c>
      <c r="E558" s="259">
        <v>4372.3529411764703</v>
      </c>
      <c r="F558" s="259">
        <v>4540.9523809523807</v>
      </c>
      <c r="G558" s="259">
        <v>4576.5</v>
      </c>
      <c r="H558" s="258">
        <v>4361.9512195121952</v>
      </c>
      <c r="I558" s="468">
        <v>4412.25</v>
      </c>
      <c r="J558" s="468">
        <v>4789.2682926829266</v>
      </c>
      <c r="K558" s="259">
        <v>4168.75</v>
      </c>
      <c r="L558" s="259">
        <v>4280.227272727273</v>
      </c>
      <c r="M558" s="260">
        <v>4483.9473684210525</v>
      </c>
      <c r="N558" s="258">
        <v>4401.8421052631575</v>
      </c>
      <c r="O558" s="259">
        <v>4439.2105263157891</v>
      </c>
      <c r="P558" s="259">
        <v>4356.1111111111113</v>
      </c>
      <c r="Q558" s="259">
        <v>4330</v>
      </c>
      <c r="R558" s="259">
        <v>4329.2682926829266</v>
      </c>
      <c r="S558" s="259">
        <v>4439.7435897435898</v>
      </c>
      <c r="T558" s="261">
        <v>4446.5361445783128</v>
      </c>
      <c r="U558" s="504"/>
      <c r="V558" s="504"/>
      <c r="W558" s="504"/>
    </row>
    <row r="559" spans="1:23" ht="12.75" customHeight="1" x14ac:dyDescent="0.2">
      <c r="A559" s="248" t="s">
        <v>7</v>
      </c>
      <c r="B559" s="262">
        <v>95.744680851063833</v>
      </c>
      <c r="C559" s="263">
        <v>75</v>
      </c>
      <c r="D559" s="263">
        <v>85.106382978723403</v>
      </c>
      <c r="E559" s="263">
        <v>82.352941176470594</v>
      </c>
      <c r="F559" s="263">
        <v>73.80952380952381</v>
      </c>
      <c r="G559" s="263">
        <v>92.5</v>
      </c>
      <c r="H559" s="262">
        <v>70.731707317073173</v>
      </c>
      <c r="I559" s="469">
        <v>90</v>
      </c>
      <c r="J559" s="469">
        <v>73.170731707317074</v>
      </c>
      <c r="K559" s="469">
        <v>93.75</v>
      </c>
      <c r="L559" s="469">
        <v>81.818181818181813</v>
      </c>
      <c r="M559" s="264">
        <v>76.315789473684205</v>
      </c>
      <c r="N559" s="262">
        <v>89.473684210526315</v>
      </c>
      <c r="O559" s="263">
        <v>84.21052631578948</v>
      </c>
      <c r="P559" s="263">
        <v>91.666666666666671</v>
      </c>
      <c r="Q559" s="263">
        <v>84.21052631578948</v>
      </c>
      <c r="R559" s="263">
        <v>87.804878048780495</v>
      </c>
      <c r="S559" s="263">
        <v>71.794871794871796</v>
      </c>
      <c r="T559" s="265">
        <v>80.421686746987959</v>
      </c>
      <c r="U559" s="504"/>
      <c r="V559" s="227"/>
      <c r="W559" s="504"/>
    </row>
    <row r="560" spans="1:23" ht="12.75" customHeight="1" x14ac:dyDescent="0.2">
      <c r="A560" s="248" t="s">
        <v>8</v>
      </c>
      <c r="B560" s="266">
        <v>5.8647342498541512E-2</v>
      </c>
      <c r="C560" s="267">
        <v>8.6967014264866527E-2</v>
      </c>
      <c r="D560" s="267">
        <v>6.9515209790116619E-2</v>
      </c>
      <c r="E560" s="267">
        <v>7.5645388952720174E-2</v>
      </c>
      <c r="F560" s="267">
        <v>7.5801126215780001E-2</v>
      </c>
      <c r="G560" s="267">
        <v>6.5515030023544418E-2</v>
      </c>
      <c r="H560" s="266">
        <v>8.1280145191639952E-2</v>
      </c>
      <c r="I560" s="455">
        <v>5.7696877882640614E-2</v>
      </c>
      <c r="J560" s="455">
        <v>8.0221571437335312E-2</v>
      </c>
      <c r="K560" s="267">
        <v>5.571001362843233E-2</v>
      </c>
      <c r="L560" s="267">
        <v>6.3579270862937382E-2</v>
      </c>
      <c r="M560" s="268">
        <v>8.1894894597955542E-2</v>
      </c>
      <c r="N560" s="266">
        <v>6.4430423994654193E-2</v>
      </c>
      <c r="O560" s="267">
        <v>6.6530842435249565E-2</v>
      </c>
      <c r="P560" s="267">
        <v>6.3150053595171327E-2</v>
      </c>
      <c r="Q560" s="267">
        <v>5.9246102511031497E-2</v>
      </c>
      <c r="R560" s="267">
        <v>5.6497801611979995E-2</v>
      </c>
      <c r="S560" s="267">
        <v>9.1990586278720698E-2</v>
      </c>
      <c r="T560" s="269">
        <v>7.6853633606594529E-2</v>
      </c>
      <c r="U560" s="504"/>
      <c r="V560" s="227"/>
      <c r="W560" s="504"/>
    </row>
    <row r="561" spans="1:23" ht="12.75" customHeight="1" x14ac:dyDescent="0.2">
      <c r="A561" s="257" t="s">
        <v>1</v>
      </c>
      <c r="B561" s="270">
        <f>B558/B557*100-100</f>
        <v>11.052804545791872</v>
      </c>
      <c r="C561" s="271">
        <f t="shared" ref="C561:E561" si="186">C558/C557*100-100</f>
        <v>14.100647732934732</v>
      </c>
      <c r="D561" s="271">
        <f t="shared" si="186"/>
        <v>10.713566347570747</v>
      </c>
      <c r="E561" s="271">
        <f t="shared" si="186"/>
        <v>8.9275770098771829</v>
      </c>
      <c r="F561" s="271">
        <f>F558/F557*100-100</f>
        <v>13.127862006785776</v>
      </c>
      <c r="G561" s="271">
        <f t="shared" ref="G561:T561" si="187">G558/G557*100-100</f>
        <v>14.013452914798208</v>
      </c>
      <c r="H561" s="270">
        <f t="shared" si="187"/>
        <v>8.6684409444991246</v>
      </c>
      <c r="I561" s="271">
        <f t="shared" si="187"/>
        <v>9.9215246636771326</v>
      </c>
      <c r="J561" s="271">
        <f t="shared" si="187"/>
        <v>19.314107939285677</v>
      </c>
      <c r="K561" s="271">
        <f t="shared" si="187"/>
        <v>3.8552566018933589</v>
      </c>
      <c r="L561" s="271">
        <f t="shared" si="187"/>
        <v>6.6324681795533849</v>
      </c>
      <c r="M561" s="272">
        <f t="shared" si="187"/>
        <v>11.707707235203088</v>
      </c>
      <c r="N561" s="270">
        <f t="shared" si="187"/>
        <v>9.6622348097448452</v>
      </c>
      <c r="O561" s="271">
        <f t="shared" si="187"/>
        <v>10.593187003382894</v>
      </c>
      <c r="P561" s="271">
        <f t="shared" si="187"/>
        <v>8.5229474616619569</v>
      </c>
      <c r="Q561" s="271">
        <f t="shared" si="187"/>
        <v>7.8724464374688523</v>
      </c>
      <c r="R561" s="271">
        <f t="shared" si="187"/>
        <v>7.8542175556284803</v>
      </c>
      <c r="S561" s="271">
        <f t="shared" si="187"/>
        <v>10.606467108709268</v>
      </c>
      <c r="T561" s="273">
        <f t="shared" si="187"/>
        <v>10.775688703993836</v>
      </c>
      <c r="U561" s="347"/>
      <c r="V561" s="227"/>
      <c r="W561" s="504"/>
    </row>
    <row r="562" spans="1:23" ht="12.75" customHeight="1" thickBot="1" x14ac:dyDescent="0.25">
      <c r="A562" s="274" t="s">
        <v>27</v>
      </c>
      <c r="B562" s="275">
        <f>B558-B545</f>
        <v>-82.590425531914661</v>
      </c>
      <c r="C562" s="276">
        <f t="shared" ref="C562:T562" si="188">C558-C545</f>
        <v>63.809523809523853</v>
      </c>
      <c r="D562" s="276">
        <f t="shared" si="188"/>
        <v>0.48699763593413081</v>
      </c>
      <c r="E562" s="276">
        <f t="shared" si="188"/>
        <v>-66.218487394958174</v>
      </c>
      <c r="F562" s="276">
        <f t="shared" si="188"/>
        <v>117.38095238095229</v>
      </c>
      <c r="G562" s="276">
        <f t="shared" si="188"/>
        <v>60.277777777777374</v>
      </c>
      <c r="H562" s="275">
        <f t="shared" si="188"/>
        <v>-240.10006253908705</v>
      </c>
      <c r="I562" s="276">
        <f t="shared" si="188"/>
        <v>-103.75</v>
      </c>
      <c r="J562" s="276">
        <f t="shared" si="188"/>
        <v>197.07317073170725</v>
      </c>
      <c r="K562" s="276">
        <f t="shared" si="188"/>
        <v>-408.39285714285688</v>
      </c>
      <c r="L562" s="276">
        <f t="shared" si="188"/>
        <v>-182.02272727272702</v>
      </c>
      <c r="M562" s="277">
        <f t="shared" si="188"/>
        <v>-4.1478696741860404</v>
      </c>
      <c r="N562" s="275">
        <f t="shared" si="188"/>
        <v>-70.840821566111117</v>
      </c>
      <c r="O562" s="276">
        <f t="shared" si="188"/>
        <v>-72.539473684210861</v>
      </c>
      <c r="P562" s="276">
        <f t="shared" si="188"/>
        <v>-144.88888888888869</v>
      </c>
      <c r="Q562" s="276">
        <f t="shared" si="188"/>
        <v>-265</v>
      </c>
      <c r="R562" s="276">
        <f t="shared" si="188"/>
        <v>-147.31065468549423</v>
      </c>
      <c r="S562" s="276">
        <f t="shared" si="188"/>
        <v>-116.84177611006908</v>
      </c>
      <c r="T562" s="278">
        <f t="shared" si="188"/>
        <v>-62.366294446077518</v>
      </c>
      <c r="U562" s="504"/>
      <c r="V562" s="227"/>
      <c r="W562" s="504"/>
    </row>
    <row r="563" spans="1:23" ht="12.75" customHeight="1" x14ac:dyDescent="0.2">
      <c r="A563" s="279" t="s">
        <v>51</v>
      </c>
      <c r="B563" s="280">
        <v>722</v>
      </c>
      <c r="C563" s="281">
        <v>724</v>
      </c>
      <c r="D563" s="281">
        <v>743</v>
      </c>
      <c r="E563" s="281">
        <v>201</v>
      </c>
      <c r="F563" s="281">
        <v>751</v>
      </c>
      <c r="G563" s="281">
        <v>752</v>
      </c>
      <c r="H563" s="280">
        <v>734</v>
      </c>
      <c r="I563" s="281">
        <v>741</v>
      </c>
      <c r="J563" s="281">
        <v>737</v>
      </c>
      <c r="K563" s="281">
        <v>184</v>
      </c>
      <c r="L563" s="281">
        <v>748</v>
      </c>
      <c r="M563" s="282">
        <v>750</v>
      </c>
      <c r="N563" s="280">
        <v>737</v>
      </c>
      <c r="O563" s="281">
        <v>742</v>
      </c>
      <c r="P563" s="281">
        <v>746</v>
      </c>
      <c r="Q563" s="281">
        <v>203</v>
      </c>
      <c r="R563" s="281">
        <v>746</v>
      </c>
      <c r="S563" s="281">
        <v>750</v>
      </c>
      <c r="T563" s="283">
        <f>SUM(B563:S563)</f>
        <v>11711</v>
      </c>
      <c r="U563" s="227" t="s">
        <v>56</v>
      </c>
      <c r="V563" s="284">
        <f>T550-T563</f>
        <v>30</v>
      </c>
      <c r="W563" s="285">
        <f>V563/T550</f>
        <v>2.5551486244783238E-3</v>
      </c>
    </row>
    <row r="564" spans="1:23" ht="12.75" customHeight="1" x14ac:dyDescent="0.2">
      <c r="A564" s="286" t="s">
        <v>28</v>
      </c>
      <c r="B564" s="322"/>
      <c r="C564" s="242"/>
      <c r="D564" s="242"/>
      <c r="E564" s="242"/>
      <c r="F564" s="242"/>
      <c r="G564" s="242"/>
      <c r="H564" s="244"/>
      <c r="I564" s="242"/>
      <c r="J564" s="242"/>
      <c r="K564" s="242"/>
      <c r="L564" s="242"/>
      <c r="M564" s="372"/>
      <c r="N564" s="244"/>
      <c r="O564" s="242"/>
      <c r="P564" s="242"/>
      <c r="Q564" s="242"/>
      <c r="R564" s="242"/>
      <c r="S564" s="242"/>
      <c r="T564" s="235"/>
      <c r="U564" s="227" t="s">
        <v>57</v>
      </c>
      <c r="V564" s="227">
        <v>158.77000000000001</v>
      </c>
      <c r="W564" s="504"/>
    </row>
    <row r="565" spans="1:23" ht="12.75" customHeight="1" thickBot="1" x14ac:dyDescent="0.25">
      <c r="A565" s="287" t="s">
        <v>26</v>
      </c>
      <c r="B565" s="374">
        <f>B564-B551</f>
        <v>0</v>
      </c>
      <c r="C565" s="386">
        <f t="shared" ref="C565:S565" si="189">C564-C551</f>
        <v>0</v>
      </c>
      <c r="D565" s="386">
        <f t="shared" si="189"/>
        <v>0</v>
      </c>
      <c r="E565" s="386">
        <f t="shared" si="189"/>
        <v>0</v>
      </c>
      <c r="F565" s="386">
        <f t="shared" si="189"/>
        <v>0</v>
      </c>
      <c r="G565" s="386">
        <f t="shared" si="189"/>
        <v>0</v>
      </c>
      <c r="H565" s="374">
        <f t="shared" si="189"/>
        <v>0</v>
      </c>
      <c r="I565" s="386">
        <f t="shared" si="189"/>
        <v>0</v>
      </c>
      <c r="J565" s="386">
        <f t="shared" si="189"/>
        <v>0</v>
      </c>
      <c r="K565" s="386">
        <f t="shared" si="189"/>
        <v>0</v>
      </c>
      <c r="L565" s="386">
        <f t="shared" si="189"/>
        <v>0</v>
      </c>
      <c r="M565" s="387">
        <f t="shared" si="189"/>
        <v>0</v>
      </c>
      <c r="N565" s="374">
        <f t="shared" si="189"/>
        <v>0</v>
      </c>
      <c r="O565" s="386">
        <f t="shared" si="189"/>
        <v>0</v>
      </c>
      <c r="P565" s="386">
        <f t="shared" si="189"/>
        <v>0</v>
      </c>
      <c r="Q565" s="386">
        <f t="shared" si="189"/>
        <v>0</v>
      </c>
      <c r="R565" s="386">
        <f t="shared" si="189"/>
        <v>0</v>
      </c>
      <c r="S565" s="386">
        <f t="shared" si="189"/>
        <v>0</v>
      </c>
      <c r="T565" s="236"/>
      <c r="U565" s="227" t="s">
        <v>26</v>
      </c>
      <c r="V565" s="227">
        <f>V564-V551</f>
        <v>-0.66999999999998749</v>
      </c>
      <c r="W565" s="504"/>
    </row>
    <row r="567" spans="1:23" ht="13.5" thickBot="1" x14ac:dyDescent="0.25"/>
    <row r="568" spans="1:23" s="505" customFormat="1" ht="12.75" customHeight="1" thickBot="1" x14ac:dyDescent="0.25">
      <c r="A568" s="247" t="s">
        <v>165</v>
      </c>
      <c r="B568" s="539" t="s">
        <v>53</v>
      </c>
      <c r="C568" s="540"/>
      <c r="D568" s="540"/>
      <c r="E568" s="540"/>
      <c r="F568" s="540"/>
      <c r="G568" s="541"/>
      <c r="H568" s="539" t="s">
        <v>75</v>
      </c>
      <c r="I568" s="540"/>
      <c r="J568" s="540"/>
      <c r="K568" s="540"/>
      <c r="L568" s="540"/>
      <c r="M568" s="541"/>
      <c r="N568" s="539" t="s">
        <v>63</v>
      </c>
      <c r="O568" s="540"/>
      <c r="P568" s="540"/>
      <c r="Q568" s="540"/>
      <c r="R568" s="540"/>
      <c r="S568" s="541"/>
      <c r="T568" s="292" t="s">
        <v>55</v>
      </c>
    </row>
    <row r="569" spans="1:23" s="505" customFormat="1" ht="12.75" customHeight="1" x14ac:dyDescent="0.2">
      <c r="A569" s="248" t="s">
        <v>54</v>
      </c>
      <c r="B569" s="314">
        <v>1</v>
      </c>
      <c r="C569" s="251">
        <v>2</v>
      </c>
      <c r="D569" s="251">
        <v>3</v>
      </c>
      <c r="E569" s="251">
        <v>4</v>
      </c>
      <c r="F569" s="251">
        <v>5</v>
      </c>
      <c r="G569" s="251">
        <v>6</v>
      </c>
      <c r="H569" s="314">
        <v>1</v>
      </c>
      <c r="I569" s="251">
        <v>2</v>
      </c>
      <c r="J569" s="251">
        <v>3</v>
      </c>
      <c r="K569" s="251">
        <v>4</v>
      </c>
      <c r="L569" s="251">
        <v>5</v>
      </c>
      <c r="M569" s="251">
        <v>6</v>
      </c>
      <c r="N569" s="314">
        <v>1</v>
      </c>
      <c r="O569" s="251">
        <v>2</v>
      </c>
      <c r="P569" s="251">
        <v>3</v>
      </c>
      <c r="Q569" s="251">
        <v>4</v>
      </c>
      <c r="R569" s="251">
        <v>5</v>
      </c>
      <c r="S569" s="251">
        <v>6</v>
      </c>
      <c r="T569" s="291"/>
    </row>
    <row r="570" spans="1:23" s="505" customFormat="1" ht="12.75" customHeight="1" x14ac:dyDescent="0.2">
      <c r="A570" s="252" t="s">
        <v>3</v>
      </c>
      <c r="B570" s="253">
        <v>4032</v>
      </c>
      <c r="C570" s="254">
        <v>4032</v>
      </c>
      <c r="D570" s="254">
        <v>4032</v>
      </c>
      <c r="E570" s="254">
        <v>4032</v>
      </c>
      <c r="F570" s="254">
        <v>4032</v>
      </c>
      <c r="G570" s="254">
        <v>4032</v>
      </c>
      <c r="H570" s="253">
        <v>4032</v>
      </c>
      <c r="I570" s="467">
        <v>4032</v>
      </c>
      <c r="J570" s="467">
        <v>4032</v>
      </c>
      <c r="K570" s="254">
        <v>4032</v>
      </c>
      <c r="L570" s="254">
        <v>4032</v>
      </c>
      <c r="M570" s="255">
        <v>4032</v>
      </c>
      <c r="N570" s="253">
        <v>4032</v>
      </c>
      <c r="O570" s="254">
        <v>4032</v>
      </c>
      <c r="P570" s="254">
        <v>4032</v>
      </c>
      <c r="Q570" s="254">
        <v>4032</v>
      </c>
      <c r="R570" s="254">
        <v>4032</v>
      </c>
      <c r="S570" s="254">
        <v>4032</v>
      </c>
      <c r="T570" s="256">
        <v>4032</v>
      </c>
    </row>
    <row r="571" spans="1:23" s="505" customFormat="1" ht="12.75" customHeight="1" x14ac:dyDescent="0.2">
      <c r="A571" s="257" t="s">
        <v>6</v>
      </c>
      <c r="B571" s="258">
        <v>4703.2558139534885</v>
      </c>
      <c r="C571" s="259">
        <v>4668.3720930232557</v>
      </c>
      <c r="D571" s="259">
        <v>4768.75</v>
      </c>
      <c r="E571" s="259">
        <v>4716.4285714285716</v>
      </c>
      <c r="F571" s="259">
        <v>4471.9230769230771</v>
      </c>
      <c r="G571" s="259">
        <v>4850</v>
      </c>
      <c r="H571" s="258">
        <v>4613.5185185185182</v>
      </c>
      <c r="I571" s="468">
        <v>4642.0408163265311</v>
      </c>
      <c r="J571" s="468">
        <v>4779.1836734693879</v>
      </c>
      <c r="K571" s="259">
        <v>4789.333333333333</v>
      </c>
      <c r="L571" s="259">
        <v>4672.727272727273</v>
      </c>
      <c r="M571" s="260">
        <v>4851.3725490196075</v>
      </c>
      <c r="N571" s="258">
        <v>4593.9024390243903</v>
      </c>
      <c r="O571" s="259">
        <v>4477.75</v>
      </c>
      <c r="P571" s="259">
        <v>4620.2439024390242</v>
      </c>
      <c r="Q571" s="259">
        <v>4909.333333333333</v>
      </c>
      <c r="R571" s="259">
        <v>4548.7755102040819</v>
      </c>
      <c r="S571" s="259">
        <v>4755.8</v>
      </c>
      <c r="T571" s="261">
        <v>4483.2907801418442</v>
      </c>
    </row>
    <row r="572" spans="1:23" s="505" customFormat="1" ht="12.75" customHeight="1" x14ac:dyDescent="0.2">
      <c r="A572" s="248" t="s">
        <v>7</v>
      </c>
      <c r="B572" s="262">
        <v>83.720930232558146</v>
      </c>
      <c r="C572" s="263">
        <v>74.418604651162795</v>
      </c>
      <c r="D572" s="263">
        <v>82.5</v>
      </c>
      <c r="E572" s="263">
        <v>100</v>
      </c>
      <c r="F572" s="263">
        <v>84.615384615384613</v>
      </c>
      <c r="G572" s="263">
        <v>85.365853658536579</v>
      </c>
      <c r="H572" s="262">
        <v>90.740740740740748</v>
      </c>
      <c r="I572" s="469">
        <v>91.836734693877546</v>
      </c>
      <c r="J572" s="469">
        <v>83.673469387755105</v>
      </c>
      <c r="K572" s="469">
        <v>100</v>
      </c>
      <c r="L572" s="469">
        <v>84.090909090909093</v>
      </c>
      <c r="M572" s="264">
        <v>96.078431372549019</v>
      </c>
      <c r="N572" s="262">
        <v>87.804878048780495</v>
      </c>
      <c r="O572" s="263">
        <v>100</v>
      </c>
      <c r="P572" s="263">
        <v>87.804878048780495</v>
      </c>
      <c r="Q572" s="263">
        <v>100</v>
      </c>
      <c r="R572" s="263">
        <v>95.91836734693878</v>
      </c>
      <c r="S572" s="263">
        <v>96</v>
      </c>
      <c r="T572" s="265">
        <v>86.524822695035468</v>
      </c>
      <c r="V572" s="227"/>
    </row>
    <row r="573" spans="1:23" s="505" customFormat="1" ht="12.75" customHeight="1" x14ac:dyDescent="0.2">
      <c r="A573" s="248" t="s">
        <v>8</v>
      </c>
      <c r="B573" s="266">
        <v>6.6553413055993646E-2</v>
      </c>
      <c r="C573" s="267">
        <v>7.5146654923409467E-2</v>
      </c>
      <c r="D573" s="267">
        <v>6.8899918994516834E-2</v>
      </c>
      <c r="E573" s="267">
        <v>4.1367027237413284E-2</v>
      </c>
      <c r="F573" s="267">
        <v>6.5606884660757994E-2</v>
      </c>
      <c r="G573" s="267">
        <v>6.5404840700934122E-2</v>
      </c>
      <c r="H573" s="266">
        <v>6.2084624867548836E-2</v>
      </c>
      <c r="I573" s="455">
        <v>6.2742512896343999E-2</v>
      </c>
      <c r="J573" s="455">
        <v>7.535849805289746E-2</v>
      </c>
      <c r="K573" s="267">
        <v>2.3356283036092433E-2</v>
      </c>
      <c r="L573" s="267">
        <v>7.253392128941509E-2</v>
      </c>
      <c r="M573" s="268">
        <v>5.2569805542434803E-2</v>
      </c>
      <c r="N573" s="266">
        <v>7.3893749778492349E-2</v>
      </c>
      <c r="O573" s="267">
        <v>5.0898070669653343E-2</v>
      </c>
      <c r="P573" s="267">
        <v>6.075253913209637E-2</v>
      </c>
      <c r="Q573" s="267">
        <v>3.5339265655210707E-2</v>
      </c>
      <c r="R573" s="267">
        <v>4.9208983670595785E-2</v>
      </c>
      <c r="S573" s="267">
        <v>5.4699339044536638E-2</v>
      </c>
      <c r="T573" s="269">
        <v>7.0127148509342915E-2</v>
      </c>
      <c r="V573" s="227"/>
    </row>
    <row r="574" spans="1:23" s="505" customFormat="1" ht="12.75" customHeight="1" x14ac:dyDescent="0.2">
      <c r="A574" s="257" t="s">
        <v>1</v>
      </c>
      <c r="B574" s="270">
        <f>B571/B570*100-100</f>
        <v>16.648209671465494</v>
      </c>
      <c r="C574" s="271">
        <f t="shared" ref="C574:E574" si="190">C571/C570*100-100</f>
        <v>15.783038021410121</v>
      </c>
      <c r="D574" s="271">
        <f t="shared" si="190"/>
        <v>18.272569444444443</v>
      </c>
      <c r="E574" s="271">
        <f t="shared" si="190"/>
        <v>16.9749149659864</v>
      </c>
      <c r="F574" s="271">
        <f>F571/F570*100-100</f>
        <v>10.910790598290603</v>
      </c>
      <c r="G574" s="271">
        <f t="shared" ref="G574:T574" si="191">G571/G570*100-100</f>
        <v>20.287698412698418</v>
      </c>
      <c r="H574" s="270">
        <f t="shared" si="191"/>
        <v>14.422582304526728</v>
      </c>
      <c r="I574" s="271">
        <f t="shared" si="191"/>
        <v>15.129980563654044</v>
      </c>
      <c r="J574" s="271">
        <f t="shared" si="191"/>
        <v>18.531341107871739</v>
      </c>
      <c r="K574" s="271">
        <f t="shared" si="191"/>
        <v>18.783068783068771</v>
      </c>
      <c r="L574" s="271">
        <f t="shared" si="191"/>
        <v>15.89105339105339</v>
      </c>
      <c r="M574" s="272">
        <f t="shared" si="191"/>
        <v>20.321739807033907</v>
      </c>
      <c r="N574" s="270">
        <f t="shared" si="191"/>
        <v>13.936072396438263</v>
      </c>
      <c r="O574" s="271">
        <f t="shared" si="191"/>
        <v>11.055307539682531</v>
      </c>
      <c r="P574" s="271">
        <f t="shared" si="191"/>
        <v>14.589382500967858</v>
      </c>
      <c r="Q574" s="271">
        <f t="shared" si="191"/>
        <v>21.759259259259252</v>
      </c>
      <c r="R574" s="271">
        <f t="shared" si="191"/>
        <v>12.816852931648853</v>
      </c>
      <c r="S574" s="271">
        <f t="shared" si="191"/>
        <v>17.9513888888889</v>
      </c>
      <c r="T574" s="273">
        <f t="shared" si="191"/>
        <v>11.192727682089384</v>
      </c>
      <c r="U574" s="347"/>
      <c r="V574" s="227"/>
    </row>
    <row r="575" spans="1:23" s="505" customFormat="1" ht="12.75" customHeight="1" thickBot="1" x14ac:dyDescent="0.25">
      <c r="A575" s="274" t="s">
        <v>27</v>
      </c>
      <c r="B575" s="275">
        <f>B571-B558</f>
        <v>245.5962394854032</v>
      </c>
      <c r="C575" s="276">
        <f t="shared" ref="C575:T575" si="192">C571-C558</f>
        <v>88.372093023255729</v>
      </c>
      <c r="D575" s="276">
        <f t="shared" si="192"/>
        <v>324.70744680851021</v>
      </c>
      <c r="E575" s="276">
        <f t="shared" si="192"/>
        <v>344.07563025210129</v>
      </c>
      <c r="F575" s="276">
        <f t="shared" si="192"/>
        <v>-69.029304029303603</v>
      </c>
      <c r="G575" s="276">
        <f t="shared" si="192"/>
        <v>273.5</v>
      </c>
      <c r="H575" s="275">
        <f t="shared" si="192"/>
        <v>251.56729900632308</v>
      </c>
      <c r="I575" s="276">
        <f t="shared" si="192"/>
        <v>229.79081632653106</v>
      </c>
      <c r="J575" s="276">
        <f t="shared" si="192"/>
        <v>-10.084619213538645</v>
      </c>
      <c r="K575" s="276">
        <f t="shared" si="192"/>
        <v>620.58333333333303</v>
      </c>
      <c r="L575" s="276">
        <f t="shared" si="192"/>
        <v>392.5</v>
      </c>
      <c r="M575" s="277">
        <f t="shared" si="192"/>
        <v>367.42518059855502</v>
      </c>
      <c r="N575" s="275">
        <f t="shared" si="192"/>
        <v>192.06033376123287</v>
      </c>
      <c r="O575" s="276">
        <f t="shared" si="192"/>
        <v>38.539473684210861</v>
      </c>
      <c r="P575" s="276">
        <f t="shared" si="192"/>
        <v>264.13279132791286</v>
      </c>
      <c r="Q575" s="276">
        <f t="shared" si="192"/>
        <v>579.33333333333303</v>
      </c>
      <c r="R575" s="276">
        <f t="shared" si="192"/>
        <v>219.50721752115533</v>
      </c>
      <c r="S575" s="276">
        <f t="shared" si="192"/>
        <v>316.05641025641035</v>
      </c>
      <c r="T575" s="278">
        <f t="shared" si="192"/>
        <v>36.754635563531338</v>
      </c>
      <c r="V575" s="227"/>
    </row>
    <row r="576" spans="1:23" s="505" customFormat="1" ht="12.75" customHeight="1" x14ac:dyDescent="0.2">
      <c r="A576" s="279" t="s">
        <v>51</v>
      </c>
      <c r="B576" s="280">
        <v>717</v>
      </c>
      <c r="C576" s="281">
        <v>720</v>
      </c>
      <c r="D576" s="281">
        <v>737</v>
      </c>
      <c r="E576" s="281">
        <v>199</v>
      </c>
      <c r="F576" s="281">
        <v>751</v>
      </c>
      <c r="G576" s="281">
        <v>748</v>
      </c>
      <c r="H576" s="280">
        <v>731</v>
      </c>
      <c r="I576" s="281">
        <v>741</v>
      </c>
      <c r="J576" s="281">
        <v>735</v>
      </c>
      <c r="K576" s="281">
        <v>180</v>
      </c>
      <c r="L576" s="281">
        <v>748</v>
      </c>
      <c r="M576" s="282">
        <v>750</v>
      </c>
      <c r="N576" s="280">
        <v>734</v>
      </c>
      <c r="O576" s="281">
        <v>740</v>
      </c>
      <c r="P576" s="281">
        <v>745</v>
      </c>
      <c r="Q576" s="281">
        <v>200</v>
      </c>
      <c r="R576" s="281">
        <v>744</v>
      </c>
      <c r="S576" s="281">
        <v>750</v>
      </c>
      <c r="T576" s="283">
        <f>SUM(B576:S576)</f>
        <v>11670</v>
      </c>
      <c r="U576" s="227" t="s">
        <v>56</v>
      </c>
      <c r="V576" s="284">
        <f>T563-T576</f>
        <v>41</v>
      </c>
      <c r="W576" s="285">
        <f>V576/T563</f>
        <v>3.5009819827512595E-3</v>
      </c>
    </row>
    <row r="577" spans="1:23" s="505" customFormat="1" ht="12.75" customHeight="1" x14ac:dyDescent="0.2">
      <c r="A577" s="286" t="s">
        <v>28</v>
      </c>
      <c r="B577" s="322"/>
      <c r="C577" s="242"/>
      <c r="D577" s="242"/>
      <c r="E577" s="242"/>
      <c r="F577" s="242"/>
      <c r="G577" s="242"/>
      <c r="H577" s="244"/>
      <c r="I577" s="242"/>
      <c r="J577" s="242"/>
      <c r="K577" s="242"/>
      <c r="L577" s="242"/>
      <c r="M577" s="372"/>
      <c r="N577" s="244"/>
      <c r="O577" s="242"/>
      <c r="P577" s="242"/>
      <c r="Q577" s="242"/>
      <c r="R577" s="242"/>
      <c r="S577" s="242"/>
      <c r="T577" s="235"/>
      <c r="U577" s="227" t="s">
        <v>57</v>
      </c>
      <c r="V577" s="227">
        <v>158.35</v>
      </c>
    </row>
    <row r="578" spans="1:23" s="505" customFormat="1" ht="12.75" customHeight="1" thickBot="1" x14ac:dyDescent="0.25">
      <c r="A578" s="287" t="s">
        <v>26</v>
      </c>
      <c r="B578" s="374">
        <f>B577-B564</f>
        <v>0</v>
      </c>
      <c r="C578" s="386">
        <f t="shared" ref="C578:S578" si="193">C577-C564</f>
        <v>0</v>
      </c>
      <c r="D578" s="386">
        <f t="shared" si="193"/>
        <v>0</v>
      </c>
      <c r="E578" s="386">
        <f t="shared" si="193"/>
        <v>0</v>
      </c>
      <c r="F578" s="386">
        <f t="shared" si="193"/>
        <v>0</v>
      </c>
      <c r="G578" s="386">
        <f t="shared" si="193"/>
        <v>0</v>
      </c>
      <c r="H578" s="374">
        <f t="shared" si="193"/>
        <v>0</v>
      </c>
      <c r="I578" s="386">
        <f t="shared" si="193"/>
        <v>0</v>
      </c>
      <c r="J578" s="386">
        <f t="shared" si="193"/>
        <v>0</v>
      </c>
      <c r="K578" s="386">
        <f t="shared" si="193"/>
        <v>0</v>
      </c>
      <c r="L578" s="386">
        <f t="shared" si="193"/>
        <v>0</v>
      </c>
      <c r="M578" s="387">
        <f t="shared" si="193"/>
        <v>0</v>
      </c>
      <c r="N578" s="374">
        <f t="shared" si="193"/>
        <v>0</v>
      </c>
      <c r="O578" s="386">
        <f t="shared" si="193"/>
        <v>0</v>
      </c>
      <c r="P578" s="386">
        <f t="shared" si="193"/>
        <v>0</v>
      </c>
      <c r="Q578" s="386">
        <f t="shared" si="193"/>
        <v>0</v>
      </c>
      <c r="R578" s="386">
        <f t="shared" si="193"/>
        <v>0</v>
      </c>
      <c r="S578" s="386">
        <f t="shared" si="193"/>
        <v>0</v>
      </c>
      <c r="T578" s="236"/>
      <c r="U578" s="227" t="s">
        <v>26</v>
      </c>
      <c r="V578" s="227">
        <f>V577-V564</f>
        <v>-0.42000000000001592</v>
      </c>
    </row>
    <row r="580" spans="1:23" ht="13.5" thickBot="1" x14ac:dyDescent="0.25"/>
    <row r="581" spans="1:23" s="509" customFormat="1" ht="12.75" customHeight="1" thickBot="1" x14ac:dyDescent="0.25">
      <c r="A581" s="247" t="s">
        <v>168</v>
      </c>
      <c r="B581" s="539" t="s">
        <v>53</v>
      </c>
      <c r="C581" s="540"/>
      <c r="D581" s="540"/>
      <c r="E581" s="540"/>
      <c r="F581" s="540"/>
      <c r="G581" s="541"/>
      <c r="H581" s="539" t="s">
        <v>75</v>
      </c>
      <c r="I581" s="540"/>
      <c r="J581" s="540"/>
      <c r="K581" s="540"/>
      <c r="L581" s="540"/>
      <c r="M581" s="541"/>
      <c r="N581" s="539" t="s">
        <v>63</v>
      </c>
      <c r="O581" s="540"/>
      <c r="P581" s="540"/>
      <c r="Q581" s="540"/>
      <c r="R581" s="540"/>
      <c r="S581" s="541"/>
      <c r="T581" s="292" t="s">
        <v>55</v>
      </c>
    </row>
    <row r="582" spans="1:23" s="509" customFormat="1" ht="12.75" customHeight="1" x14ac:dyDescent="0.2">
      <c r="A582" s="248" t="s">
        <v>54</v>
      </c>
      <c r="B582" s="314">
        <v>1</v>
      </c>
      <c r="C582" s="251">
        <v>2</v>
      </c>
      <c r="D582" s="251">
        <v>3</v>
      </c>
      <c r="E582" s="251">
        <v>4</v>
      </c>
      <c r="F582" s="251">
        <v>5</v>
      </c>
      <c r="G582" s="251">
        <v>6</v>
      </c>
      <c r="H582" s="314">
        <v>1</v>
      </c>
      <c r="I582" s="251">
        <v>2</v>
      </c>
      <c r="J582" s="251">
        <v>3</v>
      </c>
      <c r="K582" s="251">
        <v>4</v>
      </c>
      <c r="L582" s="251">
        <v>5</v>
      </c>
      <c r="M582" s="251">
        <v>6</v>
      </c>
      <c r="N582" s="314">
        <v>1</v>
      </c>
      <c r="O582" s="251">
        <v>2</v>
      </c>
      <c r="P582" s="251">
        <v>3</v>
      </c>
      <c r="Q582" s="251">
        <v>4</v>
      </c>
      <c r="R582" s="251">
        <v>5</v>
      </c>
      <c r="S582" s="251">
        <v>6</v>
      </c>
      <c r="T582" s="291"/>
    </row>
    <row r="583" spans="1:23" s="509" customFormat="1" ht="12.75" customHeight="1" x14ac:dyDescent="0.2">
      <c r="A583" s="252" t="s">
        <v>3</v>
      </c>
      <c r="B583" s="253">
        <v>4068</v>
      </c>
      <c r="C583" s="254">
        <v>4068</v>
      </c>
      <c r="D583" s="254">
        <v>4068</v>
      </c>
      <c r="E583" s="254">
        <v>4068</v>
      </c>
      <c r="F583" s="254">
        <v>4068</v>
      </c>
      <c r="G583" s="254">
        <v>4068</v>
      </c>
      <c r="H583" s="253">
        <v>4068</v>
      </c>
      <c r="I583" s="467">
        <v>4068</v>
      </c>
      <c r="J583" s="467">
        <v>4068</v>
      </c>
      <c r="K583" s="254">
        <v>4068</v>
      </c>
      <c r="L583" s="254">
        <v>4068</v>
      </c>
      <c r="M583" s="255">
        <v>4068</v>
      </c>
      <c r="N583" s="253">
        <v>4068</v>
      </c>
      <c r="O583" s="254">
        <v>4068</v>
      </c>
      <c r="P583" s="254">
        <v>4068</v>
      </c>
      <c r="Q583" s="254">
        <v>4068</v>
      </c>
      <c r="R583" s="254">
        <v>4068</v>
      </c>
      <c r="S583" s="254">
        <v>4068</v>
      </c>
      <c r="T583" s="256">
        <v>4068</v>
      </c>
    </row>
    <row r="584" spans="1:23" s="509" customFormat="1" ht="12.75" customHeight="1" x14ac:dyDescent="0.2">
      <c r="A584" s="257" t="s">
        <v>6</v>
      </c>
      <c r="B584" s="258">
        <v>4593.0232558139533</v>
      </c>
      <c r="C584" s="259">
        <v>4673.0952380952385</v>
      </c>
      <c r="D584" s="259">
        <v>4558</v>
      </c>
      <c r="E584" s="259">
        <v>4730.5600000000004</v>
      </c>
      <c r="F584" s="259">
        <v>4462.2222222222226</v>
      </c>
      <c r="G584" s="259">
        <v>4703.636363636364</v>
      </c>
      <c r="H584" s="258">
        <v>4622.8888888888887</v>
      </c>
      <c r="I584" s="468">
        <v>4554.6341463414637</v>
      </c>
      <c r="J584" s="468">
        <v>4804.565217391304</v>
      </c>
      <c r="K584" s="259">
        <v>4572.2222222222226</v>
      </c>
      <c r="L584" s="259">
        <v>4487.608695652174</v>
      </c>
      <c r="M584" s="260">
        <v>4818.0357142857147</v>
      </c>
      <c r="N584" s="258">
        <v>4792.5</v>
      </c>
      <c r="O584" s="259">
        <v>4742.8</v>
      </c>
      <c r="P584" s="259">
        <v>4634.347826086957</v>
      </c>
      <c r="Q584" s="259">
        <v>4408.5</v>
      </c>
      <c r="R584" s="259">
        <v>4587.9069767441861</v>
      </c>
      <c r="S584" s="259">
        <v>4766.666666666667</v>
      </c>
      <c r="T584" s="261">
        <v>4647.765363128492</v>
      </c>
    </row>
    <row r="585" spans="1:23" s="509" customFormat="1" ht="12.75" customHeight="1" x14ac:dyDescent="0.2">
      <c r="A585" s="248" t="s">
        <v>7</v>
      </c>
      <c r="B585" s="262">
        <v>81.395348837209298</v>
      </c>
      <c r="C585" s="263">
        <v>88.095238095238102</v>
      </c>
      <c r="D585" s="263">
        <v>80</v>
      </c>
      <c r="E585" s="263">
        <v>78.3</v>
      </c>
      <c r="F585" s="263">
        <v>75.555555555555557</v>
      </c>
      <c r="G585" s="263">
        <v>79.545454545454547</v>
      </c>
      <c r="H585" s="262">
        <v>77.777777777777771</v>
      </c>
      <c r="I585" s="469">
        <v>73.170731707317074</v>
      </c>
      <c r="J585" s="469">
        <v>86.956521739130437</v>
      </c>
      <c r="K585" s="469">
        <v>83.333333333333329</v>
      </c>
      <c r="L585" s="469">
        <v>82.608695652173907</v>
      </c>
      <c r="M585" s="264">
        <v>78.571428571428569</v>
      </c>
      <c r="N585" s="262">
        <v>90.909090909090907</v>
      </c>
      <c r="O585" s="263">
        <v>86</v>
      </c>
      <c r="P585" s="263">
        <v>78.260869565217391</v>
      </c>
      <c r="Q585" s="263">
        <v>90</v>
      </c>
      <c r="R585" s="263">
        <v>86.04651162790698</v>
      </c>
      <c r="S585" s="263">
        <v>88.095238095238102</v>
      </c>
      <c r="T585" s="265">
        <v>80.586592178770957</v>
      </c>
      <c r="V585" s="227"/>
    </row>
    <row r="586" spans="1:23" s="509" customFormat="1" ht="12.75" customHeight="1" x14ac:dyDescent="0.2">
      <c r="A586" s="248" t="s">
        <v>8</v>
      </c>
      <c r="B586" s="266">
        <v>7.5649399187967037E-2</v>
      </c>
      <c r="C586" s="267">
        <v>7.0792009841881262E-2</v>
      </c>
      <c r="D586" s="267">
        <v>6.6146776151231032E-2</v>
      </c>
      <c r="E586" s="267">
        <v>7.8899999999999998E-2</v>
      </c>
      <c r="F586" s="267">
        <v>7.4126608255895579E-2</v>
      </c>
      <c r="G586" s="267">
        <v>7.8590804672557676E-2</v>
      </c>
      <c r="H586" s="266">
        <v>8.2848122077433417E-2</v>
      </c>
      <c r="I586" s="455">
        <v>7.7253153287923884E-2</v>
      </c>
      <c r="J586" s="455">
        <v>7.1906253710897164E-2</v>
      </c>
      <c r="K586" s="267">
        <v>6.9049586990642037E-2</v>
      </c>
      <c r="L586" s="267">
        <v>7.430277232066218E-2</v>
      </c>
      <c r="M586" s="268">
        <v>8.1238424443697776E-2</v>
      </c>
      <c r="N586" s="266">
        <v>5.4470095327673038E-2</v>
      </c>
      <c r="O586" s="267">
        <v>6.6504477880514473E-2</v>
      </c>
      <c r="P586" s="267">
        <v>7.6322484102433599E-2</v>
      </c>
      <c r="Q586" s="267">
        <v>5.9161100985368732E-2</v>
      </c>
      <c r="R586" s="267">
        <v>6.3664322022431039E-2</v>
      </c>
      <c r="S586" s="267">
        <v>6.472593697058146E-2</v>
      </c>
      <c r="T586" s="269">
        <v>7.6334274520717768E-2</v>
      </c>
      <c r="V586" s="227"/>
    </row>
    <row r="587" spans="1:23" s="509" customFormat="1" ht="12.75" customHeight="1" x14ac:dyDescent="0.2">
      <c r="A587" s="257" t="s">
        <v>1</v>
      </c>
      <c r="B587" s="270">
        <f>B584/B583*100-100</f>
        <v>12.906176396606512</v>
      </c>
      <c r="C587" s="271">
        <f t="shared" ref="C587:E587" si="194">C584/C583*100-100</f>
        <v>14.874514210797415</v>
      </c>
      <c r="D587" s="271">
        <f t="shared" si="194"/>
        <v>12.045231071779753</v>
      </c>
      <c r="E587" s="271">
        <f t="shared" si="194"/>
        <v>16.28711897738448</v>
      </c>
      <c r="F587" s="271">
        <f>F584/F583*100-100</f>
        <v>9.6908117557085234</v>
      </c>
      <c r="G587" s="271">
        <f t="shared" ref="G587:T587" si="195">G584/G583*100-100</f>
        <v>15.625279342093506</v>
      </c>
      <c r="H587" s="270">
        <f t="shared" si="195"/>
        <v>13.640336501693426</v>
      </c>
      <c r="I587" s="271">
        <f t="shared" si="195"/>
        <v>11.962491306328999</v>
      </c>
      <c r="J587" s="271">
        <f t="shared" si="195"/>
        <v>18.106322944722322</v>
      </c>
      <c r="K587" s="271">
        <f t="shared" si="195"/>
        <v>12.394843220801931</v>
      </c>
      <c r="L587" s="271">
        <f t="shared" si="195"/>
        <v>10.314864691548024</v>
      </c>
      <c r="M587" s="272">
        <f t="shared" si="195"/>
        <v>18.437456103385315</v>
      </c>
      <c r="N587" s="270">
        <f t="shared" si="195"/>
        <v>17.80973451327435</v>
      </c>
      <c r="O587" s="271">
        <f t="shared" si="195"/>
        <v>16.58800393313669</v>
      </c>
      <c r="P587" s="271">
        <f t="shared" si="195"/>
        <v>13.922021290239854</v>
      </c>
      <c r="Q587" s="271">
        <f t="shared" si="195"/>
        <v>8.3702064896755246</v>
      </c>
      <c r="R587" s="271">
        <f t="shared" si="195"/>
        <v>12.780407491253357</v>
      </c>
      <c r="S587" s="271">
        <f t="shared" si="195"/>
        <v>17.17469682071453</v>
      </c>
      <c r="T587" s="273">
        <f t="shared" si="195"/>
        <v>14.251852584279547</v>
      </c>
      <c r="U587" s="347"/>
      <c r="V587" s="227"/>
    </row>
    <row r="588" spans="1:23" s="509" customFormat="1" ht="12.75" customHeight="1" thickBot="1" x14ac:dyDescent="0.25">
      <c r="A588" s="274" t="s">
        <v>27</v>
      </c>
      <c r="B588" s="275">
        <f>B584-B571</f>
        <v>-110.23255813953529</v>
      </c>
      <c r="C588" s="276">
        <f t="shared" ref="C588:T588" si="196">C584-C571</f>
        <v>4.723145071982799</v>
      </c>
      <c r="D588" s="276">
        <f t="shared" si="196"/>
        <v>-210.75</v>
      </c>
      <c r="E588" s="276">
        <f t="shared" si="196"/>
        <v>14.131428571428842</v>
      </c>
      <c r="F588" s="276">
        <f t="shared" si="196"/>
        <v>-9.7008547008545065</v>
      </c>
      <c r="G588" s="276">
        <f t="shared" si="196"/>
        <v>-146.36363636363603</v>
      </c>
      <c r="H588" s="275">
        <f t="shared" si="196"/>
        <v>9.3703703703704377</v>
      </c>
      <c r="I588" s="276">
        <f t="shared" si="196"/>
        <v>-87.40666998506731</v>
      </c>
      <c r="J588" s="276">
        <f t="shared" si="196"/>
        <v>25.381543921916091</v>
      </c>
      <c r="K588" s="276">
        <f t="shared" si="196"/>
        <v>-217.1111111111104</v>
      </c>
      <c r="L588" s="276">
        <f t="shared" si="196"/>
        <v>-185.11857707509898</v>
      </c>
      <c r="M588" s="277">
        <f t="shared" si="196"/>
        <v>-33.336834733892829</v>
      </c>
      <c r="N588" s="275">
        <f t="shared" si="196"/>
        <v>198.59756097560967</v>
      </c>
      <c r="O588" s="276">
        <f t="shared" si="196"/>
        <v>265.05000000000018</v>
      </c>
      <c r="P588" s="276">
        <f t="shared" si="196"/>
        <v>14.103923647932788</v>
      </c>
      <c r="Q588" s="276">
        <f t="shared" si="196"/>
        <v>-500.83333333333303</v>
      </c>
      <c r="R588" s="276">
        <f t="shared" si="196"/>
        <v>39.131466540104157</v>
      </c>
      <c r="S588" s="276">
        <f t="shared" si="196"/>
        <v>10.866666666666788</v>
      </c>
      <c r="T588" s="278">
        <f t="shared" si="196"/>
        <v>164.47458298664787</v>
      </c>
      <c r="V588" s="227"/>
    </row>
    <row r="589" spans="1:23" s="509" customFormat="1" ht="12.75" customHeight="1" x14ac:dyDescent="0.2">
      <c r="A589" s="279" t="s">
        <v>51</v>
      </c>
      <c r="B589" s="280">
        <v>707</v>
      </c>
      <c r="C589" s="281">
        <v>713</v>
      </c>
      <c r="D589" s="281">
        <v>731</v>
      </c>
      <c r="E589" s="281">
        <v>192</v>
      </c>
      <c r="F589" s="281">
        <v>750</v>
      </c>
      <c r="G589" s="281">
        <v>743</v>
      </c>
      <c r="H589" s="280">
        <v>724</v>
      </c>
      <c r="I589" s="281">
        <v>739</v>
      </c>
      <c r="J589" s="281">
        <v>734</v>
      </c>
      <c r="K589" s="281">
        <v>178</v>
      </c>
      <c r="L589" s="281">
        <v>746</v>
      </c>
      <c r="M589" s="282">
        <v>750</v>
      </c>
      <c r="N589" s="280">
        <v>733</v>
      </c>
      <c r="O589" s="281">
        <v>735</v>
      </c>
      <c r="P589" s="281">
        <v>744</v>
      </c>
      <c r="Q589" s="281">
        <v>198</v>
      </c>
      <c r="R589" s="281">
        <v>744</v>
      </c>
      <c r="S589" s="281">
        <v>750</v>
      </c>
      <c r="T589" s="283">
        <f>SUM(B589:S589)</f>
        <v>11611</v>
      </c>
      <c r="U589" s="227" t="s">
        <v>56</v>
      </c>
      <c r="V589" s="284">
        <f>T576-T589</f>
        <v>59</v>
      </c>
      <c r="W589" s="285">
        <f>V589/T576</f>
        <v>5.0556983718937449E-3</v>
      </c>
    </row>
    <row r="590" spans="1:23" s="509" customFormat="1" ht="12.75" customHeight="1" x14ac:dyDescent="0.2">
      <c r="A590" s="286" t="s">
        <v>28</v>
      </c>
      <c r="B590" s="322"/>
      <c r="C590" s="242"/>
      <c r="D590" s="242"/>
      <c r="E590" s="242"/>
      <c r="F590" s="242"/>
      <c r="G590" s="242"/>
      <c r="H590" s="244"/>
      <c r="I590" s="242"/>
      <c r="J590" s="242"/>
      <c r="K590" s="242"/>
      <c r="L590" s="242"/>
      <c r="M590" s="372"/>
      <c r="N590" s="244"/>
      <c r="O590" s="242"/>
      <c r="P590" s="242"/>
      <c r="Q590" s="242"/>
      <c r="R590" s="242"/>
      <c r="S590" s="242"/>
      <c r="T590" s="235"/>
      <c r="U590" s="227" t="s">
        <v>57</v>
      </c>
      <c r="V590" s="227">
        <v>156.80000000000001</v>
      </c>
    </row>
    <row r="591" spans="1:23" s="509" customFormat="1" ht="12.75" customHeight="1" thickBot="1" x14ac:dyDescent="0.25">
      <c r="A591" s="287" t="s">
        <v>26</v>
      </c>
      <c r="B591" s="374">
        <f>B590-B577</f>
        <v>0</v>
      </c>
      <c r="C591" s="386">
        <f t="shared" ref="C591:S591" si="197">C590-C577</f>
        <v>0</v>
      </c>
      <c r="D591" s="386">
        <f t="shared" si="197"/>
        <v>0</v>
      </c>
      <c r="E591" s="386">
        <f t="shared" si="197"/>
        <v>0</v>
      </c>
      <c r="F591" s="386">
        <f t="shared" si="197"/>
        <v>0</v>
      </c>
      <c r="G591" s="386">
        <f t="shared" si="197"/>
        <v>0</v>
      </c>
      <c r="H591" s="374">
        <f t="shared" si="197"/>
        <v>0</v>
      </c>
      <c r="I591" s="386">
        <f t="shared" si="197"/>
        <v>0</v>
      </c>
      <c r="J591" s="386">
        <f t="shared" si="197"/>
        <v>0</v>
      </c>
      <c r="K591" s="386">
        <f t="shared" si="197"/>
        <v>0</v>
      </c>
      <c r="L591" s="386">
        <f t="shared" si="197"/>
        <v>0</v>
      </c>
      <c r="M591" s="387">
        <f t="shared" si="197"/>
        <v>0</v>
      </c>
      <c r="N591" s="374">
        <f t="shared" si="197"/>
        <v>0</v>
      </c>
      <c r="O591" s="386">
        <f t="shared" si="197"/>
        <v>0</v>
      </c>
      <c r="P591" s="386">
        <f t="shared" si="197"/>
        <v>0</v>
      </c>
      <c r="Q591" s="386">
        <f t="shared" si="197"/>
        <v>0</v>
      </c>
      <c r="R591" s="386">
        <f t="shared" si="197"/>
        <v>0</v>
      </c>
      <c r="S591" s="386">
        <f t="shared" si="197"/>
        <v>0</v>
      </c>
      <c r="T591" s="236"/>
      <c r="U591" s="227" t="s">
        <v>26</v>
      </c>
      <c r="V591" s="227">
        <f>V590-V577</f>
        <v>-1.5499999999999829</v>
      </c>
    </row>
    <row r="593" spans="1:23" ht="13.5" thickBot="1" x14ac:dyDescent="0.25"/>
    <row r="594" spans="1:23" s="511" customFormat="1" ht="12.75" customHeight="1" thickBot="1" x14ac:dyDescent="0.25">
      <c r="A594" s="247" t="s">
        <v>170</v>
      </c>
      <c r="B594" s="539" t="s">
        <v>53</v>
      </c>
      <c r="C594" s="540"/>
      <c r="D594" s="540"/>
      <c r="E594" s="540"/>
      <c r="F594" s="540"/>
      <c r="G594" s="541"/>
      <c r="H594" s="539" t="s">
        <v>75</v>
      </c>
      <c r="I594" s="540"/>
      <c r="J594" s="540"/>
      <c r="K594" s="540"/>
      <c r="L594" s="540"/>
      <c r="M594" s="541"/>
      <c r="N594" s="539" t="s">
        <v>63</v>
      </c>
      <c r="O594" s="540"/>
      <c r="P594" s="540"/>
      <c r="Q594" s="540"/>
      <c r="R594" s="540"/>
      <c r="S594" s="541"/>
      <c r="T594" s="292" t="s">
        <v>55</v>
      </c>
    </row>
    <row r="595" spans="1:23" s="511" customFormat="1" ht="12.75" customHeight="1" x14ac:dyDescent="0.2">
      <c r="A595" s="248" t="s">
        <v>54</v>
      </c>
      <c r="B595" s="314">
        <v>1</v>
      </c>
      <c r="C595" s="251">
        <v>2</v>
      </c>
      <c r="D595" s="251">
        <v>3</v>
      </c>
      <c r="E595" s="251">
        <v>4</v>
      </c>
      <c r="F595" s="251">
        <v>5</v>
      </c>
      <c r="G595" s="251">
        <v>6</v>
      </c>
      <c r="H595" s="314">
        <v>1</v>
      </c>
      <c r="I595" s="251">
        <v>2</v>
      </c>
      <c r="J595" s="251">
        <v>3</v>
      </c>
      <c r="K595" s="251">
        <v>4</v>
      </c>
      <c r="L595" s="251">
        <v>5</v>
      </c>
      <c r="M595" s="251">
        <v>6</v>
      </c>
      <c r="N595" s="314">
        <v>1</v>
      </c>
      <c r="O595" s="251">
        <v>2</v>
      </c>
      <c r="P595" s="251">
        <v>3</v>
      </c>
      <c r="Q595" s="251">
        <v>4</v>
      </c>
      <c r="R595" s="251">
        <v>5</v>
      </c>
      <c r="S595" s="251">
        <v>6</v>
      </c>
      <c r="T595" s="291"/>
    </row>
    <row r="596" spans="1:23" s="511" customFormat="1" ht="12.75" customHeight="1" x14ac:dyDescent="0.2">
      <c r="A596" s="252" t="s">
        <v>3</v>
      </c>
      <c r="B596" s="253">
        <v>4104</v>
      </c>
      <c r="C596" s="254">
        <v>4104</v>
      </c>
      <c r="D596" s="254">
        <v>4104</v>
      </c>
      <c r="E596" s="254">
        <v>4104</v>
      </c>
      <c r="F596" s="254">
        <v>4104</v>
      </c>
      <c r="G596" s="254">
        <v>4104</v>
      </c>
      <c r="H596" s="253">
        <v>4104</v>
      </c>
      <c r="I596" s="467">
        <v>4104</v>
      </c>
      <c r="J596" s="467">
        <v>4104</v>
      </c>
      <c r="K596" s="254">
        <v>4104</v>
      </c>
      <c r="L596" s="254">
        <v>4104</v>
      </c>
      <c r="M596" s="255">
        <v>4104</v>
      </c>
      <c r="N596" s="253">
        <v>4104</v>
      </c>
      <c r="O596" s="254">
        <v>4104</v>
      </c>
      <c r="P596" s="254">
        <v>4104</v>
      </c>
      <c r="Q596" s="254">
        <v>4104</v>
      </c>
      <c r="R596" s="254">
        <v>4104</v>
      </c>
      <c r="S596" s="254">
        <v>4104</v>
      </c>
      <c r="T596" s="256">
        <v>4104</v>
      </c>
    </row>
    <row r="597" spans="1:23" s="511" customFormat="1" ht="12.75" customHeight="1" x14ac:dyDescent="0.2">
      <c r="A597" s="257" t="s">
        <v>6</v>
      </c>
      <c r="B597" s="258">
        <v>4719.3617021276596</v>
      </c>
      <c r="C597" s="259">
        <v>4702.608695652174</v>
      </c>
      <c r="D597" s="259">
        <v>4577.3809523809523</v>
      </c>
      <c r="E597" s="259">
        <v>4416.8421052631575</v>
      </c>
      <c r="F597" s="259">
        <v>4728.2051282051279</v>
      </c>
      <c r="G597" s="259">
        <v>4570.681818181818</v>
      </c>
      <c r="H597" s="258">
        <v>4493.913043478261</v>
      </c>
      <c r="I597" s="468">
        <v>4715.9574468085102</v>
      </c>
      <c r="J597" s="468">
        <v>4649.7674418604647</v>
      </c>
      <c r="K597" s="259">
        <v>4516.666666666667</v>
      </c>
      <c r="L597" s="259">
        <v>4641.1627906976746</v>
      </c>
      <c r="M597" s="260">
        <v>4615</v>
      </c>
      <c r="N597" s="258">
        <v>4559.5555555555557</v>
      </c>
      <c r="O597" s="259">
        <v>4699.333333333333</v>
      </c>
      <c r="P597" s="259">
        <v>4625.744680851064</v>
      </c>
      <c r="Q597" s="259">
        <v>4649.6000000000004</v>
      </c>
      <c r="R597" s="259">
        <v>4633.181818181818</v>
      </c>
      <c r="S597" s="259">
        <v>4788.260869565217</v>
      </c>
      <c r="T597" s="261">
        <v>4640.151515151515</v>
      </c>
    </row>
    <row r="598" spans="1:23" s="511" customFormat="1" ht="12.75" customHeight="1" x14ac:dyDescent="0.2">
      <c r="A598" s="248" t="s">
        <v>7</v>
      </c>
      <c r="B598" s="262">
        <v>80.851063829787236</v>
      </c>
      <c r="C598" s="263">
        <v>73.913043478260875</v>
      </c>
      <c r="D598" s="263">
        <v>78.571428571428569</v>
      </c>
      <c r="E598" s="263">
        <v>84.21052631578948</v>
      </c>
      <c r="F598" s="263">
        <v>74.358974358974365</v>
      </c>
      <c r="G598" s="263">
        <v>68.181818181818187</v>
      </c>
      <c r="H598" s="262">
        <v>69.565217391304344</v>
      </c>
      <c r="I598" s="469">
        <v>82.978723404255319</v>
      </c>
      <c r="J598" s="469">
        <v>86.04651162790698</v>
      </c>
      <c r="K598" s="469">
        <v>72.222222222222229</v>
      </c>
      <c r="L598" s="469">
        <v>88.372093023255815</v>
      </c>
      <c r="M598" s="264">
        <v>79.545454545454547</v>
      </c>
      <c r="N598" s="262">
        <v>71.111111111111114</v>
      </c>
      <c r="O598" s="263">
        <v>82.222222222222229</v>
      </c>
      <c r="P598" s="263">
        <v>87.234042553191486</v>
      </c>
      <c r="Q598" s="263">
        <v>68</v>
      </c>
      <c r="R598" s="263">
        <v>70.454545454545453</v>
      </c>
      <c r="S598" s="263">
        <v>89.130434782608702</v>
      </c>
      <c r="T598" s="265">
        <v>77.823691460055102</v>
      </c>
      <c r="V598" s="227"/>
    </row>
    <row r="599" spans="1:23" s="511" customFormat="1" ht="12.75" customHeight="1" x14ac:dyDescent="0.2">
      <c r="A599" s="248" t="s">
        <v>8</v>
      </c>
      <c r="B599" s="266">
        <v>7.8118340573629541E-2</v>
      </c>
      <c r="C599" s="267">
        <v>8.1972271731899624E-2</v>
      </c>
      <c r="D599" s="267">
        <v>7.3464616354944834E-2</v>
      </c>
      <c r="E599" s="267">
        <v>8.4202478569564462E-2</v>
      </c>
      <c r="F599" s="267">
        <v>0.10165716275788599</v>
      </c>
      <c r="G599" s="267">
        <v>9.0376830123997928E-2</v>
      </c>
      <c r="H599" s="266">
        <v>8.7016288292635247E-2</v>
      </c>
      <c r="I599" s="455">
        <v>8.3735084435545865E-2</v>
      </c>
      <c r="J599" s="455">
        <v>7.9073484853449102E-2</v>
      </c>
      <c r="K599" s="267">
        <v>7.3066457842236754E-2</v>
      </c>
      <c r="L599" s="267">
        <v>6.9279733282399461E-2</v>
      </c>
      <c r="M599" s="268">
        <v>7.1970797639109255E-2</v>
      </c>
      <c r="N599" s="266">
        <v>9.0452564032154417E-2</v>
      </c>
      <c r="O599" s="267">
        <v>8.2724406797442432E-2</v>
      </c>
      <c r="P599" s="267">
        <v>7.7466406241878602E-2</v>
      </c>
      <c r="Q599" s="267">
        <v>9.1614685617824348E-2</v>
      </c>
      <c r="R599" s="267">
        <v>8.3737541411434566E-2</v>
      </c>
      <c r="S599" s="267">
        <v>6.6692779122640919E-2</v>
      </c>
      <c r="T599" s="269">
        <v>8.3831728483560949E-2</v>
      </c>
      <c r="V599" s="227"/>
    </row>
    <row r="600" spans="1:23" s="511" customFormat="1" ht="12.75" customHeight="1" x14ac:dyDescent="0.2">
      <c r="A600" s="257" t="s">
        <v>1</v>
      </c>
      <c r="B600" s="270">
        <f>B597/B596*100-100</f>
        <v>14.994193521629143</v>
      </c>
      <c r="C600" s="271">
        <f t="shared" ref="C600:E600" si="198">C597/C596*100-100</f>
        <v>14.585981862869744</v>
      </c>
      <c r="D600" s="271">
        <f t="shared" si="198"/>
        <v>11.534623596027103</v>
      </c>
      <c r="E600" s="271">
        <f t="shared" si="198"/>
        <v>7.6228583153790765</v>
      </c>
      <c r="F600" s="271">
        <f>F597/F596*100-100</f>
        <v>15.20967661318538</v>
      </c>
      <c r="G600" s="271">
        <f t="shared" ref="G600:T600" si="199">G597/G596*100-100</f>
        <v>11.371389331915637</v>
      </c>
      <c r="H600" s="270">
        <f t="shared" si="199"/>
        <v>9.5008051529790691</v>
      </c>
      <c r="I600" s="271">
        <f t="shared" si="199"/>
        <v>14.911243830616726</v>
      </c>
      <c r="J600" s="271">
        <f t="shared" si="199"/>
        <v>13.298426945917768</v>
      </c>
      <c r="K600" s="271">
        <f t="shared" si="199"/>
        <v>10.055230669265768</v>
      </c>
      <c r="L600" s="271">
        <f t="shared" si="199"/>
        <v>13.088761956571034</v>
      </c>
      <c r="M600" s="272">
        <f t="shared" si="199"/>
        <v>12.451267056530213</v>
      </c>
      <c r="N600" s="270">
        <f t="shared" si="199"/>
        <v>11.100281568117822</v>
      </c>
      <c r="O600" s="271">
        <f t="shared" si="199"/>
        <v>14.506172839506178</v>
      </c>
      <c r="P600" s="271">
        <f t="shared" si="199"/>
        <v>12.713077018788098</v>
      </c>
      <c r="Q600" s="271">
        <f t="shared" si="199"/>
        <v>13.294346978557513</v>
      </c>
      <c r="R600" s="271">
        <f t="shared" si="199"/>
        <v>12.89429381534643</v>
      </c>
      <c r="S600" s="271">
        <f t="shared" si="199"/>
        <v>16.673023137554011</v>
      </c>
      <c r="T600" s="273">
        <f t="shared" si="199"/>
        <v>13.064120739559343</v>
      </c>
      <c r="U600" s="347"/>
      <c r="V600" s="227"/>
    </row>
    <row r="601" spans="1:23" s="511" customFormat="1" ht="12.75" customHeight="1" thickBot="1" x14ac:dyDescent="0.25">
      <c r="A601" s="274" t="s">
        <v>27</v>
      </c>
      <c r="B601" s="275">
        <f>B597-B584</f>
        <v>126.3384463137063</v>
      </c>
      <c r="C601" s="276">
        <f t="shared" ref="C601:T601" si="200">C597-C584</f>
        <v>29.513457556935464</v>
      </c>
      <c r="D601" s="276">
        <f t="shared" si="200"/>
        <v>19.380952380952294</v>
      </c>
      <c r="E601" s="276">
        <f t="shared" si="200"/>
        <v>-313.71789473684294</v>
      </c>
      <c r="F601" s="276">
        <f t="shared" si="200"/>
        <v>265.98290598290532</v>
      </c>
      <c r="G601" s="276">
        <f t="shared" si="200"/>
        <v>-132.95454545454595</v>
      </c>
      <c r="H601" s="275">
        <f t="shared" si="200"/>
        <v>-128.9758454106277</v>
      </c>
      <c r="I601" s="276">
        <f t="shared" si="200"/>
        <v>161.32330046704647</v>
      </c>
      <c r="J601" s="276">
        <f t="shared" si="200"/>
        <v>-154.79777553083932</v>
      </c>
      <c r="K601" s="276">
        <f t="shared" si="200"/>
        <v>-55.555555555555657</v>
      </c>
      <c r="L601" s="276">
        <f t="shared" si="200"/>
        <v>153.55409504550062</v>
      </c>
      <c r="M601" s="277">
        <f t="shared" si="200"/>
        <v>-203.03571428571468</v>
      </c>
      <c r="N601" s="275">
        <f t="shared" si="200"/>
        <v>-232.94444444444434</v>
      </c>
      <c r="O601" s="276">
        <f t="shared" si="200"/>
        <v>-43.466666666667152</v>
      </c>
      <c r="P601" s="276">
        <f t="shared" si="200"/>
        <v>-8.6031452358929528</v>
      </c>
      <c r="Q601" s="276">
        <f t="shared" si="200"/>
        <v>241.10000000000036</v>
      </c>
      <c r="R601" s="276">
        <f t="shared" si="200"/>
        <v>45.274841437631949</v>
      </c>
      <c r="S601" s="276">
        <f t="shared" si="200"/>
        <v>21.594202898550066</v>
      </c>
      <c r="T601" s="278">
        <f t="shared" si="200"/>
        <v>-7.6138479769770129</v>
      </c>
      <c r="V601" s="227"/>
    </row>
    <row r="602" spans="1:23" s="511" customFormat="1" ht="12.75" customHeight="1" x14ac:dyDescent="0.2">
      <c r="A602" s="279" t="s">
        <v>51</v>
      </c>
      <c r="B602" s="280">
        <v>702</v>
      </c>
      <c r="C602" s="281">
        <v>708</v>
      </c>
      <c r="D602" s="281">
        <v>726</v>
      </c>
      <c r="E602" s="281">
        <v>190</v>
      </c>
      <c r="F602" s="281">
        <v>746</v>
      </c>
      <c r="G602" s="281">
        <v>737</v>
      </c>
      <c r="H602" s="280">
        <v>723</v>
      </c>
      <c r="I602" s="281">
        <v>734</v>
      </c>
      <c r="J602" s="281">
        <v>732</v>
      </c>
      <c r="K602" s="281">
        <v>174</v>
      </c>
      <c r="L602" s="281">
        <v>746</v>
      </c>
      <c r="M602" s="282">
        <v>746</v>
      </c>
      <c r="N602" s="280">
        <v>727</v>
      </c>
      <c r="O602" s="281">
        <v>729</v>
      </c>
      <c r="P602" s="281">
        <v>742</v>
      </c>
      <c r="Q602" s="281">
        <v>196</v>
      </c>
      <c r="R602" s="281">
        <v>744</v>
      </c>
      <c r="S602" s="281">
        <v>749</v>
      </c>
      <c r="T602" s="283">
        <f>SUM(B602:S602)</f>
        <v>11551</v>
      </c>
      <c r="U602" s="227" t="s">
        <v>56</v>
      </c>
      <c r="V602" s="284">
        <f>T589-T602</f>
        <v>60</v>
      </c>
      <c r="W602" s="285">
        <f>V602/T589</f>
        <v>5.1675135647231071E-3</v>
      </c>
    </row>
    <row r="603" spans="1:23" s="511" customFormat="1" ht="12.75" customHeight="1" x14ac:dyDescent="0.2">
      <c r="A603" s="286" t="s">
        <v>28</v>
      </c>
      <c r="B603" s="322"/>
      <c r="C603" s="242"/>
      <c r="D603" s="242"/>
      <c r="E603" s="242"/>
      <c r="F603" s="242"/>
      <c r="G603" s="242"/>
      <c r="H603" s="244"/>
      <c r="I603" s="242"/>
      <c r="J603" s="242"/>
      <c r="K603" s="242"/>
      <c r="L603" s="242"/>
      <c r="M603" s="372"/>
      <c r="N603" s="244"/>
      <c r="O603" s="242"/>
      <c r="P603" s="242"/>
      <c r="Q603" s="242"/>
      <c r="R603" s="242"/>
      <c r="S603" s="242"/>
      <c r="T603" s="235"/>
      <c r="U603" s="227" t="s">
        <v>57</v>
      </c>
      <c r="V603" s="227">
        <v>155.22999999999999</v>
      </c>
    </row>
    <row r="604" spans="1:23" s="511" customFormat="1" ht="12.75" customHeight="1" thickBot="1" x14ac:dyDescent="0.25">
      <c r="A604" s="287" t="s">
        <v>26</v>
      </c>
      <c r="B604" s="374">
        <f>B603-B590</f>
        <v>0</v>
      </c>
      <c r="C604" s="386">
        <f t="shared" ref="C604:S604" si="201">C603-C590</f>
        <v>0</v>
      </c>
      <c r="D604" s="386">
        <f t="shared" si="201"/>
        <v>0</v>
      </c>
      <c r="E604" s="386">
        <f t="shared" si="201"/>
        <v>0</v>
      </c>
      <c r="F604" s="386">
        <f t="shared" si="201"/>
        <v>0</v>
      </c>
      <c r="G604" s="386">
        <f t="shared" si="201"/>
        <v>0</v>
      </c>
      <c r="H604" s="374">
        <f t="shared" si="201"/>
        <v>0</v>
      </c>
      <c r="I604" s="386">
        <f t="shared" si="201"/>
        <v>0</v>
      </c>
      <c r="J604" s="386">
        <f t="shared" si="201"/>
        <v>0</v>
      </c>
      <c r="K604" s="386">
        <f t="shared" si="201"/>
        <v>0</v>
      </c>
      <c r="L604" s="386">
        <f t="shared" si="201"/>
        <v>0</v>
      </c>
      <c r="M604" s="387">
        <f t="shared" si="201"/>
        <v>0</v>
      </c>
      <c r="N604" s="374">
        <f t="shared" si="201"/>
        <v>0</v>
      </c>
      <c r="O604" s="386">
        <f t="shared" si="201"/>
        <v>0</v>
      </c>
      <c r="P604" s="386">
        <f t="shared" si="201"/>
        <v>0</v>
      </c>
      <c r="Q604" s="386">
        <f t="shared" si="201"/>
        <v>0</v>
      </c>
      <c r="R604" s="386">
        <f t="shared" si="201"/>
        <v>0</v>
      </c>
      <c r="S604" s="386">
        <f t="shared" si="201"/>
        <v>0</v>
      </c>
      <c r="T604" s="236"/>
      <c r="U604" s="227" t="s">
        <v>26</v>
      </c>
      <c r="V604" s="227">
        <f>V603-V590</f>
        <v>-1.5700000000000216</v>
      </c>
    </row>
    <row r="606" spans="1:23" ht="13.5" thickBot="1" x14ac:dyDescent="0.25"/>
    <row r="607" spans="1:23" ht="13.5" thickBot="1" x14ac:dyDescent="0.25">
      <c r="A607" s="247" t="s">
        <v>172</v>
      </c>
      <c r="B607" s="539" t="s">
        <v>53</v>
      </c>
      <c r="C607" s="540"/>
      <c r="D607" s="540"/>
      <c r="E607" s="540"/>
      <c r="F607" s="540"/>
      <c r="G607" s="541"/>
      <c r="H607" s="539" t="s">
        <v>75</v>
      </c>
      <c r="I607" s="540"/>
      <c r="J607" s="540"/>
      <c r="K607" s="540"/>
      <c r="L607" s="540"/>
      <c r="M607" s="541"/>
      <c r="N607" s="539" t="s">
        <v>63</v>
      </c>
      <c r="O607" s="540"/>
      <c r="P607" s="540"/>
      <c r="Q607" s="540"/>
      <c r="R607" s="540"/>
      <c r="S607" s="541"/>
      <c r="T607" s="292" t="s">
        <v>55</v>
      </c>
      <c r="U607" s="513"/>
      <c r="V607" s="513"/>
      <c r="W607" s="513"/>
    </row>
    <row r="608" spans="1:23" x14ac:dyDescent="0.2">
      <c r="A608" s="248" t="s">
        <v>54</v>
      </c>
      <c r="B608" s="314">
        <v>1</v>
      </c>
      <c r="C608" s="251">
        <v>2</v>
      </c>
      <c r="D608" s="251">
        <v>3</v>
      </c>
      <c r="E608" s="251">
        <v>4</v>
      </c>
      <c r="F608" s="251">
        <v>5</v>
      </c>
      <c r="G608" s="251">
        <v>6</v>
      </c>
      <c r="H608" s="314">
        <v>1</v>
      </c>
      <c r="I608" s="251">
        <v>2</v>
      </c>
      <c r="J608" s="251">
        <v>3</v>
      </c>
      <c r="K608" s="251">
        <v>4</v>
      </c>
      <c r="L608" s="251">
        <v>5</v>
      </c>
      <c r="M608" s="251">
        <v>6</v>
      </c>
      <c r="N608" s="314">
        <v>1</v>
      </c>
      <c r="O608" s="251">
        <v>2</v>
      </c>
      <c r="P608" s="251">
        <v>3</v>
      </c>
      <c r="Q608" s="251">
        <v>4</v>
      </c>
      <c r="R608" s="251">
        <v>5</v>
      </c>
      <c r="S608" s="251">
        <v>6</v>
      </c>
      <c r="T608" s="291"/>
      <c r="U608" s="513"/>
      <c r="V608" s="513"/>
      <c r="W608" s="513"/>
    </row>
    <row r="609" spans="1:23" x14ac:dyDescent="0.2">
      <c r="A609" s="252" t="s">
        <v>3</v>
      </c>
      <c r="B609" s="253">
        <v>4140</v>
      </c>
      <c r="C609" s="254">
        <v>4140</v>
      </c>
      <c r="D609" s="254">
        <v>4140</v>
      </c>
      <c r="E609" s="254">
        <v>4140</v>
      </c>
      <c r="F609" s="254">
        <v>4140</v>
      </c>
      <c r="G609" s="254">
        <v>4140</v>
      </c>
      <c r="H609" s="253">
        <v>4140</v>
      </c>
      <c r="I609" s="467">
        <v>4140</v>
      </c>
      <c r="J609" s="467">
        <v>4140</v>
      </c>
      <c r="K609" s="254">
        <v>4140</v>
      </c>
      <c r="L609" s="254">
        <v>4140</v>
      </c>
      <c r="M609" s="255">
        <v>4140</v>
      </c>
      <c r="N609" s="253">
        <v>4140</v>
      </c>
      <c r="O609" s="254">
        <v>4140</v>
      </c>
      <c r="P609" s="254">
        <v>4140</v>
      </c>
      <c r="Q609" s="254">
        <v>4140</v>
      </c>
      <c r="R609" s="254">
        <v>4140</v>
      </c>
      <c r="S609" s="254">
        <v>4140</v>
      </c>
      <c r="T609" s="256">
        <v>4140</v>
      </c>
      <c r="U609" s="513"/>
      <c r="V609" s="513"/>
      <c r="W609" s="513"/>
    </row>
    <row r="610" spans="1:23" x14ac:dyDescent="0.2">
      <c r="A610" s="257" t="s">
        <v>6</v>
      </c>
      <c r="B610" s="258">
        <v>4500.9523809523807</v>
      </c>
      <c r="C610" s="259">
        <v>4464.4736842105267</v>
      </c>
      <c r="D610" s="259">
        <v>4569.7222222222226</v>
      </c>
      <c r="E610" s="259">
        <v>4642.3529411764703</v>
      </c>
      <c r="F610" s="259">
        <v>4578.5714285714284</v>
      </c>
      <c r="G610" s="259">
        <v>4688.4615384615381</v>
      </c>
      <c r="H610" s="258">
        <v>4655.5102040816328</v>
      </c>
      <c r="I610" s="468">
        <v>4472.121212121212</v>
      </c>
      <c r="J610" s="468">
        <v>4970.8571428571431</v>
      </c>
      <c r="K610" s="259">
        <v>4623.125</v>
      </c>
      <c r="L610" s="259">
        <v>4701.7948717948721</v>
      </c>
      <c r="M610" s="260">
        <v>4762.6315789473683</v>
      </c>
      <c r="N610" s="258">
        <v>4864.594594594595</v>
      </c>
      <c r="O610" s="259">
        <v>4838.4615384615381</v>
      </c>
      <c r="P610" s="259">
        <v>4679.393939393939</v>
      </c>
      <c r="Q610" s="259">
        <v>4688</v>
      </c>
      <c r="R610" s="259">
        <v>4792.6315789473683</v>
      </c>
      <c r="S610" s="259">
        <v>4491.5384615384619</v>
      </c>
      <c r="T610" s="261">
        <v>4668.39527027027</v>
      </c>
      <c r="U610" s="513"/>
      <c r="V610" s="513"/>
      <c r="W610" s="513"/>
    </row>
    <row r="611" spans="1:23" x14ac:dyDescent="0.2">
      <c r="A611" s="248" t="s">
        <v>7</v>
      </c>
      <c r="B611" s="262">
        <v>80.952380952380949</v>
      </c>
      <c r="C611" s="263">
        <v>76.315789473684205</v>
      </c>
      <c r="D611" s="263">
        <v>80.555555555555557</v>
      </c>
      <c r="E611" s="263">
        <v>64.705882352941174</v>
      </c>
      <c r="F611" s="263">
        <v>80.952380952380949</v>
      </c>
      <c r="G611" s="263">
        <v>71.794871794871796</v>
      </c>
      <c r="H611" s="262">
        <v>65.306122448979593</v>
      </c>
      <c r="I611" s="469">
        <v>63.636363636363633</v>
      </c>
      <c r="J611" s="469">
        <v>71.428571428571431</v>
      </c>
      <c r="K611" s="469">
        <v>81.25</v>
      </c>
      <c r="L611" s="469">
        <v>82.051282051282058</v>
      </c>
      <c r="M611" s="264">
        <v>84.21052631578948</v>
      </c>
      <c r="N611" s="262">
        <v>72.972972972972968</v>
      </c>
      <c r="O611" s="263">
        <v>61.53846153846154</v>
      </c>
      <c r="P611" s="263">
        <v>72.727272727272734</v>
      </c>
      <c r="Q611" s="263">
        <v>66.666666666666671</v>
      </c>
      <c r="R611" s="263">
        <v>76.315789473684205</v>
      </c>
      <c r="S611" s="263">
        <v>61.53846153846154</v>
      </c>
      <c r="T611" s="265">
        <v>72.128378378378372</v>
      </c>
      <c r="U611" s="513"/>
      <c r="V611" s="227"/>
      <c r="W611" s="513"/>
    </row>
    <row r="612" spans="1:23" x14ac:dyDescent="0.2">
      <c r="A612" s="248" t="s">
        <v>8</v>
      </c>
      <c r="B612" s="266">
        <v>7.0205772392017668E-2</v>
      </c>
      <c r="C612" s="267">
        <v>7.7138139671361475E-2</v>
      </c>
      <c r="D612" s="267">
        <v>6.7356658140439077E-2</v>
      </c>
      <c r="E612" s="267">
        <v>9.3350541243174309E-2</v>
      </c>
      <c r="F612" s="267">
        <v>7.4229248936627579E-2</v>
      </c>
      <c r="G612" s="267">
        <v>8.7504785332496185E-2</v>
      </c>
      <c r="H612" s="266">
        <v>8.3893634785840387E-2</v>
      </c>
      <c r="I612" s="455">
        <v>9.4565917602337873E-2</v>
      </c>
      <c r="J612" s="455">
        <v>8.4328597302084002E-2</v>
      </c>
      <c r="K612" s="267">
        <v>8.0617538180040457E-2</v>
      </c>
      <c r="L612" s="267">
        <v>7.6993820389934464E-2</v>
      </c>
      <c r="M612" s="268">
        <v>8.1926714644171991E-2</v>
      </c>
      <c r="N612" s="266">
        <v>9.1961654005259935E-2</v>
      </c>
      <c r="O612" s="267">
        <v>9.3279390188282532E-2</v>
      </c>
      <c r="P612" s="267">
        <v>8.9776703186395551E-2</v>
      </c>
      <c r="Q612" s="267">
        <v>9.7667986533476372E-2</v>
      </c>
      <c r="R612" s="267">
        <v>7.5088893106660268E-2</v>
      </c>
      <c r="S612" s="267">
        <v>9.2999476030206599E-2</v>
      </c>
      <c r="T612" s="269">
        <v>8.8936079047445327E-2</v>
      </c>
      <c r="U612" s="513"/>
      <c r="V612" s="227"/>
      <c r="W612" s="513"/>
    </row>
    <row r="613" spans="1:23" x14ac:dyDescent="0.2">
      <c r="A613" s="257" t="s">
        <v>1</v>
      </c>
      <c r="B613" s="270">
        <f>B610/B609*100-100</f>
        <v>8.7186565447434816</v>
      </c>
      <c r="C613" s="271">
        <f t="shared" ref="C613:E613" si="202">C610/C609*100-100</f>
        <v>7.8375286041189867</v>
      </c>
      <c r="D613" s="271">
        <f t="shared" si="202"/>
        <v>10.379763821792821</v>
      </c>
      <c r="E613" s="271">
        <f t="shared" si="202"/>
        <v>12.134129013924408</v>
      </c>
      <c r="F613" s="271">
        <f>F610/F609*100-100</f>
        <v>10.593512767425821</v>
      </c>
      <c r="G613" s="271">
        <f t="shared" ref="G613:T613" si="203">G610/G609*100-100</f>
        <v>13.247863247863251</v>
      </c>
      <c r="H613" s="270">
        <f t="shared" si="203"/>
        <v>12.451937296657789</v>
      </c>
      <c r="I613" s="271">
        <f t="shared" si="203"/>
        <v>8.0222515005123682</v>
      </c>
      <c r="J613" s="271">
        <f t="shared" si="203"/>
        <v>20.06901311249139</v>
      </c>
      <c r="K613" s="271">
        <f t="shared" si="203"/>
        <v>11.669685990338181</v>
      </c>
      <c r="L613" s="271">
        <f t="shared" si="203"/>
        <v>13.569924439489654</v>
      </c>
      <c r="M613" s="272">
        <f t="shared" si="203"/>
        <v>15.039410119501653</v>
      </c>
      <c r="N613" s="270">
        <f t="shared" si="203"/>
        <v>17.502284893589248</v>
      </c>
      <c r="O613" s="271">
        <f t="shared" si="203"/>
        <v>16.871051653660345</v>
      </c>
      <c r="P613" s="271">
        <f t="shared" si="203"/>
        <v>13.02883911579562</v>
      </c>
      <c r="Q613" s="271">
        <f t="shared" si="203"/>
        <v>13.236714975845416</v>
      </c>
      <c r="R613" s="271">
        <f t="shared" si="203"/>
        <v>15.764047800661075</v>
      </c>
      <c r="S613" s="271">
        <f t="shared" si="203"/>
        <v>8.491267186919373</v>
      </c>
      <c r="T613" s="273">
        <f t="shared" si="203"/>
        <v>12.763170779475132</v>
      </c>
      <c r="U613" s="347"/>
      <c r="V613" s="227"/>
      <c r="W613" s="513"/>
    </row>
    <row r="614" spans="1:23" ht="13.5" thickBot="1" x14ac:dyDescent="0.25">
      <c r="A614" s="274" t="s">
        <v>27</v>
      </c>
      <c r="B614" s="275">
        <f>B610-B597</f>
        <v>-218.40932117527882</v>
      </c>
      <c r="C614" s="276">
        <f t="shared" ref="C614:T614" si="204">C610-C597</f>
        <v>-238.13501144164729</v>
      </c>
      <c r="D614" s="276">
        <f t="shared" si="204"/>
        <v>-7.6587301587296679</v>
      </c>
      <c r="E614" s="276">
        <f t="shared" si="204"/>
        <v>225.5108359133128</v>
      </c>
      <c r="F614" s="276">
        <f t="shared" si="204"/>
        <v>-149.63369963369951</v>
      </c>
      <c r="G614" s="276">
        <f t="shared" si="204"/>
        <v>117.7797202797201</v>
      </c>
      <c r="H614" s="275">
        <f t="shared" si="204"/>
        <v>161.59716060337178</v>
      </c>
      <c r="I614" s="276">
        <f t="shared" si="204"/>
        <v>-243.8362346872982</v>
      </c>
      <c r="J614" s="276">
        <f t="shared" si="204"/>
        <v>321.0897009966784</v>
      </c>
      <c r="K614" s="276">
        <f t="shared" si="204"/>
        <v>106.45833333333303</v>
      </c>
      <c r="L614" s="276">
        <f t="shared" si="204"/>
        <v>60.632081097197442</v>
      </c>
      <c r="M614" s="277">
        <f t="shared" si="204"/>
        <v>147.63157894736833</v>
      </c>
      <c r="N614" s="275">
        <f t="shared" si="204"/>
        <v>305.03903903903938</v>
      </c>
      <c r="O614" s="276">
        <f t="shared" si="204"/>
        <v>139.12820512820508</v>
      </c>
      <c r="P614" s="276">
        <f t="shared" si="204"/>
        <v>53.649258542875032</v>
      </c>
      <c r="Q614" s="276">
        <f t="shared" si="204"/>
        <v>38.399999999999636</v>
      </c>
      <c r="R614" s="276">
        <f t="shared" si="204"/>
        <v>159.44976076555031</v>
      </c>
      <c r="S614" s="276">
        <f t="shared" si="204"/>
        <v>-296.72240802675515</v>
      </c>
      <c r="T614" s="278">
        <f t="shared" si="204"/>
        <v>28.243755118754962</v>
      </c>
      <c r="U614" s="513"/>
      <c r="V614" s="227"/>
      <c r="W614" s="513"/>
    </row>
    <row r="615" spans="1:23" x14ac:dyDescent="0.2">
      <c r="A615" s="279" t="s">
        <v>51</v>
      </c>
      <c r="B615" s="280">
        <v>693</v>
      </c>
      <c r="C615" s="281">
        <v>703</v>
      </c>
      <c r="D615" s="281">
        <v>722</v>
      </c>
      <c r="E615" s="281">
        <v>189</v>
      </c>
      <c r="F615" s="281">
        <v>741</v>
      </c>
      <c r="G615" s="281">
        <v>733</v>
      </c>
      <c r="H615" s="280">
        <v>719</v>
      </c>
      <c r="I615" s="281">
        <v>733</v>
      </c>
      <c r="J615" s="281">
        <v>727</v>
      </c>
      <c r="K615" s="281">
        <v>171</v>
      </c>
      <c r="L615" s="281">
        <v>744</v>
      </c>
      <c r="M615" s="282">
        <v>744</v>
      </c>
      <c r="N615" s="280">
        <v>723</v>
      </c>
      <c r="O615" s="281">
        <v>728</v>
      </c>
      <c r="P615" s="281">
        <v>742</v>
      </c>
      <c r="Q615" s="281">
        <v>194</v>
      </c>
      <c r="R615" s="281">
        <v>744</v>
      </c>
      <c r="S615" s="281">
        <v>745</v>
      </c>
      <c r="T615" s="283">
        <f>SUM(B615:S615)</f>
        <v>11495</v>
      </c>
      <c r="U615" s="227" t="s">
        <v>56</v>
      </c>
      <c r="V615" s="284">
        <f>T602-T615</f>
        <v>56</v>
      </c>
      <c r="W615" s="285">
        <f>V615/T602</f>
        <v>4.8480651025885205E-3</v>
      </c>
    </row>
    <row r="616" spans="1:23" x14ac:dyDescent="0.2">
      <c r="A616" s="286" t="s">
        <v>28</v>
      </c>
      <c r="B616" s="322"/>
      <c r="C616" s="242"/>
      <c r="D616" s="242"/>
      <c r="E616" s="242"/>
      <c r="F616" s="242"/>
      <c r="G616" s="242"/>
      <c r="H616" s="244"/>
      <c r="I616" s="242"/>
      <c r="J616" s="242"/>
      <c r="K616" s="242"/>
      <c r="L616" s="242"/>
      <c r="M616" s="372"/>
      <c r="N616" s="244"/>
      <c r="O616" s="242"/>
      <c r="P616" s="242"/>
      <c r="Q616" s="242"/>
      <c r="R616" s="242"/>
      <c r="S616" s="242"/>
      <c r="T616" s="235"/>
      <c r="U616" s="227" t="s">
        <v>57</v>
      </c>
      <c r="V616" s="227">
        <v>153.47</v>
      </c>
      <c r="W616" s="513"/>
    </row>
    <row r="617" spans="1:23" ht="13.5" thickBot="1" x14ac:dyDescent="0.25">
      <c r="A617" s="287" t="s">
        <v>26</v>
      </c>
      <c r="B617" s="374">
        <f>B616-B603</f>
        <v>0</v>
      </c>
      <c r="C617" s="386">
        <f t="shared" ref="C617:S617" si="205">C616-C603</f>
        <v>0</v>
      </c>
      <c r="D617" s="386">
        <f t="shared" si="205"/>
        <v>0</v>
      </c>
      <c r="E617" s="386">
        <f t="shared" si="205"/>
        <v>0</v>
      </c>
      <c r="F617" s="386">
        <f t="shared" si="205"/>
        <v>0</v>
      </c>
      <c r="G617" s="386">
        <f t="shared" si="205"/>
        <v>0</v>
      </c>
      <c r="H617" s="374">
        <f t="shared" si="205"/>
        <v>0</v>
      </c>
      <c r="I617" s="386">
        <f t="shared" si="205"/>
        <v>0</v>
      </c>
      <c r="J617" s="386">
        <f t="shared" si="205"/>
        <v>0</v>
      </c>
      <c r="K617" s="386">
        <f t="shared" si="205"/>
        <v>0</v>
      </c>
      <c r="L617" s="386">
        <f t="shared" si="205"/>
        <v>0</v>
      </c>
      <c r="M617" s="387">
        <f t="shared" si="205"/>
        <v>0</v>
      </c>
      <c r="N617" s="374">
        <f t="shared" si="205"/>
        <v>0</v>
      </c>
      <c r="O617" s="386">
        <f t="shared" si="205"/>
        <v>0</v>
      </c>
      <c r="P617" s="386">
        <f t="shared" si="205"/>
        <v>0</v>
      </c>
      <c r="Q617" s="386">
        <f t="shared" si="205"/>
        <v>0</v>
      </c>
      <c r="R617" s="386">
        <f t="shared" si="205"/>
        <v>0</v>
      </c>
      <c r="S617" s="386">
        <f t="shared" si="205"/>
        <v>0</v>
      </c>
      <c r="T617" s="236"/>
      <c r="U617" s="227" t="s">
        <v>26</v>
      </c>
      <c r="V617" s="227">
        <f>V616-V603</f>
        <v>-1.7599999999999909</v>
      </c>
      <c r="W617" s="513"/>
    </row>
    <row r="619" spans="1:23" ht="13.5" thickBot="1" x14ac:dyDescent="0.25"/>
    <row r="620" spans="1:23" s="515" customFormat="1" ht="13.5" thickBot="1" x14ac:dyDescent="0.25">
      <c r="A620" s="247" t="s">
        <v>174</v>
      </c>
      <c r="B620" s="539" t="s">
        <v>53</v>
      </c>
      <c r="C620" s="540"/>
      <c r="D620" s="540"/>
      <c r="E620" s="540"/>
      <c r="F620" s="540"/>
      <c r="G620" s="541"/>
      <c r="H620" s="539" t="s">
        <v>75</v>
      </c>
      <c r="I620" s="540"/>
      <c r="J620" s="540"/>
      <c r="K620" s="540"/>
      <c r="L620" s="540"/>
      <c r="M620" s="541"/>
      <c r="N620" s="539" t="s">
        <v>63</v>
      </c>
      <c r="O620" s="540"/>
      <c r="P620" s="540"/>
      <c r="Q620" s="540"/>
      <c r="R620" s="540"/>
      <c r="S620" s="541"/>
      <c r="T620" s="292" t="s">
        <v>55</v>
      </c>
    </row>
    <row r="621" spans="1:23" s="515" customFormat="1" x14ac:dyDescent="0.2">
      <c r="A621" s="248" t="s">
        <v>54</v>
      </c>
      <c r="B621" s="314">
        <v>1</v>
      </c>
      <c r="C621" s="251">
        <v>2</v>
      </c>
      <c r="D621" s="251">
        <v>3</v>
      </c>
      <c r="E621" s="251">
        <v>4</v>
      </c>
      <c r="F621" s="251">
        <v>5</v>
      </c>
      <c r="G621" s="251">
        <v>6</v>
      </c>
      <c r="H621" s="314">
        <v>1</v>
      </c>
      <c r="I621" s="251">
        <v>2</v>
      </c>
      <c r="J621" s="251">
        <v>3</v>
      </c>
      <c r="K621" s="251">
        <v>4</v>
      </c>
      <c r="L621" s="251">
        <v>5</v>
      </c>
      <c r="M621" s="251">
        <v>6</v>
      </c>
      <c r="N621" s="314">
        <v>1</v>
      </c>
      <c r="O621" s="251">
        <v>2</v>
      </c>
      <c r="P621" s="251">
        <v>3</v>
      </c>
      <c r="Q621" s="251">
        <v>4</v>
      </c>
      <c r="R621" s="251">
        <v>5</v>
      </c>
      <c r="S621" s="251">
        <v>6</v>
      </c>
      <c r="T621" s="291"/>
    </row>
    <row r="622" spans="1:23" s="515" customFormat="1" x14ac:dyDescent="0.2">
      <c r="A622" s="252" t="s">
        <v>3</v>
      </c>
      <c r="B622" s="253">
        <v>4176</v>
      </c>
      <c r="C622" s="254">
        <v>4176</v>
      </c>
      <c r="D622" s="254">
        <v>4176</v>
      </c>
      <c r="E622" s="254">
        <v>4176</v>
      </c>
      <c r="F622" s="254">
        <v>4176</v>
      </c>
      <c r="G622" s="254">
        <v>4176</v>
      </c>
      <c r="H622" s="253">
        <v>4176</v>
      </c>
      <c r="I622" s="467">
        <v>4176</v>
      </c>
      <c r="J622" s="467">
        <v>4176</v>
      </c>
      <c r="K622" s="254">
        <v>4176</v>
      </c>
      <c r="L622" s="254">
        <v>4176</v>
      </c>
      <c r="M622" s="255">
        <v>4176</v>
      </c>
      <c r="N622" s="253">
        <v>4176</v>
      </c>
      <c r="O622" s="254">
        <v>4176</v>
      </c>
      <c r="P622" s="254">
        <v>4176</v>
      </c>
      <c r="Q622" s="254">
        <v>4176</v>
      </c>
      <c r="R622" s="254">
        <v>4176</v>
      </c>
      <c r="S622" s="254">
        <v>4176</v>
      </c>
      <c r="T622" s="256">
        <v>4176</v>
      </c>
    </row>
    <row r="623" spans="1:23" s="515" customFormat="1" x14ac:dyDescent="0.2">
      <c r="A623" s="257" t="s">
        <v>6</v>
      </c>
      <c r="B623" s="258">
        <v>4517.954545454545</v>
      </c>
      <c r="C623" s="259">
        <v>4796.136363636364</v>
      </c>
      <c r="D623" s="259">
        <v>4629.75</v>
      </c>
      <c r="E623" s="259">
        <v>4710.909090909091</v>
      </c>
      <c r="F623" s="259">
        <v>4791.7777777777774</v>
      </c>
      <c r="G623" s="259">
        <v>4691.7021276595742</v>
      </c>
      <c r="H623" s="258">
        <v>4765.652173913043</v>
      </c>
      <c r="I623" s="468">
        <v>4686.1904761904761</v>
      </c>
      <c r="J623" s="468">
        <v>5036.521739130435</v>
      </c>
      <c r="K623" s="259">
        <v>4702.3529411764703</v>
      </c>
      <c r="L623" s="259">
        <v>4718.478260869565</v>
      </c>
      <c r="M623" s="260">
        <v>4881.1111111111113</v>
      </c>
      <c r="N623" s="258">
        <v>4664.666666666667</v>
      </c>
      <c r="O623" s="259">
        <v>4575.3488372093025</v>
      </c>
      <c r="P623" s="259">
        <v>4793.9534883720926</v>
      </c>
      <c r="Q623" s="259">
        <v>4425.5555555555557</v>
      </c>
      <c r="R623" s="259">
        <v>4535</v>
      </c>
      <c r="S623" s="259">
        <v>4525</v>
      </c>
      <c r="T623" s="261">
        <v>4705.8815232722145</v>
      </c>
    </row>
    <row r="624" spans="1:23" s="515" customFormat="1" x14ac:dyDescent="0.2">
      <c r="A624" s="248" t="s">
        <v>7</v>
      </c>
      <c r="B624" s="262">
        <v>79.545454545454547</v>
      </c>
      <c r="C624" s="263">
        <v>77.272727272727266</v>
      </c>
      <c r="D624" s="263">
        <v>75</v>
      </c>
      <c r="E624" s="263">
        <v>68.181818181818187</v>
      </c>
      <c r="F624" s="263">
        <v>75.555555555555557</v>
      </c>
      <c r="G624" s="263">
        <v>74.468085106382972</v>
      </c>
      <c r="H624" s="262">
        <v>84.782608695652172</v>
      </c>
      <c r="I624" s="469">
        <v>61.904761904761905</v>
      </c>
      <c r="J624" s="469">
        <v>78.260869565217391</v>
      </c>
      <c r="K624" s="469">
        <v>76.470588235294116</v>
      </c>
      <c r="L624" s="469">
        <v>67.391304347826093</v>
      </c>
      <c r="M624" s="264">
        <v>75.555555555555557</v>
      </c>
      <c r="N624" s="262">
        <v>68.888888888888886</v>
      </c>
      <c r="O624" s="263">
        <v>74.418604651162795</v>
      </c>
      <c r="P624" s="263">
        <v>79.069767441860463</v>
      </c>
      <c r="Q624" s="263">
        <v>88.888888888888886</v>
      </c>
      <c r="R624" s="263">
        <v>67.5</v>
      </c>
      <c r="S624" s="263">
        <v>64.285714285714292</v>
      </c>
      <c r="T624" s="265">
        <v>70.803949224259526</v>
      </c>
      <c r="V624" s="227"/>
    </row>
    <row r="625" spans="1:23" s="515" customFormat="1" x14ac:dyDescent="0.2">
      <c r="A625" s="248" t="s">
        <v>8</v>
      </c>
      <c r="B625" s="266">
        <v>7.439457650245998E-2</v>
      </c>
      <c r="C625" s="267">
        <v>7.7414189055217228E-2</v>
      </c>
      <c r="D625" s="267">
        <v>9.0966064373001809E-2</v>
      </c>
      <c r="E625" s="267">
        <v>8.7872617668896424E-2</v>
      </c>
      <c r="F625" s="267">
        <v>9.1501172690490365E-2</v>
      </c>
      <c r="G625" s="267">
        <v>8.9363394261935736E-2</v>
      </c>
      <c r="H625" s="266">
        <v>6.2527319420714836E-2</v>
      </c>
      <c r="I625" s="455">
        <v>0.10030652452134461</v>
      </c>
      <c r="J625" s="455">
        <v>8.2290383549767948E-2</v>
      </c>
      <c r="K625" s="267">
        <v>8.9074003245088421E-2</v>
      </c>
      <c r="L625" s="267">
        <v>0.10381785728895271</v>
      </c>
      <c r="M625" s="268">
        <v>8.0258258849946806E-2</v>
      </c>
      <c r="N625" s="266">
        <v>8.8050490102114312E-2</v>
      </c>
      <c r="O625" s="267">
        <v>9.4429841028187078E-2</v>
      </c>
      <c r="P625" s="267">
        <v>8.1522262812523949E-2</v>
      </c>
      <c r="Q625" s="267">
        <v>7.7565899804216284E-2</v>
      </c>
      <c r="R625" s="267">
        <v>9.9106871770111946E-2</v>
      </c>
      <c r="S625" s="267">
        <v>9.1486743119731651E-2</v>
      </c>
      <c r="T625" s="269">
        <v>9.2492155286630823E-2</v>
      </c>
      <c r="V625" s="227"/>
    </row>
    <row r="626" spans="1:23" s="515" customFormat="1" x14ac:dyDescent="0.2">
      <c r="A626" s="257" t="s">
        <v>1</v>
      </c>
      <c r="B626" s="270">
        <f>B623/B622*100-100</f>
        <v>8.1885667014977201</v>
      </c>
      <c r="C626" s="271">
        <f t="shared" ref="C626:E626" si="206">C623/C622*100-100</f>
        <v>14.85000870776733</v>
      </c>
      <c r="D626" s="271">
        <f t="shared" si="206"/>
        <v>10.865660919540218</v>
      </c>
      <c r="E626" s="271">
        <f t="shared" si="206"/>
        <v>12.809125740160226</v>
      </c>
      <c r="F626" s="271">
        <f>F623/F622*100-100</f>
        <v>14.745636441038727</v>
      </c>
      <c r="G626" s="271">
        <f t="shared" ref="G626:T626" si="207">G623/G622*100-100</f>
        <v>12.349188880736932</v>
      </c>
      <c r="H626" s="270">
        <f t="shared" si="207"/>
        <v>14.120023321672477</v>
      </c>
      <c r="I626" s="271">
        <f t="shared" si="207"/>
        <v>12.217204889618685</v>
      </c>
      <c r="J626" s="271">
        <f t="shared" si="207"/>
        <v>20.606363484924216</v>
      </c>
      <c r="K626" s="271">
        <f t="shared" si="207"/>
        <v>12.604237097137698</v>
      </c>
      <c r="L626" s="271">
        <f t="shared" si="207"/>
        <v>12.990379810094936</v>
      </c>
      <c r="M626" s="272">
        <f t="shared" si="207"/>
        <v>16.884844614729673</v>
      </c>
      <c r="N626" s="270">
        <f t="shared" si="207"/>
        <v>11.701787994891461</v>
      </c>
      <c r="O626" s="271">
        <f t="shared" si="207"/>
        <v>9.5629510825982322</v>
      </c>
      <c r="P626" s="271">
        <f t="shared" si="207"/>
        <v>14.797736790519451</v>
      </c>
      <c r="Q626" s="271">
        <f t="shared" si="207"/>
        <v>5.9759472115793955</v>
      </c>
      <c r="R626" s="271">
        <f t="shared" si="207"/>
        <v>8.5967432950191665</v>
      </c>
      <c r="S626" s="271">
        <f t="shared" si="207"/>
        <v>8.3572796934865892</v>
      </c>
      <c r="T626" s="273">
        <f t="shared" si="207"/>
        <v>12.688733794832729</v>
      </c>
      <c r="U626" s="347"/>
      <c r="V626" s="227"/>
    </row>
    <row r="627" spans="1:23" s="515" customFormat="1" ht="13.5" thickBot="1" x14ac:dyDescent="0.25">
      <c r="A627" s="274" t="s">
        <v>27</v>
      </c>
      <c r="B627" s="275">
        <f>B623-B610</f>
        <v>17.002164502164305</v>
      </c>
      <c r="C627" s="276">
        <f t="shared" ref="C627:T627" si="208">C623-C610</f>
        <v>331.66267942583727</v>
      </c>
      <c r="D627" s="276">
        <f t="shared" si="208"/>
        <v>60.027777777777374</v>
      </c>
      <c r="E627" s="276">
        <f t="shared" si="208"/>
        <v>68.556149732620725</v>
      </c>
      <c r="F627" s="276">
        <f t="shared" si="208"/>
        <v>213.20634920634893</v>
      </c>
      <c r="G627" s="276">
        <f t="shared" si="208"/>
        <v>3.2405891980361048</v>
      </c>
      <c r="H627" s="275">
        <f t="shared" si="208"/>
        <v>110.14196983141028</v>
      </c>
      <c r="I627" s="276">
        <f t="shared" si="208"/>
        <v>214.06926406926414</v>
      </c>
      <c r="J627" s="276">
        <f t="shared" si="208"/>
        <v>65.664596273291863</v>
      </c>
      <c r="K627" s="276">
        <f t="shared" si="208"/>
        <v>79.227941176470267</v>
      </c>
      <c r="L627" s="276">
        <f t="shared" si="208"/>
        <v>16.683389074692968</v>
      </c>
      <c r="M627" s="277">
        <f t="shared" si="208"/>
        <v>118.47953216374299</v>
      </c>
      <c r="N627" s="275">
        <f t="shared" si="208"/>
        <v>-199.92792792792807</v>
      </c>
      <c r="O627" s="276">
        <f t="shared" si="208"/>
        <v>-263.11270125223564</v>
      </c>
      <c r="P627" s="276">
        <f t="shared" si="208"/>
        <v>114.55954897815354</v>
      </c>
      <c r="Q627" s="276">
        <f t="shared" si="208"/>
        <v>-262.44444444444434</v>
      </c>
      <c r="R627" s="276">
        <f t="shared" si="208"/>
        <v>-257.63157894736833</v>
      </c>
      <c r="S627" s="276">
        <f t="shared" si="208"/>
        <v>33.461538461538112</v>
      </c>
      <c r="T627" s="278">
        <f t="shared" si="208"/>
        <v>37.486253001944533</v>
      </c>
      <c r="V627" s="227"/>
    </row>
    <row r="628" spans="1:23" s="515" customFormat="1" x14ac:dyDescent="0.2">
      <c r="A628" s="279" t="s">
        <v>51</v>
      </c>
      <c r="B628" s="280">
        <v>689</v>
      </c>
      <c r="C628" s="281">
        <v>700</v>
      </c>
      <c r="D628" s="281">
        <v>718</v>
      </c>
      <c r="E628" s="281">
        <v>183</v>
      </c>
      <c r="F628" s="281">
        <v>735</v>
      </c>
      <c r="G628" s="281">
        <v>731</v>
      </c>
      <c r="H628" s="280">
        <v>716</v>
      </c>
      <c r="I628" s="281">
        <v>728</v>
      </c>
      <c r="J628" s="281">
        <v>725</v>
      </c>
      <c r="K628" s="281">
        <v>164</v>
      </c>
      <c r="L628" s="281">
        <v>743</v>
      </c>
      <c r="M628" s="282">
        <v>743</v>
      </c>
      <c r="N628" s="280">
        <v>720</v>
      </c>
      <c r="O628" s="281">
        <v>728</v>
      </c>
      <c r="P628" s="281">
        <v>741</v>
      </c>
      <c r="Q628" s="281">
        <v>188</v>
      </c>
      <c r="R628" s="281">
        <v>744</v>
      </c>
      <c r="S628" s="281">
        <v>744</v>
      </c>
      <c r="T628" s="283">
        <f>SUM(B628:S628)</f>
        <v>11440</v>
      </c>
      <c r="U628" s="227" t="s">
        <v>56</v>
      </c>
      <c r="V628" s="284">
        <f>T615-T628</f>
        <v>55</v>
      </c>
      <c r="W628" s="285">
        <f>V628/T615</f>
        <v>4.7846889952153108E-3</v>
      </c>
    </row>
    <row r="629" spans="1:23" s="515" customFormat="1" x14ac:dyDescent="0.2">
      <c r="A629" s="286" t="s">
        <v>28</v>
      </c>
      <c r="B629" s="322"/>
      <c r="C629" s="242"/>
      <c r="D629" s="242"/>
      <c r="E629" s="242"/>
      <c r="F629" s="242"/>
      <c r="G629" s="242"/>
      <c r="H629" s="244"/>
      <c r="I629" s="242"/>
      <c r="J629" s="242"/>
      <c r="K629" s="242"/>
      <c r="L629" s="242"/>
      <c r="M629" s="372"/>
      <c r="N629" s="244"/>
      <c r="O629" s="242"/>
      <c r="P629" s="242"/>
      <c r="Q629" s="242"/>
      <c r="R629" s="242"/>
      <c r="S629" s="242"/>
      <c r="T629" s="235"/>
      <c r="U629" s="227" t="s">
        <v>57</v>
      </c>
      <c r="V629" s="227">
        <v>151.82</v>
      </c>
    </row>
    <row r="630" spans="1:23" s="515" customFormat="1" ht="13.5" thickBot="1" x14ac:dyDescent="0.25">
      <c r="A630" s="287" t="s">
        <v>26</v>
      </c>
      <c r="B630" s="374">
        <f>B629-B616</f>
        <v>0</v>
      </c>
      <c r="C630" s="386">
        <f t="shared" ref="C630:S630" si="209">C629-C616</f>
        <v>0</v>
      </c>
      <c r="D630" s="386">
        <f t="shared" si="209"/>
        <v>0</v>
      </c>
      <c r="E630" s="386">
        <f t="shared" si="209"/>
        <v>0</v>
      </c>
      <c r="F630" s="386">
        <f t="shared" si="209"/>
        <v>0</v>
      </c>
      <c r="G630" s="386">
        <f t="shared" si="209"/>
        <v>0</v>
      </c>
      <c r="H630" s="374">
        <f t="shared" si="209"/>
        <v>0</v>
      </c>
      <c r="I630" s="386">
        <f t="shared" si="209"/>
        <v>0</v>
      </c>
      <c r="J630" s="386">
        <f t="shared" si="209"/>
        <v>0</v>
      </c>
      <c r="K630" s="386">
        <f t="shared" si="209"/>
        <v>0</v>
      </c>
      <c r="L630" s="386">
        <f t="shared" si="209"/>
        <v>0</v>
      </c>
      <c r="M630" s="387">
        <f t="shared" si="209"/>
        <v>0</v>
      </c>
      <c r="N630" s="374">
        <f t="shared" si="209"/>
        <v>0</v>
      </c>
      <c r="O630" s="386">
        <f t="shared" si="209"/>
        <v>0</v>
      </c>
      <c r="P630" s="386">
        <f t="shared" si="209"/>
        <v>0</v>
      </c>
      <c r="Q630" s="386">
        <f t="shared" si="209"/>
        <v>0</v>
      </c>
      <c r="R630" s="386">
        <f t="shared" si="209"/>
        <v>0</v>
      </c>
      <c r="S630" s="386">
        <f t="shared" si="209"/>
        <v>0</v>
      </c>
      <c r="T630" s="236"/>
      <c r="U630" s="227" t="s">
        <v>26</v>
      </c>
      <c r="V630" s="227">
        <f>V629-V616</f>
        <v>-1.6500000000000057</v>
      </c>
    </row>
    <row r="632" spans="1:23" ht="13.5" thickBot="1" x14ac:dyDescent="0.25"/>
    <row r="633" spans="1:23" s="517" customFormat="1" ht="13.5" thickBot="1" x14ac:dyDescent="0.25">
      <c r="A633" s="247" t="s">
        <v>176</v>
      </c>
      <c r="B633" s="539" t="s">
        <v>53</v>
      </c>
      <c r="C633" s="540"/>
      <c r="D633" s="540"/>
      <c r="E633" s="540"/>
      <c r="F633" s="540"/>
      <c r="G633" s="541"/>
      <c r="H633" s="539" t="s">
        <v>75</v>
      </c>
      <c r="I633" s="540"/>
      <c r="J633" s="540"/>
      <c r="K633" s="540"/>
      <c r="L633" s="540"/>
      <c r="M633" s="541"/>
      <c r="N633" s="539" t="s">
        <v>63</v>
      </c>
      <c r="O633" s="540"/>
      <c r="P633" s="540"/>
      <c r="Q633" s="540"/>
      <c r="R633" s="540"/>
      <c r="S633" s="541"/>
      <c r="T633" s="292" t="s">
        <v>55</v>
      </c>
    </row>
    <row r="634" spans="1:23" s="517" customFormat="1" x14ac:dyDescent="0.2">
      <c r="A634" s="248" t="s">
        <v>54</v>
      </c>
      <c r="B634" s="314">
        <v>1</v>
      </c>
      <c r="C634" s="251">
        <v>2</v>
      </c>
      <c r="D634" s="251">
        <v>3</v>
      </c>
      <c r="E634" s="251">
        <v>4</v>
      </c>
      <c r="F634" s="251">
        <v>5</v>
      </c>
      <c r="G634" s="251">
        <v>6</v>
      </c>
      <c r="H634" s="314">
        <v>1</v>
      </c>
      <c r="I634" s="251">
        <v>2</v>
      </c>
      <c r="J634" s="251">
        <v>3</v>
      </c>
      <c r="K634" s="251">
        <v>4</v>
      </c>
      <c r="L634" s="251">
        <v>5</v>
      </c>
      <c r="M634" s="251">
        <v>6</v>
      </c>
      <c r="N634" s="314">
        <v>1</v>
      </c>
      <c r="O634" s="251">
        <v>2</v>
      </c>
      <c r="P634" s="251">
        <v>3</v>
      </c>
      <c r="Q634" s="251">
        <v>4</v>
      </c>
      <c r="R634" s="251">
        <v>5</v>
      </c>
      <c r="S634" s="251">
        <v>6</v>
      </c>
      <c r="T634" s="291"/>
    </row>
    <row r="635" spans="1:23" s="517" customFormat="1" x14ac:dyDescent="0.2">
      <c r="A635" s="252" t="s">
        <v>3</v>
      </c>
      <c r="B635" s="253">
        <v>4212</v>
      </c>
      <c r="C635" s="254">
        <v>4212</v>
      </c>
      <c r="D635" s="254">
        <v>4212</v>
      </c>
      <c r="E635" s="254">
        <v>4212</v>
      </c>
      <c r="F635" s="254">
        <v>4212</v>
      </c>
      <c r="G635" s="254">
        <v>4212</v>
      </c>
      <c r="H635" s="253">
        <v>4212</v>
      </c>
      <c r="I635" s="467">
        <v>4212</v>
      </c>
      <c r="J635" s="467">
        <v>4212</v>
      </c>
      <c r="K635" s="254">
        <v>4212</v>
      </c>
      <c r="L635" s="254">
        <v>4212</v>
      </c>
      <c r="M635" s="255">
        <v>4212</v>
      </c>
      <c r="N635" s="253">
        <v>4212</v>
      </c>
      <c r="O635" s="254">
        <v>4212</v>
      </c>
      <c r="P635" s="254">
        <v>4212</v>
      </c>
      <c r="Q635" s="254">
        <v>4212</v>
      </c>
      <c r="R635" s="254">
        <v>4212</v>
      </c>
      <c r="S635" s="254">
        <v>4212</v>
      </c>
      <c r="T635" s="256">
        <v>4212</v>
      </c>
    </row>
    <row r="636" spans="1:23" s="517" customFormat="1" x14ac:dyDescent="0.2">
      <c r="A636" s="257" t="s">
        <v>6</v>
      </c>
      <c r="B636" s="258">
        <v>4599.7777777777774</v>
      </c>
      <c r="C636" s="259">
        <v>4893.1111111111113</v>
      </c>
      <c r="D636" s="259">
        <v>4641.489361702128</v>
      </c>
      <c r="E636" s="259">
        <v>4611.818181818182</v>
      </c>
      <c r="F636" s="259">
        <v>4559.5555555555557</v>
      </c>
      <c r="G636" s="259">
        <v>4705.3846153846152</v>
      </c>
      <c r="H636" s="258">
        <v>4751.6326530612241</v>
      </c>
      <c r="I636" s="468">
        <v>4796.2790697674418</v>
      </c>
      <c r="J636" s="468">
        <v>5140.217391304348</v>
      </c>
      <c r="K636" s="259">
        <v>4707.3684210526317</v>
      </c>
      <c r="L636" s="259">
        <v>4797.0731707317073</v>
      </c>
      <c r="M636" s="260">
        <v>4481.9512195121952</v>
      </c>
      <c r="N636" s="258">
        <v>4610</v>
      </c>
      <c r="O636" s="259">
        <v>4880.217391304348</v>
      </c>
      <c r="P636" s="259">
        <v>4851.666666666667</v>
      </c>
      <c r="Q636" s="259">
        <v>4779.5238095238092</v>
      </c>
      <c r="R636" s="259">
        <v>4758.333333333333</v>
      </c>
      <c r="S636" s="259">
        <v>4862.4444444444443</v>
      </c>
      <c r="T636" s="261">
        <v>4756.0471567267687</v>
      </c>
    </row>
    <row r="637" spans="1:23" s="517" customFormat="1" x14ac:dyDescent="0.2">
      <c r="A637" s="248" t="s">
        <v>7</v>
      </c>
      <c r="B637" s="262">
        <v>71.111111111111114</v>
      </c>
      <c r="C637" s="263">
        <v>80</v>
      </c>
      <c r="D637" s="263">
        <v>76.59574468085107</v>
      </c>
      <c r="E637" s="263">
        <v>72.727272727272734</v>
      </c>
      <c r="F637" s="263">
        <v>73.333333333333329</v>
      </c>
      <c r="G637" s="263">
        <v>61.53846153846154</v>
      </c>
      <c r="H637" s="262">
        <v>75.510204081632651</v>
      </c>
      <c r="I637" s="469">
        <v>81.395348837209298</v>
      </c>
      <c r="J637" s="469">
        <v>78.260869565217391</v>
      </c>
      <c r="K637" s="469">
        <v>63.157894736842103</v>
      </c>
      <c r="L637" s="469">
        <v>82.926829268292678</v>
      </c>
      <c r="M637" s="264">
        <v>85.365853658536579</v>
      </c>
      <c r="N637" s="262">
        <v>77.272727272727266</v>
      </c>
      <c r="O637" s="263">
        <v>82.608695652173907</v>
      </c>
      <c r="P637" s="263">
        <v>64.583333333333329</v>
      </c>
      <c r="Q637" s="263">
        <v>71.428571428571431</v>
      </c>
      <c r="R637" s="263">
        <v>71.428571428571431</v>
      </c>
      <c r="S637" s="263">
        <v>80</v>
      </c>
      <c r="T637" s="265">
        <v>73.37031900138696</v>
      </c>
      <c r="V637" s="227"/>
    </row>
    <row r="638" spans="1:23" s="517" customFormat="1" x14ac:dyDescent="0.2">
      <c r="A638" s="248" t="s">
        <v>8</v>
      </c>
      <c r="B638" s="266">
        <v>7.6847414897331975E-2</v>
      </c>
      <c r="C638" s="267">
        <v>7.965184803204578E-2</v>
      </c>
      <c r="D638" s="267">
        <v>8.0794381497977019E-2</v>
      </c>
      <c r="E638" s="267">
        <v>8.527663471840409E-2</v>
      </c>
      <c r="F638" s="267">
        <v>0.10307654668797521</v>
      </c>
      <c r="G638" s="267">
        <v>9.7595355108484258E-2</v>
      </c>
      <c r="H638" s="266">
        <v>8.4727802050459891E-2</v>
      </c>
      <c r="I638" s="455">
        <v>7.9580774606518592E-2</v>
      </c>
      <c r="J638" s="455">
        <v>8.1448891059794193E-2</v>
      </c>
      <c r="K638" s="267">
        <v>9.0442923102242972E-2</v>
      </c>
      <c r="L638" s="267">
        <v>6.6524758870992642E-2</v>
      </c>
      <c r="M638" s="268">
        <v>7.2312009067045865E-2</v>
      </c>
      <c r="N638" s="266">
        <v>7.5522231643231075E-2</v>
      </c>
      <c r="O638" s="267">
        <v>7.6776356902489906E-2</v>
      </c>
      <c r="P638" s="267">
        <v>9.2635460410602569E-2</v>
      </c>
      <c r="Q638" s="267">
        <v>8.9343949965401459E-2</v>
      </c>
      <c r="R638" s="267">
        <v>9.0813426753627705E-2</v>
      </c>
      <c r="S638" s="267">
        <v>7.9633434565668362E-2</v>
      </c>
      <c r="T638" s="269">
        <v>8.979786093515868E-2</v>
      </c>
      <c r="V638" s="227"/>
    </row>
    <row r="639" spans="1:23" s="517" customFormat="1" x14ac:dyDescent="0.2">
      <c r="A639" s="257" t="s">
        <v>1</v>
      </c>
      <c r="B639" s="270">
        <f>B636/B635*100-100</f>
        <v>9.2064999472406726</v>
      </c>
      <c r="C639" s="271">
        <f t="shared" ref="C639:E639" si="210">C636/C635*100-100</f>
        <v>16.170729133692106</v>
      </c>
      <c r="D639" s="271">
        <f t="shared" si="210"/>
        <v>10.196803459214806</v>
      </c>
      <c r="E639" s="271">
        <f t="shared" si="210"/>
        <v>9.4923594923594976</v>
      </c>
      <c r="F639" s="271">
        <f>F636/F635*100-100</f>
        <v>8.2515563997045405</v>
      </c>
      <c r="G639" s="271">
        <f t="shared" ref="G639:T639" si="211">G636/G635*100-100</f>
        <v>11.713784790707862</v>
      </c>
      <c r="H639" s="270">
        <f t="shared" si="211"/>
        <v>12.811791383219955</v>
      </c>
      <c r="I639" s="271">
        <f t="shared" si="211"/>
        <v>13.871772786501467</v>
      </c>
      <c r="J639" s="271">
        <f t="shared" si="211"/>
        <v>22.037449936000669</v>
      </c>
      <c r="K639" s="271">
        <f t="shared" si="211"/>
        <v>11.760883690708241</v>
      </c>
      <c r="L639" s="271">
        <f t="shared" si="211"/>
        <v>13.890626085748025</v>
      </c>
      <c r="M639" s="272">
        <f t="shared" si="211"/>
        <v>6.4090982790169875</v>
      </c>
      <c r="N639" s="270">
        <f t="shared" si="211"/>
        <v>9.4491927825261115</v>
      </c>
      <c r="O639" s="271">
        <f t="shared" si="211"/>
        <v>15.864610429827835</v>
      </c>
      <c r="P639" s="271">
        <f t="shared" si="211"/>
        <v>15.186767964545737</v>
      </c>
      <c r="Q639" s="271">
        <f t="shared" si="211"/>
        <v>13.473974585085685</v>
      </c>
      <c r="R639" s="271">
        <f t="shared" si="211"/>
        <v>12.970876859765752</v>
      </c>
      <c r="S639" s="271">
        <f t="shared" si="211"/>
        <v>15.442650627835803</v>
      </c>
      <c r="T639" s="273">
        <f t="shared" si="211"/>
        <v>12.916599162553851</v>
      </c>
      <c r="U639" s="347"/>
      <c r="V639" s="227"/>
    </row>
    <row r="640" spans="1:23" s="517" customFormat="1" ht="13.5" thickBot="1" x14ac:dyDescent="0.25">
      <c r="A640" s="274" t="s">
        <v>27</v>
      </c>
      <c r="B640" s="275">
        <f>B636-B623</f>
        <v>81.823232323232332</v>
      </c>
      <c r="C640" s="276">
        <f t="shared" ref="C640:T640" si="212">C636-C623</f>
        <v>96.974747474747346</v>
      </c>
      <c r="D640" s="276">
        <f t="shared" si="212"/>
        <v>11.739361702128008</v>
      </c>
      <c r="E640" s="276">
        <f t="shared" si="212"/>
        <v>-99.090909090909008</v>
      </c>
      <c r="F640" s="276">
        <f t="shared" si="212"/>
        <v>-232.22222222222172</v>
      </c>
      <c r="G640" s="276">
        <f t="shared" si="212"/>
        <v>13.682487725041028</v>
      </c>
      <c r="H640" s="275">
        <f t="shared" si="212"/>
        <v>-14.019520851818925</v>
      </c>
      <c r="I640" s="276">
        <f t="shared" si="212"/>
        <v>110.08859357696565</v>
      </c>
      <c r="J640" s="276">
        <f t="shared" si="212"/>
        <v>103.695652173913</v>
      </c>
      <c r="K640" s="276">
        <f t="shared" si="212"/>
        <v>5.0154798761614074</v>
      </c>
      <c r="L640" s="276">
        <f t="shared" si="212"/>
        <v>78.594909862142231</v>
      </c>
      <c r="M640" s="277">
        <f t="shared" si="212"/>
        <v>-399.15989159891615</v>
      </c>
      <c r="N640" s="275">
        <f t="shared" si="212"/>
        <v>-54.66666666666697</v>
      </c>
      <c r="O640" s="276">
        <f t="shared" si="212"/>
        <v>304.86855409504551</v>
      </c>
      <c r="P640" s="276">
        <f t="shared" si="212"/>
        <v>57.713178294574391</v>
      </c>
      <c r="Q640" s="276">
        <f t="shared" si="212"/>
        <v>353.96825396825352</v>
      </c>
      <c r="R640" s="276">
        <f t="shared" si="212"/>
        <v>223.33333333333303</v>
      </c>
      <c r="S640" s="276">
        <f t="shared" si="212"/>
        <v>337.44444444444434</v>
      </c>
      <c r="T640" s="278">
        <f t="shared" si="212"/>
        <v>50.165633454554154</v>
      </c>
      <c r="V640" s="227"/>
    </row>
    <row r="641" spans="1:23" s="517" customFormat="1" x14ac:dyDescent="0.2">
      <c r="A641" s="279" t="s">
        <v>51</v>
      </c>
      <c r="B641" s="280">
        <v>685</v>
      </c>
      <c r="C641" s="281">
        <v>697</v>
      </c>
      <c r="D641" s="281">
        <v>715</v>
      </c>
      <c r="E641" s="281">
        <v>175</v>
      </c>
      <c r="F641" s="281">
        <v>730</v>
      </c>
      <c r="G641" s="281">
        <v>727</v>
      </c>
      <c r="H641" s="280">
        <v>710</v>
      </c>
      <c r="I641" s="281">
        <v>728</v>
      </c>
      <c r="J641" s="281">
        <v>720</v>
      </c>
      <c r="K641" s="281">
        <v>163</v>
      </c>
      <c r="L641" s="281">
        <v>741</v>
      </c>
      <c r="M641" s="282">
        <v>741</v>
      </c>
      <c r="N641" s="280">
        <v>718</v>
      </c>
      <c r="O641" s="281">
        <v>728</v>
      </c>
      <c r="P641" s="281">
        <v>738</v>
      </c>
      <c r="Q641" s="281">
        <v>185</v>
      </c>
      <c r="R641" s="281">
        <v>743</v>
      </c>
      <c r="S641" s="281">
        <v>742</v>
      </c>
      <c r="T641" s="283">
        <f>SUM(B641:S641)</f>
        <v>11386</v>
      </c>
      <c r="U641" s="227" t="s">
        <v>56</v>
      </c>
      <c r="V641" s="284">
        <f>T628-T641</f>
        <v>54</v>
      </c>
      <c r="W641" s="285">
        <f>V641/T628</f>
        <v>4.7202797202797204E-3</v>
      </c>
    </row>
    <row r="642" spans="1:23" s="517" customFormat="1" x14ac:dyDescent="0.2">
      <c r="A642" s="286" t="s">
        <v>28</v>
      </c>
      <c r="B642" s="322"/>
      <c r="C642" s="242"/>
      <c r="D642" s="242"/>
      <c r="E642" s="242"/>
      <c r="F642" s="242"/>
      <c r="G642" s="242"/>
      <c r="H642" s="244"/>
      <c r="I642" s="242"/>
      <c r="J642" s="242"/>
      <c r="K642" s="242"/>
      <c r="L642" s="242"/>
      <c r="M642" s="372"/>
      <c r="N642" s="244"/>
      <c r="O642" s="242"/>
      <c r="P642" s="242"/>
      <c r="Q642" s="242"/>
      <c r="R642" s="242"/>
      <c r="S642" s="242"/>
      <c r="T642" s="235"/>
      <c r="U642" s="227" t="s">
        <v>57</v>
      </c>
      <c r="V642" s="227">
        <v>150.27000000000001</v>
      </c>
    </row>
    <row r="643" spans="1:23" s="517" customFormat="1" ht="13.5" thickBot="1" x14ac:dyDescent="0.25">
      <c r="A643" s="287" t="s">
        <v>26</v>
      </c>
      <c r="B643" s="374">
        <f>B642-B629</f>
        <v>0</v>
      </c>
      <c r="C643" s="386">
        <f t="shared" ref="C643:S643" si="213">C642-C629</f>
        <v>0</v>
      </c>
      <c r="D643" s="386">
        <f t="shared" si="213"/>
        <v>0</v>
      </c>
      <c r="E643" s="386">
        <f t="shared" si="213"/>
        <v>0</v>
      </c>
      <c r="F643" s="386">
        <f t="shared" si="213"/>
        <v>0</v>
      </c>
      <c r="G643" s="386">
        <f t="shared" si="213"/>
        <v>0</v>
      </c>
      <c r="H643" s="374">
        <f t="shared" si="213"/>
        <v>0</v>
      </c>
      <c r="I643" s="386">
        <f t="shared" si="213"/>
        <v>0</v>
      </c>
      <c r="J643" s="386">
        <f t="shared" si="213"/>
        <v>0</v>
      </c>
      <c r="K643" s="386">
        <f t="shared" si="213"/>
        <v>0</v>
      </c>
      <c r="L643" s="386">
        <f t="shared" si="213"/>
        <v>0</v>
      </c>
      <c r="M643" s="387">
        <f t="shared" si="213"/>
        <v>0</v>
      </c>
      <c r="N643" s="374">
        <f t="shared" si="213"/>
        <v>0</v>
      </c>
      <c r="O643" s="386">
        <f t="shared" si="213"/>
        <v>0</v>
      </c>
      <c r="P643" s="386">
        <f t="shared" si="213"/>
        <v>0</v>
      </c>
      <c r="Q643" s="386">
        <f t="shared" si="213"/>
        <v>0</v>
      </c>
      <c r="R643" s="386">
        <f t="shared" si="213"/>
        <v>0</v>
      </c>
      <c r="S643" s="386">
        <f t="shared" si="213"/>
        <v>0</v>
      </c>
      <c r="T643" s="236"/>
      <c r="U643" s="227" t="s">
        <v>26</v>
      </c>
      <c r="V643" s="227">
        <f>V642-V629</f>
        <v>-1.5499999999999829</v>
      </c>
    </row>
    <row r="644" spans="1:23" s="517" customFormat="1" x14ac:dyDescent="0.2"/>
    <row r="645" spans="1:23" ht="13.5" thickBot="1" x14ac:dyDescent="0.25"/>
    <row r="646" spans="1:23" s="520" customFormat="1" ht="13.5" thickBot="1" x14ac:dyDescent="0.25">
      <c r="A646" s="247" t="s">
        <v>178</v>
      </c>
      <c r="B646" s="539" t="s">
        <v>53</v>
      </c>
      <c r="C646" s="540"/>
      <c r="D646" s="540"/>
      <c r="E646" s="540"/>
      <c r="F646" s="540"/>
      <c r="G646" s="541"/>
      <c r="H646" s="539" t="s">
        <v>75</v>
      </c>
      <c r="I646" s="540"/>
      <c r="J646" s="540"/>
      <c r="K646" s="540"/>
      <c r="L646" s="540"/>
      <c r="M646" s="541"/>
      <c r="N646" s="539" t="s">
        <v>63</v>
      </c>
      <c r="O646" s="540"/>
      <c r="P646" s="540"/>
      <c r="Q646" s="540"/>
      <c r="R646" s="540"/>
      <c r="S646" s="541"/>
      <c r="T646" s="292" t="s">
        <v>55</v>
      </c>
    </row>
    <row r="647" spans="1:23" s="520" customFormat="1" x14ac:dyDescent="0.2">
      <c r="A647" s="248" t="s">
        <v>54</v>
      </c>
      <c r="B647" s="314">
        <v>1</v>
      </c>
      <c r="C647" s="251">
        <v>2</v>
      </c>
      <c r="D647" s="251">
        <v>3</v>
      </c>
      <c r="E647" s="251">
        <v>4</v>
      </c>
      <c r="F647" s="251">
        <v>5</v>
      </c>
      <c r="G647" s="251">
        <v>6</v>
      </c>
      <c r="H647" s="314">
        <v>1</v>
      </c>
      <c r="I647" s="251">
        <v>2</v>
      </c>
      <c r="J647" s="251">
        <v>3</v>
      </c>
      <c r="K647" s="251">
        <v>4</v>
      </c>
      <c r="L647" s="251">
        <v>5</v>
      </c>
      <c r="M647" s="251">
        <v>6</v>
      </c>
      <c r="N647" s="314">
        <v>1</v>
      </c>
      <c r="O647" s="251">
        <v>2</v>
      </c>
      <c r="P647" s="251">
        <v>3</v>
      </c>
      <c r="Q647" s="251">
        <v>4</v>
      </c>
      <c r="R647" s="251">
        <v>5</v>
      </c>
      <c r="S647" s="251">
        <v>6</v>
      </c>
      <c r="T647" s="291"/>
    </row>
    <row r="648" spans="1:23" s="520" customFormat="1" x14ac:dyDescent="0.2">
      <c r="A648" s="252" t="s">
        <v>3</v>
      </c>
      <c r="B648" s="253">
        <v>4248</v>
      </c>
      <c r="C648" s="254">
        <v>4248</v>
      </c>
      <c r="D648" s="254">
        <v>4248</v>
      </c>
      <c r="E648" s="254">
        <v>4248</v>
      </c>
      <c r="F648" s="254">
        <v>4248</v>
      </c>
      <c r="G648" s="254">
        <v>4248</v>
      </c>
      <c r="H648" s="253">
        <v>4248</v>
      </c>
      <c r="I648" s="467">
        <v>4248</v>
      </c>
      <c r="J648" s="467">
        <v>4248</v>
      </c>
      <c r="K648" s="254">
        <v>4248</v>
      </c>
      <c r="L648" s="254">
        <v>4248</v>
      </c>
      <c r="M648" s="255">
        <v>4248</v>
      </c>
      <c r="N648" s="253">
        <v>4248</v>
      </c>
      <c r="O648" s="254">
        <v>4248</v>
      </c>
      <c r="P648" s="254">
        <v>4248</v>
      </c>
      <c r="Q648" s="254">
        <v>4248</v>
      </c>
      <c r="R648" s="254">
        <v>4248</v>
      </c>
      <c r="S648" s="254">
        <v>4248</v>
      </c>
      <c r="T648" s="256">
        <v>4248</v>
      </c>
    </row>
    <row r="649" spans="1:23" s="520" customFormat="1" x14ac:dyDescent="0.2">
      <c r="A649" s="257" t="s">
        <v>6</v>
      </c>
      <c r="B649" s="258">
        <v>4692.8571428571431</v>
      </c>
      <c r="C649" s="259">
        <v>4897.3529411764703</v>
      </c>
      <c r="D649" s="259">
        <v>4508.0555555555557</v>
      </c>
      <c r="E649" s="259">
        <v>4948.2352941176468</v>
      </c>
      <c r="F649" s="259">
        <v>4814.2222222222226</v>
      </c>
      <c r="G649" s="259">
        <v>4695.151515151515</v>
      </c>
      <c r="H649" s="258">
        <v>4596.3157894736842</v>
      </c>
      <c r="I649" s="468">
        <v>4683.8235294117649</v>
      </c>
      <c r="J649" s="468">
        <v>4804.7058823529414</v>
      </c>
      <c r="K649" s="259">
        <v>4756.4705882352937</v>
      </c>
      <c r="L649" s="259">
        <v>4713.6000000000004</v>
      </c>
      <c r="M649" s="260">
        <v>4684.4736842105267</v>
      </c>
      <c r="N649" s="258">
        <v>4690.2941176470586</v>
      </c>
      <c r="O649" s="259">
        <v>4803.6585365853662</v>
      </c>
      <c r="P649" s="259">
        <v>4511.5384615384619</v>
      </c>
      <c r="Q649" s="259">
        <v>4865.8823529411766</v>
      </c>
      <c r="R649" s="259">
        <v>4641.0256410256407</v>
      </c>
      <c r="S649" s="259">
        <v>4881.9047619047615</v>
      </c>
      <c r="T649" s="261">
        <v>4726.8547008547012</v>
      </c>
    </row>
    <row r="650" spans="1:23" s="520" customFormat="1" x14ac:dyDescent="0.2">
      <c r="A650" s="248" t="s">
        <v>7</v>
      </c>
      <c r="B650" s="262">
        <v>71.428571428571431</v>
      </c>
      <c r="C650" s="263">
        <v>67.647058823529406</v>
      </c>
      <c r="D650" s="263">
        <v>86.111111111111114</v>
      </c>
      <c r="E650" s="263">
        <v>70.588235294117652</v>
      </c>
      <c r="F650" s="263">
        <v>68.888888888888886</v>
      </c>
      <c r="G650" s="263">
        <v>66.666666666666671</v>
      </c>
      <c r="H650" s="262">
        <v>94.736842105263165</v>
      </c>
      <c r="I650" s="469">
        <v>76.470588235294116</v>
      </c>
      <c r="J650" s="469">
        <v>85.294117647058826</v>
      </c>
      <c r="K650" s="469">
        <v>70.588235294117652</v>
      </c>
      <c r="L650" s="469">
        <v>52</v>
      </c>
      <c r="M650" s="264">
        <v>76.315789473684205</v>
      </c>
      <c r="N650" s="262">
        <v>82.352941176470594</v>
      </c>
      <c r="O650" s="263">
        <v>80.487804878048777</v>
      </c>
      <c r="P650" s="263">
        <v>84.615384615384613</v>
      </c>
      <c r="Q650" s="263">
        <v>70.588235294117652</v>
      </c>
      <c r="R650" s="263">
        <v>94.871794871794876</v>
      </c>
      <c r="S650" s="263">
        <v>61.904761904761905</v>
      </c>
      <c r="T650" s="265">
        <v>71.282051282051285</v>
      </c>
      <c r="V650" s="227"/>
    </row>
    <row r="651" spans="1:23" s="520" customFormat="1" x14ac:dyDescent="0.2">
      <c r="A651" s="248" t="s">
        <v>8</v>
      </c>
      <c r="B651" s="266">
        <v>9.1881808586580738E-2</v>
      </c>
      <c r="C651" s="267">
        <v>8.5756766736659662E-2</v>
      </c>
      <c r="D651" s="267">
        <v>7.2936327380850374E-2</v>
      </c>
      <c r="E651" s="267">
        <v>7.5103486443283893E-2</v>
      </c>
      <c r="F651" s="267">
        <v>8.2329551155495825E-2</v>
      </c>
      <c r="G651" s="267">
        <v>8.1496694497913469E-2</v>
      </c>
      <c r="H651" s="266">
        <v>7.3757140344113847E-2</v>
      </c>
      <c r="I651" s="455">
        <v>7.8559645121896504E-2</v>
      </c>
      <c r="J651" s="455">
        <v>7.5156145264737712E-2</v>
      </c>
      <c r="K651" s="267">
        <v>8.0477886392642348E-2</v>
      </c>
      <c r="L651" s="267">
        <v>0.11299065522857769</v>
      </c>
      <c r="M651" s="268">
        <v>7.8099826559104829E-2</v>
      </c>
      <c r="N651" s="266">
        <v>6.4684129535931292E-2</v>
      </c>
      <c r="O651" s="267">
        <v>7.7352254766027181E-2</v>
      </c>
      <c r="P651" s="267">
        <v>6.7901301446465584E-2</v>
      </c>
      <c r="Q651" s="267">
        <v>8.5810265114485723E-2</v>
      </c>
      <c r="R651" s="267">
        <v>7.1337798745600228E-2</v>
      </c>
      <c r="S651" s="267">
        <v>9.8426103995483433E-2</v>
      </c>
      <c r="T651" s="269">
        <v>8.5239297356899252E-2</v>
      </c>
      <c r="V651" s="227"/>
    </row>
    <row r="652" spans="1:23" s="520" customFormat="1" x14ac:dyDescent="0.2">
      <c r="A652" s="257" t="s">
        <v>1</v>
      </c>
      <c r="B652" s="270">
        <f>B649/B648*100-100</f>
        <v>10.472154963680396</v>
      </c>
      <c r="C652" s="271">
        <f t="shared" ref="C652:E652" si="214">C649/C648*100-100</f>
        <v>15.286086185886788</v>
      </c>
      <c r="D652" s="271">
        <f t="shared" si="214"/>
        <v>6.1218351119481014</v>
      </c>
      <c r="E652" s="271">
        <f t="shared" si="214"/>
        <v>16.483881688268525</v>
      </c>
      <c r="F652" s="271">
        <f>F649/F648*100-100</f>
        <v>13.32914835739696</v>
      </c>
      <c r="G652" s="271">
        <f t="shared" ref="G652:T652" si="215">G649/G648*100-100</f>
        <v>10.526165610911377</v>
      </c>
      <c r="H652" s="270">
        <f t="shared" si="215"/>
        <v>8.1995242343146089</v>
      </c>
      <c r="I652" s="271">
        <f t="shared" si="215"/>
        <v>10.25949927993797</v>
      </c>
      <c r="J652" s="271">
        <f t="shared" si="215"/>
        <v>13.105129057272634</v>
      </c>
      <c r="K652" s="271">
        <f t="shared" si="215"/>
        <v>11.969646615708427</v>
      </c>
      <c r="L652" s="271">
        <f t="shared" si="215"/>
        <v>10.960451977401135</v>
      </c>
      <c r="M652" s="272">
        <f t="shared" si="215"/>
        <v>10.274804242244031</v>
      </c>
      <c r="N652" s="270">
        <f t="shared" si="215"/>
        <v>10.411820095269732</v>
      </c>
      <c r="O652" s="271">
        <f t="shared" si="215"/>
        <v>13.080474025079241</v>
      </c>
      <c r="P652" s="271">
        <f t="shared" si="215"/>
        <v>6.2038244241634004</v>
      </c>
      <c r="Q652" s="271">
        <f t="shared" si="215"/>
        <v>14.545253129500395</v>
      </c>
      <c r="R652" s="271">
        <f t="shared" si="215"/>
        <v>9.2520160316770443</v>
      </c>
      <c r="S652" s="271">
        <f t="shared" si="215"/>
        <v>14.922428481750515</v>
      </c>
      <c r="T652" s="273">
        <f t="shared" si="215"/>
        <v>11.272474125581482</v>
      </c>
      <c r="U652" s="347"/>
      <c r="V652" s="227"/>
    </row>
    <row r="653" spans="1:23" s="520" customFormat="1" ht="13.5" thickBot="1" x14ac:dyDescent="0.25">
      <c r="A653" s="274" t="s">
        <v>27</v>
      </c>
      <c r="B653" s="275">
        <f>B649-B636</f>
        <v>93.079365079365743</v>
      </c>
      <c r="C653" s="276">
        <f t="shared" ref="C653:T653" si="216">C649-C636</f>
        <v>4.241830065358954</v>
      </c>
      <c r="D653" s="276">
        <f t="shared" si="216"/>
        <v>-133.43380614657235</v>
      </c>
      <c r="E653" s="276">
        <f t="shared" si="216"/>
        <v>336.41711229946486</v>
      </c>
      <c r="F653" s="276">
        <f t="shared" si="216"/>
        <v>254.66666666666697</v>
      </c>
      <c r="G653" s="276">
        <f t="shared" si="216"/>
        <v>-10.233100233100231</v>
      </c>
      <c r="H653" s="275">
        <f t="shared" si="216"/>
        <v>-155.31686358753996</v>
      </c>
      <c r="I653" s="276">
        <f t="shared" si="216"/>
        <v>-112.45554035567693</v>
      </c>
      <c r="J653" s="276">
        <f t="shared" si="216"/>
        <v>-335.51150895140654</v>
      </c>
      <c r="K653" s="276">
        <f t="shared" si="216"/>
        <v>49.102167182662015</v>
      </c>
      <c r="L653" s="276">
        <f t="shared" si="216"/>
        <v>-83.473170731706887</v>
      </c>
      <c r="M653" s="277">
        <f t="shared" si="216"/>
        <v>202.52246469833153</v>
      </c>
      <c r="N653" s="275">
        <f t="shared" si="216"/>
        <v>80.294117647058556</v>
      </c>
      <c r="O653" s="276">
        <f t="shared" si="216"/>
        <v>-76.55885471898182</v>
      </c>
      <c r="P653" s="276">
        <f t="shared" si="216"/>
        <v>-340.12820512820508</v>
      </c>
      <c r="Q653" s="276">
        <f t="shared" si="216"/>
        <v>86.3585434173674</v>
      </c>
      <c r="R653" s="276">
        <f t="shared" si="216"/>
        <v>-117.30769230769238</v>
      </c>
      <c r="S653" s="276">
        <f t="shared" si="216"/>
        <v>19.460317460317128</v>
      </c>
      <c r="T653" s="278">
        <f t="shared" si="216"/>
        <v>-29.192455872067512</v>
      </c>
      <c r="V653" s="227"/>
    </row>
    <row r="654" spans="1:23" s="520" customFormat="1" x14ac:dyDescent="0.2">
      <c r="A654" s="279" t="s">
        <v>51</v>
      </c>
      <c r="B654" s="280">
        <v>681</v>
      </c>
      <c r="C654" s="281">
        <v>694</v>
      </c>
      <c r="D654" s="281">
        <v>714</v>
      </c>
      <c r="E654" s="281">
        <v>172</v>
      </c>
      <c r="F654" s="281">
        <v>727</v>
      </c>
      <c r="G654" s="281">
        <v>721</v>
      </c>
      <c r="H654" s="280">
        <v>708</v>
      </c>
      <c r="I654" s="281">
        <v>726</v>
      </c>
      <c r="J654" s="281">
        <v>719</v>
      </c>
      <c r="K654" s="281">
        <v>158</v>
      </c>
      <c r="L654" s="281">
        <v>740</v>
      </c>
      <c r="M654" s="282">
        <v>740</v>
      </c>
      <c r="N654" s="280">
        <v>716</v>
      </c>
      <c r="O654" s="281">
        <v>725</v>
      </c>
      <c r="P654" s="281">
        <v>734</v>
      </c>
      <c r="Q654" s="281">
        <v>183</v>
      </c>
      <c r="R654" s="281">
        <v>740</v>
      </c>
      <c r="S654" s="281">
        <v>740</v>
      </c>
      <c r="T654" s="283">
        <f>SUM(B654:S654)</f>
        <v>11338</v>
      </c>
      <c r="U654" s="227" t="s">
        <v>56</v>
      </c>
      <c r="V654" s="284">
        <f>T641-T654</f>
        <v>48</v>
      </c>
      <c r="W654" s="285">
        <f>V654/T641</f>
        <v>4.2157034955208148E-3</v>
      </c>
    </row>
    <row r="655" spans="1:23" s="520" customFormat="1" x14ac:dyDescent="0.2">
      <c r="A655" s="286" t="s">
        <v>28</v>
      </c>
      <c r="B655" s="322"/>
      <c r="C655" s="242"/>
      <c r="D655" s="242"/>
      <c r="E655" s="242"/>
      <c r="F655" s="242"/>
      <c r="G655" s="242"/>
      <c r="H655" s="244"/>
      <c r="I655" s="242"/>
      <c r="J655" s="242"/>
      <c r="K655" s="242"/>
      <c r="L655" s="242"/>
      <c r="M655" s="372"/>
      <c r="N655" s="244"/>
      <c r="O655" s="242"/>
      <c r="P655" s="242"/>
      <c r="Q655" s="242"/>
      <c r="R655" s="242"/>
      <c r="S655" s="242"/>
      <c r="T655" s="235"/>
      <c r="U655" s="227" t="s">
        <v>57</v>
      </c>
      <c r="V655" s="227">
        <v>150.24</v>
      </c>
    </row>
    <row r="656" spans="1:23" s="520" customFormat="1" ht="13.5" thickBot="1" x14ac:dyDescent="0.25">
      <c r="A656" s="287" t="s">
        <v>26</v>
      </c>
      <c r="B656" s="374">
        <f>B655-B642</f>
        <v>0</v>
      </c>
      <c r="C656" s="386">
        <f t="shared" ref="C656:S656" si="217">C655-C642</f>
        <v>0</v>
      </c>
      <c r="D656" s="386">
        <f t="shared" si="217"/>
        <v>0</v>
      </c>
      <c r="E656" s="386">
        <f t="shared" si="217"/>
        <v>0</v>
      </c>
      <c r="F656" s="386">
        <f t="shared" si="217"/>
        <v>0</v>
      </c>
      <c r="G656" s="386">
        <f t="shared" si="217"/>
        <v>0</v>
      </c>
      <c r="H656" s="374">
        <f t="shared" si="217"/>
        <v>0</v>
      </c>
      <c r="I656" s="386">
        <f t="shared" si="217"/>
        <v>0</v>
      </c>
      <c r="J656" s="386">
        <f t="shared" si="217"/>
        <v>0</v>
      </c>
      <c r="K656" s="386">
        <f t="shared" si="217"/>
        <v>0</v>
      </c>
      <c r="L656" s="386">
        <f t="shared" si="217"/>
        <v>0</v>
      </c>
      <c r="M656" s="387">
        <f t="shared" si="217"/>
        <v>0</v>
      </c>
      <c r="N656" s="374">
        <f t="shared" si="217"/>
        <v>0</v>
      </c>
      <c r="O656" s="386">
        <f t="shared" si="217"/>
        <v>0</v>
      </c>
      <c r="P656" s="386">
        <f t="shared" si="217"/>
        <v>0</v>
      </c>
      <c r="Q656" s="386">
        <f t="shared" si="217"/>
        <v>0</v>
      </c>
      <c r="R656" s="386">
        <f t="shared" si="217"/>
        <v>0</v>
      </c>
      <c r="S656" s="386">
        <f t="shared" si="217"/>
        <v>0</v>
      </c>
      <c r="T656" s="236"/>
      <c r="U656" s="227" t="s">
        <v>26</v>
      </c>
      <c r="V656" s="227">
        <f>V655-V642</f>
        <v>-3.0000000000001137E-2</v>
      </c>
    </row>
    <row r="658" spans="1:23" ht="13.5" thickBot="1" x14ac:dyDescent="0.25"/>
    <row r="659" spans="1:23" s="522" customFormat="1" ht="13.5" thickBot="1" x14ac:dyDescent="0.25">
      <c r="A659" s="247" t="s">
        <v>180</v>
      </c>
      <c r="B659" s="539" t="s">
        <v>53</v>
      </c>
      <c r="C659" s="540"/>
      <c r="D659" s="540"/>
      <c r="E659" s="540"/>
      <c r="F659" s="540"/>
      <c r="G659" s="541"/>
      <c r="H659" s="539" t="s">
        <v>75</v>
      </c>
      <c r="I659" s="540"/>
      <c r="J659" s="540"/>
      <c r="K659" s="540"/>
      <c r="L659" s="540"/>
      <c r="M659" s="541"/>
      <c r="N659" s="539" t="s">
        <v>63</v>
      </c>
      <c r="O659" s="540"/>
      <c r="P659" s="540"/>
      <c r="Q659" s="540"/>
      <c r="R659" s="540"/>
      <c r="S659" s="541"/>
      <c r="T659" s="292" t="s">
        <v>55</v>
      </c>
    </row>
    <row r="660" spans="1:23" s="522" customFormat="1" x14ac:dyDescent="0.2">
      <c r="A660" s="248" t="s">
        <v>54</v>
      </c>
      <c r="B660" s="314">
        <v>1</v>
      </c>
      <c r="C660" s="251">
        <v>2</v>
      </c>
      <c r="D660" s="251">
        <v>3</v>
      </c>
      <c r="E660" s="251">
        <v>4</v>
      </c>
      <c r="F660" s="251">
        <v>5</v>
      </c>
      <c r="G660" s="251">
        <v>6</v>
      </c>
      <c r="H660" s="314">
        <v>1</v>
      </c>
      <c r="I660" s="251">
        <v>2</v>
      </c>
      <c r="J660" s="251">
        <v>3</v>
      </c>
      <c r="K660" s="251">
        <v>4</v>
      </c>
      <c r="L660" s="251">
        <v>5</v>
      </c>
      <c r="M660" s="251">
        <v>6</v>
      </c>
      <c r="N660" s="314">
        <v>1</v>
      </c>
      <c r="O660" s="251">
        <v>2</v>
      </c>
      <c r="P660" s="251">
        <v>3</v>
      </c>
      <c r="Q660" s="251">
        <v>4</v>
      </c>
      <c r="R660" s="251">
        <v>5</v>
      </c>
      <c r="S660" s="251">
        <v>6</v>
      </c>
      <c r="T660" s="291"/>
    </row>
    <row r="661" spans="1:23" s="522" customFormat="1" x14ac:dyDescent="0.2">
      <c r="A661" s="252" t="s">
        <v>3</v>
      </c>
      <c r="B661" s="253">
        <v>4284</v>
      </c>
      <c r="C661" s="254">
        <v>4284</v>
      </c>
      <c r="D661" s="254">
        <v>4284</v>
      </c>
      <c r="E661" s="254">
        <v>4284</v>
      </c>
      <c r="F661" s="254">
        <v>4284</v>
      </c>
      <c r="G661" s="254">
        <v>4284</v>
      </c>
      <c r="H661" s="253">
        <v>4284</v>
      </c>
      <c r="I661" s="467">
        <v>4284</v>
      </c>
      <c r="J661" s="467">
        <v>4284</v>
      </c>
      <c r="K661" s="254">
        <v>4284</v>
      </c>
      <c r="L661" s="254">
        <v>4284</v>
      </c>
      <c r="M661" s="255">
        <v>4284</v>
      </c>
      <c r="N661" s="253">
        <v>4284</v>
      </c>
      <c r="O661" s="254">
        <v>4284</v>
      </c>
      <c r="P661" s="254">
        <v>4284</v>
      </c>
      <c r="Q661" s="254">
        <v>4284</v>
      </c>
      <c r="R661" s="254">
        <v>4284</v>
      </c>
      <c r="S661" s="254">
        <v>4284</v>
      </c>
      <c r="T661" s="256">
        <v>4284</v>
      </c>
    </row>
    <row r="662" spans="1:23" s="522" customFormat="1" x14ac:dyDescent="0.2">
      <c r="A662" s="257" t="s">
        <v>6</v>
      </c>
      <c r="B662" s="258">
        <v>4656.666666666667</v>
      </c>
      <c r="C662" s="259">
        <v>4715.7142857142853</v>
      </c>
      <c r="D662" s="259">
        <v>4616.590909090909</v>
      </c>
      <c r="E662" s="259">
        <v>4682.1428571428569</v>
      </c>
      <c r="F662" s="259">
        <v>4707.272727272727</v>
      </c>
      <c r="G662" s="259">
        <v>4811.3157894736842</v>
      </c>
      <c r="H662" s="258">
        <v>4751.3888888888887</v>
      </c>
      <c r="I662" s="468">
        <v>4731.1428571428569</v>
      </c>
      <c r="J662" s="468">
        <v>4705.1724137931033</v>
      </c>
      <c r="K662" s="259">
        <v>4744</v>
      </c>
      <c r="L662" s="259">
        <v>4564.2105263157891</v>
      </c>
      <c r="M662" s="260">
        <v>4820.588235294118</v>
      </c>
      <c r="N662" s="258">
        <v>4620.5263157894733</v>
      </c>
      <c r="O662" s="259">
        <v>4829.1176470588234</v>
      </c>
      <c r="P662" s="259">
        <v>4708.0487804878048</v>
      </c>
      <c r="Q662" s="259">
        <v>4914</v>
      </c>
      <c r="R662" s="259">
        <v>4564.545454545455</v>
      </c>
      <c r="S662" s="259">
        <v>4745.75</v>
      </c>
      <c r="T662" s="261">
        <v>4707.9145299145302</v>
      </c>
    </row>
    <row r="663" spans="1:23" s="522" customFormat="1" x14ac:dyDescent="0.2">
      <c r="A663" s="248" t="s">
        <v>7</v>
      </c>
      <c r="B663" s="262">
        <v>90.909090909090907</v>
      </c>
      <c r="C663" s="263">
        <v>62.857142857142854</v>
      </c>
      <c r="D663" s="263">
        <v>90.909090909090907</v>
      </c>
      <c r="E663" s="263">
        <v>50</v>
      </c>
      <c r="F663" s="263">
        <v>69.696969696969703</v>
      </c>
      <c r="G663" s="263">
        <v>60.526315789473685</v>
      </c>
      <c r="H663" s="262">
        <v>75</v>
      </c>
      <c r="I663" s="469">
        <v>80</v>
      </c>
      <c r="J663" s="469">
        <v>68.965517241379317</v>
      </c>
      <c r="K663" s="469">
        <v>53.333333333333336</v>
      </c>
      <c r="L663" s="469">
        <v>94.736842105263165</v>
      </c>
      <c r="M663" s="264">
        <v>76.470588235294116</v>
      </c>
      <c r="N663" s="262">
        <v>92.10526315789474</v>
      </c>
      <c r="O663" s="263">
        <v>64.705882352941174</v>
      </c>
      <c r="P663" s="263">
        <v>73.170731707317074</v>
      </c>
      <c r="Q663" s="263">
        <v>53.333333333333336</v>
      </c>
      <c r="R663" s="263">
        <v>87.878787878787875</v>
      </c>
      <c r="S663" s="263">
        <v>75</v>
      </c>
      <c r="T663" s="265">
        <v>70.940170940170944</v>
      </c>
      <c r="V663" s="227"/>
    </row>
    <row r="664" spans="1:23" s="522" customFormat="1" x14ac:dyDescent="0.2">
      <c r="A664" s="248" t="s">
        <v>8</v>
      </c>
      <c r="B664" s="266">
        <v>8.5287190455828915E-2</v>
      </c>
      <c r="C664" s="267">
        <v>9.804056033093822E-2</v>
      </c>
      <c r="D664" s="267">
        <v>7.8690132911746064E-2</v>
      </c>
      <c r="E664" s="267">
        <v>9.3860199274912584E-2</v>
      </c>
      <c r="F664" s="267">
        <v>8.1329144461965541E-2</v>
      </c>
      <c r="G664" s="267">
        <v>9.4003757986209524E-2</v>
      </c>
      <c r="H664" s="266">
        <v>0.10131516870838822</v>
      </c>
      <c r="I664" s="455">
        <v>7.8803993171283893E-2</v>
      </c>
      <c r="J664" s="455">
        <v>9.2220339622358913E-2</v>
      </c>
      <c r="K664" s="267">
        <v>0.10025634310324538</v>
      </c>
      <c r="L664" s="267">
        <v>6.9482002237692173E-2</v>
      </c>
      <c r="M664" s="268">
        <v>9.0579104717076031E-2</v>
      </c>
      <c r="N664" s="266">
        <v>6.9270322924385078E-2</v>
      </c>
      <c r="O664" s="267">
        <v>9.8953687274701885E-2</v>
      </c>
      <c r="P664" s="267">
        <v>7.9317327682761743E-2</v>
      </c>
      <c r="Q664" s="267">
        <v>0.11215993915100878</v>
      </c>
      <c r="R664" s="267">
        <v>6.9058542188224215E-2</v>
      </c>
      <c r="S664" s="267">
        <v>9.6669542617111526E-2</v>
      </c>
      <c r="T664" s="269">
        <v>8.9626790460986552E-2</v>
      </c>
      <c r="V664" s="227"/>
    </row>
    <row r="665" spans="1:23" s="522" customFormat="1" x14ac:dyDescent="0.2">
      <c r="A665" s="257" t="s">
        <v>1</v>
      </c>
      <c r="B665" s="270">
        <f>B662/B661*100-100</f>
        <v>8.6990351696234001</v>
      </c>
      <c r="C665" s="271">
        <f t="shared" ref="C665:E665" si="218">C662/C661*100-100</f>
        <v>10.077364279044929</v>
      </c>
      <c r="D665" s="271">
        <f t="shared" si="218"/>
        <v>7.7635599694423121</v>
      </c>
      <c r="E665" s="271">
        <f t="shared" si="218"/>
        <v>9.2937174869947938</v>
      </c>
      <c r="F665" s="271">
        <f>F662/F661*100-100</f>
        <v>9.880315762668701</v>
      </c>
      <c r="G665" s="271">
        <f t="shared" ref="G665:T665" si="219">G662/G661*100-100</f>
        <v>12.308958671187781</v>
      </c>
      <c r="H665" s="270">
        <f t="shared" si="219"/>
        <v>10.910104782653789</v>
      </c>
      <c r="I665" s="271">
        <f t="shared" si="219"/>
        <v>10.437508336667989</v>
      </c>
      <c r="J665" s="271">
        <f t="shared" si="219"/>
        <v>9.8312888373740321</v>
      </c>
      <c r="K665" s="271">
        <f t="shared" si="219"/>
        <v>10.737628384687213</v>
      </c>
      <c r="L665" s="271">
        <f t="shared" si="219"/>
        <v>6.5408619588185957</v>
      </c>
      <c r="M665" s="272">
        <f t="shared" si="219"/>
        <v>12.525402317789869</v>
      </c>
      <c r="N665" s="270">
        <f t="shared" si="219"/>
        <v>7.8554228709027285</v>
      </c>
      <c r="O665" s="271">
        <f t="shared" si="219"/>
        <v>12.724501565332005</v>
      </c>
      <c r="P665" s="271">
        <f t="shared" si="219"/>
        <v>9.8984309170822655</v>
      </c>
      <c r="Q665" s="271">
        <f t="shared" si="219"/>
        <v>14.705882352941174</v>
      </c>
      <c r="R665" s="271">
        <f t="shared" si="219"/>
        <v>6.5486800780918628</v>
      </c>
      <c r="S665" s="271">
        <f t="shared" si="219"/>
        <v>10.778478057889828</v>
      </c>
      <c r="T665" s="273">
        <f t="shared" si="219"/>
        <v>9.8952971501991271</v>
      </c>
      <c r="U665" s="347"/>
      <c r="V665" s="227"/>
    </row>
    <row r="666" spans="1:23" s="522" customFormat="1" ht="13.5" thickBot="1" x14ac:dyDescent="0.25">
      <c r="A666" s="274" t="s">
        <v>27</v>
      </c>
      <c r="B666" s="275">
        <f>B662-B649</f>
        <v>-36.190476190476147</v>
      </c>
      <c r="C666" s="276">
        <f t="shared" ref="C666:T666" si="220">C662-C649</f>
        <v>-181.63865546218494</v>
      </c>
      <c r="D666" s="276">
        <f t="shared" si="220"/>
        <v>108.53535353535335</v>
      </c>
      <c r="E666" s="276">
        <f t="shared" si="220"/>
        <v>-266.09243697478996</v>
      </c>
      <c r="F666" s="276">
        <f t="shared" si="220"/>
        <v>-106.9494949494956</v>
      </c>
      <c r="G666" s="276">
        <f t="shared" si="220"/>
        <v>116.16427432216915</v>
      </c>
      <c r="H666" s="275">
        <f t="shared" si="220"/>
        <v>155.07309941520452</v>
      </c>
      <c r="I666" s="276">
        <f t="shared" si="220"/>
        <v>47.319327731092017</v>
      </c>
      <c r="J666" s="276">
        <f t="shared" si="220"/>
        <v>-99.533468559838184</v>
      </c>
      <c r="K666" s="276">
        <f t="shared" si="220"/>
        <v>-12.47058823529369</v>
      </c>
      <c r="L666" s="276">
        <f t="shared" si="220"/>
        <v>-149.38947368421123</v>
      </c>
      <c r="M666" s="277">
        <f t="shared" si="220"/>
        <v>136.11455108359132</v>
      </c>
      <c r="N666" s="275">
        <f t="shared" si="220"/>
        <v>-69.767801857585255</v>
      </c>
      <c r="O666" s="276">
        <f t="shared" si="220"/>
        <v>25.459110473457258</v>
      </c>
      <c r="P666" s="276">
        <f t="shared" si="220"/>
        <v>196.51031894934295</v>
      </c>
      <c r="Q666" s="276">
        <f t="shared" si="220"/>
        <v>48.117647058823422</v>
      </c>
      <c r="R666" s="276">
        <f t="shared" si="220"/>
        <v>-76.480186480185694</v>
      </c>
      <c r="S666" s="276">
        <f t="shared" si="220"/>
        <v>-136.15476190476147</v>
      </c>
      <c r="T666" s="278">
        <f t="shared" si="220"/>
        <v>-18.940170940170901</v>
      </c>
      <c r="V666" s="227"/>
    </row>
    <row r="667" spans="1:23" s="522" customFormat="1" x14ac:dyDescent="0.2">
      <c r="A667" s="279" t="s">
        <v>51</v>
      </c>
      <c r="B667" s="280">
        <v>675</v>
      </c>
      <c r="C667" s="281">
        <v>687</v>
      </c>
      <c r="D667" s="281">
        <v>711</v>
      </c>
      <c r="E667" s="281">
        <v>170</v>
      </c>
      <c r="F667" s="281">
        <v>724</v>
      </c>
      <c r="G667" s="281">
        <v>717</v>
      </c>
      <c r="H667" s="280">
        <v>703</v>
      </c>
      <c r="I667" s="281">
        <v>724</v>
      </c>
      <c r="J667" s="281">
        <v>714</v>
      </c>
      <c r="K667" s="281">
        <v>154</v>
      </c>
      <c r="L667" s="281">
        <v>740</v>
      </c>
      <c r="M667" s="282">
        <v>739</v>
      </c>
      <c r="N667" s="280">
        <v>712</v>
      </c>
      <c r="O667" s="281">
        <v>722</v>
      </c>
      <c r="P667" s="281">
        <v>731</v>
      </c>
      <c r="Q667" s="281">
        <v>179</v>
      </c>
      <c r="R667" s="281">
        <v>734</v>
      </c>
      <c r="S667" s="281">
        <v>738</v>
      </c>
      <c r="T667" s="283">
        <f>SUM(B667:S667)</f>
        <v>11274</v>
      </c>
      <c r="U667" s="227" t="s">
        <v>56</v>
      </c>
      <c r="V667" s="284">
        <f>T654-T667</f>
        <v>64</v>
      </c>
      <c r="W667" s="285">
        <f>V667/T654</f>
        <v>5.6447345210795556E-3</v>
      </c>
    </row>
    <row r="668" spans="1:23" s="522" customFormat="1" x14ac:dyDescent="0.2">
      <c r="A668" s="286" t="s">
        <v>28</v>
      </c>
      <c r="B668" s="322"/>
      <c r="C668" s="242"/>
      <c r="D668" s="242"/>
      <c r="E668" s="242"/>
      <c r="F668" s="242"/>
      <c r="G668" s="242"/>
      <c r="H668" s="244"/>
      <c r="I668" s="242"/>
      <c r="J668" s="242"/>
      <c r="K668" s="242"/>
      <c r="L668" s="242"/>
      <c r="M668" s="372"/>
      <c r="N668" s="244"/>
      <c r="O668" s="242"/>
      <c r="P668" s="242"/>
      <c r="Q668" s="242"/>
      <c r="R668" s="242"/>
      <c r="S668" s="242"/>
      <c r="T668" s="235"/>
      <c r="U668" s="227" t="s">
        <v>57</v>
      </c>
      <c r="V668" s="227">
        <v>150.33000000000001</v>
      </c>
    </row>
    <row r="669" spans="1:23" s="522" customFormat="1" ht="13.5" thickBot="1" x14ac:dyDescent="0.25">
      <c r="A669" s="287" t="s">
        <v>26</v>
      </c>
      <c r="B669" s="374">
        <f>B668-B655</f>
        <v>0</v>
      </c>
      <c r="C669" s="386">
        <f t="shared" ref="C669:S669" si="221">C668-C655</f>
        <v>0</v>
      </c>
      <c r="D669" s="386">
        <f t="shared" si="221"/>
        <v>0</v>
      </c>
      <c r="E669" s="386">
        <f t="shared" si="221"/>
        <v>0</v>
      </c>
      <c r="F669" s="386">
        <f t="shared" si="221"/>
        <v>0</v>
      </c>
      <c r="G669" s="386">
        <f t="shared" si="221"/>
        <v>0</v>
      </c>
      <c r="H669" s="374">
        <f t="shared" si="221"/>
        <v>0</v>
      </c>
      <c r="I669" s="386">
        <f t="shared" si="221"/>
        <v>0</v>
      </c>
      <c r="J669" s="386">
        <f t="shared" si="221"/>
        <v>0</v>
      </c>
      <c r="K669" s="386">
        <f t="shared" si="221"/>
        <v>0</v>
      </c>
      <c r="L669" s="386">
        <f t="shared" si="221"/>
        <v>0</v>
      </c>
      <c r="M669" s="387">
        <f t="shared" si="221"/>
        <v>0</v>
      </c>
      <c r="N669" s="374">
        <f t="shared" si="221"/>
        <v>0</v>
      </c>
      <c r="O669" s="386">
        <f t="shared" si="221"/>
        <v>0</v>
      </c>
      <c r="P669" s="386">
        <f t="shared" si="221"/>
        <v>0</v>
      </c>
      <c r="Q669" s="386">
        <f t="shared" si="221"/>
        <v>0</v>
      </c>
      <c r="R669" s="386">
        <f t="shared" si="221"/>
        <v>0</v>
      </c>
      <c r="S669" s="386">
        <f t="shared" si="221"/>
        <v>0</v>
      </c>
      <c r="T669" s="236"/>
      <c r="U669" s="227" t="s">
        <v>26</v>
      </c>
      <c r="V669" s="227">
        <f>V668-V655</f>
        <v>9.0000000000003411E-2</v>
      </c>
    </row>
    <row r="671" spans="1:23" ht="13.5" thickBot="1" x14ac:dyDescent="0.25"/>
    <row r="672" spans="1:23" s="524" customFormat="1" ht="13.5" thickBot="1" x14ac:dyDescent="0.25">
      <c r="A672" s="247" t="s">
        <v>182</v>
      </c>
      <c r="B672" s="539" t="s">
        <v>53</v>
      </c>
      <c r="C672" s="540"/>
      <c r="D672" s="540"/>
      <c r="E672" s="540"/>
      <c r="F672" s="540"/>
      <c r="G672" s="541"/>
      <c r="H672" s="539" t="s">
        <v>75</v>
      </c>
      <c r="I672" s="540"/>
      <c r="J672" s="540"/>
      <c r="K672" s="540"/>
      <c r="L672" s="540"/>
      <c r="M672" s="541"/>
      <c r="N672" s="539" t="s">
        <v>63</v>
      </c>
      <c r="O672" s="540"/>
      <c r="P672" s="540"/>
      <c r="Q672" s="540"/>
      <c r="R672" s="540"/>
      <c r="S672" s="541"/>
      <c r="T672" s="292" t="s">
        <v>55</v>
      </c>
    </row>
    <row r="673" spans="1:23" s="524" customFormat="1" x14ac:dyDescent="0.2">
      <c r="A673" s="248" t="s">
        <v>54</v>
      </c>
      <c r="B673" s="314">
        <v>1</v>
      </c>
      <c r="C673" s="251">
        <v>2</v>
      </c>
      <c r="D673" s="251">
        <v>3</v>
      </c>
      <c r="E673" s="251">
        <v>4</v>
      </c>
      <c r="F673" s="251">
        <v>5</v>
      </c>
      <c r="G673" s="251">
        <v>6</v>
      </c>
      <c r="H673" s="314">
        <v>1</v>
      </c>
      <c r="I673" s="251">
        <v>2</v>
      </c>
      <c r="J673" s="251">
        <v>3</v>
      </c>
      <c r="K673" s="251">
        <v>4</v>
      </c>
      <c r="L673" s="251">
        <v>5</v>
      </c>
      <c r="M673" s="251">
        <v>6</v>
      </c>
      <c r="N673" s="314">
        <v>1</v>
      </c>
      <c r="O673" s="251">
        <v>2</v>
      </c>
      <c r="P673" s="251">
        <v>3</v>
      </c>
      <c r="Q673" s="251">
        <v>4</v>
      </c>
      <c r="R673" s="251">
        <v>5</v>
      </c>
      <c r="S673" s="251">
        <v>6</v>
      </c>
      <c r="T673" s="291"/>
    </row>
    <row r="674" spans="1:23" s="524" customFormat="1" x14ac:dyDescent="0.2">
      <c r="A674" s="252" t="s">
        <v>3</v>
      </c>
      <c r="B674" s="253">
        <v>4302</v>
      </c>
      <c r="C674" s="254">
        <v>4302</v>
      </c>
      <c r="D674" s="254">
        <v>4302</v>
      </c>
      <c r="E674" s="254">
        <v>4302</v>
      </c>
      <c r="F674" s="254">
        <v>4302</v>
      </c>
      <c r="G674" s="254">
        <v>4302</v>
      </c>
      <c r="H674" s="253">
        <v>4302</v>
      </c>
      <c r="I674" s="467">
        <v>4302</v>
      </c>
      <c r="J674" s="467">
        <v>4302</v>
      </c>
      <c r="K674" s="254">
        <v>4302</v>
      </c>
      <c r="L674" s="254">
        <v>4302</v>
      </c>
      <c r="M674" s="255">
        <v>4302</v>
      </c>
      <c r="N674" s="253">
        <v>4302</v>
      </c>
      <c r="O674" s="254">
        <v>4302</v>
      </c>
      <c r="P674" s="254">
        <v>4302</v>
      </c>
      <c r="Q674" s="254">
        <v>4302</v>
      </c>
      <c r="R674" s="254">
        <v>4302</v>
      </c>
      <c r="S674" s="254">
        <v>4302</v>
      </c>
      <c r="T674" s="256">
        <v>4302</v>
      </c>
    </row>
    <row r="675" spans="1:23" s="524" customFormat="1" x14ac:dyDescent="0.2">
      <c r="A675" s="257" t="s">
        <v>6</v>
      </c>
      <c r="B675" s="258">
        <v>4675.7142857142853</v>
      </c>
      <c r="C675" s="259">
        <v>4870.75</v>
      </c>
      <c r="D675" s="259">
        <v>4617.75</v>
      </c>
      <c r="E675" s="259">
        <v>4575.833333333333</v>
      </c>
      <c r="F675" s="259">
        <v>4737.2093023255811</v>
      </c>
      <c r="G675" s="259">
        <v>4790.909090909091</v>
      </c>
      <c r="H675" s="258">
        <v>4820</v>
      </c>
      <c r="I675" s="468">
        <v>4656.8888888888887</v>
      </c>
      <c r="J675" s="468">
        <v>4901.739130434783</v>
      </c>
      <c r="K675" s="259">
        <v>4685.5555555555557</v>
      </c>
      <c r="L675" s="259">
        <v>4887.1428571428569</v>
      </c>
      <c r="M675" s="260">
        <v>4861.707317073171</v>
      </c>
      <c r="N675" s="258">
        <v>4956.5</v>
      </c>
      <c r="O675" s="259">
        <v>4844.594594594595</v>
      </c>
      <c r="P675" s="259">
        <v>4863.0952380952385</v>
      </c>
      <c r="Q675" s="259">
        <v>4863.5294117647063</v>
      </c>
      <c r="R675" s="259">
        <v>4768.4444444444443</v>
      </c>
      <c r="S675" s="259">
        <v>5057.083333333333</v>
      </c>
      <c r="T675" s="261">
        <v>4810.9339080459768</v>
      </c>
    </row>
    <row r="676" spans="1:23" s="524" customFormat="1" x14ac:dyDescent="0.2">
      <c r="A676" s="248" t="s">
        <v>7</v>
      </c>
      <c r="B676" s="262">
        <v>78.571428571428569</v>
      </c>
      <c r="C676" s="263">
        <v>75</v>
      </c>
      <c r="D676" s="263">
        <v>87.5</v>
      </c>
      <c r="E676" s="263">
        <v>95.833333333333329</v>
      </c>
      <c r="F676" s="263">
        <v>79.069767441860463</v>
      </c>
      <c r="G676" s="263">
        <v>77.272727272727266</v>
      </c>
      <c r="H676" s="262">
        <v>88.095238095238102</v>
      </c>
      <c r="I676" s="469">
        <v>88.888888888888886</v>
      </c>
      <c r="J676" s="469">
        <v>73.913043478260875</v>
      </c>
      <c r="K676" s="469">
        <v>66.666666666666671</v>
      </c>
      <c r="L676" s="469">
        <v>30.952380952380953</v>
      </c>
      <c r="M676" s="264">
        <v>65.853658536585371</v>
      </c>
      <c r="N676" s="262">
        <v>77.5</v>
      </c>
      <c r="O676" s="263">
        <v>67.567567567567565</v>
      </c>
      <c r="P676" s="263">
        <v>78.571428571428569</v>
      </c>
      <c r="Q676" s="263">
        <v>64.705882352941174</v>
      </c>
      <c r="R676" s="263">
        <v>66.666666666666671</v>
      </c>
      <c r="S676" s="263">
        <v>72.916666666666671</v>
      </c>
      <c r="T676" s="265">
        <v>68.678160919540232</v>
      </c>
      <c r="V676" s="227"/>
    </row>
    <row r="677" spans="1:23" s="524" customFormat="1" x14ac:dyDescent="0.2">
      <c r="A677" s="248" t="s">
        <v>8</v>
      </c>
      <c r="B677" s="266">
        <v>7.3434715996313377E-2</v>
      </c>
      <c r="C677" s="267">
        <v>9.1445154379906884E-2</v>
      </c>
      <c r="D677" s="267">
        <v>8.1527516140885936E-2</v>
      </c>
      <c r="E677" s="267">
        <v>6.2700623326561636E-2</v>
      </c>
      <c r="F677" s="267">
        <v>8.3615689553872427E-2</v>
      </c>
      <c r="G677" s="267">
        <v>9.5461668907203132E-2</v>
      </c>
      <c r="H677" s="266">
        <v>7.3356914308786991E-2</v>
      </c>
      <c r="I677" s="455">
        <v>7.0244519800839053E-2</v>
      </c>
      <c r="J677" s="455">
        <v>0.10177933643450016</v>
      </c>
      <c r="K677" s="267">
        <v>9.2677479455110956E-2</v>
      </c>
      <c r="L677" s="267">
        <v>0.12384737723281615</v>
      </c>
      <c r="M677" s="268">
        <v>8.9686438403591986E-2</v>
      </c>
      <c r="N677" s="266">
        <v>8.8062824632520006E-2</v>
      </c>
      <c r="O677" s="267">
        <v>9.4039152173840665E-2</v>
      </c>
      <c r="P677" s="267">
        <v>7.6998024349899552E-2</v>
      </c>
      <c r="Q677" s="267">
        <v>9.6715943675085195E-2</v>
      </c>
      <c r="R677" s="267">
        <v>8.0972798792421821E-2</v>
      </c>
      <c r="S677" s="267">
        <v>9.1030418303750707E-2</v>
      </c>
      <c r="T677" s="269">
        <v>9.205507463424753E-2</v>
      </c>
      <c r="V677" s="227"/>
    </row>
    <row r="678" spans="1:23" s="524" customFormat="1" x14ac:dyDescent="0.2">
      <c r="A678" s="257" t="s">
        <v>1</v>
      </c>
      <c r="B678" s="270">
        <f>B675/B674*100-100</f>
        <v>8.6869894401275189</v>
      </c>
      <c r="C678" s="271">
        <f t="shared" ref="C678:E678" si="222">C675/C674*100-100</f>
        <v>13.22059507205951</v>
      </c>
      <c r="D678" s="271">
        <f t="shared" si="222"/>
        <v>7.339609483960956</v>
      </c>
      <c r="E678" s="271">
        <f t="shared" si="222"/>
        <v>6.3652564698589771</v>
      </c>
      <c r="F678" s="271">
        <f>F675/F674*100-100</f>
        <v>10.116441244202264</v>
      </c>
      <c r="G678" s="271">
        <f t="shared" ref="G678:T678" si="223">G675/G674*100-100</f>
        <v>11.364692954651119</v>
      </c>
      <c r="H678" s="270">
        <f t="shared" si="223"/>
        <v>12.040911204091117</v>
      </c>
      <c r="I678" s="271">
        <f t="shared" si="223"/>
        <v>8.2493930471615187</v>
      </c>
      <c r="J678" s="271">
        <f t="shared" si="223"/>
        <v>13.94093748105027</v>
      </c>
      <c r="K678" s="271">
        <f t="shared" si="223"/>
        <v>8.9157497804638837</v>
      </c>
      <c r="L678" s="271">
        <f t="shared" si="223"/>
        <v>13.601647074450412</v>
      </c>
      <c r="M678" s="272">
        <f t="shared" si="223"/>
        <v>13.010397886405656</v>
      </c>
      <c r="N678" s="270">
        <f t="shared" si="223"/>
        <v>15.213854021385401</v>
      </c>
      <c r="O678" s="271">
        <f t="shared" si="223"/>
        <v>12.612612612612622</v>
      </c>
      <c r="P678" s="271">
        <f t="shared" si="223"/>
        <v>13.042660113789822</v>
      </c>
      <c r="Q678" s="271">
        <f t="shared" si="223"/>
        <v>13.052752481745841</v>
      </c>
      <c r="R678" s="271">
        <f t="shared" si="223"/>
        <v>10.842502195361334</v>
      </c>
      <c r="S678" s="271">
        <f t="shared" si="223"/>
        <v>17.551913838524698</v>
      </c>
      <c r="T678" s="273">
        <f t="shared" si="223"/>
        <v>11.830169875545721</v>
      </c>
      <c r="U678" s="347"/>
      <c r="V678" s="227"/>
    </row>
    <row r="679" spans="1:23" s="524" customFormat="1" ht="13.5" thickBot="1" x14ac:dyDescent="0.25">
      <c r="A679" s="274" t="s">
        <v>27</v>
      </c>
      <c r="B679" s="275">
        <f>B675-B662</f>
        <v>19.047619047618355</v>
      </c>
      <c r="C679" s="276">
        <f t="shared" ref="C679:T679" si="224">C675-C662</f>
        <v>155.03571428571468</v>
      </c>
      <c r="D679" s="276">
        <f t="shared" si="224"/>
        <v>1.1590909090909918</v>
      </c>
      <c r="E679" s="276">
        <f t="shared" si="224"/>
        <v>-106.30952380952385</v>
      </c>
      <c r="F679" s="276">
        <f t="shared" si="224"/>
        <v>29.936575052854096</v>
      </c>
      <c r="G679" s="276">
        <f t="shared" si="224"/>
        <v>-20.406698564593171</v>
      </c>
      <c r="H679" s="275">
        <f t="shared" si="224"/>
        <v>68.611111111111313</v>
      </c>
      <c r="I679" s="276">
        <f t="shared" si="224"/>
        <v>-74.253968253968196</v>
      </c>
      <c r="J679" s="276">
        <f t="shared" si="224"/>
        <v>196.5667166416797</v>
      </c>
      <c r="K679" s="276">
        <f t="shared" si="224"/>
        <v>-58.444444444444343</v>
      </c>
      <c r="L679" s="276">
        <f t="shared" si="224"/>
        <v>322.93233082706774</v>
      </c>
      <c r="M679" s="277">
        <f t="shared" si="224"/>
        <v>41.119081779052976</v>
      </c>
      <c r="N679" s="275">
        <f t="shared" si="224"/>
        <v>335.9736842105267</v>
      </c>
      <c r="O679" s="276">
        <f t="shared" si="224"/>
        <v>15.476947535771615</v>
      </c>
      <c r="P679" s="276">
        <f t="shared" si="224"/>
        <v>155.04645760743369</v>
      </c>
      <c r="Q679" s="276">
        <f t="shared" si="224"/>
        <v>-50.47058823529369</v>
      </c>
      <c r="R679" s="276">
        <f t="shared" si="224"/>
        <v>203.89898989898938</v>
      </c>
      <c r="S679" s="276">
        <f t="shared" si="224"/>
        <v>311.33333333333303</v>
      </c>
      <c r="T679" s="278">
        <f t="shared" si="224"/>
        <v>103.0193781314465</v>
      </c>
      <c r="V679" s="227"/>
    </row>
    <row r="680" spans="1:23" s="524" customFormat="1" x14ac:dyDescent="0.2">
      <c r="A680" s="279" t="s">
        <v>51</v>
      </c>
      <c r="B680" s="280">
        <v>670</v>
      </c>
      <c r="C680" s="281">
        <v>683</v>
      </c>
      <c r="D680" s="281">
        <v>704</v>
      </c>
      <c r="E680" s="281">
        <v>161</v>
      </c>
      <c r="F680" s="281">
        <v>717</v>
      </c>
      <c r="G680" s="281">
        <v>717</v>
      </c>
      <c r="H680" s="280">
        <v>701</v>
      </c>
      <c r="I680" s="281">
        <v>720</v>
      </c>
      <c r="J680" s="281">
        <v>711</v>
      </c>
      <c r="K680" s="281">
        <v>141</v>
      </c>
      <c r="L680" s="281">
        <v>736</v>
      </c>
      <c r="M680" s="282">
        <v>737</v>
      </c>
      <c r="N680" s="280">
        <v>709</v>
      </c>
      <c r="O680" s="281">
        <v>719</v>
      </c>
      <c r="P680" s="281">
        <v>728</v>
      </c>
      <c r="Q680" s="281">
        <v>170</v>
      </c>
      <c r="R680" s="281">
        <v>731</v>
      </c>
      <c r="S680" s="281">
        <v>734</v>
      </c>
      <c r="T680" s="283">
        <f>SUM(B680:S680)</f>
        <v>11189</v>
      </c>
      <c r="U680" s="227" t="s">
        <v>56</v>
      </c>
      <c r="V680" s="284">
        <f>T667-T680</f>
        <v>85</v>
      </c>
      <c r="W680" s="285">
        <f>V680/T667</f>
        <v>7.5394713500088698E-3</v>
      </c>
    </row>
    <row r="681" spans="1:23" s="524" customFormat="1" x14ac:dyDescent="0.2">
      <c r="A681" s="286" t="s">
        <v>28</v>
      </c>
      <c r="B681" s="322"/>
      <c r="C681" s="242"/>
      <c r="D681" s="242"/>
      <c r="E681" s="242"/>
      <c r="F681" s="242"/>
      <c r="G681" s="242"/>
      <c r="H681" s="244"/>
      <c r="I681" s="242"/>
      <c r="J681" s="242"/>
      <c r="K681" s="242"/>
      <c r="L681" s="242"/>
      <c r="M681" s="372"/>
      <c r="N681" s="244"/>
      <c r="O681" s="242"/>
      <c r="P681" s="242"/>
      <c r="Q681" s="242"/>
      <c r="R681" s="242"/>
      <c r="S681" s="242"/>
      <c r="T681" s="235"/>
      <c r="U681" s="227" t="s">
        <v>57</v>
      </c>
      <c r="V681" s="227">
        <v>150.58000000000001</v>
      </c>
    </row>
    <row r="682" spans="1:23" s="524" customFormat="1" ht="13.5" thickBot="1" x14ac:dyDescent="0.25">
      <c r="A682" s="287" t="s">
        <v>26</v>
      </c>
      <c r="B682" s="374">
        <f>B681-B668</f>
        <v>0</v>
      </c>
      <c r="C682" s="386">
        <f t="shared" ref="C682:S682" si="225">C681-C668</f>
        <v>0</v>
      </c>
      <c r="D682" s="386">
        <f t="shared" si="225"/>
        <v>0</v>
      </c>
      <c r="E682" s="386">
        <f t="shared" si="225"/>
        <v>0</v>
      </c>
      <c r="F682" s="386">
        <f t="shared" si="225"/>
        <v>0</v>
      </c>
      <c r="G682" s="386">
        <f t="shared" si="225"/>
        <v>0</v>
      </c>
      <c r="H682" s="374">
        <f t="shared" si="225"/>
        <v>0</v>
      </c>
      <c r="I682" s="386">
        <f t="shared" si="225"/>
        <v>0</v>
      </c>
      <c r="J682" s="386">
        <f t="shared" si="225"/>
        <v>0</v>
      </c>
      <c r="K682" s="386">
        <f t="shared" si="225"/>
        <v>0</v>
      </c>
      <c r="L682" s="386">
        <f t="shared" si="225"/>
        <v>0</v>
      </c>
      <c r="M682" s="387">
        <f t="shared" si="225"/>
        <v>0</v>
      </c>
      <c r="N682" s="374">
        <f t="shared" si="225"/>
        <v>0</v>
      </c>
      <c r="O682" s="386">
        <f t="shared" si="225"/>
        <v>0</v>
      </c>
      <c r="P682" s="386">
        <f t="shared" si="225"/>
        <v>0</v>
      </c>
      <c r="Q682" s="386">
        <f t="shared" si="225"/>
        <v>0</v>
      </c>
      <c r="R682" s="386">
        <f t="shared" si="225"/>
        <v>0</v>
      </c>
      <c r="S682" s="386">
        <f t="shared" si="225"/>
        <v>0</v>
      </c>
      <c r="T682" s="236"/>
      <c r="U682" s="227" t="s">
        <v>26</v>
      </c>
      <c r="V682" s="227">
        <f>V681-V668</f>
        <v>0.25</v>
      </c>
    </row>
    <row r="684" spans="1:23" ht="13.5" thickBot="1" x14ac:dyDescent="0.25"/>
    <row r="685" spans="1:23" s="526" customFormat="1" ht="13.5" thickBot="1" x14ac:dyDescent="0.25">
      <c r="A685" s="247" t="s">
        <v>184</v>
      </c>
      <c r="B685" s="539" t="s">
        <v>53</v>
      </c>
      <c r="C685" s="540"/>
      <c r="D685" s="540"/>
      <c r="E685" s="540"/>
      <c r="F685" s="540"/>
      <c r="G685" s="541"/>
      <c r="H685" s="539" t="s">
        <v>75</v>
      </c>
      <c r="I685" s="540"/>
      <c r="J685" s="540"/>
      <c r="K685" s="540"/>
      <c r="L685" s="540"/>
      <c r="M685" s="541"/>
      <c r="N685" s="539" t="s">
        <v>63</v>
      </c>
      <c r="O685" s="540"/>
      <c r="P685" s="540"/>
      <c r="Q685" s="540"/>
      <c r="R685" s="540"/>
      <c r="S685" s="541"/>
      <c r="T685" s="292" t="s">
        <v>55</v>
      </c>
    </row>
    <row r="686" spans="1:23" s="526" customFormat="1" x14ac:dyDescent="0.2">
      <c r="A686" s="248" t="s">
        <v>54</v>
      </c>
      <c r="B686" s="314">
        <v>1</v>
      </c>
      <c r="C686" s="251">
        <v>2</v>
      </c>
      <c r="D686" s="251">
        <v>3</v>
      </c>
      <c r="E686" s="251">
        <v>4</v>
      </c>
      <c r="F686" s="251">
        <v>5</v>
      </c>
      <c r="G686" s="251">
        <v>6</v>
      </c>
      <c r="H686" s="314">
        <v>1</v>
      </c>
      <c r="I686" s="251">
        <v>2</v>
      </c>
      <c r="J686" s="251">
        <v>3</v>
      </c>
      <c r="K686" s="251">
        <v>4</v>
      </c>
      <c r="L686" s="251">
        <v>5</v>
      </c>
      <c r="M686" s="251">
        <v>6</v>
      </c>
      <c r="N686" s="314">
        <v>1</v>
      </c>
      <c r="O686" s="251">
        <v>2</v>
      </c>
      <c r="P686" s="251">
        <v>3</v>
      </c>
      <c r="Q686" s="251">
        <v>4</v>
      </c>
      <c r="R686" s="251">
        <v>5</v>
      </c>
      <c r="S686" s="251">
        <v>6</v>
      </c>
      <c r="T686" s="291"/>
    </row>
    <row r="687" spans="1:23" s="526" customFormat="1" x14ac:dyDescent="0.2">
      <c r="A687" s="252" t="s">
        <v>3</v>
      </c>
      <c r="B687" s="253">
        <v>4356</v>
      </c>
      <c r="C687" s="254">
        <v>4356</v>
      </c>
      <c r="D687" s="254">
        <v>4356</v>
      </c>
      <c r="E687" s="254">
        <v>4356</v>
      </c>
      <c r="F687" s="254">
        <v>4356</v>
      </c>
      <c r="G687" s="254">
        <v>4356</v>
      </c>
      <c r="H687" s="253">
        <v>4356</v>
      </c>
      <c r="I687" s="467">
        <v>4356</v>
      </c>
      <c r="J687" s="467">
        <v>4356</v>
      </c>
      <c r="K687" s="254">
        <v>4356</v>
      </c>
      <c r="L687" s="254">
        <v>4356</v>
      </c>
      <c r="M687" s="255">
        <v>4356</v>
      </c>
      <c r="N687" s="253">
        <v>4356</v>
      </c>
      <c r="O687" s="254">
        <v>4356</v>
      </c>
      <c r="P687" s="254">
        <v>4356</v>
      </c>
      <c r="Q687" s="254">
        <v>4356</v>
      </c>
      <c r="R687" s="254">
        <v>4356</v>
      </c>
      <c r="S687" s="254">
        <v>4356</v>
      </c>
      <c r="T687" s="256">
        <v>4356</v>
      </c>
    </row>
    <row r="688" spans="1:23" s="526" customFormat="1" x14ac:dyDescent="0.2">
      <c r="A688" s="257" t="s">
        <v>6</v>
      </c>
      <c r="B688" s="258">
        <v>4691.7142857142853</v>
      </c>
      <c r="C688" s="259">
        <v>4814.25</v>
      </c>
      <c r="D688" s="259">
        <v>4700.8823529411766</v>
      </c>
      <c r="E688" s="259">
        <v>4680</v>
      </c>
      <c r="F688" s="259">
        <v>4740.2777777777774</v>
      </c>
      <c r="G688" s="259">
        <v>4568.2857142857147</v>
      </c>
      <c r="H688" s="258">
        <v>4558.2352941176468</v>
      </c>
      <c r="I688" s="468">
        <v>4562.9268292682927</v>
      </c>
      <c r="J688" s="468">
        <v>4570.25</v>
      </c>
      <c r="K688" s="259">
        <v>4840</v>
      </c>
      <c r="L688" s="259">
        <v>4568</v>
      </c>
      <c r="M688" s="260">
        <v>4761.9047619047615</v>
      </c>
      <c r="N688" s="258">
        <v>4727.1875</v>
      </c>
      <c r="O688" s="259">
        <v>4714.7222222222226</v>
      </c>
      <c r="P688" s="259">
        <v>4941.7142857142853</v>
      </c>
      <c r="Q688" s="259">
        <v>4895.5555555555557</v>
      </c>
      <c r="R688" s="259">
        <v>4751.25</v>
      </c>
      <c r="S688" s="259">
        <v>4839.090909090909</v>
      </c>
      <c r="T688" s="261">
        <v>4707.8506375227689</v>
      </c>
    </row>
    <row r="689" spans="1:23" s="526" customFormat="1" x14ac:dyDescent="0.2">
      <c r="A689" s="248" t="s">
        <v>7</v>
      </c>
      <c r="B689" s="262">
        <v>74.285714285714292</v>
      </c>
      <c r="C689" s="263">
        <v>77.5</v>
      </c>
      <c r="D689" s="263">
        <v>73.529411764705884</v>
      </c>
      <c r="E689" s="263">
        <v>81.25</v>
      </c>
      <c r="F689" s="263">
        <v>72.222222222222229</v>
      </c>
      <c r="G689" s="263">
        <v>91.428571428571431</v>
      </c>
      <c r="H689" s="262">
        <v>97.058823529411768</v>
      </c>
      <c r="I689" s="469">
        <v>85.365853658536579</v>
      </c>
      <c r="J689" s="469">
        <v>92.5</v>
      </c>
      <c r="K689" s="469">
        <v>78.571428571428569</v>
      </c>
      <c r="L689" s="469">
        <v>90</v>
      </c>
      <c r="M689" s="264">
        <v>57.142857142857146</v>
      </c>
      <c r="N689" s="262">
        <v>81.25</v>
      </c>
      <c r="O689" s="263">
        <v>88.888888888888886</v>
      </c>
      <c r="P689" s="263">
        <v>74.285714285714292</v>
      </c>
      <c r="Q689" s="263">
        <v>72.222222222222229</v>
      </c>
      <c r="R689" s="263">
        <v>82.5</v>
      </c>
      <c r="S689" s="263">
        <v>68.181818181818187</v>
      </c>
      <c r="T689" s="265">
        <v>74.681238615664839</v>
      </c>
      <c r="V689" s="227"/>
    </row>
    <row r="690" spans="1:23" s="526" customFormat="1" x14ac:dyDescent="0.2">
      <c r="A690" s="248" t="s">
        <v>8</v>
      </c>
      <c r="B690" s="266">
        <v>7.9169590488670644E-2</v>
      </c>
      <c r="C690" s="267">
        <v>8.6548197191357576E-2</v>
      </c>
      <c r="D690" s="267">
        <v>7.5888906783889168E-2</v>
      </c>
      <c r="E690" s="267">
        <v>6.5950050774549129E-2</v>
      </c>
      <c r="F690" s="267">
        <v>8.0418868323405668E-2</v>
      </c>
      <c r="G690" s="267">
        <v>7.3715460652206105E-2</v>
      </c>
      <c r="H690" s="266">
        <v>6.6564473332376486E-2</v>
      </c>
      <c r="I690" s="455">
        <v>7.4595667063316426E-2</v>
      </c>
      <c r="J690" s="455">
        <v>5.9743541917823474E-2</v>
      </c>
      <c r="K690" s="267">
        <v>7.3832927211593541E-2</v>
      </c>
      <c r="L690" s="267">
        <v>6.8428106362680721E-2</v>
      </c>
      <c r="M690" s="268">
        <v>0.11725775027690079</v>
      </c>
      <c r="N690" s="266">
        <v>7.9070972473092138E-2</v>
      </c>
      <c r="O690" s="267">
        <v>6.4669700670953567E-2</v>
      </c>
      <c r="P690" s="267">
        <v>7.9178969886320491E-2</v>
      </c>
      <c r="Q690" s="267">
        <v>8.1431738170731724E-2</v>
      </c>
      <c r="R690" s="267">
        <v>7.0849634718886431E-2</v>
      </c>
      <c r="S690" s="267">
        <v>9.7470636418898401E-2</v>
      </c>
      <c r="T690" s="269">
        <v>8.1452716309607653E-2</v>
      </c>
      <c r="V690" s="227"/>
    </row>
    <row r="691" spans="1:23" s="526" customFormat="1" x14ac:dyDescent="0.2">
      <c r="A691" s="257" t="s">
        <v>1</v>
      </c>
      <c r="B691" s="270">
        <f>B688/B687*100-100</f>
        <v>7.7069395251213422</v>
      </c>
      <c r="C691" s="271">
        <f t="shared" ref="C691:E691" si="226">C688/C687*100-100</f>
        <v>10.519972451790636</v>
      </c>
      <c r="D691" s="271">
        <f t="shared" si="226"/>
        <v>7.9174093879976368</v>
      </c>
      <c r="E691" s="271">
        <f t="shared" si="226"/>
        <v>7.4380165289256155</v>
      </c>
      <c r="F691" s="271">
        <f>F688/F687*100-100</f>
        <v>8.8218038975614661</v>
      </c>
      <c r="G691" s="271">
        <f t="shared" ref="G691:T691" si="227">G688/G687*100-100</f>
        <v>4.8734094188639858</v>
      </c>
      <c r="H691" s="270">
        <f t="shared" si="227"/>
        <v>4.642683519688859</v>
      </c>
      <c r="I691" s="271">
        <f t="shared" si="227"/>
        <v>4.7503863468386811</v>
      </c>
      <c r="J691" s="271">
        <f t="shared" si="227"/>
        <v>4.9185032139577629</v>
      </c>
      <c r="K691" s="271">
        <f t="shared" si="227"/>
        <v>11.111111111111114</v>
      </c>
      <c r="L691" s="271">
        <f t="shared" si="227"/>
        <v>4.8668503213957734</v>
      </c>
      <c r="M691" s="272">
        <f t="shared" si="227"/>
        <v>9.3182911364729364</v>
      </c>
      <c r="N691" s="270">
        <f t="shared" si="227"/>
        <v>8.5212924701561121</v>
      </c>
      <c r="O691" s="271">
        <f t="shared" si="227"/>
        <v>8.2351290684624274</v>
      </c>
      <c r="P691" s="271">
        <f t="shared" si="227"/>
        <v>13.446149809786164</v>
      </c>
      <c r="Q691" s="271">
        <f t="shared" si="227"/>
        <v>12.386491174369965</v>
      </c>
      <c r="R691" s="271">
        <f t="shared" si="227"/>
        <v>9.0736914600551017</v>
      </c>
      <c r="S691" s="271">
        <f t="shared" si="227"/>
        <v>11.090241255530515</v>
      </c>
      <c r="T691" s="273">
        <f t="shared" si="227"/>
        <v>8.0773791901462175</v>
      </c>
      <c r="U691" s="347"/>
      <c r="V691" s="227"/>
    </row>
    <row r="692" spans="1:23" s="526" customFormat="1" ht="13.5" thickBot="1" x14ac:dyDescent="0.25">
      <c r="A692" s="274" t="s">
        <v>27</v>
      </c>
      <c r="B692" s="275">
        <f>B688-B675</f>
        <v>16</v>
      </c>
      <c r="C692" s="276">
        <f t="shared" ref="C692:T692" si="228">C688-C675</f>
        <v>-56.5</v>
      </c>
      <c r="D692" s="276">
        <f t="shared" si="228"/>
        <v>83.132352941176578</v>
      </c>
      <c r="E692" s="276">
        <f t="shared" si="228"/>
        <v>104.16666666666697</v>
      </c>
      <c r="F692" s="276">
        <f t="shared" si="228"/>
        <v>3.0684754521962532</v>
      </c>
      <c r="G692" s="276">
        <f t="shared" si="228"/>
        <v>-222.62337662337632</v>
      </c>
      <c r="H692" s="275">
        <f t="shared" si="228"/>
        <v>-261.76470588235316</v>
      </c>
      <c r="I692" s="276">
        <f t="shared" si="228"/>
        <v>-93.962059620595937</v>
      </c>
      <c r="J692" s="276">
        <f t="shared" si="228"/>
        <v>-331.48913043478296</v>
      </c>
      <c r="K692" s="276">
        <f t="shared" si="228"/>
        <v>154.44444444444434</v>
      </c>
      <c r="L692" s="276">
        <f t="shared" si="228"/>
        <v>-319.14285714285688</v>
      </c>
      <c r="M692" s="277">
        <f t="shared" si="228"/>
        <v>-99.802555168409526</v>
      </c>
      <c r="N692" s="275">
        <f t="shared" si="228"/>
        <v>-229.3125</v>
      </c>
      <c r="O692" s="276">
        <f t="shared" si="228"/>
        <v>-129.87237237237241</v>
      </c>
      <c r="P692" s="276">
        <f t="shared" si="228"/>
        <v>78.619047619046796</v>
      </c>
      <c r="Q692" s="276">
        <f t="shared" si="228"/>
        <v>32.026143790849346</v>
      </c>
      <c r="R692" s="276">
        <f t="shared" si="228"/>
        <v>-17.194444444444343</v>
      </c>
      <c r="S692" s="276">
        <f t="shared" si="228"/>
        <v>-217.99242424242402</v>
      </c>
      <c r="T692" s="278">
        <f t="shared" si="228"/>
        <v>-103.08327052320783</v>
      </c>
      <c r="V692" s="227"/>
    </row>
    <row r="693" spans="1:23" s="526" customFormat="1" x14ac:dyDescent="0.2">
      <c r="A693" s="279" t="s">
        <v>51</v>
      </c>
      <c r="B693" s="280">
        <v>666</v>
      </c>
      <c r="C693" s="281">
        <v>677</v>
      </c>
      <c r="D693" s="281">
        <v>702</v>
      </c>
      <c r="E693" s="281">
        <v>160</v>
      </c>
      <c r="F693" s="281">
        <v>715</v>
      </c>
      <c r="G693" s="281">
        <v>715</v>
      </c>
      <c r="H693" s="280">
        <v>698</v>
      </c>
      <c r="I693" s="281">
        <v>717</v>
      </c>
      <c r="J693" s="281">
        <v>710</v>
      </c>
      <c r="K693" s="281">
        <v>138</v>
      </c>
      <c r="L693" s="281">
        <v>734</v>
      </c>
      <c r="M693" s="282">
        <v>735</v>
      </c>
      <c r="N693" s="280">
        <v>707</v>
      </c>
      <c r="O693" s="281">
        <v>716</v>
      </c>
      <c r="P693" s="281">
        <v>726</v>
      </c>
      <c r="Q693" s="281">
        <v>167</v>
      </c>
      <c r="R693" s="281">
        <v>729</v>
      </c>
      <c r="S693" s="281">
        <v>733</v>
      </c>
      <c r="T693" s="283">
        <f>SUM(B693:S693)</f>
        <v>11145</v>
      </c>
      <c r="U693" s="227" t="s">
        <v>56</v>
      </c>
      <c r="V693" s="284">
        <f>T680-T693</f>
        <v>44</v>
      </c>
      <c r="W693" s="285">
        <f>V693/T680</f>
        <v>3.932433640182322E-3</v>
      </c>
    </row>
    <row r="694" spans="1:23" s="526" customFormat="1" x14ac:dyDescent="0.2">
      <c r="A694" s="286" t="s">
        <v>28</v>
      </c>
      <c r="B694" s="322"/>
      <c r="C694" s="242"/>
      <c r="D694" s="242"/>
      <c r="E694" s="242"/>
      <c r="F694" s="242"/>
      <c r="G694" s="242"/>
      <c r="H694" s="244"/>
      <c r="I694" s="242"/>
      <c r="J694" s="242"/>
      <c r="K694" s="242"/>
      <c r="L694" s="242"/>
      <c r="M694" s="372"/>
      <c r="N694" s="244"/>
      <c r="O694" s="242"/>
      <c r="P694" s="242"/>
      <c r="Q694" s="242"/>
      <c r="R694" s="242"/>
      <c r="S694" s="242"/>
      <c r="T694" s="235"/>
      <c r="U694" s="227" t="s">
        <v>57</v>
      </c>
      <c r="V694" s="227">
        <v>150.07</v>
      </c>
    </row>
    <row r="695" spans="1:23" s="526" customFormat="1" ht="13.5" thickBot="1" x14ac:dyDescent="0.25">
      <c r="A695" s="287" t="s">
        <v>26</v>
      </c>
      <c r="B695" s="374">
        <f>B694-B681</f>
        <v>0</v>
      </c>
      <c r="C695" s="386">
        <f t="shared" ref="C695:S695" si="229">C694-C681</f>
        <v>0</v>
      </c>
      <c r="D695" s="386">
        <f t="shared" si="229"/>
        <v>0</v>
      </c>
      <c r="E695" s="386">
        <f t="shared" si="229"/>
        <v>0</v>
      </c>
      <c r="F695" s="386">
        <f t="shared" si="229"/>
        <v>0</v>
      </c>
      <c r="G695" s="386">
        <f t="shared" si="229"/>
        <v>0</v>
      </c>
      <c r="H695" s="374">
        <f t="shared" si="229"/>
        <v>0</v>
      </c>
      <c r="I695" s="386">
        <f t="shared" si="229"/>
        <v>0</v>
      </c>
      <c r="J695" s="386">
        <f t="shared" si="229"/>
        <v>0</v>
      </c>
      <c r="K695" s="386">
        <f t="shared" si="229"/>
        <v>0</v>
      </c>
      <c r="L695" s="386">
        <f t="shared" si="229"/>
        <v>0</v>
      </c>
      <c r="M695" s="387">
        <f t="shared" si="229"/>
        <v>0</v>
      </c>
      <c r="N695" s="374">
        <f t="shared" si="229"/>
        <v>0</v>
      </c>
      <c r="O695" s="386">
        <f t="shared" si="229"/>
        <v>0</v>
      </c>
      <c r="P695" s="386">
        <f t="shared" si="229"/>
        <v>0</v>
      </c>
      <c r="Q695" s="386">
        <f t="shared" si="229"/>
        <v>0</v>
      </c>
      <c r="R695" s="386">
        <f t="shared" si="229"/>
        <v>0</v>
      </c>
      <c r="S695" s="386">
        <f t="shared" si="229"/>
        <v>0</v>
      </c>
      <c r="T695" s="236"/>
      <c r="U695" s="227" t="s">
        <v>26</v>
      </c>
      <c r="V695" s="227">
        <f>V694-V681</f>
        <v>-0.51000000000001933</v>
      </c>
    </row>
    <row r="697" spans="1:23" ht="13.5" thickBot="1" x14ac:dyDescent="0.25"/>
    <row r="698" spans="1:23" s="528" customFormat="1" ht="13.5" thickBot="1" x14ac:dyDescent="0.25">
      <c r="A698" s="247" t="s">
        <v>186</v>
      </c>
      <c r="B698" s="539" t="s">
        <v>53</v>
      </c>
      <c r="C698" s="540"/>
      <c r="D698" s="540"/>
      <c r="E698" s="540"/>
      <c r="F698" s="540"/>
      <c r="G698" s="541"/>
      <c r="H698" s="539" t="s">
        <v>75</v>
      </c>
      <c r="I698" s="540"/>
      <c r="J698" s="540"/>
      <c r="K698" s="540"/>
      <c r="L698" s="540"/>
      <c r="M698" s="541"/>
      <c r="N698" s="539" t="s">
        <v>63</v>
      </c>
      <c r="O698" s="540"/>
      <c r="P698" s="540"/>
      <c r="Q698" s="540"/>
      <c r="R698" s="540"/>
      <c r="S698" s="541"/>
      <c r="T698" s="292" t="s">
        <v>55</v>
      </c>
    </row>
    <row r="699" spans="1:23" s="528" customFormat="1" x14ac:dyDescent="0.2">
      <c r="A699" s="248" t="s">
        <v>54</v>
      </c>
      <c r="B699" s="314">
        <v>1</v>
      </c>
      <c r="C699" s="251">
        <v>2</v>
      </c>
      <c r="D699" s="251">
        <v>3</v>
      </c>
      <c r="E699" s="251">
        <v>4</v>
      </c>
      <c r="F699" s="251">
        <v>5</v>
      </c>
      <c r="G699" s="251">
        <v>6</v>
      </c>
      <c r="H699" s="314">
        <v>1</v>
      </c>
      <c r="I699" s="251">
        <v>2</v>
      </c>
      <c r="J699" s="251">
        <v>3</v>
      </c>
      <c r="K699" s="251">
        <v>4</v>
      </c>
      <c r="L699" s="251">
        <v>5</v>
      </c>
      <c r="M699" s="251">
        <v>6</v>
      </c>
      <c r="N699" s="314">
        <v>1</v>
      </c>
      <c r="O699" s="251">
        <v>2</v>
      </c>
      <c r="P699" s="251">
        <v>3</v>
      </c>
      <c r="Q699" s="251">
        <v>4</v>
      </c>
      <c r="R699" s="251">
        <v>5</v>
      </c>
      <c r="S699" s="251">
        <v>6</v>
      </c>
      <c r="T699" s="291"/>
    </row>
    <row r="700" spans="1:23" s="528" customFormat="1" x14ac:dyDescent="0.2">
      <c r="A700" s="252" t="s">
        <v>3</v>
      </c>
      <c r="B700" s="253">
        <v>4392</v>
      </c>
      <c r="C700" s="254">
        <v>4392</v>
      </c>
      <c r="D700" s="254">
        <v>4392</v>
      </c>
      <c r="E700" s="254">
        <v>4392</v>
      </c>
      <c r="F700" s="254">
        <v>4392</v>
      </c>
      <c r="G700" s="254">
        <v>4392</v>
      </c>
      <c r="H700" s="253">
        <v>4392</v>
      </c>
      <c r="I700" s="467">
        <v>4392</v>
      </c>
      <c r="J700" s="467">
        <v>4392</v>
      </c>
      <c r="K700" s="254">
        <v>4392</v>
      </c>
      <c r="L700" s="254">
        <v>4392</v>
      </c>
      <c r="M700" s="255">
        <v>4392</v>
      </c>
      <c r="N700" s="253">
        <v>4392</v>
      </c>
      <c r="O700" s="254">
        <v>4392</v>
      </c>
      <c r="P700" s="254">
        <v>4392</v>
      </c>
      <c r="Q700" s="254">
        <v>4392</v>
      </c>
      <c r="R700" s="254">
        <v>4392</v>
      </c>
      <c r="S700" s="254">
        <v>4392</v>
      </c>
      <c r="T700" s="256">
        <v>4392</v>
      </c>
    </row>
    <row r="701" spans="1:23" s="528" customFormat="1" x14ac:dyDescent="0.2">
      <c r="A701" s="257" t="s">
        <v>6</v>
      </c>
      <c r="B701" s="258">
        <v>4708.2857142857147</v>
      </c>
      <c r="C701" s="259">
        <v>4805.3658536585363</v>
      </c>
      <c r="D701" s="259">
        <v>4619.393939393939</v>
      </c>
      <c r="E701" s="259">
        <v>4868.333333333333</v>
      </c>
      <c r="F701" s="259">
        <v>4790.2439024390242</v>
      </c>
      <c r="G701" s="259">
        <v>4707.391304347826</v>
      </c>
      <c r="H701" s="258">
        <v>4870.30303030303</v>
      </c>
      <c r="I701" s="468">
        <v>4863.1428571428569</v>
      </c>
      <c r="J701" s="468">
        <v>4919.4285714285716</v>
      </c>
      <c r="K701" s="259">
        <v>4565.454545454545</v>
      </c>
      <c r="L701" s="259">
        <v>4901.4285714285716</v>
      </c>
      <c r="M701" s="260">
        <v>4904.5714285714284</v>
      </c>
      <c r="N701" s="258">
        <v>4581.1111111111113</v>
      </c>
      <c r="O701" s="259">
        <v>4857.6470588235297</v>
      </c>
      <c r="P701" s="259">
        <v>4961.5625</v>
      </c>
      <c r="Q701" s="259">
        <v>4650</v>
      </c>
      <c r="R701" s="259">
        <v>4817.5</v>
      </c>
      <c r="S701" s="259">
        <v>5102.8571428571431</v>
      </c>
      <c r="T701" s="261">
        <v>4820.5054151624545</v>
      </c>
    </row>
    <row r="702" spans="1:23" s="528" customFormat="1" x14ac:dyDescent="0.2">
      <c r="A702" s="248" t="s">
        <v>7</v>
      </c>
      <c r="B702" s="262">
        <v>77.142857142857139</v>
      </c>
      <c r="C702" s="263">
        <v>73.170731707317074</v>
      </c>
      <c r="D702" s="263">
        <v>81.818181818181813</v>
      </c>
      <c r="E702" s="263">
        <v>50</v>
      </c>
      <c r="F702" s="263">
        <v>73.170731707317074</v>
      </c>
      <c r="G702" s="263">
        <v>56.521739130434781</v>
      </c>
      <c r="H702" s="262">
        <v>87.878787878787875</v>
      </c>
      <c r="I702" s="469">
        <v>74.285714285714292</v>
      </c>
      <c r="J702" s="469">
        <v>77.142857142857139</v>
      </c>
      <c r="K702" s="469">
        <v>72.727272727272734</v>
      </c>
      <c r="L702" s="469">
        <v>85.714285714285708</v>
      </c>
      <c r="M702" s="264">
        <v>65.714285714285708</v>
      </c>
      <c r="N702" s="262">
        <v>91.666666666666671</v>
      </c>
      <c r="O702" s="263">
        <v>76.470588235294116</v>
      </c>
      <c r="P702" s="263">
        <v>87.5</v>
      </c>
      <c r="Q702" s="263">
        <v>83.333333333333329</v>
      </c>
      <c r="R702" s="263">
        <v>88.888888888888886</v>
      </c>
      <c r="S702" s="263">
        <v>80</v>
      </c>
      <c r="T702" s="265">
        <v>72.74368231046931</v>
      </c>
      <c r="V702" s="227"/>
    </row>
    <row r="703" spans="1:23" s="528" customFormat="1" x14ac:dyDescent="0.2">
      <c r="A703" s="248" t="s">
        <v>8</v>
      </c>
      <c r="B703" s="266">
        <v>7.4456546955044792E-2</v>
      </c>
      <c r="C703" s="267">
        <v>8.6723022260754651E-2</v>
      </c>
      <c r="D703" s="267">
        <v>8.86656893871621E-2</v>
      </c>
      <c r="E703" s="267">
        <v>0.12491686845691931</v>
      </c>
      <c r="F703" s="267">
        <v>7.3265636849753846E-2</v>
      </c>
      <c r="G703" s="267">
        <v>0.10039311913452881</v>
      </c>
      <c r="H703" s="266">
        <v>7.1427216450346345E-2</v>
      </c>
      <c r="I703" s="455">
        <v>7.9386954439713678E-2</v>
      </c>
      <c r="J703" s="455">
        <v>8.6061584079462308E-2</v>
      </c>
      <c r="K703" s="267">
        <v>0.12652969661961549</v>
      </c>
      <c r="L703" s="267">
        <v>6.5039136517259635E-2</v>
      </c>
      <c r="M703" s="268">
        <v>8.1102872489660152E-2</v>
      </c>
      <c r="N703" s="266">
        <v>6.5384709340652936E-2</v>
      </c>
      <c r="O703" s="267">
        <v>9.1982641558841796E-2</v>
      </c>
      <c r="P703" s="267">
        <v>7.1548460773118105E-2</v>
      </c>
      <c r="Q703" s="267">
        <v>8.5279054016767095E-2</v>
      </c>
      <c r="R703" s="267">
        <v>6.6307945306742389E-2</v>
      </c>
      <c r="S703" s="267">
        <v>7.8213091943209828E-2</v>
      </c>
      <c r="T703" s="269">
        <v>8.5781330419228682E-2</v>
      </c>
      <c r="V703" s="227"/>
    </row>
    <row r="704" spans="1:23" s="528" customFormat="1" x14ac:dyDescent="0.2">
      <c r="A704" s="257" t="s">
        <v>1</v>
      </c>
      <c r="B704" s="270">
        <f>B701/B700*100-100</f>
        <v>7.2014051522248224</v>
      </c>
      <c r="C704" s="271">
        <f t="shared" ref="C704:E704" si="230">C701/C700*100-100</f>
        <v>9.4117908392198615</v>
      </c>
      <c r="D704" s="271">
        <f t="shared" si="230"/>
        <v>5.177457636474017</v>
      </c>
      <c r="E704" s="271">
        <f t="shared" si="230"/>
        <v>10.845476624165144</v>
      </c>
      <c r="F704" s="271">
        <f>F701/F700*100-100</f>
        <v>9.0674841174641188</v>
      </c>
      <c r="G704" s="271">
        <f t="shared" ref="G704:T704" si="231">G701/G700*100-100</f>
        <v>7.1810406272273752</v>
      </c>
      <c r="H704" s="270">
        <f t="shared" si="231"/>
        <v>10.890324005078099</v>
      </c>
      <c r="I704" s="271">
        <f t="shared" si="231"/>
        <v>10.727296383034087</v>
      </c>
      <c r="J704" s="271">
        <f t="shared" si="231"/>
        <v>12.008847254748886</v>
      </c>
      <c r="K704" s="271">
        <f t="shared" si="231"/>
        <v>3.9493293591654037</v>
      </c>
      <c r="L704" s="271">
        <f t="shared" si="231"/>
        <v>11.59901118917513</v>
      </c>
      <c r="M704" s="272">
        <f t="shared" si="231"/>
        <v>11.670569867291178</v>
      </c>
      <c r="N704" s="270">
        <f t="shared" si="231"/>
        <v>4.3058085407812143</v>
      </c>
      <c r="O704" s="271">
        <f t="shared" si="231"/>
        <v>10.602164363012974</v>
      </c>
      <c r="P704" s="271">
        <f t="shared" si="231"/>
        <v>12.968180783242261</v>
      </c>
      <c r="Q704" s="271">
        <f t="shared" si="231"/>
        <v>5.8743169398907185</v>
      </c>
      <c r="R704" s="271">
        <f t="shared" si="231"/>
        <v>9.6880692167577394</v>
      </c>
      <c r="S704" s="271">
        <f t="shared" si="231"/>
        <v>16.185271922976852</v>
      </c>
      <c r="T704" s="273">
        <f t="shared" si="231"/>
        <v>9.7564985237353028</v>
      </c>
      <c r="U704" s="347"/>
      <c r="V704" s="227"/>
    </row>
    <row r="705" spans="1:23" s="528" customFormat="1" ht="13.5" thickBot="1" x14ac:dyDescent="0.25">
      <c r="A705" s="274" t="s">
        <v>27</v>
      </c>
      <c r="B705" s="275">
        <f>B701-B688</f>
        <v>16.571428571429351</v>
      </c>
      <c r="C705" s="276">
        <f t="shared" ref="C705:T705" si="232">C701-C688</f>
        <v>-8.8841463414637474</v>
      </c>
      <c r="D705" s="276">
        <f t="shared" si="232"/>
        <v>-81.488413547237542</v>
      </c>
      <c r="E705" s="276">
        <f t="shared" si="232"/>
        <v>188.33333333333303</v>
      </c>
      <c r="F705" s="276">
        <f t="shared" si="232"/>
        <v>49.966124661246795</v>
      </c>
      <c r="G705" s="276">
        <f t="shared" si="232"/>
        <v>139.10559006211133</v>
      </c>
      <c r="H705" s="275">
        <f t="shared" si="232"/>
        <v>312.06773618538318</v>
      </c>
      <c r="I705" s="276">
        <f t="shared" si="232"/>
        <v>300.21602787456413</v>
      </c>
      <c r="J705" s="276">
        <f t="shared" si="232"/>
        <v>349.17857142857156</v>
      </c>
      <c r="K705" s="276">
        <f t="shared" si="232"/>
        <v>-274.54545454545496</v>
      </c>
      <c r="L705" s="276">
        <f t="shared" si="232"/>
        <v>333.42857142857156</v>
      </c>
      <c r="M705" s="277">
        <f t="shared" si="232"/>
        <v>142.66666666666697</v>
      </c>
      <c r="N705" s="275">
        <f t="shared" si="232"/>
        <v>-146.07638888888869</v>
      </c>
      <c r="O705" s="276">
        <f t="shared" si="232"/>
        <v>142.92483660130711</v>
      </c>
      <c r="P705" s="276">
        <f t="shared" si="232"/>
        <v>19.848214285714675</v>
      </c>
      <c r="Q705" s="276">
        <f t="shared" si="232"/>
        <v>-245.55555555555566</v>
      </c>
      <c r="R705" s="276">
        <f t="shared" si="232"/>
        <v>66.25</v>
      </c>
      <c r="S705" s="276">
        <f t="shared" si="232"/>
        <v>263.76623376623411</v>
      </c>
      <c r="T705" s="278">
        <f t="shared" si="232"/>
        <v>112.65477763968556</v>
      </c>
      <c r="V705" s="227"/>
    </row>
    <row r="706" spans="1:23" s="528" customFormat="1" x14ac:dyDescent="0.2">
      <c r="A706" s="279" t="s">
        <v>51</v>
      </c>
      <c r="B706" s="280">
        <v>660</v>
      </c>
      <c r="C706" s="281">
        <v>673</v>
      </c>
      <c r="D706" s="281">
        <v>701</v>
      </c>
      <c r="E706" s="281">
        <v>157</v>
      </c>
      <c r="F706" s="281">
        <v>712</v>
      </c>
      <c r="G706" s="281">
        <v>707</v>
      </c>
      <c r="H706" s="280">
        <v>695</v>
      </c>
      <c r="I706" s="281">
        <v>712</v>
      </c>
      <c r="J706" s="281">
        <v>706</v>
      </c>
      <c r="K706" s="281">
        <v>136</v>
      </c>
      <c r="L706" s="281">
        <v>732</v>
      </c>
      <c r="M706" s="282">
        <v>733</v>
      </c>
      <c r="N706" s="280">
        <v>703</v>
      </c>
      <c r="O706" s="281">
        <v>712</v>
      </c>
      <c r="P706" s="281">
        <v>724</v>
      </c>
      <c r="Q706" s="281">
        <v>163</v>
      </c>
      <c r="R706" s="281">
        <v>728</v>
      </c>
      <c r="S706" s="281">
        <v>730</v>
      </c>
      <c r="T706" s="283">
        <f>SUM(B706:S706)</f>
        <v>11084</v>
      </c>
      <c r="U706" s="227" t="s">
        <v>56</v>
      </c>
      <c r="V706" s="284">
        <f>T693-T706</f>
        <v>61</v>
      </c>
      <c r="W706" s="285">
        <f>V706/T693</f>
        <v>5.4733064154329292E-3</v>
      </c>
    </row>
    <row r="707" spans="1:23" s="528" customFormat="1" x14ac:dyDescent="0.2">
      <c r="A707" s="286" t="s">
        <v>28</v>
      </c>
      <c r="B707" s="322"/>
      <c r="C707" s="242"/>
      <c r="D707" s="242"/>
      <c r="E707" s="242"/>
      <c r="F707" s="242"/>
      <c r="G707" s="242"/>
      <c r="H707" s="244"/>
      <c r="I707" s="242"/>
      <c r="J707" s="242"/>
      <c r="K707" s="242"/>
      <c r="L707" s="242"/>
      <c r="M707" s="372"/>
      <c r="N707" s="244"/>
      <c r="O707" s="242"/>
      <c r="P707" s="242"/>
      <c r="Q707" s="242"/>
      <c r="R707" s="242"/>
      <c r="S707" s="242"/>
      <c r="T707" s="235"/>
      <c r="U707" s="227" t="s">
        <v>57</v>
      </c>
      <c r="V707" s="227"/>
    </row>
    <row r="708" spans="1:23" s="528" customFormat="1" ht="13.5" thickBot="1" x14ac:dyDescent="0.25">
      <c r="A708" s="287" t="s">
        <v>26</v>
      </c>
      <c r="B708" s="374">
        <f>B707-B694</f>
        <v>0</v>
      </c>
      <c r="C708" s="386">
        <f t="shared" ref="C708:S708" si="233">C707-C694</f>
        <v>0</v>
      </c>
      <c r="D708" s="386">
        <f t="shared" si="233"/>
        <v>0</v>
      </c>
      <c r="E708" s="386">
        <f t="shared" si="233"/>
        <v>0</v>
      </c>
      <c r="F708" s="386">
        <f t="shared" si="233"/>
        <v>0</v>
      </c>
      <c r="G708" s="386">
        <f t="shared" si="233"/>
        <v>0</v>
      </c>
      <c r="H708" s="374">
        <f t="shared" si="233"/>
        <v>0</v>
      </c>
      <c r="I708" s="386">
        <f t="shared" si="233"/>
        <v>0</v>
      </c>
      <c r="J708" s="386">
        <f t="shared" si="233"/>
        <v>0</v>
      </c>
      <c r="K708" s="386">
        <f t="shared" si="233"/>
        <v>0</v>
      </c>
      <c r="L708" s="386">
        <f t="shared" si="233"/>
        <v>0</v>
      </c>
      <c r="M708" s="387">
        <f t="shared" si="233"/>
        <v>0</v>
      </c>
      <c r="N708" s="374">
        <f t="shared" si="233"/>
        <v>0</v>
      </c>
      <c r="O708" s="386">
        <f t="shared" si="233"/>
        <v>0</v>
      </c>
      <c r="P708" s="386">
        <f t="shared" si="233"/>
        <v>0</v>
      </c>
      <c r="Q708" s="386">
        <f t="shared" si="233"/>
        <v>0</v>
      </c>
      <c r="R708" s="386">
        <f t="shared" si="233"/>
        <v>0</v>
      </c>
      <c r="S708" s="386">
        <f t="shared" si="233"/>
        <v>0</v>
      </c>
      <c r="T708" s="236"/>
      <c r="U708" s="227" t="s">
        <v>26</v>
      </c>
      <c r="V708" s="227">
        <f>V707-V694</f>
        <v>-150.07</v>
      </c>
    </row>
    <row r="709" spans="1:23" x14ac:dyDescent="0.2">
      <c r="A709" s="530"/>
      <c r="B709" s="530"/>
      <c r="C709" s="530"/>
      <c r="D709" s="530"/>
      <c r="E709" s="530"/>
      <c r="F709" s="530"/>
      <c r="G709" s="530"/>
      <c r="H709" s="530"/>
      <c r="I709" s="530"/>
      <c r="J709" s="530"/>
      <c r="K709" s="530"/>
      <c r="L709" s="530"/>
      <c r="M709" s="530"/>
      <c r="N709" s="530"/>
      <c r="O709" s="530"/>
      <c r="P709" s="530"/>
      <c r="Q709" s="530"/>
      <c r="R709" s="530"/>
      <c r="S709" s="530"/>
      <c r="T709" s="530"/>
      <c r="U709" s="530"/>
      <c r="V709" s="530"/>
      <c r="W709" s="530"/>
    </row>
    <row r="710" spans="1:23" ht="13.5" thickBot="1" x14ac:dyDescent="0.25">
      <c r="A710" s="530"/>
      <c r="B710" s="530"/>
      <c r="C710" s="530"/>
      <c r="D710" s="530"/>
      <c r="E710" s="530"/>
      <c r="F710" s="530"/>
      <c r="G710" s="530"/>
      <c r="H710" s="530"/>
      <c r="I710" s="530"/>
      <c r="J710" s="530"/>
      <c r="K710" s="530"/>
      <c r="L710" s="530"/>
      <c r="M710" s="530"/>
      <c r="N710" s="530"/>
      <c r="O710" s="530"/>
      <c r="P710" s="530"/>
      <c r="Q710" s="530"/>
      <c r="R710" s="530"/>
      <c r="S710" s="530"/>
      <c r="T710" s="530"/>
      <c r="U710" s="530"/>
      <c r="V710" s="530"/>
      <c r="W710" s="530"/>
    </row>
    <row r="711" spans="1:23" ht="13.5" thickBot="1" x14ac:dyDescent="0.25">
      <c r="A711" s="247" t="s">
        <v>188</v>
      </c>
      <c r="B711" s="539" t="s">
        <v>53</v>
      </c>
      <c r="C711" s="540"/>
      <c r="D711" s="540"/>
      <c r="E711" s="540"/>
      <c r="F711" s="540"/>
      <c r="G711" s="541"/>
      <c r="H711" s="539" t="s">
        <v>75</v>
      </c>
      <c r="I711" s="540"/>
      <c r="J711" s="540"/>
      <c r="K711" s="540"/>
      <c r="L711" s="540"/>
      <c r="M711" s="541"/>
      <c r="N711" s="539" t="s">
        <v>63</v>
      </c>
      <c r="O711" s="540"/>
      <c r="P711" s="540"/>
      <c r="Q711" s="540"/>
      <c r="R711" s="540"/>
      <c r="S711" s="541"/>
      <c r="T711" s="292" t="s">
        <v>55</v>
      </c>
      <c r="U711" s="530"/>
      <c r="V711" s="530"/>
      <c r="W711" s="530"/>
    </row>
    <row r="712" spans="1:23" x14ac:dyDescent="0.2">
      <c r="A712" s="248" t="s">
        <v>54</v>
      </c>
      <c r="B712" s="314">
        <v>1</v>
      </c>
      <c r="C712" s="251">
        <v>2</v>
      </c>
      <c r="D712" s="251">
        <v>3</v>
      </c>
      <c r="E712" s="251">
        <v>4</v>
      </c>
      <c r="F712" s="251">
        <v>5</v>
      </c>
      <c r="G712" s="251">
        <v>6</v>
      </c>
      <c r="H712" s="314">
        <v>1</v>
      </c>
      <c r="I712" s="251">
        <v>2</v>
      </c>
      <c r="J712" s="251">
        <v>3</v>
      </c>
      <c r="K712" s="251">
        <v>4</v>
      </c>
      <c r="L712" s="251">
        <v>5</v>
      </c>
      <c r="M712" s="251">
        <v>6</v>
      </c>
      <c r="N712" s="314">
        <v>1</v>
      </c>
      <c r="O712" s="251">
        <v>2</v>
      </c>
      <c r="P712" s="251">
        <v>3</v>
      </c>
      <c r="Q712" s="251">
        <v>4</v>
      </c>
      <c r="R712" s="251">
        <v>5</v>
      </c>
      <c r="S712" s="251">
        <v>6</v>
      </c>
      <c r="T712" s="291"/>
      <c r="U712" s="530"/>
      <c r="V712" s="530"/>
      <c r="W712" s="530"/>
    </row>
    <row r="713" spans="1:23" x14ac:dyDescent="0.2">
      <c r="A713" s="252" t="s">
        <v>3</v>
      </c>
      <c r="B713" s="253">
        <v>4428</v>
      </c>
      <c r="C713" s="254">
        <v>4428</v>
      </c>
      <c r="D713" s="254">
        <v>4428</v>
      </c>
      <c r="E713" s="254">
        <v>4428</v>
      </c>
      <c r="F713" s="254">
        <v>4428</v>
      </c>
      <c r="G713" s="254">
        <v>4428</v>
      </c>
      <c r="H713" s="253">
        <v>4428</v>
      </c>
      <c r="I713" s="467">
        <v>4428</v>
      </c>
      <c r="J713" s="467">
        <v>4428</v>
      </c>
      <c r="K713" s="254">
        <v>4428</v>
      </c>
      <c r="L713" s="254">
        <v>4428</v>
      </c>
      <c r="M713" s="255">
        <v>4428</v>
      </c>
      <c r="N713" s="253">
        <v>4428</v>
      </c>
      <c r="O713" s="254">
        <v>4428</v>
      </c>
      <c r="P713" s="254">
        <v>4428</v>
      </c>
      <c r="Q713" s="254">
        <v>4428</v>
      </c>
      <c r="R713" s="254">
        <v>4428</v>
      </c>
      <c r="S713" s="254">
        <v>4428</v>
      </c>
      <c r="T713" s="256">
        <v>4428</v>
      </c>
      <c r="U713" s="530"/>
      <c r="V713" s="530"/>
      <c r="W713" s="530"/>
    </row>
    <row r="714" spans="1:23" x14ac:dyDescent="0.2">
      <c r="A714" s="257" t="s">
        <v>6</v>
      </c>
      <c r="B714" s="258">
        <v>4880.8108108108108</v>
      </c>
      <c r="C714" s="259">
        <v>4916.9444444444443</v>
      </c>
      <c r="D714" s="259">
        <v>4783.333333333333</v>
      </c>
      <c r="E714" s="259">
        <v>4594.2857142857147</v>
      </c>
      <c r="F714" s="259">
        <v>4873.8461538461543</v>
      </c>
      <c r="G714" s="259">
        <v>4624.1935483870966</v>
      </c>
      <c r="H714" s="258">
        <v>4889.2682926829266</v>
      </c>
      <c r="I714" s="468">
        <v>4704.8571428571431</v>
      </c>
      <c r="J714" s="468">
        <v>5045.8536585365855</v>
      </c>
      <c r="K714" s="259">
        <v>4817.8571428571431</v>
      </c>
      <c r="L714" s="259">
        <v>4874.6153846153848</v>
      </c>
      <c r="M714" s="260">
        <v>5013.636363636364</v>
      </c>
      <c r="N714" s="258">
        <v>4779.7058823529414</v>
      </c>
      <c r="O714" s="259">
        <v>4917.8378378378375</v>
      </c>
      <c r="P714" s="259">
        <v>4854.7368421052633</v>
      </c>
      <c r="Q714" s="259">
        <v>4988.5714285714284</v>
      </c>
      <c r="R714" s="259">
        <v>4681.6216216216217</v>
      </c>
      <c r="S714" s="259">
        <v>4711.818181818182</v>
      </c>
      <c r="T714" s="261">
        <v>4838.3246073298433</v>
      </c>
      <c r="U714" s="530"/>
      <c r="V714" s="530"/>
      <c r="W714" s="530"/>
    </row>
    <row r="715" spans="1:23" x14ac:dyDescent="0.2">
      <c r="A715" s="248" t="s">
        <v>7</v>
      </c>
      <c r="B715" s="262">
        <v>75.675675675675677</v>
      </c>
      <c r="C715" s="263">
        <v>77.777777777777771</v>
      </c>
      <c r="D715" s="263">
        <v>84.848484848484844</v>
      </c>
      <c r="E715" s="263">
        <v>92.857142857142861</v>
      </c>
      <c r="F715" s="263">
        <v>69.230769230769226</v>
      </c>
      <c r="G715" s="263">
        <v>87.096774193548384</v>
      </c>
      <c r="H715" s="262">
        <v>70.731707317073173</v>
      </c>
      <c r="I715" s="469">
        <v>82.857142857142861</v>
      </c>
      <c r="J715" s="469">
        <v>73.170731707317074</v>
      </c>
      <c r="K715" s="469">
        <v>57.142857142857146</v>
      </c>
      <c r="L715" s="469">
        <v>76.92307692307692</v>
      </c>
      <c r="M715" s="264">
        <v>60.606060606060609</v>
      </c>
      <c r="N715" s="262">
        <v>73.529411764705884</v>
      </c>
      <c r="O715" s="263">
        <v>83.78378378378379</v>
      </c>
      <c r="P715" s="263">
        <v>73.684210526315795</v>
      </c>
      <c r="Q715" s="263">
        <v>35.714285714285715</v>
      </c>
      <c r="R715" s="263">
        <v>78.378378378378372</v>
      </c>
      <c r="S715" s="263">
        <v>87.878787878787875</v>
      </c>
      <c r="T715" s="265">
        <v>72.600349040139619</v>
      </c>
      <c r="U715" s="530"/>
      <c r="V715" s="227"/>
      <c r="W715" s="530"/>
    </row>
    <row r="716" spans="1:23" x14ac:dyDescent="0.2">
      <c r="A716" s="248" t="s">
        <v>8</v>
      </c>
      <c r="B716" s="266">
        <v>8.7109244428576399E-2</v>
      </c>
      <c r="C716" s="267">
        <v>8.8489471303678305E-2</v>
      </c>
      <c r="D716" s="267">
        <v>7.7494183249933082E-2</v>
      </c>
      <c r="E716" s="267">
        <v>6.6151734324653794E-2</v>
      </c>
      <c r="F716" s="267">
        <v>9.4973160995602005E-2</v>
      </c>
      <c r="G716" s="267">
        <v>8.0505047831419943E-2</v>
      </c>
      <c r="H716" s="266">
        <v>8.6095086471805929E-2</v>
      </c>
      <c r="I716" s="455">
        <v>7.7571076000210432E-2</v>
      </c>
      <c r="J716" s="455">
        <v>9.3154501338232693E-2</v>
      </c>
      <c r="K716" s="267">
        <v>0.11948277026542307</v>
      </c>
      <c r="L716" s="267">
        <v>8.0997364729501878E-2</v>
      </c>
      <c r="M716" s="268">
        <v>0.10638163124208516</v>
      </c>
      <c r="N716" s="266">
        <v>7.8894004666656123E-2</v>
      </c>
      <c r="O716" s="267">
        <v>9.0556682861195309E-2</v>
      </c>
      <c r="P716" s="267">
        <v>8.2693698469041427E-2</v>
      </c>
      <c r="Q716" s="267">
        <v>0.12261436397932353</v>
      </c>
      <c r="R716" s="267">
        <v>7.2735561402649224E-2</v>
      </c>
      <c r="S716" s="267">
        <v>6.288116464326228E-2</v>
      </c>
      <c r="T716" s="269">
        <v>9.0297800825649407E-2</v>
      </c>
      <c r="U716" s="530"/>
      <c r="V716" s="227"/>
      <c r="W716" s="530"/>
    </row>
    <row r="717" spans="1:23" x14ac:dyDescent="0.2">
      <c r="A717" s="257" t="s">
        <v>1</v>
      </c>
      <c r="B717" s="270">
        <f>B714/B713*100-100</f>
        <v>10.226079738274848</v>
      </c>
      <c r="C717" s="271">
        <f t="shared" ref="C717:E717" si="234">C714/C713*100-100</f>
        <v>11.042105791428284</v>
      </c>
      <c r="D717" s="271">
        <f t="shared" si="234"/>
        <v>8.0246913580246826</v>
      </c>
      <c r="E717" s="271">
        <f t="shared" si="234"/>
        <v>3.7553232675183921</v>
      </c>
      <c r="F717" s="271">
        <f>F714/F713*100-100</f>
        <v>10.06879299562226</v>
      </c>
      <c r="G717" s="271">
        <f t="shared" ref="G717:T717" si="235">G714/G713*100-100</f>
        <v>4.4307486085613448</v>
      </c>
      <c r="H717" s="270">
        <f t="shared" si="235"/>
        <v>10.417079780553905</v>
      </c>
      <c r="I717" s="271">
        <f t="shared" si="235"/>
        <v>6.2524196670538146</v>
      </c>
      <c r="J717" s="271">
        <f t="shared" si="235"/>
        <v>13.95333465529778</v>
      </c>
      <c r="K717" s="271">
        <f t="shared" si="235"/>
        <v>8.8043618531423533</v>
      </c>
      <c r="L717" s="271">
        <f t="shared" si="235"/>
        <v>10.086164964213751</v>
      </c>
      <c r="M717" s="272">
        <f t="shared" si="235"/>
        <v>13.225753469655913</v>
      </c>
      <c r="N717" s="270">
        <f t="shared" si="235"/>
        <v>7.9427706041766299</v>
      </c>
      <c r="O717" s="271">
        <f t="shared" si="235"/>
        <v>11.062281793989087</v>
      </c>
      <c r="P717" s="271">
        <f t="shared" si="235"/>
        <v>9.6372367232444418</v>
      </c>
      <c r="Q717" s="271">
        <f t="shared" si="235"/>
        <v>12.659698025551691</v>
      </c>
      <c r="R717" s="271">
        <f t="shared" si="235"/>
        <v>5.7276788984106162</v>
      </c>
      <c r="S717" s="271">
        <f t="shared" si="235"/>
        <v>6.4096247023076387</v>
      </c>
      <c r="T717" s="273">
        <f t="shared" si="235"/>
        <v>9.2665900480994452</v>
      </c>
      <c r="U717" s="347"/>
      <c r="V717" s="227"/>
      <c r="W717" s="530"/>
    </row>
    <row r="718" spans="1:23" ht="13.5" thickBot="1" x14ac:dyDescent="0.25">
      <c r="A718" s="274" t="s">
        <v>27</v>
      </c>
      <c r="B718" s="275">
        <f>B714-B701</f>
        <v>172.52509652509616</v>
      </c>
      <c r="C718" s="276">
        <f t="shared" ref="C718:T718" si="236">C714-C701</f>
        <v>111.57859078590809</v>
      </c>
      <c r="D718" s="276">
        <f t="shared" si="236"/>
        <v>163.93939393939399</v>
      </c>
      <c r="E718" s="276">
        <f t="shared" si="236"/>
        <v>-274.04761904761835</v>
      </c>
      <c r="F718" s="276">
        <f t="shared" si="236"/>
        <v>83.602251407130098</v>
      </c>
      <c r="G718" s="276">
        <f t="shared" si="236"/>
        <v>-83.19775596072941</v>
      </c>
      <c r="H718" s="275">
        <f t="shared" si="236"/>
        <v>18.965262379896558</v>
      </c>
      <c r="I718" s="276">
        <f t="shared" si="236"/>
        <v>-158.28571428571377</v>
      </c>
      <c r="J718" s="276">
        <f t="shared" si="236"/>
        <v>126.42508710801394</v>
      </c>
      <c r="K718" s="276">
        <f t="shared" si="236"/>
        <v>252.40259740259808</v>
      </c>
      <c r="L718" s="276">
        <f t="shared" si="236"/>
        <v>-26.813186813186803</v>
      </c>
      <c r="M718" s="277">
        <f t="shared" si="236"/>
        <v>109.06493506493553</v>
      </c>
      <c r="N718" s="275">
        <f t="shared" si="236"/>
        <v>198.59477124183013</v>
      </c>
      <c r="O718" s="276">
        <f t="shared" si="236"/>
        <v>60.190779014307736</v>
      </c>
      <c r="P718" s="276">
        <f t="shared" si="236"/>
        <v>-106.82565789473665</v>
      </c>
      <c r="Q718" s="276">
        <f t="shared" si="236"/>
        <v>338.57142857142844</v>
      </c>
      <c r="R718" s="276">
        <f t="shared" si="236"/>
        <v>-135.87837837837833</v>
      </c>
      <c r="S718" s="276">
        <f t="shared" si="236"/>
        <v>-391.03896103896113</v>
      </c>
      <c r="T718" s="278">
        <f t="shared" si="236"/>
        <v>17.819192167388792</v>
      </c>
      <c r="U718" s="530"/>
      <c r="V718" s="227"/>
      <c r="W718" s="530"/>
    </row>
    <row r="719" spans="1:23" x14ac:dyDescent="0.2">
      <c r="A719" s="279" t="s">
        <v>51</v>
      </c>
      <c r="B719" s="280">
        <v>660</v>
      </c>
      <c r="C719" s="281">
        <v>673</v>
      </c>
      <c r="D719" s="281">
        <v>701</v>
      </c>
      <c r="E719" s="281">
        <v>157</v>
      </c>
      <c r="F719" s="281">
        <v>712</v>
      </c>
      <c r="G719" s="281">
        <v>707</v>
      </c>
      <c r="H719" s="280">
        <v>695</v>
      </c>
      <c r="I719" s="281">
        <v>712</v>
      </c>
      <c r="J719" s="281">
        <v>706</v>
      </c>
      <c r="K719" s="281">
        <v>136</v>
      </c>
      <c r="L719" s="281">
        <v>732</v>
      </c>
      <c r="M719" s="282">
        <v>733</v>
      </c>
      <c r="N719" s="280">
        <v>703</v>
      </c>
      <c r="O719" s="281">
        <v>712</v>
      </c>
      <c r="P719" s="281">
        <v>724</v>
      </c>
      <c r="Q719" s="281">
        <v>163</v>
      </c>
      <c r="R719" s="281">
        <v>728</v>
      </c>
      <c r="S719" s="281">
        <v>730</v>
      </c>
      <c r="T719" s="283">
        <f>SUM(B719:S719)</f>
        <v>11084</v>
      </c>
      <c r="U719" s="227" t="s">
        <v>56</v>
      </c>
      <c r="V719" s="284">
        <f>T706-T719</f>
        <v>0</v>
      </c>
      <c r="W719" s="285">
        <f>V719/T706</f>
        <v>0</v>
      </c>
    </row>
    <row r="720" spans="1:23" x14ac:dyDescent="0.2">
      <c r="A720" s="286" t="s">
        <v>28</v>
      </c>
      <c r="B720" s="322"/>
      <c r="C720" s="242"/>
      <c r="D720" s="242"/>
      <c r="E720" s="242"/>
      <c r="F720" s="242"/>
      <c r="G720" s="242"/>
      <c r="H720" s="244"/>
      <c r="I720" s="242"/>
      <c r="J720" s="242"/>
      <c r="K720" s="242"/>
      <c r="L720" s="242"/>
      <c r="M720" s="372"/>
      <c r="N720" s="244"/>
      <c r="O720" s="242"/>
      <c r="P720" s="242"/>
      <c r="Q720" s="242"/>
      <c r="R720" s="242"/>
      <c r="S720" s="242"/>
      <c r="T720" s="235"/>
      <c r="U720" s="227" t="s">
        <v>57</v>
      </c>
      <c r="V720" s="227"/>
      <c r="W720" s="530"/>
    </row>
    <row r="721" spans="1:23" ht="13.5" thickBot="1" x14ac:dyDescent="0.25">
      <c r="A721" s="287" t="s">
        <v>26</v>
      </c>
      <c r="B721" s="374">
        <f>B720-B707</f>
        <v>0</v>
      </c>
      <c r="C721" s="386">
        <f t="shared" ref="C721:S721" si="237">C720-C707</f>
        <v>0</v>
      </c>
      <c r="D721" s="386">
        <f t="shared" si="237"/>
        <v>0</v>
      </c>
      <c r="E721" s="386">
        <f t="shared" si="237"/>
        <v>0</v>
      </c>
      <c r="F721" s="386">
        <f t="shared" si="237"/>
        <v>0</v>
      </c>
      <c r="G721" s="386">
        <f t="shared" si="237"/>
        <v>0</v>
      </c>
      <c r="H721" s="374">
        <f t="shared" si="237"/>
        <v>0</v>
      </c>
      <c r="I721" s="386">
        <f t="shared" si="237"/>
        <v>0</v>
      </c>
      <c r="J721" s="386">
        <f t="shared" si="237"/>
        <v>0</v>
      </c>
      <c r="K721" s="386">
        <f t="shared" si="237"/>
        <v>0</v>
      </c>
      <c r="L721" s="386">
        <f t="shared" si="237"/>
        <v>0</v>
      </c>
      <c r="M721" s="387">
        <f t="shared" si="237"/>
        <v>0</v>
      </c>
      <c r="N721" s="374">
        <f t="shared" si="237"/>
        <v>0</v>
      </c>
      <c r="O721" s="386">
        <f t="shared" si="237"/>
        <v>0</v>
      </c>
      <c r="P721" s="386">
        <f t="shared" si="237"/>
        <v>0</v>
      </c>
      <c r="Q721" s="386">
        <f t="shared" si="237"/>
        <v>0</v>
      </c>
      <c r="R721" s="386">
        <f t="shared" si="237"/>
        <v>0</v>
      </c>
      <c r="S721" s="386">
        <f t="shared" si="237"/>
        <v>0</v>
      </c>
      <c r="T721" s="236"/>
      <c r="U721" s="227" t="s">
        <v>26</v>
      </c>
      <c r="V721" s="227">
        <f>V720-V707</f>
        <v>0</v>
      </c>
      <c r="W721" s="530"/>
    </row>
  </sheetData>
  <mergeCells count="244">
    <mergeCell ref="B711:G711"/>
    <mergeCell ref="H711:M711"/>
    <mergeCell ref="N711:S711"/>
    <mergeCell ref="B659:G659"/>
    <mergeCell ref="H659:M659"/>
    <mergeCell ref="N659:S659"/>
    <mergeCell ref="B646:G646"/>
    <mergeCell ref="H646:M646"/>
    <mergeCell ref="N646:S646"/>
    <mergeCell ref="B633:G633"/>
    <mergeCell ref="H633:M633"/>
    <mergeCell ref="N633:S633"/>
    <mergeCell ref="B555:G555"/>
    <mergeCell ref="H555:M555"/>
    <mergeCell ref="N555:S555"/>
    <mergeCell ref="B542:G542"/>
    <mergeCell ref="H542:M542"/>
    <mergeCell ref="N542:S542"/>
    <mergeCell ref="B568:G568"/>
    <mergeCell ref="H568:M568"/>
    <mergeCell ref="N568:S568"/>
    <mergeCell ref="AC338:AC339"/>
    <mergeCell ref="AD338:AD339"/>
    <mergeCell ref="A339:A340"/>
    <mergeCell ref="F339:F340"/>
    <mergeCell ref="G339:G340"/>
    <mergeCell ref="H339:H340"/>
    <mergeCell ref="I339:I340"/>
    <mergeCell ref="J339:J340"/>
    <mergeCell ref="Z340:Z342"/>
    <mergeCell ref="AA340:AA342"/>
    <mergeCell ref="AB340:AB342"/>
    <mergeCell ref="AC340:AC342"/>
    <mergeCell ref="A341:A342"/>
    <mergeCell ref="F341:F342"/>
    <mergeCell ref="G341:G342"/>
    <mergeCell ref="H341:H342"/>
    <mergeCell ref="I341:I342"/>
    <mergeCell ref="J341:J342"/>
    <mergeCell ref="U338:U339"/>
    <mergeCell ref="Z338:Z339"/>
    <mergeCell ref="AA338:AA339"/>
    <mergeCell ref="AB338:AB339"/>
    <mergeCell ref="S339:S340"/>
    <mergeCell ref="T339:T340"/>
    <mergeCell ref="AD333:AD334"/>
    <mergeCell ref="K335:K337"/>
    <mergeCell ref="P335:P337"/>
    <mergeCell ref="R335:R337"/>
    <mergeCell ref="S335:S337"/>
    <mergeCell ref="T335:T337"/>
    <mergeCell ref="U335:U336"/>
    <mergeCell ref="Z335:Z336"/>
    <mergeCell ref="AA335:AA336"/>
    <mergeCell ref="AB335:AB336"/>
    <mergeCell ref="AC335:AC336"/>
    <mergeCell ref="AD335:AD336"/>
    <mergeCell ref="S333:S334"/>
    <mergeCell ref="T333:T334"/>
    <mergeCell ref="U333:U334"/>
    <mergeCell ref="Z333:Z334"/>
    <mergeCell ref="AA333:AA334"/>
    <mergeCell ref="K333:K334"/>
    <mergeCell ref="P333:P334"/>
    <mergeCell ref="Q333:Q334"/>
    <mergeCell ref="R333:R334"/>
    <mergeCell ref="AB333:AB334"/>
    <mergeCell ref="AC333:AC334"/>
    <mergeCell ref="A333:A335"/>
    <mergeCell ref="F333:F335"/>
    <mergeCell ref="G333:G335"/>
    <mergeCell ref="H333:H335"/>
    <mergeCell ref="I333:I335"/>
    <mergeCell ref="Q335:Q337"/>
    <mergeCell ref="J336:J337"/>
    <mergeCell ref="A336:A337"/>
    <mergeCell ref="F336:F337"/>
    <mergeCell ref="G336:G337"/>
    <mergeCell ref="H336:H337"/>
    <mergeCell ref="I336:I337"/>
    <mergeCell ref="J333:J335"/>
    <mergeCell ref="Z331:Z332"/>
    <mergeCell ref="AA331:AA332"/>
    <mergeCell ref="AB331:AB332"/>
    <mergeCell ref="AC331:AC332"/>
    <mergeCell ref="AD331:AD332"/>
    <mergeCell ref="A329:J329"/>
    <mergeCell ref="K329:T329"/>
    <mergeCell ref="U329:AD329"/>
    <mergeCell ref="A331:A332"/>
    <mergeCell ref="F331:F332"/>
    <mergeCell ref="G331:G332"/>
    <mergeCell ref="H331:H332"/>
    <mergeCell ref="I331:I332"/>
    <mergeCell ref="J331:J332"/>
    <mergeCell ref="K331:K332"/>
    <mergeCell ref="P331:P332"/>
    <mergeCell ref="Q331:Q332"/>
    <mergeCell ref="R331:R332"/>
    <mergeCell ref="S331:S332"/>
    <mergeCell ref="T331:T332"/>
    <mergeCell ref="U331:U332"/>
    <mergeCell ref="V34:AB36"/>
    <mergeCell ref="L55:S55"/>
    <mergeCell ref="B55:K55"/>
    <mergeCell ref="V48:AB50"/>
    <mergeCell ref="X55:Y55"/>
    <mergeCell ref="B39:I39"/>
    <mergeCell ref="J39:Q39"/>
    <mergeCell ref="K115:N115"/>
    <mergeCell ref="B272:I272"/>
    <mergeCell ref="J272:M272"/>
    <mergeCell ref="B187:I187"/>
    <mergeCell ref="J187:M187"/>
    <mergeCell ref="N187:W187"/>
    <mergeCell ref="B157:J157"/>
    <mergeCell ref="K157:N157"/>
    <mergeCell ref="O157:W157"/>
    <mergeCell ref="N173:W173"/>
    <mergeCell ref="J173:M173"/>
    <mergeCell ref="B173:I173"/>
    <mergeCell ref="N272:U272"/>
    <mergeCell ref="B258:I258"/>
    <mergeCell ref="J258:M258"/>
    <mergeCell ref="N258:U258"/>
    <mergeCell ref="B244:I244"/>
    <mergeCell ref="B115:J115"/>
    <mergeCell ref="O115:W115"/>
    <mergeCell ref="B100:I100"/>
    <mergeCell ref="J100:M100"/>
    <mergeCell ref="N100:U100"/>
    <mergeCell ref="B143:J143"/>
    <mergeCell ref="K143:N143"/>
    <mergeCell ref="O143:W143"/>
    <mergeCell ref="K129:N129"/>
    <mergeCell ref="O129:W129"/>
    <mergeCell ref="B129:J129"/>
    <mergeCell ref="F2:I2"/>
    <mergeCell ref="B9:I9"/>
    <mergeCell ref="J9:S9"/>
    <mergeCell ref="B25:I25"/>
    <mergeCell ref="J25:Q25"/>
    <mergeCell ref="J86:M86"/>
    <mergeCell ref="B86:I86"/>
    <mergeCell ref="N86:U86"/>
    <mergeCell ref="B70:K70"/>
    <mergeCell ref="L70:U70"/>
    <mergeCell ref="B286:I286"/>
    <mergeCell ref="J286:M286"/>
    <mergeCell ref="N286:U286"/>
    <mergeCell ref="N201:W201"/>
    <mergeCell ref="B215:I215"/>
    <mergeCell ref="J215:M215"/>
    <mergeCell ref="N215:W215"/>
    <mergeCell ref="J244:M244"/>
    <mergeCell ref="N244:U244"/>
    <mergeCell ref="B230:I230"/>
    <mergeCell ref="J230:M230"/>
    <mergeCell ref="N230:U230"/>
    <mergeCell ref="B201:I201"/>
    <mergeCell ref="J201:M201"/>
    <mergeCell ref="B300:I300"/>
    <mergeCell ref="J300:M300"/>
    <mergeCell ref="N300:U300"/>
    <mergeCell ref="K341:K343"/>
    <mergeCell ref="P341:P343"/>
    <mergeCell ref="Q341:Q343"/>
    <mergeCell ref="R341:R343"/>
    <mergeCell ref="S341:S343"/>
    <mergeCell ref="T341:T343"/>
    <mergeCell ref="K339:K340"/>
    <mergeCell ref="P339:P340"/>
    <mergeCell ref="Q339:Q340"/>
    <mergeCell ref="R339:R340"/>
    <mergeCell ref="U340:U342"/>
    <mergeCell ref="B314:I314"/>
    <mergeCell ref="J314:M314"/>
    <mergeCell ref="N314:U314"/>
    <mergeCell ref="H347:M347"/>
    <mergeCell ref="B347:G347"/>
    <mergeCell ref="N347:S347"/>
    <mergeCell ref="B399:G399"/>
    <mergeCell ref="H399:M399"/>
    <mergeCell ref="N399:S399"/>
    <mergeCell ref="B386:G386"/>
    <mergeCell ref="H386:M386"/>
    <mergeCell ref="N386:S386"/>
    <mergeCell ref="B360:G360"/>
    <mergeCell ref="H360:M360"/>
    <mergeCell ref="N360:S360"/>
    <mergeCell ref="B373:G373"/>
    <mergeCell ref="H373:M373"/>
    <mergeCell ref="N373:S373"/>
    <mergeCell ref="B620:G620"/>
    <mergeCell ref="H620:M620"/>
    <mergeCell ref="N620:S620"/>
    <mergeCell ref="B412:G412"/>
    <mergeCell ref="H412:M412"/>
    <mergeCell ref="N412:S412"/>
    <mergeCell ref="B607:G607"/>
    <mergeCell ref="H607:M607"/>
    <mergeCell ref="N607:S607"/>
    <mergeCell ref="B594:G594"/>
    <mergeCell ref="H594:M594"/>
    <mergeCell ref="N594:S594"/>
    <mergeCell ref="B581:G581"/>
    <mergeCell ref="H581:M581"/>
    <mergeCell ref="N581:S581"/>
    <mergeCell ref="B438:G438"/>
    <mergeCell ref="H438:M438"/>
    <mergeCell ref="N438:S438"/>
    <mergeCell ref="B477:G477"/>
    <mergeCell ref="H477:M477"/>
    <mergeCell ref="N477:S477"/>
    <mergeCell ref="B464:G464"/>
    <mergeCell ref="H464:M464"/>
    <mergeCell ref="N464:S464"/>
    <mergeCell ref="B425:G425"/>
    <mergeCell ref="H425:M425"/>
    <mergeCell ref="N425:S425"/>
    <mergeCell ref="B529:G529"/>
    <mergeCell ref="H529:M529"/>
    <mergeCell ref="N529:S529"/>
    <mergeCell ref="B503:G503"/>
    <mergeCell ref="H503:M503"/>
    <mergeCell ref="N503:S503"/>
    <mergeCell ref="B490:G490"/>
    <mergeCell ref="H490:M490"/>
    <mergeCell ref="N490:S490"/>
    <mergeCell ref="B516:G516"/>
    <mergeCell ref="H516:M516"/>
    <mergeCell ref="N516:S516"/>
    <mergeCell ref="B451:G451"/>
    <mergeCell ref="H451:M451"/>
    <mergeCell ref="N451:S451"/>
    <mergeCell ref="B698:G698"/>
    <mergeCell ref="H698:M698"/>
    <mergeCell ref="N698:S698"/>
    <mergeCell ref="B685:G685"/>
    <mergeCell ref="H685:M685"/>
    <mergeCell ref="N685:S685"/>
    <mergeCell ref="B672:G672"/>
    <mergeCell ref="H672:M672"/>
    <mergeCell ref="N672:S672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X813"/>
  <sheetViews>
    <sheetView showGridLines="0" topLeftCell="A783" zoomScale="73" zoomScaleNormal="73" workbookViewId="0">
      <selection activeCell="O815" sqref="O815"/>
    </sheetView>
  </sheetViews>
  <sheetFormatPr baseColWidth="10" defaultColWidth="19.85546875" defaultRowHeight="12.75" x14ac:dyDescent="0.2"/>
  <cols>
    <col min="1" max="1" width="16.85546875" style="288" customWidth="1"/>
    <col min="2" max="7" width="9.140625" style="288" customWidth="1"/>
    <col min="8" max="8" width="12.85546875" style="288" bestFit="1" customWidth="1"/>
    <col min="9" max="20" width="9.140625" style="288" customWidth="1"/>
    <col min="21" max="21" width="11.140625" style="288" bestFit="1" customWidth="1"/>
    <col min="22" max="22" width="9.42578125" style="288" customWidth="1"/>
    <col min="23" max="23" width="10.28515625" style="288" customWidth="1"/>
    <col min="24" max="26" width="6.5703125" style="288" customWidth="1"/>
    <col min="27" max="16384" width="19.85546875" style="288"/>
  </cols>
  <sheetData>
    <row r="1" spans="1:7" x14ac:dyDescent="0.2">
      <c r="A1" s="288" t="s">
        <v>58</v>
      </c>
    </row>
    <row r="2" spans="1:7" x14ac:dyDescent="0.2">
      <c r="A2" s="288" t="s">
        <v>59</v>
      </c>
      <c r="B2" s="241">
        <v>32</v>
      </c>
    </row>
    <row r="3" spans="1:7" x14ac:dyDescent="0.2">
      <c r="A3" s="288" t="s">
        <v>7</v>
      </c>
      <c r="B3" s="288">
        <v>88</v>
      </c>
    </row>
    <row r="4" spans="1:7" x14ac:dyDescent="0.2">
      <c r="A4" s="288" t="s">
        <v>60</v>
      </c>
      <c r="B4" s="288">
        <v>3344</v>
      </c>
    </row>
    <row r="6" spans="1:7" x14ac:dyDescent="0.2">
      <c r="A6" s="246" t="s">
        <v>61</v>
      </c>
      <c r="B6" s="241">
        <v>32</v>
      </c>
      <c r="C6" s="241">
        <v>32</v>
      </c>
      <c r="D6" s="241">
        <v>32</v>
      </c>
      <c r="E6" s="241">
        <v>32</v>
      </c>
      <c r="F6" s="241">
        <v>32</v>
      </c>
      <c r="G6" s="241"/>
    </row>
    <row r="7" spans="1:7" x14ac:dyDescent="0.2">
      <c r="A7" s="246" t="s">
        <v>62</v>
      </c>
      <c r="B7" s="241">
        <v>30</v>
      </c>
      <c r="C7" s="241">
        <v>30</v>
      </c>
      <c r="D7" s="241">
        <v>30</v>
      </c>
      <c r="E7" s="241">
        <v>30</v>
      </c>
      <c r="F7" s="241">
        <v>30</v>
      </c>
    </row>
    <row r="8" spans="1:7" ht="13.5" thickBot="1" x14ac:dyDescent="0.25">
      <c r="A8" s="246"/>
    </row>
    <row r="9" spans="1:7" ht="13.5" thickBot="1" x14ac:dyDescent="0.25">
      <c r="A9" s="295" t="s">
        <v>49</v>
      </c>
      <c r="B9" s="539" t="s">
        <v>53</v>
      </c>
      <c r="C9" s="540"/>
      <c r="D9" s="540"/>
      <c r="E9" s="540"/>
      <c r="F9" s="541"/>
      <c r="G9" s="313" t="s">
        <v>0</v>
      </c>
    </row>
    <row r="10" spans="1:7" x14ac:dyDescent="0.2">
      <c r="A10" s="226" t="s">
        <v>2</v>
      </c>
      <c r="B10" s="315">
        <v>1</v>
      </c>
      <c r="C10" s="238">
        <v>2</v>
      </c>
      <c r="D10" s="238">
        <v>3</v>
      </c>
      <c r="E10" s="238">
        <v>4</v>
      </c>
      <c r="F10" s="238">
        <v>5</v>
      </c>
      <c r="G10" s="237"/>
    </row>
    <row r="11" spans="1:7" x14ac:dyDescent="0.2">
      <c r="A11" s="301" t="s">
        <v>3</v>
      </c>
      <c r="B11" s="316">
        <v>140</v>
      </c>
      <c r="C11" s="317">
        <v>140</v>
      </c>
      <c r="D11" s="318">
        <v>140</v>
      </c>
      <c r="E11" s="318">
        <v>140</v>
      </c>
      <c r="F11" s="318">
        <v>140</v>
      </c>
      <c r="G11" s="319">
        <v>140</v>
      </c>
    </row>
    <row r="12" spans="1:7" x14ac:dyDescent="0.2">
      <c r="A12" s="303" t="s">
        <v>6</v>
      </c>
      <c r="B12" s="320">
        <v>140.38461538461539</v>
      </c>
      <c r="C12" s="321">
        <v>143.13846153846154</v>
      </c>
      <c r="D12" s="321">
        <v>141.84375</v>
      </c>
      <c r="E12" s="321">
        <v>142.3125</v>
      </c>
      <c r="F12" s="321">
        <v>147.84848484848484</v>
      </c>
      <c r="G12" s="261">
        <v>143.08823529411765</v>
      </c>
    </row>
    <row r="13" spans="1:7" x14ac:dyDescent="0.2">
      <c r="A13" s="226" t="s">
        <v>7</v>
      </c>
      <c r="B13" s="322">
        <v>50.769230769230766</v>
      </c>
      <c r="C13" s="323">
        <v>72.307692307692307</v>
      </c>
      <c r="D13" s="324">
        <v>60.9375</v>
      </c>
      <c r="E13" s="324">
        <v>61.25</v>
      </c>
      <c r="F13" s="324">
        <v>66.666666666666671</v>
      </c>
      <c r="G13" s="325">
        <v>62.941176470588232</v>
      </c>
    </row>
    <row r="14" spans="1:7" x14ac:dyDescent="0.2">
      <c r="A14" s="226" t="s">
        <v>8</v>
      </c>
      <c r="B14" s="266">
        <v>0.13506065719580099</v>
      </c>
      <c r="C14" s="267">
        <v>0.10751955443913461</v>
      </c>
      <c r="D14" s="326">
        <v>0.12228275829353515</v>
      </c>
      <c r="E14" s="326">
        <v>0.12026691608676157</v>
      </c>
      <c r="F14" s="326">
        <v>0.10182512618100588</v>
      </c>
      <c r="G14" s="327">
        <v>0.11897053902688623</v>
      </c>
    </row>
    <row r="15" spans="1:7" x14ac:dyDescent="0.2">
      <c r="A15" s="303" t="s">
        <v>1</v>
      </c>
      <c r="B15" s="270">
        <f t="shared" ref="B15:G15" si="0">B12/B11*100-100</f>
        <v>0.2747252747252702</v>
      </c>
      <c r="C15" s="271">
        <f t="shared" si="0"/>
        <v>2.241758241758248</v>
      </c>
      <c r="D15" s="271">
        <f t="shared" si="0"/>
        <v>1.3169642857142776</v>
      </c>
      <c r="E15" s="271">
        <f t="shared" si="0"/>
        <v>1.6517857142857224</v>
      </c>
      <c r="F15" s="271">
        <f t="shared" ref="F15" si="1">F12/F11*100-100</f>
        <v>5.6060606060605949</v>
      </c>
      <c r="G15" s="273">
        <f t="shared" si="0"/>
        <v>2.2058823529411882</v>
      </c>
    </row>
    <row r="16" spans="1:7" ht="13.5" thickBot="1" x14ac:dyDescent="0.25">
      <c r="A16" s="226" t="s">
        <v>27</v>
      </c>
      <c r="B16" s="275">
        <f>B12-B6</f>
        <v>108.38461538461539</v>
      </c>
      <c r="C16" s="276">
        <f t="shared" ref="C16:G16" si="2">C12-C6</f>
        <v>111.13846153846154</v>
      </c>
      <c r="D16" s="276">
        <f t="shared" si="2"/>
        <v>109.84375</v>
      </c>
      <c r="E16" s="276">
        <f t="shared" si="2"/>
        <v>110.3125</v>
      </c>
      <c r="F16" s="276">
        <f t="shared" ref="F16" si="3">F12-F6</f>
        <v>115.84848484848484</v>
      </c>
      <c r="G16" s="278">
        <f t="shared" si="2"/>
        <v>143.08823529411765</v>
      </c>
    </row>
    <row r="17" spans="1:10" x14ac:dyDescent="0.2">
      <c r="A17" s="308" t="s">
        <v>52</v>
      </c>
      <c r="B17" s="280">
        <v>623</v>
      </c>
      <c r="C17" s="281">
        <v>619</v>
      </c>
      <c r="D17" s="281">
        <v>624</v>
      </c>
      <c r="E17" s="281">
        <v>627</v>
      </c>
      <c r="F17" s="328">
        <v>618</v>
      </c>
      <c r="G17" s="329">
        <f>SUM(B17:F17)</f>
        <v>3111</v>
      </c>
      <c r="H17" s="288" t="s">
        <v>56</v>
      </c>
      <c r="I17" s="330">
        <f>B4-G17</f>
        <v>233</v>
      </c>
      <c r="J17" s="331">
        <f>I17/B4</f>
        <v>6.9677033492822962E-2</v>
      </c>
    </row>
    <row r="18" spans="1:10" x14ac:dyDescent="0.2">
      <c r="A18" s="308" t="s">
        <v>28</v>
      </c>
      <c r="B18" s="231">
        <v>65</v>
      </c>
      <c r="C18" s="289">
        <v>65</v>
      </c>
      <c r="D18" s="289">
        <v>65</v>
      </c>
      <c r="E18" s="289">
        <v>65</v>
      </c>
      <c r="F18" s="289">
        <v>65</v>
      </c>
      <c r="G18" s="235"/>
      <c r="H18" s="288" t="s">
        <v>57</v>
      </c>
      <c r="I18" s="288">
        <v>29.99</v>
      </c>
    </row>
    <row r="19" spans="1:10" ht="13.5" thickBot="1" x14ac:dyDescent="0.25">
      <c r="A19" s="311" t="s">
        <v>26</v>
      </c>
      <c r="B19" s="229">
        <f>B18-B7</f>
        <v>35</v>
      </c>
      <c r="C19" s="230">
        <f>C18-C7</f>
        <v>35</v>
      </c>
      <c r="D19" s="230">
        <f>D18-D7</f>
        <v>35</v>
      </c>
      <c r="E19" s="230">
        <f>E18-E7</f>
        <v>35</v>
      </c>
      <c r="F19" s="230">
        <f>F18-F7</f>
        <v>35</v>
      </c>
      <c r="G19" s="236"/>
      <c r="H19" s="288" t="s">
        <v>26</v>
      </c>
    </row>
    <row r="21" spans="1:10" ht="13.5" thickBot="1" x14ac:dyDescent="0.25"/>
    <row r="22" spans="1:10" s="349" customFormat="1" ht="13.5" thickBot="1" x14ac:dyDescent="0.25">
      <c r="A22" s="295" t="s">
        <v>65</v>
      </c>
      <c r="B22" s="539" t="s">
        <v>53</v>
      </c>
      <c r="C22" s="540"/>
      <c r="D22" s="540"/>
      <c r="E22" s="540"/>
      <c r="F22" s="541"/>
      <c r="G22" s="313" t="s">
        <v>0</v>
      </c>
    </row>
    <row r="23" spans="1:10" s="349" customFormat="1" x14ac:dyDescent="0.2">
      <c r="A23" s="226" t="s">
        <v>2</v>
      </c>
      <c r="B23" s="315">
        <v>1</v>
      </c>
      <c r="C23" s="238">
        <v>2</v>
      </c>
      <c r="D23" s="238">
        <v>3</v>
      </c>
      <c r="E23" s="238">
        <v>4</v>
      </c>
      <c r="F23" s="238">
        <v>5</v>
      </c>
      <c r="G23" s="237"/>
    </row>
    <row r="24" spans="1:10" s="349" customFormat="1" x14ac:dyDescent="0.2">
      <c r="A24" s="301" t="s">
        <v>3</v>
      </c>
      <c r="B24" s="316">
        <v>300</v>
      </c>
      <c r="C24" s="317">
        <v>300</v>
      </c>
      <c r="D24" s="318">
        <v>300</v>
      </c>
      <c r="E24" s="318">
        <v>300</v>
      </c>
      <c r="F24" s="318">
        <v>300</v>
      </c>
      <c r="G24" s="319">
        <v>300</v>
      </c>
    </row>
    <row r="25" spans="1:10" s="349" customFormat="1" x14ac:dyDescent="0.2">
      <c r="A25" s="303" t="s">
        <v>6</v>
      </c>
      <c r="B25" s="320">
        <v>393.87096774193549</v>
      </c>
      <c r="C25" s="321">
        <v>390</v>
      </c>
      <c r="D25" s="321">
        <v>398.09523809523807</v>
      </c>
      <c r="E25" s="321">
        <v>396.89655172413791</v>
      </c>
      <c r="F25" s="321">
        <v>413.07692307692309</v>
      </c>
      <c r="G25" s="261">
        <v>398.54838709677421</v>
      </c>
    </row>
    <row r="26" spans="1:10" s="349" customFormat="1" x14ac:dyDescent="0.2">
      <c r="A26" s="226" t="s">
        <v>7</v>
      </c>
      <c r="B26" s="322">
        <v>69.354838709677423</v>
      </c>
      <c r="C26" s="323">
        <v>61.29032258064516</v>
      </c>
      <c r="D26" s="324">
        <v>80.952380952380949</v>
      </c>
      <c r="E26" s="324">
        <v>87.931034482758619</v>
      </c>
      <c r="F26" s="324">
        <v>72.307692307692307</v>
      </c>
      <c r="G26" s="325">
        <v>74.838709677419359</v>
      </c>
    </row>
    <row r="27" spans="1:10" s="349" customFormat="1" x14ac:dyDescent="0.2">
      <c r="A27" s="226" t="s">
        <v>8</v>
      </c>
      <c r="B27" s="266">
        <v>9.7838895005458268E-2</v>
      </c>
      <c r="C27" s="267">
        <v>9.780089226481363E-2</v>
      </c>
      <c r="D27" s="326">
        <v>7.4336114537269973E-2</v>
      </c>
      <c r="E27" s="326">
        <v>6.7348166729048128E-2</v>
      </c>
      <c r="F27" s="326">
        <v>8.2442993002527873E-2</v>
      </c>
      <c r="G27" s="327">
        <v>8.7156755342980632E-2</v>
      </c>
    </row>
    <row r="28" spans="1:10" s="349" customFormat="1" x14ac:dyDescent="0.2">
      <c r="A28" s="303" t="s">
        <v>1</v>
      </c>
      <c r="B28" s="270">
        <f t="shared" ref="B28:G28" si="4">B25/B24*100-100</f>
        <v>31.290322580645181</v>
      </c>
      <c r="C28" s="271">
        <f t="shared" si="4"/>
        <v>30</v>
      </c>
      <c r="D28" s="271">
        <f t="shared" si="4"/>
        <v>32.698412698412682</v>
      </c>
      <c r="E28" s="271">
        <f t="shared" si="4"/>
        <v>32.298850574712645</v>
      </c>
      <c r="F28" s="271">
        <f t="shared" si="4"/>
        <v>37.692307692307679</v>
      </c>
      <c r="G28" s="273">
        <f t="shared" si="4"/>
        <v>32.849462365591421</v>
      </c>
    </row>
    <row r="29" spans="1:10" s="349" customFormat="1" ht="13.5" thickBot="1" x14ac:dyDescent="0.25">
      <c r="A29" s="226" t="s">
        <v>27</v>
      </c>
      <c r="B29" s="275">
        <f>B25-B12</f>
        <v>253.4863523573201</v>
      </c>
      <c r="C29" s="276">
        <f t="shared" ref="C29:G29" si="5">C25-C12</f>
        <v>246.86153846153846</v>
      </c>
      <c r="D29" s="276">
        <f t="shared" si="5"/>
        <v>256.25148809523807</v>
      </c>
      <c r="E29" s="276">
        <f t="shared" si="5"/>
        <v>254.58405172413791</v>
      </c>
      <c r="F29" s="276">
        <f t="shared" si="5"/>
        <v>265.22843822843822</v>
      </c>
      <c r="G29" s="278">
        <f t="shared" si="5"/>
        <v>255.46015180265655</v>
      </c>
    </row>
    <row r="30" spans="1:10" s="349" customFormat="1" x14ac:dyDescent="0.2">
      <c r="A30" s="308" t="s">
        <v>52</v>
      </c>
      <c r="B30" s="280">
        <v>619</v>
      </c>
      <c r="C30" s="281">
        <v>614</v>
      </c>
      <c r="D30" s="281">
        <v>619</v>
      </c>
      <c r="E30" s="281">
        <v>622</v>
      </c>
      <c r="F30" s="328">
        <v>614</v>
      </c>
      <c r="G30" s="329">
        <f>SUM(B30:F30)</f>
        <v>3088</v>
      </c>
      <c r="H30" s="349" t="s">
        <v>56</v>
      </c>
      <c r="I30" s="330">
        <f>G17-G30</f>
        <v>23</v>
      </c>
      <c r="J30" s="331">
        <f>I30/G17</f>
        <v>7.3931211828993891E-3</v>
      </c>
    </row>
    <row r="31" spans="1:10" s="349" customFormat="1" x14ac:dyDescent="0.2">
      <c r="A31" s="308" t="s">
        <v>28</v>
      </c>
      <c r="B31" s="231">
        <v>95</v>
      </c>
      <c r="C31" s="289">
        <v>95</v>
      </c>
      <c r="D31" s="289">
        <v>95</v>
      </c>
      <c r="E31" s="289">
        <v>95</v>
      </c>
      <c r="F31" s="289">
        <v>95</v>
      </c>
      <c r="G31" s="235"/>
      <c r="H31" s="349" t="s">
        <v>57</v>
      </c>
      <c r="I31" s="349">
        <v>65.34</v>
      </c>
    </row>
    <row r="32" spans="1:10" s="349" customFormat="1" ht="13.5" thickBot="1" x14ac:dyDescent="0.25">
      <c r="A32" s="311" t="s">
        <v>26</v>
      </c>
      <c r="B32" s="229">
        <f>B31-B18</f>
        <v>30</v>
      </c>
      <c r="C32" s="230">
        <f t="shared" ref="C32:F32" si="6">C31-C18</f>
        <v>30</v>
      </c>
      <c r="D32" s="230">
        <f t="shared" si="6"/>
        <v>30</v>
      </c>
      <c r="E32" s="230">
        <f t="shared" si="6"/>
        <v>30</v>
      </c>
      <c r="F32" s="230">
        <f t="shared" si="6"/>
        <v>30</v>
      </c>
      <c r="G32" s="236"/>
      <c r="H32" s="349" t="s">
        <v>26</v>
      </c>
      <c r="I32" s="349">
        <f>I31-I18</f>
        <v>35.350000000000009</v>
      </c>
    </row>
    <row r="34" spans="1:10" ht="13.5" thickBot="1" x14ac:dyDescent="0.25"/>
    <row r="35" spans="1:10" s="360" customFormat="1" ht="13.5" thickBot="1" x14ac:dyDescent="0.25">
      <c r="A35" s="295" t="s">
        <v>68</v>
      </c>
      <c r="B35" s="539" t="s">
        <v>53</v>
      </c>
      <c r="C35" s="540"/>
      <c r="D35" s="540"/>
      <c r="E35" s="540"/>
      <c r="F35" s="541"/>
      <c r="G35" s="313" t="s">
        <v>0</v>
      </c>
    </row>
    <row r="36" spans="1:10" s="360" customFormat="1" x14ac:dyDescent="0.2">
      <c r="A36" s="226" t="s">
        <v>2</v>
      </c>
      <c r="B36" s="315">
        <v>1</v>
      </c>
      <c r="C36" s="238">
        <v>2</v>
      </c>
      <c r="D36" s="238">
        <v>3</v>
      </c>
      <c r="E36" s="238">
        <v>4</v>
      </c>
      <c r="F36" s="238">
        <v>5</v>
      </c>
      <c r="G36" s="237"/>
    </row>
    <row r="37" spans="1:10" s="360" customFormat="1" x14ac:dyDescent="0.2">
      <c r="A37" s="301" t="s">
        <v>3</v>
      </c>
      <c r="B37" s="316">
        <v>490</v>
      </c>
      <c r="C37" s="317">
        <v>490</v>
      </c>
      <c r="D37" s="318">
        <v>490</v>
      </c>
      <c r="E37" s="318">
        <v>490</v>
      </c>
      <c r="F37" s="318">
        <v>490</v>
      </c>
      <c r="G37" s="319">
        <v>490</v>
      </c>
    </row>
    <row r="38" spans="1:10" s="360" customFormat="1" x14ac:dyDescent="0.2">
      <c r="A38" s="303" t="s">
        <v>6</v>
      </c>
      <c r="B38" s="320">
        <v>773.98026315789468</v>
      </c>
      <c r="C38" s="321"/>
      <c r="D38" s="321"/>
      <c r="E38" s="321"/>
      <c r="F38" s="321"/>
      <c r="G38" s="261">
        <v>773.98026315789468</v>
      </c>
    </row>
    <row r="39" spans="1:10" s="360" customFormat="1" x14ac:dyDescent="0.2">
      <c r="A39" s="226" t="s">
        <v>7</v>
      </c>
      <c r="B39" s="322">
        <v>64.80263157894737</v>
      </c>
      <c r="C39" s="323"/>
      <c r="D39" s="324"/>
      <c r="E39" s="324"/>
      <c r="F39" s="324"/>
      <c r="G39" s="325">
        <v>64.80263157894737</v>
      </c>
    </row>
    <row r="40" spans="1:10" s="360" customFormat="1" x14ac:dyDescent="0.2">
      <c r="A40" s="226" t="s">
        <v>8</v>
      </c>
      <c r="B40" s="266">
        <v>0.11221303089055369</v>
      </c>
      <c r="C40" s="267"/>
      <c r="D40" s="326"/>
      <c r="E40" s="326"/>
      <c r="F40" s="326"/>
      <c r="G40" s="327">
        <v>0.11221303089055369</v>
      </c>
    </row>
    <row r="41" spans="1:10" s="360" customFormat="1" x14ac:dyDescent="0.2">
      <c r="A41" s="303" t="s">
        <v>1</v>
      </c>
      <c r="B41" s="270">
        <f t="shared" ref="B41:G41" si="7">B38/B37*100-100</f>
        <v>57.955155746509121</v>
      </c>
      <c r="C41" s="271">
        <f t="shared" si="7"/>
        <v>-100</v>
      </c>
      <c r="D41" s="271">
        <f t="shared" si="7"/>
        <v>-100</v>
      </c>
      <c r="E41" s="271">
        <f t="shared" si="7"/>
        <v>-100</v>
      </c>
      <c r="F41" s="271">
        <f t="shared" si="7"/>
        <v>-100</v>
      </c>
      <c r="G41" s="273">
        <f t="shared" si="7"/>
        <v>57.955155746509121</v>
      </c>
    </row>
    <row r="42" spans="1:10" s="360" customFormat="1" ht="13.5" thickBot="1" x14ac:dyDescent="0.25">
      <c r="A42" s="226" t="s">
        <v>27</v>
      </c>
      <c r="B42" s="275">
        <f>B38-G25</f>
        <v>375.43187606112048</v>
      </c>
      <c r="C42" s="276">
        <f t="shared" ref="C42:G42" si="8">C38-C25</f>
        <v>-390</v>
      </c>
      <c r="D42" s="276">
        <f t="shared" si="8"/>
        <v>-398.09523809523807</v>
      </c>
      <c r="E42" s="276">
        <f t="shared" si="8"/>
        <v>-396.89655172413791</v>
      </c>
      <c r="F42" s="276">
        <f t="shared" si="8"/>
        <v>-413.07692307692309</v>
      </c>
      <c r="G42" s="278">
        <f t="shared" si="8"/>
        <v>375.43187606112048</v>
      </c>
    </row>
    <row r="43" spans="1:10" s="360" customFormat="1" x14ac:dyDescent="0.2">
      <c r="A43" s="308" t="s">
        <v>52</v>
      </c>
      <c r="B43" s="280">
        <v>3063</v>
      </c>
      <c r="C43" s="281"/>
      <c r="D43" s="281"/>
      <c r="E43" s="281"/>
      <c r="F43" s="328"/>
      <c r="G43" s="329">
        <f>SUM(B43:F43)</f>
        <v>3063</v>
      </c>
      <c r="H43" s="360" t="s">
        <v>56</v>
      </c>
      <c r="I43" s="330">
        <f>G30-G43</f>
        <v>25</v>
      </c>
      <c r="J43" s="331">
        <f>I43/G30</f>
        <v>8.095854922279792E-3</v>
      </c>
    </row>
    <row r="44" spans="1:10" s="360" customFormat="1" x14ac:dyDescent="0.2">
      <c r="A44" s="308" t="s">
        <v>28</v>
      </c>
      <c r="B44" s="231">
        <v>120</v>
      </c>
      <c r="C44" s="289"/>
      <c r="D44" s="289"/>
      <c r="E44" s="289"/>
      <c r="F44" s="289"/>
      <c r="G44" s="235"/>
      <c r="H44" s="360" t="s">
        <v>57</v>
      </c>
      <c r="I44" s="360">
        <v>95.58</v>
      </c>
    </row>
    <row r="45" spans="1:10" s="360" customFormat="1" ht="13.5" thickBot="1" x14ac:dyDescent="0.25">
      <c r="A45" s="311" t="s">
        <v>26</v>
      </c>
      <c r="B45" s="229">
        <f>B44-B31</f>
        <v>25</v>
      </c>
      <c r="C45" s="230">
        <f t="shared" ref="C45:F45" si="9">C44-C31</f>
        <v>-95</v>
      </c>
      <c r="D45" s="230">
        <f t="shared" si="9"/>
        <v>-95</v>
      </c>
      <c r="E45" s="230">
        <f t="shared" si="9"/>
        <v>-95</v>
      </c>
      <c r="F45" s="230">
        <f t="shared" si="9"/>
        <v>-95</v>
      </c>
      <c r="G45" s="236"/>
      <c r="H45" s="360" t="s">
        <v>26</v>
      </c>
      <c r="I45" s="360">
        <f>I44-I31</f>
        <v>30.239999999999995</v>
      </c>
    </row>
    <row r="47" spans="1:10" ht="13.5" thickBot="1" x14ac:dyDescent="0.25"/>
    <row r="48" spans="1:10" s="361" customFormat="1" ht="13.5" thickBot="1" x14ac:dyDescent="0.25">
      <c r="A48" s="295" t="s">
        <v>70</v>
      </c>
      <c r="B48" s="539" t="s">
        <v>53</v>
      </c>
      <c r="C48" s="540"/>
      <c r="D48" s="540"/>
      <c r="E48" s="540"/>
      <c r="F48" s="541"/>
      <c r="G48" s="313" t="s">
        <v>0</v>
      </c>
    </row>
    <row r="49" spans="1:10" s="361" customFormat="1" x14ac:dyDescent="0.2">
      <c r="A49" s="226" t="s">
        <v>2</v>
      </c>
      <c r="B49" s="315">
        <v>1</v>
      </c>
      <c r="C49" s="238">
        <v>2</v>
      </c>
      <c r="D49" s="238">
        <v>3</v>
      </c>
      <c r="E49" s="238">
        <v>4</v>
      </c>
      <c r="F49" s="238">
        <v>5</v>
      </c>
      <c r="G49" s="237"/>
    </row>
    <row r="50" spans="1:10" s="361" customFormat="1" x14ac:dyDescent="0.2">
      <c r="A50" s="301" t="s">
        <v>3</v>
      </c>
      <c r="B50" s="316">
        <v>690</v>
      </c>
      <c r="C50" s="317">
        <v>690</v>
      </c>
      <c r="D50" s="318">
        <v>690</v>
      </c>
      <c r="E50" s="318">
        <v>690</v>
      </c>
      <c r="F50" s="318">
        <v>690</v>
      </c>
      <c r="G50" s="319">
        <v>690</v>
      </c>
    </row>
    <row r="51" spans="1:10" s="361" customFormat="1" x14ac:dyDescent="0.2">
      <c r="A51" s="303" t="s">
        <v>6</v>
      </c>
      <c r="B51" s="320">
        <v>1274.1216216216217</v>
      </c>
      <c r="C51" s="321">
        <v>1274.1216216216217</v>
      </c>
      <c r="D51" s="321">
        <v>1274.1216216216217</v>
      </c>
      <c r="E51" s="321">
        <v>1274.1216216216217</v>
      </c>
      <c r="F51" s="321"/>
      <c r="G51" s="261">
        <v>1274.1216216216217</v>
      </c>
    </row>
    <row r="52" spans="1:10" s="361" customFormat="1" x14ac:dyDescent="0.2">
      <c r="A52" s="226" t="s">
        <v>7</v>
      </c>
      <c r="B52" s="322">
        <v>70.945945945945951</v>
      </c>
      <c r="C52" s="323"/>
      <c r="D52" s="324"/>
      <c r="E52" s="324"/>
      <c r="F52" s="324"/>
      <c r="G52" s="325">
        <v>70.945945945945951</v>
      </c>
    </row>
    <row r="53" spans="1:10" s="361" customFormat="1" x14ac:dyDescent="0.2">
      <c r="A53" s="226" t="s">
        <v>8</v>
      </c>
      <c r="B53" s="266">
        <v>9.5844647836899291E-2</v>
      </c>
      <c r="C53" s="267"/>
      <c r="D53" s="326"/>
      <c r="E53" s="326"/>
      <c r="F53" s="326"/>
      <c r="G53" s="327">
        <v>9.5844647836899291E-2</v>
      </c>
    </row>
    <row r="54" spans="1:10" s="361" customFormat="1" x14ac:dyDescent="0.2">
      <c r="A54" s="303" t="s">
        <v>1</v>
      </c>
      <c r="B54" s="270">
        <f t="shared" ref="B54:G54" si="10">B51/B50*100-100</f>
        <v>84.655307481394459</v>
      </c>
      <c r="C54" s="271">
        <f t="shared" si="10"/>
        <v>84.655307481394459</v>
      </c>
      <c r="D54" s="271">
        <f t="shared" si="10"/>
        <v>84.655307481394459</v>
      </c>
      <c r="E54" s="271">
        <f t="shared" si="10"/>
        <v>84.655307481394459</v>
      </c>
      <c r="F54" s="271">
        <f t="shared" si="10"/>
        <v>-100</v>
      </c>
      <c r="G54" s="273">
        <f t="shared" si="10"/>
        <v>84.655307481394459</v>
      </c>
    </row>
    <row r="55" spans="1:10" s="361" customFormat="1" ht="13.5" thickBot="1" x14ac:dyDescent="0.25">
      <c r="A55" s="226" t="s">
        <v>27</v>
      </c>
      <c r="B55" s="275">
        <f>B51-G38</f>
        <v>500.14135846372699</v>
      </c>
      <c r="C55" s="276">
        <f t="shared" ref="C55:G55" si="11">C51-C38</f>
        <v>1274.1216216216217</v>
      </c>
      <c r="D55" s="276">
        <f t="shared" si="11"/>
        <v>1274.1216216216217</v>
      </c>
      <c r="E55" s="276">
        <f t="shared" si="11"/>
        <v>1274.1216216216217</v>
      </c>
      <c r="F55" s="276">
        <f t="shared" si="11"/>
        <v>0</v>
      </c>
      <c r="G55" s="278">
        <f t="shared" si="11"/>
        <v>500.14135846372699</v>
      </c>
    </row>
    <row r="56" spans="1:10" s="361" customFormat="1" x14ac:dyDescent="0.2">
      <c r="A56" s="308" t="s">
        <v>52</v>
      </c>
      <c r="B56" s="280">
        <v>3055</v>
      </c>
      <c r="C56" s="281"/>
      <c r="D56" s="281"/>
      <c r="E56" s="281"/>
      <c r="F56" s="328"/>
      <c r="G56" s="329">
        <f>SUM(B56:F56)</f>
        <v>3055</v>
      </c>
      <c r="H56" s="361" t="s">
        <v>56</v>
      </c>
      <c r="I56" s="330">
        <f>G43-G56</f>
        <v>8</v>
      </c>
      <c r="J56" s="331">
        <f>I56/G43</f>
        <v>2.6118184786157361E-3</v>
      </c>
    </row>
    <row r="57" spans="1:10" s="361" customFormat="1" x14ac:dyDescent="0.2">
      <c r="A57" s="308" t="s">
        <v>28</v>
      </c>
      <c r="B57" s="231">
        <v>84</v>
      </c>
      <c r="C57" s="289">
        <v>84</v>
      </c>
      <c r="D57" s="289">
        <v>84</v>
      </c>
      <c r="E57" s="289">
        <v>84</v>
      </c>
      <c r="F57" s="289"/>
      <c r="G57" s="235"/>
      <c r="H57" s="361" t="s">
        <v>57</v>
      </c>
      <c r="I57" s="361">
        <v>119.71</v>
      </c>
    </row>
    <row r="58" spans="1:10" s="361" customFormat="1" ht="13.5" thickBot="1" x14ac:dyDescent="0.25">
      <c r="A58" s="311" t="s">
        <v>26</v>
      </c>
      <c r="B58" s="229">
        <f>B57-B44</f>
        <v>-36</v>
      </c>
      <c r="C58" s="230">
        <f t="shared" ref="C58:F58" si="12">C57-C44</f>
        <v>84</v>
      </c>
      <c r="D58" s="230">
        <f t="shared" si="12"/>
        <v>84</v>
      </c>
      <c r="E58" s="230">
        <f t="shared" si="12"/>
        <v>84</v>
      </c>
      <c r="F58" s="230">
        <f t="shared" si="12"/>
        <v>0</v>
      </c>
      <c r="G58" s="236"/>
      <c r="H58" s="361" t="s">
        <v>26</v>
      </c>
      <c r="I58" s="361">
        <f>I57-I44</f>
        <v>24.129999999999995</v>
      </c>
    </row>
    <row r="60" spans="1:10" ht="13.5" thickBot="1" x14ac:dyDescent="0.25"/>
    <row r="61" spans="1:10" s="366" customFormat="1" ht="13.5" thickBot="1" x14ac:dyDescent="0.25">
      <c r="A61" s="295" t="s">
        <v>73</v>
      </c>
      <c r="B61" s="539" t="s">
        <v>53</v>
      </c>
      <c r="C61" s="540"/>
      <c r="D61" s="540"/>
      <c r="E61" s="540"/>
      <c r="F61" s="541"/>
      <c r="G61" s="313" t="s">
        <v>0</v>
      </c>
    </row>
    <row r="62" spans="1:10" s="366" customFormat="1" x14ac:dyDescent="0.2">
      <c r="A62" s="226" t="s">
        <v>2</v>
      </c>
      <c r="B62" s="315">
        <v>1</v>
      </c>
      <c r="C62" s="238">
        <v>2</v>
      </c>
      <c r="D62" s="238">
        <v>3</v>
      </c>
      <c r="E62" s="238">
        <v>4</v>
      </c>
      <c r="F62" s="238">
        <v>5</v>
      </c>
      <c r="G62" s="237"/>
    </row>
    <row r="63" spans="1:10" s="366" customFormat="1" x14ac:dyDescent="0.2">
      <c r="A63" s="301" t="s">
        <v>3</v>
      </c>
      <c r="B63" s="316">
        <v>890</v>
      </c>
      <c r="C63" s="317">
        <v>890</v>
      </c>
      <c r="D63" s="318">
        <v>890</v>
      </c>
      <c r="E63" s="318">
        <v>890</v>
      </c>
      <c r="F63" s="318">
        <v>890</v>
      </c>
      <c r="G63" s="319">
        <v>890</v>
      </c>
    </row>
    <row r="64" spans="1:10" s="366" customFormat="1" x14ac:dyDescent="0.2">
      <c r="A64" s="303" t="s">
        <v>6</v>
      </c>
      <c r="B64" s="320">
        <v>1303.25</v>
      </c>
      <c r="C64" s="321">
        <v>1359.0740740740741</v>
      </c>
      <c r="D64" s="321">
        <v>1411.063829787234</v>
      </c>
      <c r="E64" s="321">
        <v>1504.3181818181818</v>
      </c>
      <c r="F64" s="321"/>
      <c r="G64" s="261">
        <v>1394.7567567567567</v>
      </c>
    </row>
    <row r="65" spans="1:10" s="366" customFormat="1" x14ac:dyDescent="0.2">
      <c r="A65" s="226" t="s">
        <v>7</v>
      </c>
      <c r="B65" s="322">
        <v>100</v>
      </c>
      <c r="C65" s="323">
        <v>100</v>
      </c>
      <c r="D65" s="324">
        <v>100</v>
      </c>
      <c r="E65" s="324">
        <v>100</v>
      </c>
      <c r="F65" s="324"/>
      <c r="G65" s="325">
        <v>92.432432432432435</v>
      </c>
    </row>
    <row r="66" spans="1:10" s="366" customFormat="1" x14ac:dyDescent="0.2">
      <c r="A66" s="226" t="s">
        <v>8</v>
      </c>
      <c r="B66" s="266">
        <v>2.3736356348348486E-2</v>
      </c>
      <c r="C66" s="267">
        <v>2.0337214289099195E-2</v>
      </c>
      <c r="D66" s="326">
        <v>2.8841963151923031E-2</v>
      </c>
      <c r="E66" s="326">
        <v>3.8065920817056946E-2</v>
      </c>
      <c r="F66" s="326"/>
      <c r="G66" s="327">
        <v>5.8840605371155735E-2</v>
      </c>
    </row>
    <row r="67" spans="1:10" s="366" customFormat="1" x14ac:dyDescent="0.2">
      <c r="A67" s="303" t="s">
        <v>1</v>
      </c>
      <c r="B67" s="270">
        <f t="shared" ref="B67:G67" si="13">B64/B63*100-100</f>
        <v>46.432584269662925</v>
      </c>
      <c r="C67" s="271">
        <f t="shared" si="13"/>
        <v>52.704952143154401</v>
      </c>
      <c r="D67" s="271">
        <f t="shared" si="13"/>
        <v>58.546497728902693</v>
      </c>
      <c r="E67" s="271">
        <f t="shared" si="13"/>
        <v>69.024514811031679</v>
      </c>
      <c r="F67" s="271">
        <f t="shared" si="13"/>
        <v>-100</v>
      </c>
      <c r="G67" s="273">
        <f t="shared" si="13"/>
        <v>56.71424233221984</v>
      </c>
    </row>
    <row r="68" spans="1:10" s="366" customFormat="1" ht="13.5" thickBot="1" x14ac:dyDescent="0.25">
      <c r="A68" s="226" t="s">
        <v>27</v>
      </c>
      <c r="B68" s="275">
        <f>B64-G51</f>
        <v>29.128378378378329</v>
      </c>
      <c r="C68" s="276">
        <f t="shared" ref="C68:G68" si="14">C64-C51</f>
        <v>84.952452452452462</v>
      </c>
      <c r="D68" s="276">
        <f t="shared" si="14"/>
        <v>136.94220816561233</v>
      </c>
      <c r="E68" s="276">
        <f t="shared" si="14"/>
        <v>230.19656019656009</v>
      </c>
      <c r="F68" s="276">
        <f t="shared" si="14"/>
        <v>0</v>
      </c>
      <c r="G68" s="278">
        <f t="shared" si="14"/>
        <v>120.63513513513499</v>
      </c>
    </row>
    <row r="69" spans="1:10" s="366" customFormat="1" x14ac:dyDescent="0.2">
      <c r="A69" s="308" t="s">
        <v>52</v>
      </c>
      <c r="B69" s="280">
        <v>404</v>
      </c>
      <c r="C69" s="281">
        <v>528</v>
      </c>
      <c r="D69" s="281">
        <v>466</v>
      </c>
      <c r="E69" s="281">
        <v>452</v>
      </c>
      <c r="F69" s="328"/>
      <c r="G69" s="329">
        <f>SUM(B69:F69)</f>
        <v>1850</v>
      </c>
      <c r="H69" s="366" t="s">
        <v>56</v>
      </c>
      <c r="I69" s="330">
        <f>G56-G69</f>
        <v>1205</v>
      </c>
      <c r="J69" s="331">
        <f>I69/G56</f>
        <v>0.39443535188216039</v>
      </c>
    </row>
    <row r="70" spans="1:10" s="366" customFormat="1" x14ac:dyDescent="0.2">
      <c r="A70" s="308" t="s">
        <v>28</v>
      </c>
      <c r="B70" s="231">
        <v>65</v>
      </c>
      <c r="C70" s="289">
        <v>65</v>
      </c>
      <c r="D70" s="289">
        <v>65</v>
      </c>
      <c r="E70" s="289">
        <v>65</v>
      </c>
      <c r="F70" s="289"/>
      <c r="G70" s="235"/>
      <c r="H70" s="366" t="s">
        <v>57</v>
      </c>
      <c r="I70" s="366">
        <v>84.02</v>
      </c>
    </row>
    <row r="71" spans="1:10" s="366" customFormat="1" ht="13.5" thickBot="1" x14ac:dyDescent="0.25">
      <c r="A71" s="311" t="s">
        <v>26</v>
      </c>
      <c r="B71" s="229">
        <f>B70-B57</f>
        <v>-19</v>
      </c>
      <c r="C71" s="230">
        <f t="shared" ref="C71:F71" si="15">C70-C57</f>
        <v>-19</v>
      </c>
      <c r="D71" s="230">
        <f t="shared" si="15"/>
        <v>-19</v>
      </c>
      <c r="E71" s="230">
        <f t="shared" si="15"/>
        <v>-19</v>
      </c>
      <c r="F71" s="230">
        <f t="shared" si="15"/>
        <v>0</v>
      </c>
      <c r="G71" s="236"/>
      <c r="H71" s="366" t="s">
        <v>26</v>
      </c>
      <c r="I71" s="366">
        <f>I70-I57</f>
        <v>-35.69</v>
      </c>
    </row>
    <row r="73" spans="1:10" ht="13.5" thickBot="1" x14ac:dyDescent="0.25"/>
    <row r="74" spans="1:10" s="369" customFormat="1" ht="13.5" thickBot="1" x14ac:dyDescent="0.25">
      <c r="A74" s="295" t="s">
        <v>74</v>
      </c>
      <c r="B74" s="539" t="s">
        <v>53</v>
      </c>
      <c r="C74" s="540"/>
      <c r="D74" s="540"/>
      <c r="E74" s="540"/>
      <c r="F74" s="541"/>
      <c r="G74" s="313" t="s">
        <v>0</v>
      </c>
    </row>
    <row r="75" spans="1:10" s="369" customFormat="1" x14ac:dyDescent="0.2">
      <c r="A75" s="226" t="s">
        <v>2</v>
      </c>
      <c r="B75" s="315">
        <v>1</v>
      </c>
      <c r="C75" s="238">
        <v>2</v>
      </c>
      <c r="D75" s="238">
        <v>3</v>
      </c>
      <c r="E75" s="238">
        <v>4</v>
      </c>
      <c r="F75" s="238">
        <v>5</v>
      </c>
      <c r="G75" s="237"/>
    </row>
    <row r="76" spans="1:10" s="369" customFormat="1" x14ac:dyDescent="0.2">
      <c r="A76" s="301" t="s">
        <v>3</v>
      </c>
      <c r="B76" s="316">
        <v>1080</v>
      </c>
      <c r="C76" s="317">
        <v>1080</v>
      </c>
      <c r="D76" s="318">
        <v>1080</v>
      </c>
      <c r="E76" s="318">
        <v>1080</v>
      </c>
      <c r="F76" s="318">
        <v>1080</v>
      </c>
      <c r="G76" s="319">
        <v>1080</v>
      </c>
    </row>
    <row r="77" spans="1:10" s="369" customFormat="1" x14ac:dyDescent="0.2">
      <c r="A77" s="303" t="s">
        <v>6</v>
      </c>
      <c r="B77" s="320">
        <v>1420.25</v>
      </c>
      <c r="C77" s="321">
        <v>1495.6</v>
      </c>
      <c r="D77" s="321">
        <v>1562.2916666666667</v>
      </c>
      <c r="E77" s="321">
        <v>1599.1304347826087</v>
      </c>
      <c r="F77" s="321"/>
      <c r="G77" s="261">
        <v>1522.5</v>
      </c>
    </row>
    <row r="78" spans="1:10" s="369" customFormat="1" x14ac:dyDescent="0.2">
      <c r="A78" s="226" t="s">
        <v>7</v>
      </c>
      <c r="B78" s="322">
        <v>100</v>
      </c>
      <c r="C78" s="323">
        <v>100</v>
      </c>
      <c r="D78" s="324">
        <v>100</v>
      </c>
      <c r="E78" s="324">
        <v>95.652173913043484</v>
      </c>
      <c r="F78" s="324"/>
      <c r="G78" s="325">
        <v>92.391304347826093</v>
      </c>
    </row>
    <row r="79" spans="1:10" s="369" customFormat="1" x14ac:dyDescent="0.2">
      <c r="A79" s="226" t="s">
        <v>8</v>
      </c>
      <c r="B79" s="266">
        <v>2.8404513908814721E-2</v>
      </c>
      <c r="C79" s="267">
        <v>3.6010691357551861E-2</v>
      </c>
      <c r="D79" s="326">
        <v>3.2143704338199276E-2</v>
      </c>
      <c r="E79" s="326">
        <v>4.417639154233733E-2</v>
      </c>
      <c r="F79" s="326"/>
      <c r="G79" s="327">
        <v>5.6494053069650801E-2</v>
      </c>
    </row>
    <row r="80" spans="1:10" s="369" customFormat="1" x14ac:dyDescent="0.2">
      <c r="A80" s="303" t="s">
        <v>1</v>
      </c>
      <c r="B80" s="270">
        <f t="shared" ref="B80:G80" si="16">B77/B76*100-100</f>
        <v>31.504629629629619</v>
      </c>
      <c r="C80" s="271">
        <f t="shared" si="16"/>
        <v>38.481481481481467</v>
      </c>
      <c r="D80" s="271">
        <f t="shared" si="16"/>
        <v>44.65663580246914</v>
      </c>
      <c r="E80" s="271">
        <f t="shared" si="16"/>
        <v>48.067632850241552</v>
      </c>
      <c r="F80" s="271">
        <f t="shared" si="16"/>
        <v>-100</v>
      </c>
      <c r="G80" s="273">
        <f t="shared" si="16"/>
        <v>40.972222222222229</v>
      </c>
    </row>
    <row r="81" spans="1:10" s="369" customFormat="1" ht="13.5" thickBot="1" x14ac:dyDescent="0.25">
      <c r="A81" s="226" t="s">
        <v>27</v>
      </c>
      <c r="B81" s="275">
        <f>B77-G64</f>
        <v>25.493243243243342</v>
      </c>
      <c r="C81" s="276">
        <f t="shared" ref="C81:G81" si="17">C77-C64</f>
        <v>136.52592592592578</v>
      </c>
      <c r="D81" s="276">
        <f t="shared" si="17"/>
        <v>151.22783687943274</v>
      </c>
      <c r="E81" s="276">
        <f t="shared" si="17"/>
        <v>94.812252964426989</v>
      </c>
      <c r="F81" s="276">
        <f t="shared" si="17"/>
        <v>0</v>
      </c>
      <c r="G81" s="278">
        <f t="shared" si="17"/>
        <v>127.74324324324334</v>
      </c>
    </row>
    <row r="82" spans="1:10" s="369" customFormat="1" x14ac:dyDescent="0.2">
      <c r="A82" s="308" t="s">
        <v>52</v>
      </c>
      <c r="B82" s="280">
        <v>404</v>
      </c>
      <c r="C82" s="281">
        <v>528</v>
      </c>
      <c r="D82" s="281">
        <v>466</v>
      </c>
      <c r="E82" s="281">
        <v>452</v>
      </c>
      <c r="F82" s="328"/>
      <c r="G82" s="329">
        <f>SUM(B82:F82)</f>
        <v>1850</v>
      </c>
      <c r="H82" s="369" t="s">
        <v>56</v>
      </c>
      <c r="I82" s="330">
        <f>G69-G82</f>
        <v>0</v>
      </c>
      <c r="J82" s="331">
        <f>I82/G69</f>
        <v>0</v>
      </c>
    </row>
    <row r="83" spans="1:10" s="369" customFormat="1" x14ac:dyDescent="0.2">
      <c r="A83" s="308" t="s">
        <v>28</v>
      </c>
      <c r="B83" s="231">
        <v>66</v>
      </c>
      <c r="C83" s="289">
        <v>66</v>
      </c>
      <c r="D83" s="289">
        <v>66</v>
      </c>
      <c r="E83" s="289">
        <v>66</v>
      </c>
      <c r="F83" s="289"/>
      <c r="G83" s="235"/>
      <c r="H83" s="369" t="s">
        <v>57</v>
      </c>
      <c r="I83" s="369">
        <v>65</v>
      </c>
    </row>
    <row r="84" spans="1:10" s="369" customFormat="1" ht="13.5" thickBot="1" x14ac:dyDescent="0.25">
      <c r="A84" s="311" t="s">
        <v>26</v>
      </c>
      <c r="B84" s="229">
        <f>B83-B70</f>
        <v>1</v>
      </c>
      <c r="C84" s="230">
        <f t="shared" ref="C84:F84" si="18">C83-C70</f>
        <v>1</v>
      </c>
      <c r="D84" s="230">
        <f t="shared" si="18"/>
        <v>1</v>
      </c>
      <c r="E84" s="230">
        <f t="shared" si="18"/>
        <v>1</v>
      </c>
      <c r="F84" s="230">
        <f t="shared" si="18"/>
        <v>0</v>
      </c>
      <c r="G84" s="236"/>
      <c r="H84" s="369" t="s">
        <v>26</v>
      </c>
      <c r="I84" s="369">
        <f>I83-I70</f>
        <v>-19.019999999999996</v>
      </c>
    </row>
    <row r="86" spans="1:10" ht="13.5" thickBot="1" x14ac:dyDescent="0.25"/>
    <row r="87" spans="1:10" s="380" customFormat="1" ht="13.5" thickBot="1" x14ac:dyDescent="0.25">
      <c r="A87" s="295" t="s">
        <v>81</v>
      </c>
      <c r="B87" s="539" t="s">
        <v>53</v>
      </c>
      <c r="C87" s="540"/>
      <c r="D87" s="540"/>
      <c r="E87" s="540"/>
      <c r="F87" s="541"/>
      <c r="G87" s="313" t="s">
        <v>0</v>
      </c>
    </row>
    <row r="88" spans="1:10" s="380" customFormat="1" x14ac:dyDescent="0.2">
      <c r="A88" s="226" t="s">
        <v>2</v>
      </c>
      <c r="B88" s="315">
        <v>1</v>
      </c>
      <c r="C88" s="238">
        <v>2</v>
      </c>
      <c r="D88" s="238">
        <v>3</v>
      </c>
      <c r="E88" s="238">
        <v>4</v>
      </c>
      <c r="F88" s="238">
        <v>5</v>
      </c>
      <c r="G88" s="237"/>
    </row>
    <row r="89" spans="1:10" s="380" customFormat="1" x14ac:dyDescent="0.2">
      <c r="A89" s="301" t="s">
        <v>3</v>
      </c>
      <c r="B89" s="316">
        <v>1250</v>
      </c>
      <c r="C89" s="317">
        <v>1250</v>
      </c>
      <c r="D89" s="318">
        <v>1250</v>
      </c>
      <c r="E89" s="318">
        <v>1250</v>
      </c>
      <c r="F89" s="318">
        <v>1250</v>
      </c>
      <c r="G89" s="319">
        <v>1250</v>
      </c>
    </row>
    <row r="90" spans="1:10" s="380" customFormat="1" x14ac:dyDescent="0.2">
      <c r="A90" s="303" t="s">
        <v>6</v>
      </c>
      <c r="B90" s="320">
        <v>1512.56</v>
      </c>
      <c r="C90" s="321">
        <v>1562.96</v>
      </c>
      <c r="D90" s="321">
        <v>1648.86</v>
      </c>
      <c r="E90" s="321">
        <v>1689.35</v>
      </c>
      <c r="F90" s="321"/>
      <c r="G90" s="261">
        <v>1602.67</v>
      </c>
    </row>
    <row r="91" spans="1:10" s="380" customFormat="1" x14ac:dyDescent="0.2">
      <c r="A91" s="226" t="s">
        <v>7</v>
      </c>
      <c r="B91" s="322">
        <v>100</v>
      </c>
      <c r="C91" s="323">
        <v>98.15</v>
      </c>
      <c r="D91" s="324">
        <v>100</v>
      </c>
      <c r="E91" s="324">
        <v>100</v>
      </c>
      <c r="F91" s="324"/>
      <c r="G91" s="325">
        <v>91.98</v>
      </c>
    </row>
    <row r="92" spans="1:10" s="380" customFormat="1" x14ac:dyDescent="0.2">
      <c r="A92" s="226" t="s">
        <v>8</v>
      </c>
      <c r="B92" s="266">
        <v>3.3000000000000002E-2</v>
      </c>
      <c r="C92" s="267">
        <v>4.02E-2</v>
      </c>
      <c r="D92" s="326">
        <v>4.4200000000000003E-2</v>
      </c>
      <c r="E92" s="326">
        <v>3.8600000000000002E-2</v>
      </c>
      <c r="F92" s="326"/>
      <c r="G92" s="327">
        <v>5.8099999999999999E-2</v>
      </c>
    </row>
    <row r="93" spans="1:10" s="380" customFormat="1" x14ac:dyDescent="0.2">
      <c r="A93" s="303" t="s">
        <v>1</v>
      </c>
      <c r="B93" s="270">
        <f t="shared" ref="B93:G93" si="19">B90/B89*100-100</f>
        <v>21.004800000000003</v>
      </c>
      <c r="C93" s="271">
        <f t="shared" si="19"/>
        <v>25.036799999999999</v>
      </c>
      <c r="D93" s="271">
        <f t="shared" si="19"/>
        <v>31.908799999999985</v>
      </c>
      <c r="E93" s="271">
        <f t="shared" si="19"/>
        <v>35.147999999999996</v>
      </c>
      <c r="F93" s="271">
        <f t="shared" si="19"/>
        <v>-100</v>
      </c>
      <c r="G93" s="273">
        <f t="shared" si="19"/>
        <v>28.213600000000014</v>
      </c>
    </row>
    <row r="94" spans="1:10" s="380" customFormat="1" ht="13.5" thickBot="1" x14ac:dyDescent="0.25">
      <c r="A94" s="226" t="s">
        <v>27</v>
      </c>
      <c r="B94" s="275">
        <f>B90-G77</f>
        <v>-9.9400000000000546</v>
      </c>
      <c r="C94" s="276">
        <f t="shared" ref="C94:G94" si="20">C90-C77</f>
        <v>67.360000000000127</v>
      </c>
      <c r="D94" s="276">
        <f t="shared" si="20"/>
        <v>86.568333333333157</v>
      </c>
      <c r="E94" s="276">
        <f t="shared" si="20"/>
        <v>90.219565217391164</v>
      </c>
      <c r="F94" s="276">
        <f t="shared" si="20"/>
        <v>0</v>
      </c>
      <c r="G94" s="278">
        <f t="shared" si="20"/>
        <v>80.170000000000073</v>
      </c>
    </row>
    <row r="95" spans="1:10" s="380" customFormat="1" x14ac:dyDescent="0.2">
      <c r="A95" s="308" t="s">
        <v>52</v>
      </c>
      <c r="B95" s="280">
        <v>404</v>
      </c>
      <c r="C95" s="281">
        <v>528</v>
      </c>
      <c r="D95" s="281">
        <v>466</v>
      </c>
      <c r="E95" s="281">
        <v>451</v>
      </c>
      <c r="F95" s="328"/>
      <c r="G95" s="329">
        <f>SUM(B95:F95)</f>
        <v>1849</v>
      </c>
      <c r="H95" s="380" t="s">
        <v>56</v>
      </c>
      <c r="I95" s="330">
        <f>G82-G95</f>
        <v>1</v>
      </c>
      <c r="J95" s="331">
        <f>I95/G82</f>
        <v>5.4054054054054055E-4</v>
      </c>
    </row>
    <row r="96" spans="1:10" s="380" customFormat="1" x14ac:dyDescent="0.2">
      <c r="A96" s="308" t="s">
        <v>28</v>
      </c>
      <c r="B96" s="231">
        <v>67</v>
      </c>
      <c r="C96" s="289">
        <v>67</v>
      </c>
      <c r="D96" s="289">
        <v>67</v>
      </c>
      <c r="E96" s="289">
        <v>67</v>
      </c>
      <c r="F96" s="289"/>
      <c r="G96" s="235"/>
      <c r="H96" s="380" t="s">
        <v>57</v>
      </c>
      <c r="I96" s="380">
        <v>66</v>
      </c>
    </row>
    <row r="97" spans="1:10" s="380" customFormat="1" ht="13.5" thickBot="1" x14ac:dyDescent="0.25">
      <c r="A97" s="311" t="s">
        <v>26</v>
      </c>
      <c r="B97" s="229">
        <f>B96-B83</f>
        <v>1</v>
      </c>
      <c r="C97" s="230">
        <f t="shared" ref="C97:F97" si="21">C96-C83</f>
        <v>1</v>
      </c>
      <c r="D97" s="230">
        <f t="shared" si="21"/>
        <v>1</v>
      </c>
      <c r="E97" s="230">
        <f t="shared" si="21"/>
        <v>1</v>
      </c>
      <c r="F97" s="230">
        <f t="shared" si="21"/>
        <v>0</v>
      </c>
      <c r="G97" s="236"/>
      <c r="H97" s="380" t="s">
        <v>26</v>
      </c>
      <c r="I97" s="380">
        <f>I96-I83</f>
        <v>1</v>
      </c>
    </row>
    <row r="99" spans="1:10" ht="13.5" thickBot="1" x14ac:dyDescent="0.25"/>
    <row r="100" spans="1:10" s="382" customFormat="1" ht="13.5" thickBot="1" x14ac:dyDescent="0.25">
      <c r="A100" s="295" t="s">
        <v>82</v>
      </c>
      <c r="B100" s="539" t="s">
        <v>53</v>
      </c>
      <c r="C100" s="540"/>
      <c r="D100" s="540"/>
      <c r="E100" s="540"/>
      <c r="F100" s="541"/>
      <c r="G100" s="313" t="s">
        <v>0</v>
      </c>
    </row>
    <row r="101" spans="1:10" s="382" customFormat="1" x14ac:dyDescent="0.2">
      <c r="A101" s="226" t="s">
        <v>2</v>
      </c>
      <c r="B101" s="315">
        <v>1</v>
      </c>
      <c r="C101" s="238">
        <v>2</v>
      </c>
      <c r="D101" s="238">
        <v>3</v>
      </c>
      <c r="E101" s="238">
        <v>4</v>
      </c>
      <c r="F101" s="238">
        <v>5</v>
      </c>
      <c r="G101" s="237"/>
    </row>
    <row r="102" spans="1:10" s="382" customFormat="1" x14ac:dyDescent="0.2">
      <c r="A102" s="301" t="s">
        <v>3</v>
      </c>
      <c r="B102" s="316">
        <v>1400</v>
      </c>
      <c r="C102" s="317">
        <v>1400</v>
      </c>
      <c r="D102" s="318">
        <v>1400</v>
      </c>
      <c r="E102" s="318">
        <v>1400</v>
      </c>
      <c r="F102" s="318">
        <v>1400</v>
      </c>
      <c r="G102" s="319">
        <v>1400</v>
      </c>
    </row>
    <row r="103" spans="1:10" s="382" customFormat="1" x14ac:dyDescent="0.2">
      <c r="A103" s="303" t="s">
        <v>6</v>
      </c>
      <c r="B103" s="320">
        <v>1661.5</v>
      </c>
      <c r="C103" s="321">
        <v>1709.62</v>
      </c>
      <c r="D103" s="321">
        <v>1746.27</v>
      </c>
      <c r="E103" s="321">
        <v>1782</v>
      </c>
      <c r="F103" s="321"/>
      <c r="G103" s="261">
        <v>1726.56</v>
      </c>
    </row>
    <row r="104" spans="1:10" s="382" customFormat="1" x14ac:dyDescent="0.2">
      <c r="A104" s="226" t="s">
        <v>7</v>
      </c>
      <c r="B104" s="322">
        <v>97.5</v>
      </c>
      <c r="C104" s="323">
        <v>100</v>
      </c>
      <c r="D104" s="324">
        <v>100</v>
      </c>
      <c r="E104" s="324">
        <v>97.8</v>
      </c>
      <c r="F104" s="324"/>
      <c r="G104" s="325">
        <v>95.24</v>
      </c>
    </row>
    <row r="105" spans="1:10" s="382" customFormat="1" x14ac:dyDescent="0.2">
      <c r="A105" s="226" t="s">
        <v>8</v>
      </c>
      <c r="B105" s="266">
        <v>3.5200000000000002E-2</v>
      </c>
      <c r="C105" s="267">
        <v>3.9E-2</v>
      </c>
      <c r="D105" s="326">
        <v>4.4200000000000003E-2</v>
      </c>
      <c r="E105" s="326">
        <v>4.2900000000000001E-2</v>
      </c>
      <c r="F105" s="326"/>
      <c r="G105" s="327">
        <v>4.7699999999999999E-2</v>
      </c>
    </row>
    <row r="106" spans="1:10" s="382" customFormat="1" x14ac:dyDescent="0.2">
      <c r="A106" s="303" t="s">
        <v>1</v>
      </c>
      <c r="B106" s="270">
        <f t="shared" ref="B106:G106" si="22">B103/B102*100-100</f>
        <v>18.678571428571431</v>
      </c>
      <c r="C106" s="271">
        <f t="shared" si="22"/>
        <v>22.11571428571429</v>
      </c>
      <c r="D106" s="271">
        <f t="shared" si="22"/>
        <v>24.733571428571423</v>
      </c>
      <c r="E106" s="271">
        <f t="shared" si="22"/>
        <v>27.285714285714292</v>
      </c>
      <c r="F106" s="271">
        <f t="shared" si="22"/>
        <v>-100</v>
      </c>
      <c r="G106" s="273">
        <f t="shared" si="22"/>
        <v>23.325714285714284</v>
      </c>
    </row>
    <row r="107" spans="1:10" s="382" customFormat="1" ht="13.5" thickBot="1" x14ac:dyDescent="0.25">
      <c r="A107" s="226" t="s">
        <v>27</v>
      </c>
      <c r="B107" s="275">
        <f>B103-G90</f>
        <v>58.829999999999927</v>
      </c>
      <c r="C107" s="276">
        <f t="shared" ref="C107:G107" si="23">C103-C90</f>
        <v>146.65999999999985</v>
      </c>
      <c r="D107" s="276">
        <f t="shared" si="23"/>
        <v>97.410000000000082</v>
      </c>
      <c r="E107" s="276">
        <f t="shared" si="23"/>
        <v>92.650000000000091</v>
      </c>
      <c r="F107" s="276">
        <f t="shared" si="23"/>
        <v>0</v>
      </c>
      <c r="G107" s="278">
        <f t="shared" si="23"/>
        <v>123.88999999999987</v>
      </c>
    </row>
    <row r="108" spans="1:10" s="382" customFormat="1" x14ac:dyDescent="0.2">
      <c r="A108" s="308" t="s">
        <v>52</v>
      </c>
      <c r="B108" s="280">
        <v>404</v>
      </c>
      <c r="C108" s="281">
        <v>528</v>
      </c>
      <c r="D108" s="281">
        <v>466</v>
      </c>
      <c r="E108" s="281">
        <v>451</v>
      </c>
      <c r="F108" s="328"/>
      <c r="G108" s="329">
        <f>SUM(B108:F108)</f>
        <v>1849</v>
      </c>
      <c r="H108" s="382" t="s">
        <v>56</v>
      </c>
      <c r="I108" s="330">
        <f>G95-G108</f>
        <v>0</v>
      </c>
      <c r="J108" s="331">
        <f>I108/G95</f>
        <v>0</v>
      </c>
    </row>
    <row r="109" spans="1:10" s="382" customFormat="1" x14ac:dyDescent="0.2">
      <c r="A109" s="308" t="s">
        <v>28</v>
      </c>
      <c r="B109" s="231">
        <v>68</v>
      </c>
      <c r="C109" s="289">
        <v>68</v>
      </c>
      <c r="D109" s="289">
        <v>68</v>
      </c>
      <c r="E109" s="289">
        <v>68</v>
      </c>
      <c r="F109" s="289"/>
      <c r="G109" s="235"/>
      <c r="H109" s="382" t="s">
        <v>57</v>
      </c>
      <c r="I109" s="382">
        <v>66.989999999999995</v>
      </c>
    </row>
    <row r="110" spans="1:10" s="382" customFormat="1" ht="13.5" thickBot="1" x14ac:dyDescent="0.25">
      <c r="A110" s="311" t="s">
        <v>26</v>
      </c>
      <c r="B110" s="229">
        <f>B109-B96</f>
        <v>1</v>
      </c>
      <c r="C110" s="230">
        <f t="shared" ref="C110:F110" si="24">C109-C96</f>
        <v>1</v>
      </c>
      <c r="D110" s="230">
        <f t="shared" si="24"/>
        <v>1</v>
      </c>
      <c r="E110" s="230">
        <f t="shared" si="24"/>
        <v>1</v>
      </c>
      <c r="F110" s="230">
        <f t="shared" si="24"/>
        <v>0</v>
      </c>
      <c r="G110" s="236"/>
      <c r="H110" s="382" t="s">
        <v>26</v>
      </c>
      <c r="I110" s="382">
        <f>I109-I96</f>
        <v>0.98999999999999488</v>
      </c>
    </row>
    <row r="112" spans="1:10" ht="13.5" thickBot="1" x14ac:dyDescent="0.25"/>
    <row r="113" spans="1:10" s="384" customFormat="1" ht="13.5" thickBot="1" x14ac:dyDescent="0.25">
      <c r="A113" s="295" t="s">
        <v>84</v>
      </c>
      <c r="B113" s="539" t="s">
        <v>53</v>
      </c>
      <c r="C113" s="540"/>
      <c r="D113" s="540"/>
      <c r="E113" s="540"/>
      <c r="F113" s="541"/>
      <c r="G113" s="313" t="s">
        <v>0</v>
      </c>
    </row>
    <row r="114" spans="1:10" s="384" customFormat="1" x14ac:dyDescent="0.2">
      <c r="A114" s="226" t="s">
        <v>2</v>
      </c>
      <c r="B114" s="315">
        <v>1</v>
      </c>
      <c r="C114" s="238">
        <v>2</v>
      </c>
      <c r="D114" s="238">
        <v>3</v>
      </c>
      <c r="E114" s="238">
        <v>4</v>
      </c>
      <c r="F114" s="238">
        <v>5</v>
      </c>
      <c r="G114" s="237"/>
    </row>
    <row r="115" spans="1:10" s="384" customFormat="1" x14ac:dyDescent="0.2">
      <c r="A115" s="301" t="s">
        <v>3</v>
      </c>
      <c r="B115" s="316">
        <v>1540</v>
      </c>
      <c r="C115" s="317">
        <v>1540</v>
      </c>
      <c r="D115" s="318">
        <v>1540</v>
      </c>
      <c r="E115" s="318">
        <v>1540</v>
      </c>
      <c r="F115" s="318">
        <v>1540</v>
      </c>
      <c r="G115" s="319">
        <v>1540</v>
      </c>
    </row>
    <row r="116" spans="1:10" s="384" customFormat="1" x14ac:dyDescent="0.2">
      <c r="A116" s="303" t="s">
        <v>6</v>
      </c>
      <c r="B116" s="320">
        <v>1726.88</v>
      </c>
      <c r="C116" s="321">
        <v>1770.45</v>
      </c>
      <c r="D116" s="321">
        <v>1836.6</v>
      </c>
      <c r="E116" s="321">
        <v>1895.12</v>
      </c>
      <c r="F116" s="321"/>
      <c r="G116" s="261">
        <v>1812.07</v>
      </c>
    </row>
    <row r="117" spans="1:10" s="384" customFormat="1" x14ac:dyDescent="0.2">
      <c r="A117" s="226" t="s">
        <v>7</v>
      </c>
      <c r="B117" s="322">
        <v>100</v>
      </c>
      <c r="C117" s="323">
        <v>100</v>
      </c>
      <c r="D117" s="324">
        <v>100</v>
      </c>
      <c r="E117" s="324">
        <v>100</v>
      </c>
      <c r="F117" s="324"/>
      <c r="G117" s="325">
        <v>96.34</v>
      </c>
    </row>
    <row r="118" spans="1:10" s="384" customFormat="1" x14ac:dyDescent="0.2">
      <c r="A118" s="226" t="s">
        <v>8</v>
      </c>
      <c r="B118" s="266">
        <v>2.1299999999999999E-2</v>
      </c>
      <c r="C118" s="267">
        <v>2.2100000000000002E-2</v>
      </c>
      <c r="D118" s="326">
        <v>2.52E-2</v>
      </c>
      <c r="E118" s="326">
        <v>3.5499999999999997E-2</v>
      </c>
      <c r="F118" s="326"/>
      <c r="G118" s="327">
        <v>4.3400000000000001E-2</v>
      </c>
    </row>
    <row r="119" spans="1:10" s="384" customFormat="1" x14ac:dyDescent="0.2">
      <c r="A119" s="303" t="s">
        <v>1</v>
      </c>
      <c r="B119" s="270">
        <f t="shared" ref="B119:G119" si="25">B116/B115*100-100</f>
        <v>12.135064935064932</v>
      </c>
      <c r="C119" s="271">
        <f t="shared" si="25"/>
        <v>14.964285714285722</v>
      </c>
      <c r="D119" s="271">
        <f t="shared" si="25"/>
        <v>19.259740259740241</v>
      </c>
      <c r="E119" s="271">
        <f t="shared" si="25"/>
        <v>23.059740259740252</v>
      </c>
      <c r="F119" s="271">
        <f t="shared" si="25"/>
        <v>-100</v>
      </c>
      <c r="G119" s="273">
        <f t="shared" si="25"/>
        <v>17.666883116883113</v>
      </c>
    </row>
    <row r="120" spans="1:10" s="384" customFormat="1" ht="13.5" thickBot="1" x14ac:dyDescent="0.25">
      <c r="A120" s="226" t="s">
        <v>27</v>
      </c>
      <c r="B120" s="275">
        <f>B116-G103</f>
        <v>0.32000000000016371</v>
      </c>
      <c r="C120" s="276">
        <f t="shared" ref="C120:G120" si="26">C116-C103</f>
        <v>60.830000000000155</v>
      </c>
      <c r="D120" s="276">
        <f t="shared" si="26"/>
        <v>90.329999999999927</v>
      </c>
      <c r="E120" s="276">
        <f t="shared" si="26"/>
        <v>113.11999999999989</v>
      </c>
      <c r="F120" s="276">
        <f t="shared" si="26"/>
        <v>0</v>
      </c>
      <c r="G120" s="278">
        <f t="shared" si="26"/>
        <v>85.509999999999991</v>
      </c>
    </row>
    <row r="121" spans="1:10" s="384" customFormat="1" x14ac:dyDescent="0.2">
      <c r="A121" s="308" t="s">
        <v>52</v>
      </c>
      <c r="B121" s="280">
        <v>297</v>
      </c>
      <c r="C121" s="281">
        <v>425</v>
      </c>
      <c r="D121" s="281">
        <v>470</v>
      </c>
      <c r="E121" s="281">
        <v>403</v>
      </c>
      <c r="F121" s="328"/>
      <c r="G121" s="329">
        <f>SUM(B121:F121)</f>
        <v>1595</v>
      </c>
      <c r="H121" s="384" t="s">
        <v>56</v>
      </c>
      <c r="I121" s="330">
        <f>G108-G121</f>
        <v>254</v>
      </c>
      <c r="J121" s="331">
        <f>I121/G108</f>
        <v>0.13737155219037317</v>
      </c>
    </row>
    <row r="122" spans="1:10" s="384" customFormat="1" x14ac:dyDescent="0.2">
      <c r="A122" s="308" t="s">
        <v>28</v>
      </c>
      <c r="B122" s="231">
        <v>71</v>
      </c>
      <c r="C122" s="289">
        <v>71</v>
      </c>
      <c r="D122" s="289">
        <v>71</v>
      </c>
      <c r="E122" s="289">
        <v>71</v>
      </c>
      <c r="F122" s="289"/>
      <c r="G122" s="235"/>
      <c r="H122" s="384" t="s">
        <v>57</v>
      </c>
      <c r="I122" s="384">
        <v>67.97</v>
      </c>
    </row>
    <row r="123" spans="1:10" s="384" customFormat="1" ht="13.5" thickBot="1" x14ac:dyDescent="0.25">
      <c r="A123" s="311" t="s">
        <v>26</v>
      </c>
      <c r="B123" s="229">
        <f>B122-B109</f>
        <v>3</v>
      </c>
      <c r="C123" s="230">
        <f t="shared" ref="C123:F123" si="27">C122-C109</f>
        <v>3</v>
      </c>
      <c r="D123" s="230">
        <f t="shared" si="27"/>
        <v>3</v>
      </c>
      <c r="E123" s="230">
        <f t="shared" si="27"/>
        <v>3</v>
      </c>
      <c r="F123" s="230">
        <f t="shared" si="27"/>
        <v>0</v>
      </c>
      <c r="G123" s="236"/>
      <c r="H123" s="384" t="s">
        <v>26</v>
      </c>
      <c r="I123" s="384">
        <f>I122-I109</f>
        <v>0.98000000000000398</v>
      </c>
    </row>
    <row r="125" spans="1:10" ht="13.5" thickBot="1" x14ac:dyDescent="0.25"/>
    <row r="126" spans="1:10" s="385" customFormat="1" ht="13.5" thickBot="1" x14ac:dyDescent="0.25">
      <c r="A126" s="295" t="s">
        <v>85</v>
      </c>
      <c r="B126" s="539" t="s">
        <v>53</v>
      </c>
      <c r="C126" s="540"/>
      <c r="D126" s="540"/>
      <c r="E126" s="540"/>
      <c r="F126" s="541"/>
      <c r="G126" s="313" t="s">
        <v>0</v>
      </c>
    </row>
    <row r="127" spans="1:10" s="385" customFormat="1" x14ac:dyDescent="0.2">
      <c r="A127" s="226" t="s">
        <v>2</v>
      </c>
      <c r="B127" s="315">
        <v>1</v>
      </c>
      <c r="C127" s="238">
        <v>2</v>
      </c>
      <c r="D127" s="238">
        <v>3</v>
      </c>
      <c r="E127" s="238">
        <v>4</v>
      </c>
      <c r="F127" s="238">
        <v>5</v>
      </c>
      <c r="G127" s="237"/>
    </row>
    <row r="128" spans="1:10" s="385" customFormat="1" x14ac:dyDescent="0.2">
      <c r="A128" s="301" t="s">
        <v>3</v>
      </c>
      <c r="B128" s="316">
        <v>1670</v>
      </c>
      <c r="C128" s="317">
        <v>1670</v>
      </c>
      <c r="D128" s="318">
        <v>1670</v>
      </c>
      <c r="E128" s="318">
        <v>1670</v>
      </c>
      <c r="F128" s="318">
        <v>1670</v>
      </c>
      <c r="G128" s="319">
        <v>1670</v>
      </c>
    </row>
    <row r="129" spans="1:10" s="385" customFormat="1" x14ac:dyDescent="0.2">
      <c r="A129" s="303" t="s">
        <v>6</v>
      </c>
      <c r="B129" s="320">
        <v>1851.61</v>
      </c>
      <c r="C129" s="321">
        <v>1918.6</v>
      </c>
      <c r="D129" s="321">
        <v>1938.13</v>
      </c>
      <c r="E129" s="321">
        <v>2036.67</v>
      </c>
      <c r="F129" s="321"/>
      <c r="G129" s="261">
        <v>1940.12</v>
      </c>
    </row>
    <row r="130" spans="1:10" s="385" customFormat="1" x14ac:dyDescent="0.2">
      <c r="A130" s="226" t="s">
        <v>7</v>
      </c>
      <c r="B130" s="322">
        <v>100</v>
      </c>
      <c r="C130" s="323">
        <v>100</v>
      </c>
      <c r="D130" s="324">
        <v>97.9</v>
      </c>
      <c r="E130" s="324">
        <v>97.4</v>
      </c>
      <c r="F130" s="324"/>
      <c r="G130" s="325">
        <v>96.27</v>
      </c>
    </row>
    <row r="131" spans="1:10" s="385" customFormat="1" x14ac:dyDescent="0.2">
      <c r="A131" s="226" t="s">
        <v>8</v>
      </c>
      <c r="B131" s="266">
        <v>2.7300000000000001E-2</v>
      </c>
      <c r="C131" s="267">
        <v>3.2599999999999997E-2</v>
      </c>
      <c r="D131" s="326">
        <v>4.1200000000000001E-2</v>
      </c>
      <c r="E131" s="326">
        <v>4.2099999999999999E-2</v>
      </c>
      <c r="F131" s="326"/>
      <c r="G131" s="327">
        <v>4.9200000000000001E-2</v>
      </c>
    </row>
    <row r="132" spans="1:10" s="385" customFormat="1" x14ac:dyDescent="0.2">
      <c r="A132" s="303" t="s">
        <v>1</v>
      </c>
      <c r="B132" s="270">
        <f t="shared" ref="B132:G132" si="28">B129/B128*100-100</f>
        <v>10.874850299401189</v>
      </c>
      <c r="C132" s="271">
        <f t="shared" si="28"/>
        <v>14.886227544910184</v>
      </c>
      <c r="D132" s="271">
        <f t="shared" si="28"/>
        <v>16.055688622754502</v>
      </c>
      <c r="E132" s="271">
        <f t="shared" si="28"/>
        <v>21.956287425149696</v>
      </c>
      <c r="F132" s="271">
        <f t="shared" si="28"/>
        <v>-100</v>
      </c>
      <c r="G132" s="273">
        <f t="shared" si="28"/>
        <v>16.1748502994012</v>
      </c>
    </row>
    <row r="133" spans="1:10" s="385" customFormat="1" ht="13.5" thickBot="1" x14ac:dyDescent="0.25">
      <c r="A133" s="226" t="s">
        <v>27</v>
      </c>
      <c r="B133" s="275">
        <f>B129-G116</f>
        <v>39.539999999999964</v>
      </c>
      <c r="C133" s="276">
        <f t="shared" ref="C133:G133" si="29">C129-C116</f>
        <v>148.14999999999986</v>
      </c>
      <c r="D133" s="276">
        <f t="shared" si="29"/>
        <v>101.5300000000002</v>
      </c>
      <c r="E133" s="276">
        <f t="shared" si="29"/>
        <v>141.55000000000018</v>
      </c>
      <c r="F133" s="276">
        <f t="shared" si="29"/>
        <v>0</v>
      </c>
      <c r="G133" s="278">
        <f t="shared" si="29"/>
        <v>128.04999999999995</v>
      </c>
    </row>
    <row r="134" spans="1:10" s="385" customFormat="1" x14ac:dyDescent="0.2">
      <c r="A134" s="308" t="s">
        <v>52</v>
      </c>
      <c r="B134" s="280">
        <v>297</v>
      </c>
      <c r="C134" s="281">
        <v>424</v>
      </c>
      <c r="D134" s="281">
        <v>470</v>
      </c>
      <c r="E134" s="281">
        <v>403</v>
      </c>
      <c r="F134" s="328"/>
      <c r="G134" s="329">
        <f>SUM(B134:F134)</f>
        <v>1594</v>
      </c>
      <c r="H134" s="385" t="s">
        <v>56</v>
      </c>
      <c r="I134" s="330">
        <f>G121-G134</f>
        <v>1</v>
      </c>
      <c r="J134" s="331">
        <f>I134/G121</f>
        <v>6.2695924764890286E-4</v>
      </c>
    </row>
    <row r="135" spans="1:10" s="385" customFormat="1" x14ac:dyDescent="0.2">
      <c r="A135" s="308" t="s">
        <v>28</v>
      </c>
      <c r="B135" s="231">
        <v>72</v>
      </c>
      <c r="C135" s="289">
        <v>72</v>
      </c>
      <c r="D135" s="289">
        <v>72</v>
      </c>
      <c r="E135" s="289">
        <v>72</v>
      </c>
      <c r="F135" s="289"/>
      <c r="G135" s="235"/>
      <c r="H135" s="385" t="s">
        <v>57</v>
      </c>
      <c r="I135" s="385">
        <v>71.010000000000005</v>
      </c>
    </row>
    <row r="136" spans="1:10" s="385" customFormat="1" ht="13.5" thickBot="1" x14ac:dyDescent="0.25">
      <c r="A136" s="311" t="s">
        <v>26</v>
      </c>
      <c r="B136" s="229">
        <f>B135-B122</f>
        <v>1</v>
      </c>
      <c r="C136" s="230">
        <f t="shared" ref="C136:F136" si="30">C135-C122</f>
        <v>1</v>
      </c>
      <c r="D136" s="230">
        <f t="shared" si="30"/>
        <v>1</v>
      </c>
      <c r="E136" s="230">
        <f t="shared" si="30"/>
        <v>1</v>
      </c>
      <c r="F136" s="230">
        <f t="shared" si="30"/>
        <v>0</v>
      </c>
      <c r="G136" s="236"/>
      <c r="H136" s="385" t="s">
        <v>26</v>
      </c>
      <c r="I136" s="385">
        <f>I135-I122</f>
        <v>3.0400000000000063</v>
      </c>
    </row>
    <row r="138" spans="1:10" ht="13.5" thickBot="1" x14ac:dyDescent="0.25"/>
    <row r="139" spans="1:10" s="388" customFormat="1" ht="13.5" thickBot="1" x14ac:dyDescent="0.25">
      <c r="A139" s="295" t="s">
        <v>87</v>
      </c>
      <c r="B139" s="539" t="s">
        <v>53</v>
      </c>
      <c r="C139" s="540"/>
      <c r="D139" s="540"/>
      <c r="E139" s="540"/>
      <c r="F139" s="541"/>
      <c r="G139" s="313" t="s">
        <v>0</v>
      </c>
    </row>
    <row r="140" spans="1:10" s="388" customFormat="1" x14ac:dyDescent="0.2">
      <c r="A140" s="226" t="s">
        <v>2</v>
      </c>
      <c r="B140" s="315">
        <v>1</v>
      </c>
      <c r="C140" s="238">
        <v>2</v>
      </c>
      <c r="D140" s="238">
        <v>3</v>
      </c>
      <c r="E140" s="238">
        <v>4</v>
      </c>
      <c r="F140" s="238">
        <v>5</v>
      </c>
      <c r="G140" s="237"/>
    </row>
    <row r="141" spans="1:10" s="388" customFormat="1" x14ac:dyDescent="0.2">
      <c r="A141" s="301" t="s">
        <v>3</v>
      </c>
      <c r="B141" s="316">
        <v>1790</v>
      </c>
      <c r="C141" s="317">
        <v>1790</v>
      </c>
      <c r="D141" s="318">
        <v>1790</v>
      </c>
      <c r="E141" s="318">
        <v>1790</v>
      </c>
      <c r="F141" s="318">
        <v>1790</v>
      </c>
      <c r="G141" s="319">
        <v>1790</v>
      </c>
    </row>
    <row r="142" spans="1:10" s="388" customFormat="1" x14ac:dyDescent="0.2">
      <c r="A142" s="303" t="s">
        <v>6</v>
      </c>
      <c r="B142" s="320">
        <v>1931.61</v>
      </c>
      <c r="C142" s="321">
        <v>2017.91</v>
      </c>
      <c r="D142" s="321">
        <v>2032.5</v>
      </c>
      <c r="E142" s="321">
        <v>2074.36</v>
      </c>
      <c r="F142" s="321"/>
      <c r="G142" s="261">
        <v>2019.32</v>
      </c>
    </row>
    <row r="143" spans="1:10" s="388" customFormat="1" x14ac:dyDescent="0.2">
      <c r="A143" s="226" t="s">
        <v>7</v>
      </c>
      <c r="B143" s="322">
        <v>100</v>
      </c>
      <c r="C143" s="323">
        <v>100</v>
      </c>
      <c r="D143" s="324">
        <v>100</v>
      </c>
      <c r="E143" s="324">
        <v>92.3</v>
      </c>
      <c r="F143" s="324"/>
      <c r="G143" s="325">
        <v>95.03</v>
      </c>
    </row>
    <row r="144" spans="1:10" s="388" customFormat="1" x14ac:dyDescent="0.2">
      <c r="A144" s="226" t="s">
        <v>8</v>
      </c>
      <c r="B144" s="266">
        <v>3.2300000000000002E-2</v>
      </c>
      <c r="C144" s="267">
        <v>4.2200000000000001E-2</v>
      </c>
      <c r="D144" s="326">
        <v>3.5499999999999997E-2</v>
      </c>
      <c r="E144" s="326">
        <v>5.7799999999999997E-2</v>
      </c>
      <c r="F144" s="326"/>
      <c r="G144" s="327">
        <v>4.9500000000000002E-2</v>
      </c>
    </row>
    <row r="145" spans="1:10" s="388" customFormat="1" x14ac:dyDescent="0.2">
      <c r="A145" s="303" t="s">
        <v>1</v>
      </c>
      <c r="B145" s="270">
        <f t="shared" ref="B145:G145" si="31">B142/B141*100-100</f>
        <v>7.9111731843575512</v>
      </c>
      <c r="C145" s="271">
        <f t="shared" si="31"/>
        <v>12.732402234636879</v>
      </c>
      <c r="D145" s="271">
        <f t="shared" si="31"/>
        <v>13.547486033519561</v>
      </c>
      <c r="E145" s="271">
        <f t="shared" si="31"/>
        <v>15.886033519553095</v>
      </c>
      <c r="F145" s="271">
        <f t="shared" si="31"/>
        <v>-100</v>
      </c>
      <c r="G145" s="273">
        <f t="shared" si="31"/>
        <v>12.811173184357543</v>
      </c>
    </row>
    <row r="146" spans="1:10" s="388" customFormat="1" ht="13.5" thickBot="1" x14ac:dyDescent="0.25">
      <c r="A146" s="226" t="s">
        <v>27</v>
      </c>
      <c r="B146" s="275">
        <f>B142-G129</f>
        <v>-8.5099999999999909</v>
      </c>
      <c r="C146" s="276">
        <f t="shared" ref="C146:G146" si="32">C142-C129</f>
        <v>99.310000000000173</v>
      </c>
      <c r="D146" s="276">
        <f t="shared" si="32"/>
        <v>94.369999999999891</v>
      </c>
      <c r="E146" s="276">
        <f t="shared" si="32"/>
        <v>37.690000000000055</v>
      </c>
      <c r="F146" s="276">
        <f t="shared" si="32"/>
        <v>0</v>
      </c>
      <c r="G146" s="278">
        <f t="shared" si="32"/>
        <v>79.200000000000045</v>
      </c>
    </row>
    <row r="147" spans="1:10" s="388" customFormat="1" x14ac:dyDescent="0.2">
      <c r="A147" s="308" t="s">
        <v>52</v>
      </c>
      <c r="B147" s="280">
        <v>297</v>
      </c>
      <c r="C147" s="281">
        <v>424</v>
      </c>
      <c r="D147" s="281">
        <v>470</v>
      </c>
      <c r="E147" s="281">
        <v>403</v>
      </c>
      <c r="F147" s="328"/>
      <c r="G147" s="329">
        <f>SUM(B147:F147)</f>
        <v>1594</v>
      </c>
      <c r="H147" s="388" t="s">
        <v>56</v>
      </c>
      <c r="I147" s="330">
        <f>G134-G147</f>
        <v>0</v>
      </c>
      <c r="J147" s="331">
        <f>I147/G134</f>
        <v>0</v>
      </c>
    </row>
    <row r="148" spans="1:10" s="388" customFormat="1" x14ac:dyDescent="0.2">
      <c r="A148" s="308" t="s">
        <v>28</v>
      </c>
      <c r="B148" s="231">
        <v>73</v>
      </c>
      <c r="C148" s="289">
        <v>73</v>
      </c>
      <c r="D148" s="289">
        <v>73</v>
      </c>
      <c r="E148" s="289">
        <v>73</v>
      </c>
      <c r="F148" s="289"/>
      <c r="G148" s="235"/>
      <c r="H148" s="388" t="s">
        <v>57</v>
      </c>
      <c r="I148" s="388">
        <v>71.98</v>
      </c>
    </row>
    <row r="149" spans="1:10" s="388" customFormat="1" ht="13.5" thickBot="1" x14ac:dyDescent="0.25">
      <c r="A149" s="311" t="s">
        <v>26</v>
      </c>
      <c r="B149" s="229">
        <f>B148-B135</f>
        <v>1</v>
      </c>
      <c r="C149" s="230">
        <f t="shared" ref="C149:F149" si="33">C148-C135</f>
        <v>1</v>
      </c>
      <c r="D149" s="230">
        <f t="shared" si="33"/>
        <v>1</v>
      </c>
      <c r="E149" s="230">
        <f t="shared" si="33"/>
        <v>1</v>
      </c>
      <c r="F149" s="230">
        <f t="shared" si="33"/>
        <v>0</v>
      </c>
      <c r="G149" s="236"/>
      <c r="H149" s="388" t="s">
        <v>26</v>
      </c>
      <c r="I149" s="388">
        <f>I148-I135</f>
        <v>0.96999999999999886</v>
      </c>
    </row>
    <row r="150" spans="1:10" x14ac:dyDescent="0.2">
      <c r="E150" s="288" t="s">
        <v>66</v>
      </c>
    </row>
    <row r="151" spans="1:10" ht="13.5" thickBot="1" x14ac:dyDescent="0.25"/>
    <row r="152" spans="1:10" s="390" customFormat="1" ht="13.5" thickBot="1" x14ac:dyDescent="0.25">
      <c r="A152" s="295" t="s">
        <v>91</v>
      </c>
      <c r="B152" s="539" t="s">
        <v>53</v>
      </c>
      <c r="C152" s="540"/>
      <c r="D152" s="540"/>
      <c r="E152" s="540"/>
      <c r="F152" s="541"/>
      <c r="G152" s="313" t="s">
        <v>0</v>
      </c>
    </row>
    <row r="153" spans="1:10" s="390" customFormat="1" x14ac:dyDescent="0.2">
      <c r="A153" s="226" t="s">
        <v>2</v>
      </c>
      <c r="B153" s="315">
        <v>1</v>
      </c>
      <c r="C153" s="238">
        <v>2</v>
      </c>
      <c r="D153" s="238">
        <v>3</v>
      </c>
      <c r="E153" s="238">
        <v>4</v>
      </c>
      <c r="F153" s="238">
        <v>5</v>
      </c>
      <c r="G153" s="237"/>
    </row>
    <row r="154" spans="1:10" s="390" customFormat="1" x14ac:dyDescent="0.2">
      <c r="A154" s="301" t="s">
        <v>3</v>
      </c>
      <c r="B154" s="316">
        <v>1900</v>
      </c>
      <c r="C154" s="317">
        <v>1900</v>
      </c>
      <c r="D154" s="318">
        <v>1900</v>
      </c>
      <c r="E154" s="318">
        <v>1900</v>
      </c>
      <c r="F154" s="318">
        <v>1900</v>
      </c>
      <c r="G154" s="319">
        <v>1900</v>
      </c>
    </row>
    <row r="155" spans="1:10" s="390" customFormat="1" x14ac:dyDescent="0.2">
      <c r="A155" s="303" t="s">
        <v>6</v>
      </c>
      <c r="B155" s="320">
        <v>2055.7142857142858</v>
      </c>
      <c r="C155" s="321">
        <v>2121.0714285714284</v>
      </c>
      <c r="D155" s="321">
        <v>2203.3333333333335</v>
      </c>
      <c r="E155" s="321">
        <v>2256.875</v>
      </c>
      <c r="F155" s="321"/>
      <c r="G155" s="261">
        <v>2156.1475409836066</v>
      </c>
    </row>
    <row r="156" spans="1:10" s="390" customFormat="1" x14ac:dyDescent="0.2">
      <c r="A156" s="226" t="s">
        <v>7</v>
      </c>
      <c r="B156" s="322">
        <v>100</v>
      </c>
      <c r="C156" s="323">
        <v>100</v>
      </c>
      <c r="D156" s="324">
        <v>100</v>
      </c>
      <c r="E156" s="324">
        <v>100</v>
      </c>
      <c r="F156" s="324"/>
      <c r="G156" s="325">
        <v>98.360655737704917</v>
      </c>
    </row>
    <row r="157" spans="1:10" s="390" customFormat="1" x14ac:dyDescent="0.2">
      <c r="A157" s="226" t="s">
        <v>8</v>
      </c>
      <c r="B157" s="266">
        <v>2.4920668626880162E-2</v>
      </c>
      <c r="C157" s="267">
        <v>2.909929556335818E-2</v>
      </c>
      <c r="D157" s="326">
        <v>2.2131223658589702E-2</v>
      </c>
      <c r="E157" s="326">
        <v>2.3717699956167595E-2</v>
      </c>
      <c r="F157" s="326"/>
      <c r="G157" s="327">
        <v>4.4570109666728773E-2</v>
      </c>
    </row>
    <row r="158" spans="1:10" s="390" customFormat="1" x14ac:dyDescent="0.2">
      <c r="A158" s="303" t="s">
        <v>1</v>
      </c>
      <c r="B158" s="270">
        <f t="shared" ref="B158:G158" si="34">B155/B154*100-100</f>
        <v>8.1954887218045087</v>
      </c>
      <c r="C158" s="271">
        <f t="shared" si="34"/>
        <v>11.635338345864653</v>
      </c>
      <c r="D158" s="271">
        <f t="shared" si="34"/>
        <v>15.964912280701753</v>
      </c>
      <c r="E158" s="271">
        <f t="shared" si="34"/>
        <v>18.78289473684211</v>
      </c>
      <c r="F158" s="271">
        <f t="shared" si="34"/>
        <v>-100</v>
      </c>
      <c r="G158" s="273">
        <f t="shared" si="34"/>
        <v>13.481449525452987</v>
      </c>
    </row>
    <row r="159" spans="1:10" s="390" customFormat="1" ht="13.5" thickBot="1" x14ac:dyDescent="0.25">
      <c r="A159" s="226" t="s">
        <v>27</v>
      </c>
      <c r="B159" s="275">
        <f>B155-G142</f>
        <v>36.394285714285843</v>
      </c>
      <c r="C159" s="276">
        <f t="shared" ref="C159:G159" si="35">C155-C142</f>
        <v>103.16142857142836</v>
      </c>
      <c r="D159" s="276">
        <f t="shared" si="35"/>
        <v>170.83333333333348</v>
      </c>
      <c r="E159" s="276">
        <f t="shared" si="35"/>
        <v>182.51499999999987</v>
      </c>
      <c r="F159" s="276">
        <f t="shared" si="35"/>
        <v>0</v>
      </c>
      <c r="G159" s="278">
        <f t="shared" si="35"/>
        <v>136.8275409836067</v>
      </c>
    </row>
    <row r="160" spans="1:10" s="390" customFormat="1" x14ac:dyDescent="0.2">
      <c r="A160" s="308" t="s">
        <v>52</v>
      </c>
      <c r="B160" s="280">
        <v>384</v>
      </c>
      <c r="C160" s="281">
        <v>301</v>
      </c>
      <c r="D160" s="281">
        <v>278</v>
      </c>
      <c r="E160" s="281">
        <v>320</v>
      </c>
      <c r="F160" s="328"/>
      <c r="G160" s="329">
        <f>SUM(B160:F160)</f>
        <v>1283</v>
      </c>
      <c r="H160" s="390" t="s">
        <v>56</v>
      </c>
      <c r="I160" s="330">
        <f>G147-G160</f>
        <v>311</v>
      </c>
      <c r="J160" s="331">
        <f>I160/G147</f>
        <v>0.19510664993726473</v>
      </c>
    </row>
    <row r="161" spans="1:10" s="390" customFormat="1" x14ac:dyDescent="0.2">
      <c r="A161" s="308" t="s">
        <v>28</v>
      </c>
      <c r="B161" s="231">
        <v>75</v>
      </c>
      <c r="C161" s="289">
        <v>75</v>
      </c>
      <c r="D161" s="289">
        <v>75</v>
      </c>
      <c r="E161" s="289">
        <v>75</v>
      </c>
      <c r="F161" s="289"/>
      <c r="G161" s="235"/>
      <c r="H161" s="390" t="s">
        <v>57</v>
      </c>
      <c r="I161" s="390">
        <v>72.95</v>
      </c>
    </row>
    <row r="162" spans="1:10" s="390" customFormat="1" ht="13.5" thickBot="1" x14ac:dyDescent="0.25">
      <c r="A162" s="311" t="s">
        <v>26</v>
      </c>
      <c r="B162" s="229">
        <f>B161-B148</f>
        <v>2</v>
      </c>
      <c r="C162" s="230">
        <f t="shared" ref="C162:F162" si="36">C161-C148</f>
        <v>2</v>
      </c>
      <c r="D162" s="230">
        <f t="shared" si="36"/>
        <v>2</v>
      </c>
      <c r="E162" s="230">
        <f t="shared" si="36"/>
        <v>2</v>
      </c>
      <c r="F162" s="230">
        <f t="shared" si="36"/>
        <v>0</v>
      </c>
      <c r="G162" s="236"/>
      <c r="H162" s="390" t="s">
        <v>26</v>
      </c>
      <c r="I162" s="390">
        <f>I161-I148</f>
        <v>0.96999999999999886</v>
      </c>
    </row>
    <row r="164" spans="1:10" ht="13.5" thickBot="1" x14ac:dyDescent="0.25"/>
    <row r="165" spans="1:10" s="399" customFormat="1" ht="13.5" thickBot="1" x14ac:dyDescent="0.25">
      <c r="A165" s="295" t="s">
        <v>93</v>
      </c>
      <c r="B165" s="539" t="s">
        <v>53</v>
      </c>
      <c r="C165" s="540"/>
      <c r="D165" s="540"/>
      <c r="E165" s="540"/>
      <c r="F165" s="541"/>
      <c r="G165" s="313" t="s">
        <v>0</v>
      </c>
    </row>
    <row r="166" spans="1:10" s="399" customFormat="1" x14ac:dyDescent="0.2">
      <c r="A166" s="226" t="s">
        <v>2</v>
      </c>
      <c r="B166" s="315">
        <v>1</v>
      </c>
      <c r="C166" s="238">
        <v>2</v>
      </c>
      <c r="D166" s="238">
        <v>3</v>
      </c>
      <c r="E166" s="238">
        <v>4</v>
      </c>
      <c r="F166" s="238">
        <v>5</v>
      </c>
      <c r="G166" s="237"/>
    </row>
    <row r="167" spans="1:10" s="399" customFormat="1" x14ac:dyDescent="0.2">
      <c r="A167" s="301" t="s">
        <v>3</v>
      </c>
      <c r="B167" s="316">
        <v>2010</v>
      </c>
      <c r="C167" s="317">
        <v>2010</v>
      </c>
      <c r="D167" s="318">
        <v>2010</v>
      </c>
      <c r="E167" s="318">
        <v>2010</v>
      </c>
      <c r="F167" s="318">
        <v>2010</v>
      </c>
      <c r="G167" s="319">
        <v>2010</v>
      </c>
    </row>
    <row r="168" spans="1:10" s="399" customFormat="1" x14ac:dyDescent="0.2">
      <c r="A168" s="303" t="s">
        <v>6</v>
      </c>
      <c r="B168" s="320">
        <v>2210.2564102564102</v>
      </c>
      <c r="C168" s="321">
        <v>2173.1034482758619</v>
      </c>
      <c r="D168" s="321">
        <v>2292.0689655172414</v>
      </c>
      <c r="E168" s="321">
        <v>2336.060606060606</v>
      </c>
      <c r="F168" s="321"/>
      <c r="G168" s="261">
        <v>2252.1538461538462</v>
      </c>
    </row>
    <row r="169" spans="1:10" s="399" customFormat="1" x14ac:dyDescent="0.2">
      <c r="A169" s="226" t="s">
        <v>7</v>
      </c>
      <c r="B169" s="322">
        <v>100</v>
      </c>
      <c r="C169" s="323">
        <v>100</v>
      </c>
      <c r="D169" s="324">
        <v>100</v>
      </c>
      <c r="E169" s="324">
        <v>100</v>
      </c>
      <c r="F169" s="324"/>
      <c r="G169" s="325">
        <v>96.15384615384616</v>
      </c>
    </row>
    <row r="170" spans="1:10" s="399" customFormat="1" x14ac:dyDescent="0.2">
      <c r="A170" s="226" t="s">
        <v>8</v>
      </c>
      <c r="B170" s="266">
        <v>3.8845617146056118E-2</v>
      </c>
      <c r="C170" s="267">
        <v>2.8549134777470227E-2</v>
      </c>
      <c r="D170" s="326">
        <v>3.5097608872545323E-2</v>
      </c>
      <c r="E170" s="326">
        <v>3.0614667845909511E-2</v>
      </c>
      <c r="F170" s="326"/>
      <c r="G170" s="327">
        <v>4.4124361595032302E-2</v>
      </c>
    </row>
    <row r="171" spans="1:10" s="399" customFormat="1" x14ac:dyDescent="0.2">
      <c r="A171" s="303" t="s">
        <v>1</v>
      </c>
      <c r="B171" s="270">
        <f t="shared" ref="B171:G171" si="37">B168/B167*100-100</f>
        <v>9.9630054853935519</v>
      </c>
      <c r="C171" s="271">
        <f t="shared" si="37"/>
        <v>8.1145994167095523</v>
      </c>
      <c r="D171" s="271">
        <f t="shared" si="37"/>
        <v>14.033281866529407</v>
      </c>
      <c r="E171" s="271">
        <f t="shared" si="37"/>
        <v>16.221920699532632</v>
      </c>
      <c r="F171" s="271">
        <f t="shared" si="37"/>
        <v>-100</v>
      </c>
      <c r="G171" s="273">
        <f t="shared" si="37"/>
        <v>12.047455032529669</v>
      </c>
    </row>
    <row r="172" spans="1:10" s="399" customFormat="1" ht="13.5" thickBot="1" x14ac:dyDescent="0.25">
      <c r="A172" s="226" t="s">
        <v>27</v>
      </c>
      <c r="B172" s="275">
        <f>B168-B155</f>
        <v>154.54212454212438</v>
      </c>
      <c r="C172" s="276">
        <f t="shared" ref="C172:G172" si="38">C168-C155</f>
        <v>52.032019704433424</v>
      </c>
      <c r="D172" s="276">
        <f t="shared" si="38"/>
        <v>88.73563218390791</v>
      </c>
      <c r="E172" s="276">
        <f t="shared" si="38"/>
        <v>79.185606060606005</v>
      </c>
      <c r="F172" s="276">
        <f t="shared" si="38"/>
        <v>0</v>
      </c>
      <c r="G172" s="278">
        <f t="shared" si="38"/>
        <v>96.006305170239557</v>
      </c>
    </row>
    <row r="173" spans="1:10" s="399" customFormat="1" x14ac:dyDescent="0.2">
      <c r="A173" s="308" t="s">
        <v>52</v>
      </c>
      <c r="B173" s="280">
        <v>382</v>
      </c>
      <c r="C173" s="281">
        <v>301</v>
      </c>
      <c r="D173" s="281">
        <v>278</v>
      </c>
      <c r="E173" s="281">
        <v>320</v>
      </c>
      <c r="F173" s="328"/>
      <c r="G173" s="329">
        <f>SUM(B173:F173)</f>
        <v>1281</v>
      </c>
      <c r="H173" s="399" t="s">
        <v>56</v>
      </c>
      <c r="I173" s="330">
        <f>G160-G173</f>
        <v>2</v>
      </c>
      <c r="J173" s="331">
        <f>I173/G160</f>
        <v>1.558846453624318E-3</v>
      </c>
    </row>
    <row r="174" spans="1:10" s="399" customFormat="1" x14ac:dyDescent="0.2">
      <c r="A174" s="308" t="s">
        <v>28</v>
      </c>
      <c r="B174" s="231">
        <v>77</v>
      </c>
      <c r="C174" s="289">
        <v>77</v>
      </c>
      <c r="D174" s="289">
        <v>77</v>
      </c>
      <c r="E174" s="289">
        <v>77</v>
      </c>
      <c r="F174" s="289"/>
      <c r="G174" s="235"/>
      <c r="H174" s="399" t="s">
        <v>57</v>
      </c>
      <c r="I174" s="399">
        <v>75</v>
      </c>
    </row>
    <row r="175" spans="1:10" s="399" customFormat="1" ht="13.5" thickBot="1" x14ac:dyDescent="0.25">
      <c r="A175" s="311" t="s">
        <v>26</v>
      </c>
      <c r="B175" s="229">
        <f>B174-B161</f>
        <v>2</v>
      </c>
      <c r="C175" s="230">
        <f t="shared" ref="C175:F175" si="39">C174-C161</f>
        <v>2</v>
      </c>
      <c r="D175" s="230">
        <f t="shared" si="39"/>
        <v>2</v>
      </c>
      <c r="E175" s="230">
        <f t="shared" si="39"/>
        <v>2</v>
      </c>
      <c r="F175" s="230">
        <f t="shared" si="39"/>
        <v>0</v>
      </c>
      <c r="G175" s="236"/>
      <c r="H175" s="399" t="s">
        <v>26</v>
      </c>
      <c r="I175" s="399">
        <f>I174-I161</f>
        <v>2.0499999999999972</v>
      </c>
    </row>
    <row r="176" spans="1:10" x14ac:dyDescent="0.2">
      <c r="B176" s="288" t="s">
        <v>66</v>
      </c>
    </row>
    <row r="177" spans="1:10" ht="13.5" thickBot="1" x14ac:dyDescent="0.25"/>
    <row r="178" spans="1:10" s="401" customFormat="1" ht="13.5" thickBot="1" x14ac:dyDescent="0.25">
      <c r="A178" s="295" t="s">
        <v>94</v>
      </c>
      <c r="B178" s="539" t="s">
        <v>53</v>
      </c>
      <c r="C178" s="540"/>
      <c r="D178" s="540"/>
      <c r="E178" s="540"/>
      <c r="F178" s="541"/>
      <c r="G178" s="313" t="s">
        <v>0</v>
      </c>
    </row>
    <row r="179" spans="1:10" s="401" customFormat="1" x14ac:dyDescent="0.2">
      <c r="A179" s="226" t="s">
        <v>2</v>
      </c>
      <c r="B179" s="315">
        <v>1</v>
      </c>
      <c r="C179" s="238">
        <v>2</v>
      </c>
      <c r="D179" s="238">
        <v>3</v>
      </c>
      <c r="E179" s="238">
        <v>4</v>
      </c>
      <c r="F179" s="238">
        <v>5</v>
      </c>
      <c r="G179" s="237"/>
    </row>
    <row r="180" spans="1:10" s="401" customFormat="1" x14ac:dyDescent="0.2">
      <c r="A180" s="301" t="s">
        <v>3</v>
      </c>
      <c r="B180" s="316">
        <v>2120</v>
      </c>
      <c r="C180" s="317">
        <v>2120</v>
      </c>
      <c r="D180" s="318">
        <v>2120</v>
      </c>
      <c r="E180" s="318">
        <v>2120</v>
      </c>
      <c r="F180" s="318">
        <v>2120</v>
      </c>
      <c r="G180" s="319">
        <v>2120</v>
      </c>
    </row>
    <row r="181" spans="1:10" s="401" customFormat="1" x14ac:dyDescent="0.2">
      <c r="A181" s="303" t="s">
        <v>6</v>
      </c>
      <c r="B181" s="320">
        <v>2245.6756756756758</v>
      </c>
      <c r="C181" s="321">
        <v>2241.6666666666665</v>
      </c>
      <c r="D181" s="321">
        <v>2349.2592592592591</v>
      </c>
      <c r="E181" s="321">
        <v>2412.8125</v>
      </c>
      <c r="F181" s="321"/>
      <c r="G181" s="261">
        <v>2309.3650793650795</v>
      </c>
    </row>
    <row r="182" spans="1:10" s="401" customFormat="1" x14ac:dyDescent="0.2">
      <c r="A182" s="226" t="s">
        <v>7</v>
      </c>
      <c r="B182" s="322">
        <v>100</v>
      </c>
      <c r="C182" s="323">
        <v>100</v>
      </c>
      <c r="D182" s="324">
        <v>100</v>
      </c>
      <c r="E182" s="324">
        <v>96.875</v>
      </c>
      <c r="F182" s="324"/>
      <c r="G182" s="325">
        <v>98.412698412698418</v>
      </c>
    </row>
    <row r="183" spans="1:10" s="401" customFormat="1" x14ac:dyDescent="0.2">
      <c r="A183" s="226" t="s">
        <v>8</v>
      </c>
      <c r="B183" s="266">
        <v>3.7249884346695322E-2</v>
      </c>
      <c r="C183" s="267">
        <v>3.5856170040924132E-2</v>
      </c>
      <c r="D183" s="326">
        <v>2.7364684160489348E-2</v>
      </c>
      <c r="E183" s="326">
        <v>3.5580864824404E-2</v>
      </c>
      <c r="F183" s="326"/>
      <c r="G183" s="327">
        <v>4.6821519211009875E-2</v>
      </c>
    </row>
    <row r="184" spans="1:10" s="401" customFormat="1" x14ac:dyDescent="0.2">
      <c r="A184" s="303" t="s">
        <v>1</v>
      </c>
      <c r="B184" s="270">
        <f t="shared" ref="B184:G184" si="40">B181/B180*100-100</f>
        <v>5.9280979092299901</v>
      </c>
      <c r="C184" s="271">
        <f t="shared" si="40"/>
        <v>5.7389937106918154</v>
      </c>
      <c r="D184" s="271">
        <f t="shared" si="40"/>
        <v>10.814116002795245</v>
      </c>
      <c r="E184" s="271">
        <f t="shared" si="40"/>
        <v>13.811910377358487</v>
      </c>
      <c r="F184" s="271">
        <f t="shared" si="40"/>
        <v>-100</v>
      </c>
      <c r="G184" s="273">
        <f t="shared" si="40"/>
        <v>8.9323150643905365</v>
      </c>
    </row>
    <row r="185" spans="1:10" s="401" customFormat="1" ht="13.5" thickBot="1" x14ac:dyDescent="0.25">
      <c r="A185" s="226" t="s">
        <v>27</v>
      </c>
      <c r="B185" s="404">
        <f>B181-B168</f>
        <v>35.419265419265685</v>
      </c>
      <c r="C185" s="276">
        <f t="shared" ref="C185:G185" si="41">C181-C168</f>
        <v>68.56321839080465</v>
      </c>
      <c r="D185" s="276">
        <f t="shared" si="41"/>
        <v>57.19029374201773</v>
      </c>
      <c r="E185" s="276">
        <f t="shared" si="41"/>
        <v>76.751893939393995</v>
      </c>
      <c r="F185" s="276">
        <f t="shared" si="41"/>
        <v>0</v>
      </c>
      <c r="G185" s="278">
        <f t="shared" si="41"/>
        <v>57.211233211233321</v>
      </c>
      <c r="H185" s="405" t="s">
        <v>95</v>
      </c>
      <c r="J185" s="405" t="s">
        <v>96</v>
      </c>
    </row>
    <row r="186" spans="1:10" s="401" customFormat="1" x14ac:dyDescent="0.2">
      <c r="A186" s="308" t="s">
        <v>52</v>
      </c>
      <c r="B186" s="280">
        <v>382</v>
      </c>
      <c r="C186" s="281">
        <v>301</v>
      </c>
      <c r="D186" s="281">
        <v>277</v>
      </c>
      <c r="E186" s="281">
        <v>320</v>
      </c>
      <c r="F186" s="328"/>
      <c r="G186" s="329">
        <f>SUM(B186:F186)</f>
        <v>1280</v>
      </c>
      <c r="H186" s="401" t="s">
        <v>56</v>
      </c>
      <c r="I186" s="330">
        <f>G173-G186</f>
        <v>1</v>
      </c>
      <c r="J186" s="331">
        <f>I186/G173</f>
        <v>7.8064012490241998E-4</v>
      </c>
    </row>
    <row r="187" spans="1:10" s="401" customFormat="1" x14ac:dyDescent="0.2">
      <c r="A187" s="308" t="s">
        <v>28</v>
      </c>
      <c r="B187" s="231">
        <v>80</v>
      </c>
      <c r="C187" s="289">
        <v>80</v>
      </c>
      <c r="D187" s="289">
        <v>80</v>
      </c>
      <c r="E187" s="289">
        <v>80</v>
      </c>
      <c r="F187" s="289"/>
      <c r="G187" s="235"/>
      <c r="H187" s="401" t="s">
        <v>57</v>
      </c>
      <c r="I187" s="401">
        <v>76.98</v>
      </c>
    </row>
    <row r="188" spans="1:10" s="401" customFormat="1" ht="13.5" thickBot="1" x14ac:dyDescent="0.25">
      <c r="A188" s="311" t="s">
        <v>26</v>
      </c>
      <c r="B188" s="229">
        <f>B187-B174</f>
        <v>3</v>
      </c>
      <c r="C188" s="230">
        <f t="shared" ref="C188:F188" si="42">C187-C174</f>
        <v>3</v>
      </c>
      <c r="D188" s="230">
        <f t="shared" si="42"/>
        <v>3</v>
      </c>
      <c r="E188" s="230">
        <f t="shared" si="42"/>
        <v>3</v>
      </c>
      <c r="F188" s="230">
        <f t="shared" si="42"/>
        <v>0</v>
      </c>
      <c r="G188" s="236"/>
      <c r="H188" s="401" t="s">
        <v>26</v>
      </c>
      <c r="I188" s="401">
        <f>I187-I174</f>
        <v>1.980000000000004</v>
      </c>
    </row>
    <row r="190" spans="1:10" ht="13.5" thickBot="1" x14ac:dyDescent="0.25"/>
    <row r="191" spans="1:10" ht="13.5" thickBot="1" x14ac:dyDescent="0.25">
      <c r="A191" s="295" t="s">
        <v>97</v>
      </c>
      <c r="B191" s="539" t="s">
        <v>53</v>
      </c>
      <c r="C191" s="540"/>
      <c r="D191" s="540"/>
      <c r="E191" s="540"/>
      <c r="F191" s="541"/>
      <c r="G191" s="313" t="s">
        <v>0</v>
      </c>
      <c r="H191" s="406"/>
      <c r="I191" s="406"/>
      <c r="J191" s="406"/>
    </row>
    <row r="192" spans="1:10" x14ac:dyDescent="0.2">
      <c r="A192" s="226" t="s">
        <v>2</v>
      </c>
      <c r="B192" s="315">
        <v>1</v>
      </c>
      <c r="C192" s="238">
        <v>2</v>
      </c>
      <c r="D192" s="238">
        <v>3</v>
      </c>
      <c r="E192" s="238">
        <v>4</v>
      </c>
      <c r="F192" s="238">
        <v>5</v>
      </c>
      <c r="G192" s="237"/>
      <c r="H192" s="406"/>
      <c r="I192" s="406"/>
      <c r="J192" s="406"/>
    </row>
    <row r="193" spans="1:12" x14ac:dyDescent="0.2">
      <c r="A193" s="301" t="s">
        <v>3</v>
      </c>
      <c r="B193" s="316">
        <v>2240</v>
      </c>
      <c r="C193" s="317">
        <v>2240</v>
      </c>
      <c r="D193" s="318">
        <v>2240</v>
      </c>
      <c r="E193" s="318">
        <v>2240</v>
      </c>
      <c r="F193" s="318">
        <v>2240</v>
      </c>
      <c r="G193" s="319">
        <v>2240</v>
      </c>
      <c r="H193" s="406"/>
      <c r="I193" s="406"/>
      <c r="J193" s="406"/>
    </row>
    <row r="194" spans="1:12" x14ac:dyDescent="0.2">
      <c r="A194" s="303" t="s">
        <v>6</v>
      </c>
      <c r="B194" s="320">
        <v>2339.4871794871797</v>
      </c>
      <c r="C194" s="321">
        <v>2331.9354838709678</v>
      </c>
      <c r="D194" s="321">
        <v>2407.2413793103447</v>
      </c>
      <c r="E194" s="321">
        <v>2502.9032258064517</v>
      </c>
      <c r="F194" s="321"/>
      <c r="G194" s="261">
        <v>2391.7692307692309</v>
      </c>
      <c r="H194" s="406"/>
      <c r="I194" s="406"/>
      <c r="J194" s="406"/>
    </row>
    <row r="195" spans="1:12" x14ac:dyDescent="0.2">
      <c r="A195" s="226" t="s">
        <v>7</v>
      </c>
      <c r="B195" s="322">
        <v>97.435897435897431</v>
      </c>
      <c r="C195" s="323">
        <v>100</v>
      </c>
      <c r="D195" s="324">
        <v>100</v>
      </c>
      <c r="E195" s="324">
        <v>90.322580645161295</v>
      </c>
      <c r="F195" s="324"/>
      <c r="G195" s="325">
        <v>91.538461538461533</v>
      </c>
      <c r="H195" s="406"/>
      <c r="I195" s="406"/>
      <c r="J195" s="406"/>
    </row>
    <row r="196" spans="1:12" x14ac:dyDescent="0.2">
      <c r="A196" s="226" t="s">
        <v>8</v>
      </c>
      <c r="B196" s="266">
        <v>4.860086851564608E-2</v>
      </c>
      <c r="C196" s="267">
        <v>4.8141028366725278E-2</v>
      </c>
      <c r="D196" s="326">
        <v>3.7599811666507832E-2</v>
      </c>
      <c r="E196" s="326">
        <v>5.8992476276632871E-2</v>
      </c>
      <c r="F196" s="326"/>
      <c r="G196" s="327">
        <v>5.699410348794378E-2</v>
      </c>
      <c r="H196" s="406"/>
      <c r="I196" s="406"/>
      <c r="J196" s="406"/>
    </row>
    <row r="197" spans="1:12" x14ac:dyDescent="0.2">
      <c r="A197" s="303" t="s">
        <v>1</v>
      </c>
      <c r="B197" s="270">
        <f t="shared" ref="B197:G197" si="43">B194/B193*100-100</f>
        <v>4.4413919413919416</v>
      </c>
      <c r="C197" s="271">
        <f t="shared" si="43"/>
        <v>4.1042626728110605</v>
      </c>
      <c r="D197" s="271">
        <f t="shared" si="43"/>
        <v>7.4661330049260926</v>
      </c>
      <c r="E197" s="271">
        <f t="shared" si="43"/>
        <v>11.736751152073737</v>
      </c>
      <c r="F197" s="271">
        <f t="shared" si="43"/>
        <v>-100</v>
      </c>
      <c r="G197" s="273">
        <f t="shared" si="43"/>
        <v>6.7754120879121018</v>
      </c>
      <c r="H197" s="406"/>
      <c r="I197" s="406"/>
      <c r="J197" s="406"/>
    </row>
    <row r="198" spans="1:12" ht="13.5" thickBot="1" x14ac:dyDescent="0.25">
      <c r="A198" s="226" t="s">
        <v>27</v>
      </c>
      <c r="B198" s="275">
        <f>B194-B181</f>
        <v>93.811503811503826</v>
      </c>
      <c r="C198" s="276">
        <f t="shared" ref="C198:G198" si="44">C194-C181</f>
        <v>90.268817204301286</v>
      </c>
      <c r="D198" s="276">
        <f t="shared" si="44"/>
        <v>57.982120051085531</v>
      </c>
      <c r="E198" s="276">
        <f t="shared" si="44"/>
        <v>90.090725806451701</v>
      </c>
      <c r="F198" s="276">
        <f t="shared" si="44"/>
        <v>0</v>
      </c>
      <c r="G198" s="278">
        <f t="shared" si="44"/>
        <v>82.404151404151435</v>
      </c>
      <c r="H198" s="408"/>
      <c r="I198" s="409"/>
      <c r="J198" s="408"/>
      <c r="K198" s="409"/>
      <c r="L198" s="409"/>
    </row>
    <row r="199" spans="1:12" x14ac:dyDescent="0.2">
      <c r="A199" s="308" t="s">
        <v>52</v>
      </c>
      <c r="B199" s="280">
        <v>382</v>
      </c>
      <c r="C199" s="281">
        <v>299</v>
      </c>
      <c r="D199" s="281">
        <v>275</v>
      </c>
      <c r="E199" s="281">
        <v>319</v>
      </c>
      <c r="F199" s="328"/>
      <c r="G199" s="329">
        <f>SUM(B199:F199)</f>
        <v>1275</v>
      </c>
      <c r="H199" s="406" t="s">
        <v>56</v>
      </c>
      <c r="I199" s="330">
        <f>G186-G199</f>
        <v>5</v>
      </c>
      <c r="J199" s="331">
        <f>I199/G186</f>
        <v>3.90625E-3</v>
      </c>
    </row>
    <row r="200" spans="1:12" x14ac:dyDescent="0.2">
      <c r="A200" s="308" t="s">
        <v>28</v>
      </c>
      <c r="B200" s="231">
        <v>84</v>
      </c>
      <c r="C200" s="289">
        <v>84</v>
      </c>
      <c r="D200" s="289">
        <v>84</v>
      </c>
      <c r="E200" s="289">
        <v>84</v>
      </c>
      <c r="F200" s="289"/>
      <c r="G200" s="235"/>
      <c r="H200" s="406" t="s">
        <v>57</v>
      </c>
      <c r="I200" s="406">
        <v>79.989999999999995</v>
      </c>
      <c r="J200" s="406"/>
    </row>
    <row r="201" spans="1:12" ht="13.5" thickBot="1" x14ac:dyDescent="0.25">
      <c r="A201" s="311" t="s">
        <v>26</v>
      </c>
      <c r="B201" s="229">
        <f>B200-B187</f>
        <v>4</v>
      </c>
      <c r="C201" s="230">
        <f t="shared" ref="C201:F201" si="45">C200-C187</f>
        <v>4</v>
      </c>
      <c r="D201" s="230">
        <f t="shared" si="45"/>
        <v>4</v>
      </c>
      <c r="E201" s="230">
        <f t="shared" si="45"/>
        <v>4</v>
      </c>
      <c r="F201" s="230">
        <f t="shared" si="45"/>
        <v>0</v>
      </c>
      <c r="G201" s="236"/>
      <c r="H201" s="406" t="s">
        <v>26</v>
      </c>
      <c r="I201" s="406">
        <f>I200-I187</f>
        <v>3.0099999999999909</v>
      </c>
      <c r="J201" s="406"/>
    </row>
    <row r="203" spans="1:12" ht="13.5" thickBot="1" x14ac:dyDescent="0.25"/>
    <row r="204" spans="1:12" s="410" customFormat="1" ht="13.5" thickBot="1" x14ac:dyDescent="0.25">
      <c r="A204" s="295" t="s">
        <v>100</v>
      </c>
      <c r="B204" s="539" t="s">
        <v>53</v>
      </c>
      <c r="C204" s="540"/>
      <c r="D204" s="540"/>
      <c r="E204" s="540"/>
      <c r="F204" s="541"/>
      <c r="G204" s="313" t="s">
        <v>0</v>
      </c>
    </row>
    <row r="205" spans="1:12" s="410" customFormat="1" x14ac:dyDescent="0.2">
      <c r="A205" s="226" t="s">
        <v>2</v>
      </c>
      <c r="B205" s="315">
        <v>1</v>
      </c>
      <c r="C205" s="238">
        <v>2</v>
      </c>
      <c r="D205" s="238">
        <v>3</v>
      </c>
      <c r="E205" s="238">
        <v>4</v>
      </c>
      <c r="F205" s="238">
        <v>5</v>
      </c>
      <c r="G205" s="237"/>
    </row>
    <row r="206" spans="1:12" s="410" customFormat="1" x14ac:dyDescent="0.2">
      <c r="A206" s="301" t="s">
        <v>3</v>
      </c>
      <c r="B206" s="316">
        <v>2370</v>
      </c>
      <c r="C206" s="317">
        <v>2370</v>
      </c>
      <c r="D206" s="318">
        <v>2370</v>
      </c>
      <c r="E206" s="318">
        <v>2370</v>
      </c>
      <c r="F206" s="318">
        <v>2370</v>
      </c>
      <c r="G206" s="319">
        <v>2370</v>
      </c>
    </row>
    <row r="207" spans="1:12" s="410" customFormat="1" x14ac:dyDescent="0.2">
      <c r="A207" s="303" t="s">
        <v>6</v>
      </c>
      <c r="B207" s="320">
        <v>2300</v>
      </c>
      <c r="C207" s="321">
        <v>2427.9310344827586</v>
      </c>
      <c r="D207" s="321">
        <v>2513.6363636363635</v>
      </c>
      <c r="E207" s="321">
        <v>2637.878787878788</v>
      </c>
      <c r="F207" s="321"/>
      <c r="G207" s="261">
        <v>2478.1300813008129</v>
      </c>
    </row>
    <row r="208" spans="1:12" s="410" customFormat="1" x14ac:dyDescent="0.2">
      <c r="A208" s="226" t="s">
        <v>7</v>
      </c>
      <c r="B208" s="322">
        <v>96.428571428571431</v>
      </c>
      <c r="C208" s="323">
        <v>100</v>
      </c>
      <c r="D208" s="324">
        <v>100</v>
      </c>
      <c r="E208" s="324">
        <v>100</v>
      </c>
      <c r="F208" s="324"/>
      <c r="G208" s="325">
        <v>91.056910569105696</v>
      </c>
    </row>
    <row r="209" spans="1:12" s="410" customFormat="1" x14ac:dyDescent="0.2">
      <c r="A209" s="226" t="s">
        <v>8</v>
      </c>
      <c r="B209" s="266">
        <v>4.4278352597817677E-2</v>
      </c>
      <c r="C209" s="267">
        <v>1.9660115893078506E-2</v>
      </c>
      <c r="D209" s="326">
        <v>1.989917107858722E-2</v>
      </c>
      <c r="E209" s="326">
        <v>2.9889975488241769E-2</v>
      </c>
      <c r="F209" s="326"/>
      <c r="G209" s="327">
        <v>5.7408577552487877E-2</v>
      </c>
    </row>
    <row r="210" spans="1:12" s="410" customFormat="1" x14ac:dyDescent="0.2">
      <c r="A210" s="303" t="s">
        <v>1</v>
      </c>
      <c r="B210" s="270">
        <f t="shared" ref="B210:G210" si="46">B207/B206*100-100</f>
        <v>-2.9535864978902993</v>
      </c>
      <c r="C210" s="271">
        <f t="shared" si="46"/>
        <v>2.4443474465299033</v>
      </c>
      <c r="D210" s="271">
        <f t="shared" si="46"/>
        <v>6.0606060606060623</v>
      </c>
      <c r="E210" s="271">
        <f t="shared" si="46"/>
        <v>11.302902442142965</v>
      </c>
      <c r="F210" s="271">
        <f t="shared" si="46"/>
        <v>-100</v>
      </c>
      <c r="G210" s="273">
        <f t="shared" si="46"/>
        <v>4.5624506877980195</v>
      </c>
    </row>
    <row r="211" spans="1:12" s="410" customFormat="1" ht="13.5" thickBot="1" x14ac:dyDescent="0.25">
      <c r="A211" s="226" t="s">
        <v>27</v>
      </c>
      <c r="B211" s="275">
        <f>B207-B194</f>
        <v>-39.487179487179674</v>
      </c>
      <c r="C211" s="276">
        <f t="shared" ref="C211:G211" si="47">C207-C194</f>
        <v>95.995550611790804</v>
      </c>
      <c r="D211" s="276">
        <f t="shared" si="47"/>
        <v>106.39498432601886</v>
      </c>
      <c r="E211" s="276">
        <f t="shared" si="47"/>
        <v>134.97556207233629</v>
      </c>
      <c r="F211" s="276">
        <f t="shared" si="47"/>
        <v>0</v>
      </c>
      <c r="G211" s="278">
        <f t="shared" si="47"/>
        <v>86.360850531581946</v>
      </c>
      <c r="H211" s="408"/>
      <c r="I211" s="409"/>
      <c r="J211" s="408"/>
      <c r="K211" s="409"/>
      <c r="L211" s="409"/>
    </row>
    <row r="212" spans="1:12" s="410" customFormat="1" x14ac:dyDescent="0.2">
      <c r="A212" s="308" t="s">
        <v>52</v>
      </c>
      <c r="B212" s="280">
        <v>290</v>
      </c>
      <c r="C212" s="281">
        <v>293</v>
      </c>
      <c r="D212" s="281">
        <v>317</v>
      </c>
      <c r="E212" s="281">
        <v>320</v>
      </c>
      <c r="F212" s="328"/>
      <c r="G212" s="329">
        <f>SUM(B212:F212)</f>
        <v>1220</v>
      </c>
      <c r="H212" s="410" t="s">
        <v>56</v>
      </c>
      <c r="I212" s="330">
        <f>G199-G212</f>
        <v>55</v>
      </c>
      <c r="J212" s="331">
        <f>I212/G199</f>
        <v>4.3137254901960784E-2</v>
      </c>
      <c r="K212" s="378" t="s">
        <v>101</v>
      </c>
    </row>
    <row r="213" spans="1:12" s="410" customFormat="1" x14ac:dyDescent="0.2">
      <c r="A213" s="308" t="s">
        <v>28</v>
      </c>
      <c r="B213" s="231">
        <v>88.5</v>
      </c>
      <c r="C213" s="289">
        <v>88</v>
      </c>
      <c r="D213" s="289">
        <v>88</v>
      </c>
      <c r="E213" s="289">
        <v>88</v>
      </c>
      <c r="F213" s="289"/>
      <c r="G213" s="235"/>
      <c r="H213" s="410" t="s">
        <v>57</v>
      </c>
      <c r="I213" s="410">
        <v>84.01</v>
      </c>
    </row>
    <row r="214" spans="1:12" s="410" customFormat="1" ht="13.5" thickBot="1" x14ac:dyDescent="0.25">
      <c r="A214" s="311" t="s">
        <v>26</v>
      </c>
      <c r="B214" s="229">
        <f>B213-B200</f>
        <v>4.5</v>
      </c>
      <c r="C214" s="230">
        <f t="shared" ref="C214:F214" si="48">C213-C200</f>
        <v>4</v>
      </c>
      <c r="D214" s="230">
        <f t="shared" si="48"/>
        <v>4</v>
      </c>
      <c r="E214" s="230">
        <f t="shared" si="48"/>
        <v>4</v>
      </c>
      <c r="F214" s="230">
        <f t="shared" si="48"/>
        <v>0</v>
      </c>
      <c r="G214" s="236"/>
      <c r="H214" s="410" t="s">
        <v>26</v>
      </c>
      <c r="I214" s="410">
        <f>I213-I200</f>
        <v>4.0200000000000102</v>
      </c>
    </row>
    <row r="216" spans="1:12" ht="13.5" thickBot="1" x14ac:dyDescent="0.25"/>
    <row r="217" spans="1:12" ht="13.5" thickBot="1" x14ac:dyDescent="0.25">
      <c r="A217" s="295" t="s">
        <v>102</v>
      </c>
      <c r="B217" s="539" t="s">
        <v>53</v>
      </c>
      <c r="C217" s="540"/>
      <c r="D217" s="540"/>
      <c r="E217" s="540"/>
      <c r="F217" s="541"/>
      <c r="G217" s="313" t="s">
        <v>0</v>
      </c>
      <c r="H217" s="414"/>
      <c r="I217" s="414"/>
      <c r="J217" s="414"/>
    </row>
    <row r="218" spans="1:12" x14ac:dyDescent="0.2">
      <c r="A218" s="226" t="s">
        <v>2</v>
      </c>
      <c r="B218" s="315">
        <v>1</v>
      </c>
      <c r="C218" s="238">
        <v>2</v>
      </c>
      <c r="D218" s="238">
        <v>3</v>
      </c>
      <c r="E218" s="238">
        <v>4</v>
      </c>
      <c r="F218" s="238">
        <v>5</v>
      </c>
      <c r="G218" s="237"/>
      <c r="H218" s="414"/>
      <c r="I218" s="414"/>
      <c r="J218" s="414"/>
    </row>
    <row r="219" spans="1:12" x14ac:dyDescent="0.2">
      <c r="A219" s="301" t="s">
        <v>3</v>
      </c>
      <c r="B219" s="316">
        <v>2510</v>
      </c>
      <c r="C219" s="317">
        <v>2510</v>
      </c>
      <c r="D219" s="318">
        <v>2510</v>
      </c>
      <c r="E219" s="318">
        <v>2510</v>
      </c>
      <c r="F219" s="318">
        <v>2510</v>
      </c>
      <c r="G219" s="319">
        <v>2510</v>
      </c>
      <c r="H219" s="414"/>
      <c r="I219" s="414"/>
      <c r="J219" s="414"/>
    </row>
    <row r="220" spans="1:12" x14ac:dyDescent="0.2">
      <c r="A220" s="303" t="s">
        <v>6</v>
      </c>
      <c r="B220" s="320">
        <v>2422.0689655172414</v>
      </c>
      <c r="C220" s="321">
        <v>2518.9285714285716</v>
      </c>
      <c r="D220" s="321">
        <v>2589.090909090909</v>
      </c>
      <c r="E220" s="321">
        <v>2719.655172413793</v>
      </c>
      <c r="F220" s="321"/>
      <c r="G220" s="261">
        <v>2563.6974789915967</v>
      </c>
      <c r="H220" s="414"/>
      <c r="I220" s="414"/>
      <c r="J220" s="414"/>
    </row>
    <row r="221" spans="1:12" x14ac:dyDescent="0.2">
      <c r="A221" s="226" t="s">
        <v>7</v>
      </c>
      <c r="B221" s="322">
        <v>100</v>
      </c>
      <c r="C221" s="323">
        <v>100</v>
      </c>
      <c r="D221" s="324">
        <v>100</v>
      </c>
      <c r="E221" s="324">
        <v>96.551724137931032</v>
      </c>
      <c r="F221" s="324"/>
      <c r="G221" s="325">
        <v>94.117647058823536</v>
      </c>
      <c r="H221" s="414"/>
      <c r="I221" s="414"/>
      <c r="J221" s="414"/>
    </row>
    <row r="222" spans="1:12" x14ac:dyDescent="0.2">
      <c r="A222" s="226" t="s">
        <v>8</v>
      </c>
      <c r="B222" s="266">
        <v>4.2235396237845696E-2</v>
      </c>
      <c r="C222" s="267">
        <v>2.403933118247252E-2</v>
      </c>
      <c r="D222" s="326">
        <v>2.4838116831217508E-2</v>
      </c>
      <c r="E222" s="326">
        <v>3.7615257454110505E-2</v>
      </c>
      <c r="F222" s="326"/>
      <c r="G222" s="327">
        <v>5.3163331007727604E-2</v>
      </c>
      <c r="H222" s="414"/>
      <c r="I222" s="414"/>
      <c r="J222" s="414"/>
    </row>
    <row r="223" spans="1:12" x14ac:dyDescent="0.2">
      <c r="A223" s="303" t="s">
        <v>1</v>
      </c>
      <c r="B223" s="270">
        <f t="shared" ref="B223:G223" si="49">B220/B219*100-100</f>
        <v>-3.5032284654485437</v>
      </c>
      <c r="C223" s="271">
        <f t="shared" si="49"/>
        <v>0.35571997723393167</v>
      </c>
      <c r="D223" s="271">
        <f t="shared" si="49"/>
        <v>3.151032234697567</v>
      </c>
      <c r="E223" s="271">
        <f t="shared" si="49"/>
        <v>8.3527957136969349</v>
      </c>
      <c r="F223" s="271">
        <f t="shared" si="49"/>
        <v>-100</v>
      </c>
      <c r="G223" s="273">
        <f t="shared" si="49"/>
        <v>2.1393417924938944</v>
      </c>
      <c r="H223" s="414"/>
      <c r="I223" s="414"/>
      <c r="J223" s="414"/>
    </row>
    <row r="224" spans="1:12" ht="13.5" thickBot="1" x14ac:dyDescent="0.25">
      <c r="A224" s="226" t="s">
        <v>27</v>
      </c>
      <c r="B224" s="275">
        <f>B220-B207</f>
        <v>122.06896551724139</v>
      </c>
      <c r="C224" s="276">
        <f t="shared" ref="C224:G224" si="50">C220-C207</f>
        <v>90.997536945812953</v>
      </c>
      <c r="D224" s="276">
        <f t="shared" si="50"/>
        <v>75.454545454545496</v>
      </c>
      <c r="E224" s="276">
        <f t="shared" si="50"/>
        <v>81.776384535005036</v>
      </c>
      <c r="F224" s="276">
        <f t="shared" si="50"/>
        <v>0</v>
      </c>
      <c r="G224" s="278">
        <f t="shared" si="50"/>
        <v>85.567397690783764</v>
      </c>
      <c r="H224" s="408"/>
      <c r="I224" s="409"/>
      <c r="J224" s="408"/>
    </row>
    <row r="225" spans="1:10" x14ac:dyDescent="0.2">
      <c r="A225" s="308" t="s">
        <v>52</v>
      </c>
      <c r="B225" s="280">
        <v>290</v>
      </c>
      <c r="C225" s="281">
        <v>293</v>
      </c>
      <c r="D225" s="281">
        <v>317</v>
      </c>
      <c r="E225" s="281">
        <v>319</v>
      </c>
      <c r="F225" s="328"/>
      <c r="G225" s="329">
        <f>SUM(B225:F225)</f>
        <v>1219</v>
      </c>
      <c r="H225" s="414" t="s">
        <v>56</v>
      </c>
      <c r="I225" s="330">
        <f>G212-G225</f>
        <v>1</v>
      </c>
      <c r="J225" s="331">
        <f>I225/G212</f>
        <v>8.1967213114754098E-4</v>
      </c>
    </row>
    <row r="226" spans="1:10" x14ac:dyDescent="0.2">
      <c r="A226" s="308" t="s">
        <v>28</v>
      </c>
      <c r="B226" s="231">
        <v>94.5</v>
      </c>
      <c r="C226" s="289">
        <v>94</v>
      </c>
      <c r="D226" s="289">
        <v>93.5</v>
      </c>
      <c r="E226" s="289">
        <v>93.5</v>
      </c>
      <c r="F226" s="289"/>
      <c r="G226" s="235"/>
      <c r="H226" s="414" t="s">
        <v>57</v>
      </c>
      <c r="I226" s="414">
        <v>88.14</v>
      </c>
      <c r="J226" s="414"/>
    </row>
    <row r="227" spans="1:10" ht="13.5" thickBot="1" x14ac:dyDescent="0.25">
      <c r="A227" s="311" t="s">
        <v>26</v>
      </c>
      <c r="B227" s="229">
        <f>B226-B213</f>
        <v>6</v>
      </c>
      <c r="C227" s="230">
        <f t="shared" ref="C227:F227" si="51">C226-C213</f>
        <v>6</v>
      </c>
      <c r="D227" s="230">
        <f t="shared" si="51"/>
        <v>5.5</v>
      </c>
      <c r="E227" s="230">
        <f t="shared" si="51"/>
        <v>5.5</v>
      </c>
      <c r="F227" s="230">
        <f t="shared" si="51"/>
        <v>0</v>
      </c>
      <c r="G227" s="236"/>
      <c r="H227" s="414" t="s">
        <v>26</v>
      </c>
      <c r="I227" s="414">
        <f>I226-I213</f>
        <v>4.1299999999999955</v>
      </c>
      <c r="J227" s="414"/>
    </row>
    <row r="228" spans="1:10" x14ac:dyDescent="0.2">
      <c r="C228" s="414"/>
      <c r="D228" s="414"/>
      <c r="E228" s="414"/>
    </row>
    <row r="229" spans="1:10" ht="13.5" thickBot="1" x14ac:dyDescent="0.25"/>
    <row r="230" spans="1:10" s="415" customFormat="1" ht="13.5" thickBot="1" x14ac:dyDescent="0.25">
      <c r="A230" s="295" t="s">
        <v>104</v>
      </c>
      <c r="B230" s="539" t="s">
        <v>53</v>
      </c>
      <c r="C230" s="540"/>
      <c r="D230" s="540"/>
      <c r="E230" s="540"/>
      <c r="F230" s="541"/>
      <c r="G230" s="313" t="s">
        <v>0</v>
      </c>
    </row>
    <row r="231" spans="1:10" s="415" customFormat="1" x14ac:dyDescent="0.2">
      <c r="A231" s="226" t="s">
        <v>2</v>
      </c>
      <c r="B231" s="315">
        <v>1</v>
      </c>
      <c r="C231" s="238">
        <v>2</v>
      </c>
      <c r="D231" s="238">
        <v>3</v>
      </c>
      <c r="E231" s="238">
        <v>4</v>
      </c>
      <c r="F231" s="238">
        <v>5</v>
      </c>
      <c r="G231" s="237"/>
    </row>
    <row r="232" spans="1:10" s="415" customFormat="1" x14ac:dyDescent="0.2">
      <c r="A232" s="301" t="s">
        <v>3</v>
      </c>
      <c r="B232" s="316">
        <v>2650</v>
      </c>
      <c r="C232" s="317">
        <v>2650</v>
      </c>
      <c r="D232" s="318">
        <v>2650</v>
      </c>
      <c r="E232" s="318">
        <v>2650</v>
      </c>
      <c r="F232" s="318">
        <v>2650</v>
      </c>
      <c r="G232" s="319">
        <v>2650</v>
      </c>
    </row>
    <row r="233" spans="1:10" s="415" customFormat="1" x14ac:dyDescent="0.2">
      <c r="A233" s="303" t="s">
        <v>6</v>
      </c>
      <c r="B233" s="320">
        <v>2577.9310344827586</v>
      </c>
      <c r="C233" s="321">
        <v>2681.3793103448274</v>
      </c>
      <c r="D233" s="321">
        <v>2715.1612903225805</v>
      </c>
      <c r="E233" s="321">
        <v>2907.1875</v>
      </c>
      <c r="F233" s="321"/>
      <c r="G233" s="261">
        <v>2724.9586776859505</v>
      </c>
    </row>
    <row r="234" spans="1:10" s="415" customFormat="1" x14ac:dyDescent="0.2">
      <c r="A234" s="226" t="s">
        <v>7</v>
      </c>
      <c r="B234" s="322">
        <v>100</v>
      </c>
      <c r="C234" s="323">
        <v>100</v>
      </c>
      <c r="D234" s="324">
        <v>100</v>
      </c>
      <c r="E234" s="324">
        <v>96.875</v>
      </c>
      <c r="F234" s="324"/>
      <c r="G234" s="325">
        <v>89.256198347107443</v>
      </c>
    </row>
    <row r="235" spans="1:10" s="415" customFormat="1" x14ac:dyDescent="0.2">
      <c r="A235" s="226" t="s">
        <v>8</v>
      </c>
      <c r="B235" s="266">
        <v>4.3091926442024885E-2</v>
      </c>
      <c r="C235" s="267">
        <v>2.7030657135413853E-2</v>
      </c>
      <c r="D235" s="326">
        <v>2.7239767719465367E-2</v>
      </c>
      <c r="E235" s="326">
        <v>5.2302553222529746E-2</v>
      </c>
      <c r="F235" s="326"/>
      <c r="G235" s="327">
        <v>5.9372705346451275E-2</v>
      </c>
    </row>
    <row r="236" spans="1:10" s="415" customFormat="1" x14ac:dyDescent="0.2">
      <c r="A236" s="303" t="s">
        <v>1</v>
      </c>
      <c r="B236" s="270">
        <f t="shared" ref="B236:G236" si="52">B233/B232*100-100</f>
        <v>-2.7195836044242014</v>
      </c>
      <c r="C236" s="271">
        <f t="shared" si="52"/>
        <v>1.1841249186727225</v>
      </c>
      <c r="D236" s="271">
        <f t="shared" si="52"/>
        <v>2.4589166159464355</v>
      </c>
      <c r="E236" s="271">
        <f t="shared" si="52"/>
        <v>9.7051886792452819</v>
      </c>
      <c r="F236" s="271">
        <f t="shared" si="52"/>
        <v>-100</v>
      </c>
      <c r="G236" s="273">
        <f t="shared" si="52"/>
        <v>2.8286293466396302</v>
      </c>
    </row>
    <row r="237" spans="1:10" s="415" customFormat="1" ht="13.5" thickBot="1" x14ac:dyDescent="0.25">
      <c r="A237" s="226" t="s">
        <v>27</v>
      </c>
      <c r="B237" s="275">
        <f>B233-B220</f>
        <v>155.86206896551721</v>
      </c>
      <c r="C237" s="276">
        <f t="shared" ref="C237:G237" si="53">C233-C220</f>
        <v>162.45073891625589</v>
      </c>
      <c r="D237" s="276">
        <f t="shared" si="53"/>
        <v>126.07038123167149</v>
      </c>
      <c r="E237" s="276">
        <f t="shared" si="53"/>
        <v>187.53232758620697</v>
      </c>
      <c r="F237" s="276">
        <f t="shared" si="53"/>
        <v>0</v>
      </c>
      <c r="G237" s="278">
        <f t="shared" si="53"/>
        <v>161.26119869435388</v>
      </c>
      <c r="H237" s="408"/>
      <c r="I237" s="409"/>
      <c r="J237" s="408"/>
    </row>
    <row r="238" spans="1:10" s="415" customFormat="1" x14ac:dyDescent="0.2">
      <c r="A238" s="308" t="s">
        <v>52</v>
      </c>
      <c r="B238" s="280">
        <v>290</v>
      </c>
      <c r="C238" s="281">
        <v>293</v>
      </c>
      <c r="D238" s="281">
        <v>317</v>
      </c>
      <c r="E238" s="281">
        <v>319</v>
      </c>
      <c r="F238" s="328"/>
      <c r="G238" s="329">
        <f>SUM(B238:F238)</f>
        <v>1219</v>
      </c>
      <c r="H238" s="415" t="s">
        <v>56</v>
      </c>
      <c r="I238" s="330">
        <f>G225-G238</f>
        <v>0</v>
      </c>
      <c r="J238" s="331">
        <f>I238/G225</f>
        <v>0</v>
      </c>
    </row>
    <row r="239" spans="1:10" s="415" customFormat="1" x14ac:dyDescent="0.2">
      <c r="A239" s="308" t="s">
        <v>28</v>
      </c>
      <c r="B239" s="231">
        <v>101</v>
      </c>
      <c r="C239" s="289">
        <v>100</v>
      </c>
      <c r="D239" s="289">
        <v>100</v>
      </c>
      <c r="E239" s="289">
        <v>99.5</v>
      </c>
      <c r="F239" s="289"/>
      <c r="G239" s="235"/>
      <c r="H239" s="415" t="s">
        <v>57</v>
      </c>
      <c r="I239" s="415">
        <v>93.85</v>
      </c>
    </row>
    <row r="240" spans="1:10" s="415" customFormat="1" ht="13.5" thickBot="1" x14ac:dyDescent="0.25">
      <c r="A240" s="311" t="s">
        <v>26</v>
      </c>
      <c r="B240" s="229">
        <f>B239-B226</f>
        <v>6.5</v>
      </c>
      <c r="C240" s="230">
        <f t="shared" ref="C240:F240" si="54">C239-C226</f>
        <v>6</v>
      </c>
      <c r="D240" s="230">
        <f t="shared" si="54"/>
        <v>6.5</v>
      </c>
      <c r="E240" s="230">
        <f t="shared" si="54"/>
        <v>6</v>
      </c>
      <c r="F240" s="230">
        <f t="shared" si="54"/>
        <v>0</v>
      </c>
      <c r="G240" s="236"/>
      <c r="H240" s="415" t="s">
        <v>26</v>
      </c>
      <c r="I240" s="415">
        <f>I239-I226</f>
        <v>5.7099999999999937</v>
      </c>
    </row>
    <row r="241" spans="1:10" x14ac:dyDescent="0.2">
      <c r="C241" s="416"/>
      <c r="D241" s="416"/>
      <c r="E241" s="416"/>
    </row>
    <row r="242" spans="1:10" ht="13.5" thickBot="1" x14ac:dyDescent="0.25"/>
    <row r="243" spans="1:10" s="417" customFormat="1" ht="13.5" thickBot="1" x14ac:dyDescent="0.25">
      <c r="A243" s="295" t="s">
        <v>105</v>
      </c>
      <c r="B243" s="539" t="s">
        <v>53</v>
      </c>
      <c r="C243" s="540"/>
      <c r="D243" s="540"/>
      <c r="E243" s="540"/>
      <c r="F243" s="541"/>
      <c r="G243" s="313" t="s">
        <v>0</v>
      </c>
    </row>
    <row r="244" spans="1:10" s="417" customFormat="1" x14ac:dyDescent="0.2">
      <c r="A244" s="226" t="s">
        <v>2</v>
      </c>
      <c r="B244" s="315">
        <v>1</v>
      </c>
      <c r="C244" s="238">
        <v>2</v>
      </c>
      <c r="D244" s="238">
        <v>3</v>
      </c>
      <c r="E244" s="238">
        <v>4</v>
      </c>
      <c r="F244" s="238">
        <v>5</v>
      </c>
      <c r="G244" s="237"/>
    </row>
    <row r="245" spans="1:10" s="417" customFormat="1" x14ac:dyDescent="0.2">
      <c r="A245" s="301" t="s">
        <v>3</v>
      </c>
      <c r="B245" s="316">
        <v>2800</v>
      </c>
      <c r="C245" s="317">
        <v>2800</v>
      </c>
      <c r="D245" s="318">
        <v>2800</v>
      </c>
      <c r="E245" s="318">
        <v>2800</v>
      </c>
      <c r="F245" s="318">
        <v>2800</v>
      </c>
      <c r="G245" s="319">
        <v>2800</v>
      </c>
    </row>
    <row r="246" spans="1:10" s="417" customFormat="1" x14ac:dyDescent="0.2">
      <c r="A246" s="303" t="s">
        <v>6</v>
      </c>
      <c r="B246" s="320">
        <v>2678.6206896551726</v>
      </c>
      <c r="C246" s="321">
        <v>2814.8275862068967</v>
      </c>
      <c r="D246" s="321">
        <v>2855.7142857142858</v>
      </c>
      <c r="E246" s="321">
        <v>2853.8709677419356</v>
      </c>
      <c r="F246" s="321"/>
      <c r="G246" s="261">
        <v>2801.1965811965811</v>
      </c>
    </row>
    <row r="247" spans="1:10" s="417" customFormat="1" x14ac:dyDescent="0.2">
      <c r="A247" s="226" t="s">
        <v>7</v>
      </c>
      <c r="B247" s="322">
        <v>93.103448275862064</v>
      </c>
      <c r="C247" s="323">
        <v>100</v>
      </c>
      <c r="D247" s="324">
        <v>96.428571428571431</v>
      </c>
      <c r="E247" s="324">
        <v>80.645161290322577</v>
      </c>
      <c r="F247" s="324"/>
      <c r="G247" s="325">
        <v>88.034188034188034</v>
      </c>
    </row>
    <row r="248" spans="1:10" s="417" customFormat="1" x14ac:dyDescent="0.2">
      <c r="A248" s="226" t="s">
        <v>8</v>
      </c>
      <c r="B248" s="266">
        <v>5.331919853206727E-2</v>
      </c>
      <c r="C248" s="267">
        <v>2.9878417182725638E-2</v>
      </c>
      <c r="D248" s="326">
        <v>3.9567223478308822E-2</v>
      </c>
      <c r="E248" s="326">
        <v>8.7551370611509471E-2</v>
      </c>
      <c r="F248" s="326"/>
      <c r="G248" s="327">
        <v>6.3482571683684583E-2</v>
      </c>
    </row>
    <row r="249" spans="1:10" s="417" customFormat="1" x14ac:dyDescent="0.2">
      <c r="A249" s="303" t="s">
        <v>1</v>
      </c>
      <c r="B249" s="270">
        <f t="shared" ref="B249:G249" si="55">B246/B245*100-100</f>
        <v>-4.334975369458121</v>
      </c>
      <c r="C249" s="271">
        <f t="shared" si="55"/>
        <v>0.52955665024632026</v>
      </c>
      <c r="D249" s="271">
        <f t="shared" si="55"/>
        <v>1.9897959183673493</v>
      </c>
      <c r="E249" s="271">
        <f t="shared" si="55"/>
        <v>1.9239631336405552</v>
      </c>
      <c r="F249" s="271">
        <f t="shared" si="55"/>
        <v>-100</v>
      </c>
      <c r="G249" s="273">
        <f t="shared" si="55"/>
        <v>4.2735042735046136E-2</v>
      </c>
    </row>
    <row r="250" spans="1:10" s="417" customFormat="1" ht="13.5" thickBot="1" x14ac:dyDescent="0.25">
      <c r="A250" s="226" t="s">
        <v>27</v>
      </c>
      <c r="B250" s="275">
        <f>B246-B233</f>
        <v>100.68965517241395</v>
      </c>
      <c r="C250" s="276">
        <f t="shared" ref="C250:G250" si="56">C246-C233</f>
        <v>133.44827586206929</v>
      </c>
      <c r="D250" s="276">
        <f t="shared" si="56"/>
        <v>140.55299539170528</v>
      </c>
      <c r="E250" s="276">
        <f t="shared" si="56"/>
        <v>-53.316532258064399</v>
      </c>
      <c r="F250" s="276">
        <f t="shared" si="56"/>
        <v>0</v>
      </c>
      <c r="G250" s="278">
        <f t="shared" si="56"/>
        <v>76.237903510630531</v>
      </c>
      <c r="H250" s="408"/>
      <c r="I250" s="409"/>
      <c r="J250" s="408"/>
    </row>
    <row r="251" spans="1:10" s="417" customFormat="1" x14ac:dyDescent="0.2">
      <c r="A251" s="308" t="s">
        <v>52</v>
      </c>
      <c r="B251" s="280">
        <v>290</v>
      </c>
      <c r="C251" s="281">
        <v>293</v>
      </c>
      <c r="D251" s="281">
        <v>317</v>
      </c>
      <c r="E251" s="281">
        <v>319</v>
      </c>
      <c r="F251" s="328"/>
      <c r="G251" s="329">
        <f>SUM(B251:F251)</f>
        <v>1219</v>
      </c>
      <c r="H251" s="417" t="s">
        <v>56</v>
      </c>
      <c r="I251" s="330">
        <f>G238-G251</f>
        <v>0</v>
      </c>
      <c r="J251" s="331">
        <f>I251/G238</f>
        <v>0</v>
      </c>
    </row>
    <row r="252" spans="1:10" s="417" customFormat="1" x14ac:dyDescent="0.2">
      <c r="A252" s="308" t="s">
        <v>28</v>
      </c>
      <c r="B252" s="231">
        <v>107</v>
      </c>
      <c r="C252" s="289">
        <v>106</v>
      </c>
      <c r="D252" s="289">
        <v>106</v>
      </c>
      <c r="E252" s="289">
        <v>106</v>
      </c>
      <c r="F252" s="289"/>
      <c r="G252" s="235"/>
      <c r="H252" s="417" t="s">
        <v>57</v>
      </c>
      <c r="I252" s="417">
        <v>100.08</v>
      </c>
    </row>
    <row r="253" spans="1:10" s="417" customFormat="1" ht="13.5" thickBot="1" x14ac:dyDescent="0.25">
      <c r="A253" s="311" t="s">
        <v>26</v>
      </c>
      <c r="B253" s="229">
        <f>B252-B239</f>
        <v>6</v>
      </c>
      <c r="C253" s="230">
        <f t="shared" ref="C253:F253" si="57">C252-C239</f>
        <v>6</v>
      </c>
      <c r="D253" s="230">
        <f t="shared" si="57"/>
        <v>6</v>
      </c>
      <c r="E253" s="230">
        <f t="shared" si="57"/>
        <v>6.5</v>
      </c>
      <c r="F253" s="230">
        <f t="shared" si="57"/>
        <v>0</v>
      </c>
      <c r="G253" s="236"/>
      <c r="H253" s="417" t="s">
        <v>26</v>
      </c>
      <c r="I253" s="417">
        <f>I252-I239</f>
        <v>6.230000000000004</v>
      </c>
    </row>
    <row r="254" spans="1:10" x14ac:dyDescent="0.2">
      <c r="E254" s="288" t="s">
        <v>106</v>
      </c>
    </row>
    <row r="255" spans="1:10" ht="13.5" thickBot="1" x14ac:dyDescent="0.25"/>
    <row r="256" spans="1:10" ht="13.5" thickBot="1" x14ac:dyDescent="0.25">
      <c r="A256" s="295" t="s">
        <v>107</v>
      </c>
      <c r="B256" s="539" t="s">
        <v>53</v>
      </c>
      <c r="C256" s="540"/>
      <c r="D256" s="540"/>
      <c r="E256" s="540"/>
      <c r="F256" s="541"/>
      <c r="G256" s="313" t="s">
        <v>0</v>
      </c>
      <c r="H256" s="419"/>
      <c r="I256" s="419"/>
      <c r="J256" s="419"/>
    </row>
    <row r="257" spans="1:11" x14ac:dyDescent="0.2">
      <c r="A257" s="226" t="s">
        <v>2</v>
      </c>
      <c r="B257" s="315">
        <v>1</v>
      </c>
      <c r="C257" s="238">
        <v>2</v>
      </c>
      <c r="D257" s="238">
        <v>3</v>
      </c>
      <c r="E257" s="238">
        <v>4</v>
      </c>
      <c r="F257" s="238">
        <v>5</v>
      </c>
      <c r="G257" s="237"/>
      <c r="H257" s="419"/>
      <c r="I257" s="419"/>
      <c r="J257" s="419"/>
    </row>
    <row r="258" spans="1:11" x14ac:dyDescent="0.2">
      <c r="A258" s="301" t="s">
        <v>3</v>
      </c>
      <c r="B258" s="316">
        <v>2960</v>
      </c>
      <c r="C258" s="317">
        <v>2960</v>
      </c>
      <c r="D258" s="318">
        <v>2960</v>
      </c>
      <c r="E258" s="318">
        <v>2960</v>
      </c>
      <c r="F258" s="318">
        <v>2960</v>
      </c>
      <c r="G258" s="319">
        <v>2960</v>
      </c>
      <c r="H258" s="419"/>
      <c r="I258" s="419"/>
      <c r="J258" s="419"/>
    </row>
    <row r="259" spans="1:11" x14ac:dyDescent="0.2">
      <c r="A259" s="303" t="s">
        <v>6</v>
      </c>
      <c r="B259" s="320">
        <v>2902.2727272727275</v>
      </c>
      <c r="C259" s="321">
        <v>2979.7222222222222</v>
      </c>
      <c r="D259" s="321">
        <v>3099</v>
      </c>
      <c r="E259" s="321"/>
      <c r="F259" s="321"/>
      <c r="G259" s="261">
        <v>3011.0204081632655</v>
      </c>
      <c r="H259" s="419"/>
      <c r="I259" s="419"/>
      <c r="J259" s="419"/>
    </row>
    <row r="260" spans="1:11" x14ac:dyDescent="0.2">
      <c r="A260" s="226" t="s">
        <v>7</v>
      </c>
      <c r="B260" s="322">
        <v>100</v>
      </c>
      <c r="C260" s="323">
        <v>100</v>
      </c>
      <c r="D260" s="324">
        <v>100</v>
      </c>
      <c r="E260" s="324"/>
      <c r="F260" s="324"/>
      <c r="G260" s="325">
        <v>100</v>
      </c>
      <c r="H260" s="419"/>
      <c r="I260" s="419"/>
      <c r="J260" s="419"/>
    </row>
    <row r="261" spans="1:11" x14ac:dyDescent="0.2">
      <c r="A261" s="226" t="s">
        <v>8</v>
      </c>
      <c r="B261" s="266">
        <v>2.1864214340419394E-2</v>
      </c>
      <c r="C261" s="267">
        <v>2.5306317026272868E-2</v>
      </c>
      <c r="D261" s="326">
        <v>2.3500666609916909E-2</v>
      </c>
      <c r="E261" s="326"/>
      <c r="F261" s="326"/>
      <c r="G261" s="327">
        <v>3.5353478019375349E-2</v>
      </c>
      <c r="H261" s="419"/>
      <c r="I261" s="419"/>
      <c r="J261" s="419"/>
    </row>
    <row r="262" spans="1:11" x14ac:dyDescent="0.2">
      <c r="A262" s="303" t="s">
        <v>1</v>
      </c>
      <c r="B262" s="270">
        <f t="shared" ref="B262:G262" si="58">B259/B258*100-100</f>
        <v>-1.9502457002456879</v>
      </c>
      <c r="C262" s="271">
        <f t="shared" si="58"/>
        <v>0.66629129129130149</v>
      </c>
      <c r="D262" s="271">
        <f t="shared" si="58"/>
        <v>4.6959459459459509</v>
      </c>
      <c r="E262" s="271">
        <f t="shared" si="58"/>
        <v>-100</v>
      </c>
      <c r="F262" s="271">
        <f t="shared" si="58"/>
        <v>-100</v>
      </c>
      <c r="G262" s="273">
        <f t="shared" si="58"/>
        <v>1.723662437948164</v>
      </c>
      <c r="H262" s="419"/>
      <c r="I262" s="419"/>
      <c r="J262" s="419"/>
    </row>
    <row r="263" spans="1:11" ht="13.5" thickBot="1" x14ac:dyDescent="0.25">
      <c r="A263" s="226" t="s">
        <v>27</v>
      </c>
      <c r="B263" s="275">
        <f>B259-B246</f>
        <v>223.65203761755492</v>
      </c>
      <c r="C263" s="276">
        <f t="shared" ref="C263:G263" si="59">C259-C246</f>
        <v>164.89463601532543</v>
      </c>
      <c r="D263" s="276">
        <f t="shared" si="59"/>
        <v>243.28571428571422</v>
      </c>
      <c r="E263" s="276">
        <f t="shared" si="59"/>
        <v>-2853.8709677419356</v>
      </c>
      <c r="F263" s="276">
        <f t="shared" si="59"/>
        <v>0</v>
      </c>
      <c r="G263" s="278">
        <f t="shared" si="59"/>
        <v>209.82382696668446</v>
      </c>
      <c r="H263" s="408"/>
      <c r="I263" s="409"/>
      <c r="J263" s="408"/>
    </row>
    <row r="264" spans="1:11" x14ac:dyDescent="0.2">
      <c r="A264" s="308" t="s">
        <v>52</v>
      </c>
      <c r="B264" s="280">
        <v>280</v>
      </c>
      <c r="C264" s="281">
        <v>356</v>
      </c>
      <c r="D264" s="281">
        <v>394</v>
      </c>
      <c r="E264" s="281"/>
      <c r="F264" s="328"/>
      <c r="G264" s="329">
        <f>SUM(B264:F264)</f>
        <v>1030</v>
      </c>
      <c r="H264" s="419" t="s">
        <v>56</v>
      </c>
      <c r="I264" s="330">
        <f>G251-G264</f>
        <v>189</v>
      </c>
      <c r="J264" s="331">
        <f>I264/G251</f>
        <v>0.15504511894995898</v>
      </c>
      <c r="K264" s="378" t="s">
        <v>108</v>
      </c>
    </row>
    <row r="265" spans="1:11" x14ac:dyDescent="0.2">
      <c r="A265" s="308" t="s">
        <v>28</v>
      </c>
      <c r="B265" s="231">
        <v>113</v>
      </c>
      <c r="C265" s="289">
        <v>112</v>
      </c>
      <c r="D265" s="289">
        <v>111.5</v>
      </c>
      <c r="E265" s="289"/>
      <c r="F265" s="289"/>
      <c r="G265" s="235"/>
      <c r="H265" s="419" t="s">
        <v>57</v>
      </c>
      <c r="I265" s="419">
        <v>106.25</v>
      </c>
      <c r="J265" s="419"/>
    </row>
    <row r="266" spans="1:11" ht="13.5" thickBot="1" x14ac:dyDescent="0.25">
      <c r="A266" s="311" t="s">
        <v>26</v>
      </c>
      <c r="B266" s="229">
        <f>B265-B252</f>
        <v>6</v>
      </c>
      <c r="C266" s="230">
        <f t="shared" ref="C266:F266" si="60">C265-C252</f>
        <v>6</v>
      </c>
      <c r="D266" s="230">
        <f t="shared" si="60"/>
        <v>5.5</v>
      </c>
      <c r="E266" s="230">
        <f t="shared" si="60"/>
        <v>-106</v>
      </c>
      <c r="F266" s="230">
        <f t="shared" si="60"/>
        <v>0</v>
      </c>
      <c r="G266" s="236"/>
      <c r="H266" s="419" t="s">
        <v>26</v>
      </c>
      <c r="I266" s="419">
        <f>I265-I252</f>
        <v>6.1700000000000017</v>
      </c>
      <c r="J266" s="419"/>
    </row>
    <row r="268" spans="1:11" ht="13.5" thickBot="1" x14ac:dyDescent="0.25"/>
    <row r="269" spans="1:11" ht="13.5" thickBot="1" x14ac:dyDescent="0.25">
      <c r="A269" s="295" t="s">
        <v>110</v>
      </c>
      <c r="B269" s="539" t="s">
        <v>53</v>
      </c>
      <c r="C269" s="540"/>
      <c r="D269" s="540"/>
      <c r="E269" s="540"/>
      <c r="F269" s="541"/>
      <c r="G269" s="313" t="s">
        <v>0</v>
      </c>
      <c r="H269" s="421"/>
      <c r="I269" s="421"/>
      <c r="J269" s="421"/>
    </row>
    <row r="270" spans="1:11" x14ac:dyDescent="0.2">
      <c r="A270" s="226" t="s">
        <v>2</v>
      </c>
      <c r="B270" s="315">
        <v>1</v>
      </c>
      <c r="C270" s="238">
        <v>2</v>
      </c>
      <c r="D270" s="238">
        <v>3</v>
      </c>
      <c r="E270" s="238">
        <v>4</v>
      </c>
      <c r="F270" s="238">
        <v>5</v>
      </c>
      <c r="G270" s="237"/>
      <c r="H270" s="421"/>
      <c r="I270" s="421"/>
      <c r="J270" s="421"/>
    </row>
    <row r="271" spans="1:11" x14ac:dyDescent="0.2">
      <c r="A271" s="301" t="s">
        <v>3</v>
      </c>
      <c r="B271" s="316">
        <v>3150</v>
      </c>
      <c r="C271" s="317">
        <v>3150</v>
      </c>
      <c r="D271" s="318">
        <v>3150</v>
      </c>
      <c r="E271" s="318">
        <v>3150</v>
      </c>
      <c r="F271" s="318">
        <v>3150</v>
      </c>
      <c r="G271" s="319">
        <v>3150</v>
      </c>
      <c r="H271" s="421"/>
      <c r="I271" s="421"/>
      <c r="J271" s="421"/>
    </row>
    <row r="272" spans="1:11" x14ac:dyDescent="0.2">
      <c r="A272" s="303" t="s">
        <v>6</v>
      </c>
      <c r="B272" s="320">
        <v>3036.5517241379312</v>
      </c>
      <c r="C272" s="321">
        <v>3142</v>
      </c>
      <c r="D272" s="321">
        <v>3304.3589743589741</v>
      </c>
      <c r="E272" s="321"/>
      <c r="F272" s="321"/>
      <c r="G272" s="261">
        <v>3173.7864077669901</v>
      </c>
      <c r="H272" s="421"/>
      <c r="I272" s="421"/>
      <c r="J272" s="421"/>
    </row>
    <row r="273" spans="1:10" x14ac:dyDescent="0.2">
      <c r="A273" s="226" t="s">
        <v>7</v>
      </c>
      <c r="B273" s="322">
        <v>100</v>
      </c>
      <c r="C273" s="323">
        <v>100</v>
      </c>
      <c r="D273" s="324">
        <v>94.871794871794876</v>
      </c>
      <c r="E273" s="324"/>
      <c r="F273" s="324"/>
      <c r="G273" s="325">
        <v>95.145631067961162</v>
      </c>
      <c r="H273" s="421"/>
      <c r="I273" s="421"/>
      <c r="J273" s="421"/>
    </row>
    <row r="274" spans="1:10" x14ac:dyDescent="0.2">
      <c r="A274" s="226" t="s">
        <v>8</v>
      </c>
      <c r="B274" s="266">
        <v>3.1113490923340287E-2</v>
      </c>
      <c r="C274" s="267">
        <v>2.7523992961560592E-2</v>
      </c>
      <c r="D274" s="326">
        <v>4.1283516434386262E-2</v>
      </c>
      <c r="E274" s="326"/>
      <c r="F274" s="326"/>
      <c r="G274" s="327">
        <v>4.9017306093965013E-2</v>
      </c>
      <c r="H274" s="421"/>
      <c r="I274" s="421"/>
      <c r="J274" s="421"/>
    </row>
    <row r="275" spans="1:10" x14ac:dyDescent="0.2">
      <c r="A275" s="303" t="s">
        <v>1</v>
      </c>
      <c r="B275" s="270">
        <f t="shared" ref="B275:G275" si="61">B272/B271*100-100</f>
        <v>-3.6015325670498015</v>
      </c>
      <c r="C275" s="271">
        <f t="shared" si="61"/>
        <v>-0.25396825396825307</v>
      </c>
      <c r="D275" s="271">
        <f t="shared" si="61"/>
        <v>4.9002849002848876</v>
      </c>
      <c r="E275" s="271">
        <f t="shared" si="61"/>
        <v>-100</v>
      </c>
      <c r="F275" s="271">
        <f t="shared" si="61"/>
        <v>-100</v>
      </c>
      <c r="G275" s="273">
        <f t="shared" si="61"/>
        <v>0.75512405609492816</v>
      </c>
      <c r="H275" s="421"/>
      <c r="I275" s="421"/>
      <c r="J275" s="421"/>
    </row>
    <row r="276" spans="1:10" ht="13.5" thickBot="1" x14ac:dyDescent="0.25">
      <c r="A276" s="226" t="s">
        <v>27</v>
      </c>
      <c r="B276" s="275">
        <f>B272-B259</f>
        <v>134.27899686520368</v>
      </c>
      <c r="C276" s="276">
        <f t="shared" ref="C276:G276" si="62">C272-C259</f>
        <v>162.27777777777783</v>
      </c>
      <c r="D276" s="276">
        <f t="shared" si="62"/>
        <v>205.35897435897414</v>
      </c>
      <c r="E276" s="276">
        <f t="shared" si="62"/>
        <v>0</v>
      </c>
      <c r="F276" s="276">
        <f t="shared" si="62"/>
        <v>0</v>
      </c>
      <c r="G276" s="278">
        <f t="shared" si="62"/>
        <v>162.76599960372459</v>
      </c>
      <c r="H276" s="408"/>
      <c r="I276" s="409"/>
      <c r="J276" s="408"/>
    </row>
    <row r="277" spans="1:10" x14ac:dyDescent="0.2">
      <c r="A277" s="308" t="s">
        <v>52</v>
      </c>
      <c r="B277" s="280">
        <v>280</v>
      </c>
      <c r="C277" s="281">
        <v>355</v>
      </c>
      <c r="D277" s="281">
        <v>394</v>
      </c>
      <c r="E277" s="281"/>
      <c r="F277" s="328"/>
      <c r="G277" s="329">
        <f>SUM(B277:F277)</f>
        <v>1029</v>
      </c>
      <c r="H277" s="421" t="s">
        <v>56</v>
      </c>
      <c r="I277" s="330">
        <f>G264-G277</f>
        <v>1</v>
      </c>
      <c r="J277" s="331">
        <f>I277/G264</f>
        <v>9.7087378640776695E-4</v>
      </c>
    </row>
    <row r="278" spans="1:10" x14ac:dyDescent="0.2">
      <c r="A278" s="308" t="s">
        <v>28</v>
      </c>
      <c r="B278" s="231">
        <v>118.5</v>
      </c>
      <c r="C278" s="289">
        <v>117.5</v>
      </c>
      <c r="D278" s="289">
        <v>116.5</v>
      </c>
      <c r="E278" s="289"/>
      <c r="F278" s="289"/>
      <c r="G278" s="235"/>
      <c r="H278" s="421" t="s">
        <v>57</v>
      </c>
      <c r="I278" s="421">
        <v>112.04</v>
      </c>
      <c r="J278" s="421"/>
    </row>
    <row r="279" spans="1:10" ht="13.5" thickBot="1" x14ac:dyDescent="0.25">
      <c r="A279" s="311" t="s">
        <v>26</v>
      </c>
      <c r="B279" s="229">
        <f>B278-B265</f>
        <v>5.5</v>
      </c>
      <c r="C279" s="230">
        <f t="shared" ref="C279:F279" si="63">C278-C265</f>
        <v>5.5</v>
      </c>
      <c r="D279" s="230">
        <f t="shared" si="63"/>
        <v>5</v>
      </c>
      <c r="E279" s="230">
        <f t="shared" si="63"/>
        <v>0</v>
      </c>
      <c r="F279" s="230">
        <f t="shared" si="63"/>
        <v>0</v>
      </c>
      <c r="G279" s="236"/>
      <c r="H279" s="421" t="s">
        <v>26</v>
      </c>
      <c r="I279" s="421">
        <f>I278-I265</f>
        <v>5.7900000000000063</v>
      </c>
      <c r="J279" s="421"/>
    </row>
    <row r="280" spans="1:10" x14ac:dyDescent="0.2">
      <c r="C280" s="288">
        <v>117.5</v>
      </c>
    </row>
    <row r="281" spans="1:10" ht="13.5" thickBot="1" x14ac:dyDescent="0.25"/>
    <row r="282" spans="1:10" s="424" customFormat="1" ht="13.5" thickBot="1" x14ac:dyDescent="0.25">
      <c r="A282" s="295" t="s">
        <v>116</v>
      </c>
      <c r="B282" s="539" t="s">
        <v>53</v>
      </c>
      <c r="C282" s="540"/>
      <c r="D282" s="540"/>
      <c r="E282" s="540"/>
      <c r="F282" s="541"/>
      <c r="G282" s="313" t="s">
        <v>0</v>
      </c>
    </row>
    <row r="283" spans="1:10" s="424" customFormat="1" x14ac:dyDescent="0.2">
      <c r="A283" s="226" t="s">
        <v>2</v>
      </c>
      <c r="B283" s="315">
        <v>1</v>
      </c>
      <c r="C283" s="238">
        <v>2</v>
      </c>
      <c r="D283" s="238">
        <v>3</v>
      </c>
      <c r="E283" s="238">
        <v>4</v>
      </c>
      <c r="F283" s="238">
        <v>5</v>
      </c>
      <c r="G283" s="237"/>
    </row>
    <row r="284" spans="1:10" s="424" customFormat="1" x14ac:dyDescent="0.2">
      <c r="A284" s="301" t="s">
        <v>3</v>
      </c>
      <c r="B284" s="316">
        <v>3370</v>
      </c>
      <c r="C284" s="317">
        <v>3370</v>
      </c>
      <c r="D284" s="318">
        <v>3370</v>
      </c>
      <c r="E284" s="318">
        <v>3370</v>
      </c>
      <c r="F284" s="318">
        <v>3370</v>
      </c>
      <c r="G284" s="319">
        <v>3370</v>
      </c>
    </row>
    <row r="285" spans="1:10" s="424" customFormat="1" x14ac:dyDescent="0.2">
      <c r="A285" s="303" t="s">
        <v>6</v>
      </c>
      <c r="B285" s="320">
        <v>3177.1875</v>
      </c>
      <c r="C285" s="321">
        <v>3253.5632183908046</v>
      </c>
      <c r="D285" s="321">
        <v>3367.840909090909</v>
      </c>
      <c r="E285" s="321"/>
      <c r="F285" s="321"/>
      <c r="G285" s="261">
        <v>3275.1882845188284</v>
      </c>
    </row>
    <row r="286" spans="1:10" s="424" customFormat="1" x14ac:dyDescent="0.2">
      <c r="A286" s="226" t="s">
        <v>7</v>
      </c>
      <c r="B286" s="322">
        <v>100</v>
      </c>
      <c r="C286" s="323">
        <v>98.850574712643677</v>
      </c>
      <c r="D286" s="324">
        <v>96.590909090909093</v>
      </c>
      <c r="E286" s="324"/>
      <c r="F286" s="324"/>
      <c r="G286" s="325">
        <v>97.071129707112974</v>
      </c>
    </row>
    <row r="287" spans="1:10" s="424" customFormat="1" x14ac:dyDescent="0.2">
      <c r="A287" s="226" t="s">
        <v>8</v>
      </c>
      <c r="B287" s="266">
        <v>3.6291492962522709E-2</v>
      </c>
      <c r="C287" s="267">
        <v>3.9960206689839635E-2</v>
      </c>
      <c r="D287" s="326">
        <v>5.2528638231268278E-2</v>
      </c>
      <c r="E287" s="326"/>
      <c r="F287" s="326"/>
      <c r="G287" s="327">
        <v>5.0299714569505452E-2</v>
      </c>
    </row>
    <row r="288" spans="1:10" s="424" customFormat="1" x14ac:dyDescent="0.2">
      <c r="A288" s="303" t="s">
        <v>1</v>
      </c>
      <c r="B288" s="270">
        <f t="shared" ref="B288:G288" si="64">B285/B284*100-100</f>
        <v>-5.7214391691394582</v>
      </c>
      <c r="C288" s="271">
        <f t="shared" si="64"/>
        <v>-3.4550973771274585</v>
      </c>
      <c r="D288" s="271">
        <f t="shared" si="64"/>
        <v>-6.4067979498247496E-2</v>
      </c>
      <c r="E288" s="271">
        <f t="shared" si="64"/>
        <v>-100</v>
      </c>
      <c r="F288" s="271">
        <f t="shared" si="64"/>
        <v>-100</v>
      </c>
      <c r="G288" s="273">
        <f t="shared" si="64"/>
        <v>-2.8134040202128006</v>
      </c>
    </row>
    <row r="289" spans="1:23" s="424" customFormat="1" ht="13.5" thickBot="1" x14ac:dyDescent="0.25">
      <c r="A289" s="226" t="s">
        <v>27</v>
      </c>
      <c r="B289" s="275">
        <f>B285-B272</f>
        <v>140.63577586206884</v>
      </c>
      <c r="C289" s="276">
        <f t="shared" ref="C289:G289" si="65">C285-C272</f>
        <v>111.56321839080465</v>
      </c>
      <c r="D289" s="276">
        <f t="shared" si="65"/>
        <v>63.481934731934871</v>
      </c>
      <c r="E289" s="276">
        <f t="shared" si="65"/>
        <v>0</v>
      </c>
      <c r="F289" s="276">
        <f t="shared" si="65"/>
        <v>0</v>
      </c>
      <c r="G289" s="278">
        <f t="shared" si="65"/>
        <v>101.40187675183824</v>
      </c>
      <c r="H289" s="408"/>
      <c r="I289" s="409"/>
      <c r="J289" s="408"/>
    </row>
    <row r="290" spans="1:23" s="424" customFormat="1" x14ac:dyDescent="0.2">
      <c r="A290" s="308" t="s">
        <v>52</v>
      </c>
      <c r="B290" s="280">
        <v>276</v>
      </c>
      <c r="C290" s="281">
        <v>354</v>
      </c>
      <c r="D290" s="281">
        <v>393</v>
      </c>
      <c r="E290" s="281"/>
      <c r="F290" s="328"/>
      <c r="G290" s="329">
        <f>SUM(B290:F290)</f>
        <v>1023</v>
      </c>
      <c r="H290" s="424" t="s">
        <v>56</v>
      </c>
      <c r="I290" s="330">
        <f>G277-G290</f>
        <v>6</v>
      </c>
      <c r="J290" s="331">
        <f>I290/G277</f>
        <v>5.8309037900874635E-3</v>
      </c>
    </row>
    <row r="291" spans="1:23" s="424" customFormat="1" x14ac:dyDescent="0.2">
      <c r="A291" s="308" t="s">
        <v>28</v>
      </c>
      <c r="B291" s="231">
        <v>124</v>
      </c>
      <c r="C291" s="289">
        <v>123</v>
      </c>
      <c r="D291" s="289">
        <v>122</v>
      </c>
      <c r="E291" s="289"/>
      <c r="F291" s="289"/>
      <c r="G291" s="235"/>
      <c r="H291" s="424" t="s">
        <v>57</v>
      </c>
      <c r="I291" s="424">
        <v>117.41</v>
      </c>
    </row>
    <row r="292" spans="1:23" s="424" customFormat="1" ht="13.5" thickBot="1" x14ac:dyDescent="0.25">
      <c r="A292" s="311" t="s">
        <v>26</v>
      </c>
      <c r="B292" s="229">
        <f>B291-B278</f>
        <v>5.5</v>
      </c>
      <c r="C292" s="230">
        <f t="shared" ref="C292:F292" si="66">C291-C278</f>
        <v>5.5</v>
      </c>
      <c r="D292" s="230">
        <f t="shared" si="66"/>
        <v>5.5</v>
      </c>
      <c r="E292" s="230">
        <f t="shared" si="66"/>
        <v>0</v>
      </c>
      <c r="F292" s="230">
        <f t="shared" si="66"/>
        <v>0</v>
      </c>
      <c r="G292" s="236"/>
      <c r="H292" s="424" t="s">
        <v>26</v>
      </c>
      <c r="I292" s="424">
        <f>I291-I278</f>
        <v>5.3699999999999903</v>
      </c>
    </row>
    <row r="293" spans="1:23" s="449" customFormat="1" x14ac:dyDescent="0.2">
      <c r="A293" s="246"/>
      <c r="B293" s="227"/>
      <c r="C293" s="227"/>
      <c r="D293" s="227"/>
      <c r="E293" s="227"/>
      <c r="F293" s="227"/>
      <c r="G293" s="227"/>
    </row>
    <row r="294" spans="1:23" x14ac:dyDescent="0.2">
      <c r="B294" s="288">
        <v>124</v>
      </c>
      <c r="C294" s="288">
        <v>124</v>
      </c>
      <c r="D294" s="288">
        <v>123</v>
      </c>
      <c r="E294" s="288">
        <v>124</v>
      </c>
      <c r="F294" s="288">
        <v>123</v>
      </c>
      <c r="G294" s="288">
        <v>122</v>
      </c>
      <c r="H294" s="288">
        <v>123</v>
      </c>
      <c r="I294" s="288">
        <v>123</v>
      </c>
      <c r="J294" s="288">
        <v>122</v>
      </c>
      <c r="K294" s="288">
        <v>124</v>
      </c>
      <c r="L294" s="288">
        <v>122</v>
      </c>
      <c r="M294" s="288">
        <v>122</v>
      </c>
      <c r="N294" s="288">
        <v>124</v>
      </c>
      <c r="O294" s="288">
        <v>124</v>
      </c>
      <c r="P294" s="288">
        <v>123</v>
      </c>
      <c r="Q294" s="288">
        <v>124</v>
      </c>
      <c r="R294" s="288">
        <v>122</v>
      </c>
      <c r="S294" s="288">
        <v>122</v>
      </c>
    </row>
    <row r="295" spans="1:23" ht="13.5" thickBot="1" x14ac:dyDescent="0.25">
      <c r="B295" s="241">
        <v>3275.1882845188284</v>
      </c>
      <c r="C295" s="241">
        <v>3275.1882845188284</v>
      </c>
      <c r="D295" s="241">
        <v>3275.1882845188284</v>
      </c>
      <c r="E295" s="241">
        <v>3275.1882845188284</v>
      </c>
      <c r="F295" s="241">
        <v>3275.1882845188284</v>
      </c>
      <c r="G295" s="241">
        <v>3275.1882845188284</v>
      </c>
      <c r="H295" s="241">
        <v>3275.1882845188284</v>
      </c>
      <c r="I295" s="241">
        <v>3275.1882845188284</v>
      </c>
      <c r="J295" s="241">
        <v>3275.1882845188284</v>
      </c>
      <c r="K295" s="241">
        <v>3275.1882845188284</v>
      </c>
      <c r="L295" s="241">
        <v>3275.1882845188284</v>
      </c>
      <c r="M295" s="241">
        <v>3275.1882845188284</v>
      </c>
      <c r="N295" s="241">
        <v>3275.1882845188284</v>
      </c>
      <c r="O295" s="241">
        <v>3275.1882845188284</v>
      </c>
      <c r="P295" s="241">
        <v>3275.1882845188284</v>
      </c>
      <c r="Q295" s="241">
        <v>3275.1882845188284</v>
      </c>
      <c r="R295" s="241">
        <v>3275.1882845188284</v>
      </c>
      <c r="S295" s="241">
        <v>3275.1882845188284</v>
      </c>
      <c r="T295" s="241">
        <v>3275.1882845188284</v>
      </c>
    </row>
    <row r="296" spans="1:23" s="449" customFormat="1" ht="13.5" thickBot="1" x14ac:dyDescent="0.25">
      <c r="A296" s="295" t="s">
        <v>136</v>
      </c>
      <c r="B296" s="539" t="s">
        <v>53</v>
      </c>
      <c r="C296" s="540"/>
      <c r="D296" s="540"/>
      <c r="E296" s="540"/>
      <c r="F296" s="540"/>
      <c r="G296" s="541"/>
      <c r="H296" s="539" t="s">
        <v>53</v>
      </c>
      <c r="I296" s="540"/>
      <c r="J296" s="540"/>
      <c r="K296" s="540"/>
      <c r="L296" s="540"/>
      <c r="M296" s="541"/>
      <c r="N296" s="539" t="s">
        <v>53</v>
      </c>
      <c r="O296" s="540"/>
      <c r="P296" s="540"/>
      <c r="Q296" s="540"/>
      <c r="R296" s="540"/>
      <c r="S296" s="541"/>
      <c r="T296" s="313" t="s">
        <v>0</v>
      </c>
    </row>
    <row r="297" spans="1:23" s="449" customFormat="1" x14ac:dyDescent="0.2">
      <c r="A297" s="226" t="s">
        <v>2</v>
      </c>
      <c r="B297" s="315">
        <v>1</v>
      </c>
      <c r="C297" s="451">
        <v>2</v>
      </c>
      <c r="D297" s="451">
        <v>3</v>
      </c>
      <c r="E297" s="451">
        <v>4</v>
      </c>
      <c r="F297" s="451">
        <v>5</v>
      </c>
      <c r="G297" s="461">
        <v>6</v>
      </c>
      <c r="H297" s="315">
        <v>7</v>
      </c>
      <c r="I297" s="451">
        <v>8</v>
      </c>
      <c r="J297" s="451">
        <v>9</v>
      </c>
      <c r="K297" s="451">
        <v>10</v>
      </c>
      <c r="L297" s="451">
        <v>11</v>
      </c>
      <c r="M297" s="461">
        <v>12</v>
      </c>
      <c r="N297" s="451">
        <v>13</v>
      </c>
      <c r="O297" s="451">
        <v>14</v>
      </c>
      <c r="P297" s="451">
        <v>15</v>
      </c>
      <c r="Q297" s="451">
        <v>16</v>
      </c>
      <c r="R297" s="451">
        <v>17</v>
      </c>
      <c r="S297" s="451">
        <v>18</v>
      </c>
      <c r="T297" s="237"/>
    </row>
    <row r="298" spans="1:23" s="449" customFormat="1" x14ac:dyDescent="0.2">
      <c r="A298" s="301" t="s">
        <v>3</v>
      </c>
      <c r="B298" s="316">
        <v>3560</v>
      </c>
      <c r="C298" s="452">
        <v>3560</v>
      </c>
      <c r="D298" s="452">
        <v>3560</v>
      </c>
      <c r="E298" s="452">
        <v>3560</v>
      </c>
      <c r="F298" s="452">
        <v>3560</v>
      </c>
      <c r="G298" s="462">
        <v>3560</v>
      </c>
      <c r="H298" s="316">
        <v>3560</v>
      </c>
      <c r="I298" s="452">
        <v>3560</v>
      </c>
      <c r="J298" s="452">
        <v>3560</v>
      </c>
      <c r="K298" s="452">
        <v>3560</v>
      </c>
      <c r="L298" s="452">
        <v>3560</v>
      </c>
      <c r="M298" s="462">
        <v>3560</v>
      </c>
      <c r="N298" s="452">
        <v>3560</v>
      </c>
      <c r="O298" s="452">
        <v>3560</v>
      </c>
      <c r="P298" s="317">
        <v>3560</v>
      </c>
      <c r="Q298" s="318">
        <v>3560</v>
      </c>
      <c r="R298" s="318">
        <v>3560</v>
      </c>
      <c r="S298" s="318">
        <v>3560</v>
      </c>
      <c r="T298" s="319">
        <v>3560</v>
      </c>
    </row>
    <row r="299" spans="1:23" s="449" customFormat="1" x14ac:dyDescent="0.2">
      <c r="A299" s="303" t="s">
        <v>6</v>
      </c>
      <c r="B299" s="475">
        <v>3340.625</v>
      </c>
      <c r="C299" s="476">
        <v>3378.6666666666665</v>
      </c>
      <c r="D299" s="476">
        <v>3466.6666666666665</v>
      </c>
      <c r="E299" s="476">
        <v>3357.1428571428573</v>
      </c>
      <c r="F299" s="476">
        <v>3507.1428571428573</v>
      </c>
      <c r="G299" s="477">
        <v>3627.8571428571427</v>
      </c>
      <c r="H299" s="475">
        <v>3450.7142857142858</v>
      </c>
      <c r="I299" s="476">
        <v>3486.875</v>
      </c>
      <c r="J299" s="476">
        <v>3617.3333333333335</v>
      </c>
      <c r="K299" s="476">
        <v>3432.8571428571427</v>
      </c>
      <c r="L299" s="476">
        <v>3620</v>
      </c>
      <c r="M299" s="477">
        <v>3715.7142857142858</v>
      </c>
      <c r="N299" s="476">
        <v>3377.8571428571427</v>
      </c>
      <c r="O299" s="476">
        <v>3328.6666666666665</v>
      </c>
      <c r="P299" s="478">
        <v>3496</v>
      </c>
      <c r="Q299" s="478">
        <v>3477.1428571428573</v>
      </c>
      <c r="R299" s="478">
        <v>3526.25</v>
      </c>
      <c r="S299" s="478">
        <v>3612.6666666666665</v>
      </c>
      <c r="T299" s="261">
        <v>3495.2459016393441</v>
      </c>
    </row>
    <row r="300" spans="1:23" s="449" customFormat="1" x14ac:dyDescent="0.2">
      <c r="A300" s="226" t="s">
        <v>7</v>
      </c>
      <c r="B300" s="322">
        <v>93.75</v>
      </c>
      <c r="C300" s="454">
        <v>93.333333333333329</v>
      </c>
      <c r="D300" s="454">
        <v>100</v>
      </c>
      <c r="E300" s="454">
        <v>100</v>
      </c>
      <c r="F300" s="454">
        <v>100</v>
      </c>
      <c r="G300" s="464">
        <v>92.857142857142861</v>
      </c>
      <c r="H300" s="322">
        <v>100</v>
      </c>
      <c r="I300" s="454">
        <v>93.75</v>
      </c>
      <c r="J300" s="454">
        <v>100</v>
      </c>
      <c r="K300" s="454">
        <v>100</v>
      </c>
      <c r="L300" s="454">
        <v>93.333333333333329</v>
      </c>
      <c r="M300" s="464">
        <v>71.428571428571431</v>
      </c>
      <c r="N300" s="454">
        <v>100</v>
      </c>
      <c r="O300" s="454">
        <v>100</v>
      </c>
      <c r="P300" s="323">
        <v>100</v>
      </c>
      <c r="Q300" s="324">
        <v>100</v>
      </c>
      <c r="R300" s="324">
        <v>100</v>
      </c>
      <c r="S300" s="324">
        <v>93.333333333333329</v>
      </c>
      <c r="T300" s="325">
        <v>92.213114754098356</v>
      </c>
    </row>
    <row r="301" spans="1:23" s="449" customFormat="1" x14ac:dyDescent="0.2">
      <c r="A301" s="226" t="s">
        <v>8</v>
      </c>
      <c r="B301" s="266">
        <v>5.641553638590821E-2</v>
      </c>
      <c r="C301" s="455">
        <v>4.5901432347282063E-2</v>
      </c>
      <c r="D301" s="455">
        <v>3.7487670556958286E-2</v>
      </c>
      <c r="E301" s="455">
        <v>4.0584234953416412E-2</v>
      </c>
      <c r="F301" s="455">
        <v>3.8923122666894634E-2</v>
      </c>
      <c r="G301" s="465">
        <v>4.9497556740474541E-2</v>
      </c>
      <c r="H301" s="266">
        <v>4.2555274786196293E-2</v>
      </c>
      <c r="I301" s="455">
        <v>5.9700495054236774E-2</v>
      </c>
      <c r="J301" s="455">
        <v>4.4259881530246098E-2</v>
      </c>
      <c r="K301" s="455">
        <v>5.1423987287828869E-2</v>
      </c>
      <c r="L301" s="455">
        <v>5.5862155032407476E-2</v>
      </c>
      <c r="M301" s="465">
        <v>7.4323646214148706E-2</v>
      </c>
      <c r="N301" s="455">
        <v>4.2108397209626322E-2</v>
      </c>
      <c r="O301" s="455">
        <v>4.9118128270446634E-2</v>
      </c>
      <c r="P301" s="267">
        <v>5.2689584326325159E-2</v>
      </c>
      <c r="Q301" s="326">
        <v>3.2599563557726648E-2</v>
      </c>
      <c r="R301" s="326">
        <v>4.4159971090537986E-2</v>
      </c>
      <c r="S301" s="326">
        <v>5.0703398218468511E-2</v>
      </c>
      <c r="T301" s="327">
        <v>5.9309704500508077E-2</v>
      </c>
    </row>
    <row r="302" spans="1:23" s="449" customFormat="1" x14ac:dyDescent="0.2">
      <c r="A302" s="303" t="s">
        <v>1</v>
      </c>
      <c r="B302" s="270">
        <f t="shared" ref="B302:T302" si="67">B299/B298*100-100</f>
        <v>-6.1622191011235969</v>
      </c>
      <c r="C302" s="271">
        <f t="shared" ref="C302:M302" si="68">C299/C298*100-100</f>
        <v>-5.0936329588014928</v>
      </c>
      <c r="D302" s="271">
        <f t="shared" si="68"/>
        <v>-2.6217228464419549</v>
      </c>
      <c r="E302" s="271">
        <f t="shared" si="68"/>
        <v>-5.6982343499197441</v>
      </c>
      <c r="F302" s="271">
        <f t="shared" si="68"/>
        <v>-1.4847512038523121</v>
      </c>
      <c r="G302" s="272">
        <f t="shared" si="68"/>
        <v>1.9060995184590581</v>
      </c>
      <c r="H302" s="270">
        <f t="shared" si="68"/>
        <v>-3.0698234349919744</v>
      </c>
      <c r="I302" s="271">
        <f t="shared" si="68"/>
        <v>-2.0540730337078656</v>
      </c>
      <c r="J302" s="271">
        <f t="shared" si="68"/>
        <v>1.6104868913857615</v>
      </c>
      <c r="K302" s="271">
        <f t="shared" si="68"/>
        <v>-3.5714285714285836</v>
      </c>
      <c r="L302" s="271">
        <f t="shared" si="68"/>
        <v>1.6853932584269558</v>
      </c>
      <c r="M302" s="272">
        <f t="shared" si="68"/>
        <v>4.3739967897271157</v>
      </c>
      <c r="N302" s="456">
        <f t="shared" ref="N302:O302" si="69">N299/N298*100-100</f>
        <v>-5.1163723916533002</v>
      </c>
      <c r="O302" s="271">
        <f t="shared" si="69"/>
        <v>-6.4981273408239844</v>
      </c>
      <c r="P302" s="271">
        <f t="shared" si="67"/>
        <v>-1.7977528089887613</v>
      </c>
      <c r="Q302" s="271">
        <f t="shared" si="67"/>
        <v>-2.3274478330658042</v>
      </c>
      <c r="R302" s="271">
        <f t="shared" si="67"/>
        <v>-0.94803370786516439</v>
      </c>
      <c r="S302" s="271">
        <f t="shared" si="67"/>
        <v>1.4794007490636716</v>
      </c>
      <c r="T302" s="273">
        <f t="shared" si="67"/>
        <v>-1.8189353472094325</v>
      </c>
    </row>
    <row r="303" spans="1:23" s="449" customFormat="1" ht="13.5" thickBot="1" x14ac:dyDescent="0.25">
      <c r="A303" s="226" t="s">
        <v>27</v>
      </c>
      <c r="B303" s="275">
        <f>B299-B295</f>
        <v>65.436715481171632</v>
      </c>
      <c r="C303" s="276">
        <f t="shared" ref="C303:T303" si="70">C299-C295</f>
        <v>103.47838214783815</v>
      </c>
      <c r="D303" s="276">
        <f t="shared" si="70"/>
        <v>191.47838214783815</v>
      </c>
      <c r="E303" s="276">
        <f t="shared" si="70"/>
        <v>81.95457262402897</v>
      </c>
      <c r="F303" s="276">
        <f t="shared" si="70"/>
        <v>231.95457262402897</v>
      </c>
      <c r="G303" s="277">
        <f t="shared" si="70"/>
        <v>352.66885833831429</v>
      </c>
      <c r="H303" s="275">
        <f t="shared" si="70"/>
        <v>175.52600119545741</v>
      </c>
      <c r="I303" s="276">
        <f t="shared" si="70"/>
        <v>211.68671548117163</v>
      </c>
      <c r="J303" s="276">
        <f t="shared" si="70"/>
        <v>342.14504881450512</v>
      </c>
      <c r="K303" s="276">
        <f t="shared" si="70"/>
        <v>157.66885833831429</v>
      </c>
      <c r="L303" s="276">
        <f t="shared" si="70"/>
        <v>344.81171548117163</v>
      </c>
      <c r="M303" s="277">
        <f t="shared" si="70"/>
        <v>440.52600119545741</v>
      </c>
      <c r="N303" s="457">
        <f t="shared" si="70"/>
        <v>102.66885833831429</v>
      </c>
      <c r="O303" s="276">
        <f t="shared" si="70"/>
        <v>53.478382147838147</v>
      </c>
      <c r="P303" s="276">
        <f t="shared" si="70"/>
        <v>220.81171548117163</v>
      </c>
      <c r="Q303" s="276">
        <f t="shared" si="70"/>
        <v>201.95457262402897</v>
      </c>
      <c r="R303" s="276">
        <f t="shared" si="70"/>
        <v>251.06171548117163</v>
      </c>
      <c r="S303" s="276">
        <f t="shared" si="70"/>
        <v>337.47838214783815</v>
      </c>
      <c r="T303" s="278">
        <f t="shared" si="70"/>
        <v>220.05761712051572</v>
      </c>
      <c r="U303" s="408"/>
      <c r="V303" s="409"/>
      <c r="W303" s="408"/>
    </row>
    <row r="304" spans="1:23" s="449" customFormat="1" x14ac:dyDescent="0.2">
      <c r="A304" s="308" t="s">
        <v>52</v>
      </c>
      <c r="B304" s="280">
        <v>65</v>
      </c>
      <c r="C304" s="281">
        <v>65</v>
      </c>
      <c r="D304" s="281">
        <v>65</v>
      </c>
      <c r="E304" s="281">
        <v>16</v>
      </c>
      <c r="F304" s="281">
        <v>65</v>
      </c>
      <c r="G304" s="282">
        <v>65</v>
      </c>
      <c r="H304" s="280">
        <v>65</v>
      </c>
      <c r="I304" s="281">
        <v>65</v>
      </c>
      <c r="J304" s="281">
        <v>65</v>
      </c>
      <c r="K304" s="281">
        <v>16</v>
      </c>
      <c r="L304" s="281">
        <v>65</v>
      </c>
      <c r="M304" s="282">
        <v>65</v>
      </c>
      <c r="N304" s="458">
        <v>65</v>
      </c>
      <c r="O304" s="281">
        <v>65</v>
      </c>
      <c r="P304" s="281">
        <v>65</v>
      </c>
      <c r="Q304" s="281">
        <v>16</v>
      </c>
      <c r="R304" s="281">
        <v>65</v>
      </c>
      <c r="S304" s="328">
        <v>65</v>
      </c>
      <c r="T304" s="329">
        <f>SUM(B304:S304)</f>
        <v>1023</v>
      </c>
      <c r="U304" s="449" t="s">
        <v>56</v>
      </c>
      <c r="V304" s="330">
        <f>G290-T304</f>
        <v>0</v>
      </c>
      <c r="W304" s="331">
        <f>V304/G290</f>
        <v>0</v>
      </c>
    </row>
    <row r="305" spans="1:23" s="449" customFormat="1" x14ac:dyDescent="0.2">
      <c r="A305" s="308" t="s">
        <v>28</v>
      </c>
      <c r="B305" s="231">
        <v>129</v>
      </c>
      <c r="C305" s="289">
        <v>129</v>
      </c>
      <c r="D305" s="289">
        <v>128</v>
      </c>
      <c r="E305" s="289">
        <v>129</v>
      </c>
      <c r="F305" s="289">
        <v>128</v>
      </c>
      <c r="G305" s="232">
        <v>126.5</v>
      </c>
      <c r="H305" s="231">
        <v>128</v>
      </c>
      <c r="I305" s="289">
        <v>128</v>
      </c>
      <c r="J305" s="289">
        <v>126.5</v>
      </c>
      <c r="K305" s="289">
        <v>129</v>
      </c>
      <c r="L305" s="289">
        <v>126.5</v>
      </c>
      <c r="M305" s="232">
        <v>126.5</v>
      </c>
      <c r="N305" s="459">
        <v>129</v>
      </c>
      <c r="O305" s="289">
        <v>129</v>
      </c>
      <c r="P305" s="289">
        <v>128</v>
      </c>
      <c r="Q305" s="289">
        <v>129</v>
      </c>
      <c r="R305" s="289">
        <v>127</v>
      </c>
      <c r="S305" s="289">
        <v>126.5</v>
      </c>
      <c r="T305" s="235"/>
      <c r="U305" s="449" t="s">
        <v>57</v>
      </c>
      <c r="V305" s="449">
        <v>122.96</v>
      </c>
    </row>
    <row r="306" spans="1:23" s="449" customFormat="1" ht="13.5" thickBot="1" x14ac:dyDescent="0.25">
      <c r="A306" s="311" t="s">
        <v>26</v>
      </c>
      <c r="B306" s="229">
        <f>B305-B294</f>
        <v>5</v>
      </c>
      <c r="C306" s="230">
        <f t="shared" ref="C306:S306" si="71">C305-C294</f>
        <v>5</v>
      </c>
      <c r="D306" s="230">
        <f t="shared" si="71"/>
        <v>5</v>
      </c>
      <c r="E306" s="230">
        <f t="shared" si="71"/>
        <v>5</v>
      </c>
      <c r="F306" s="230">
        <f t="shared" si="71"/>
        <v>5</v>
      </c>
      <c r="G306" s="466">
        <f t="shared" si="71"/>
        <v>4.5</v>
      </c>
      <c r="H306" s="229">
        <f t="shared" si="71"/>
        <v>5</v>
      </c>
      <c r="I306" s="230">
        <f t="shared" si="71"/>
        <v>5</v>
      </c>
      <c r="J306" s="230">
        <f t="shared" si="71"/>
        <v>4.5</v>
      </c>
      <c r="K306" s="230">
        <f t="shared" si="71"/>
        <v>5</v>
      </c>
      <c r="L306" s="230">
        <f t="shared" si="71"/>
        <v>4.5</v>
      </c>
      <c r="M306" s="466">
        <f t="shared" si="71"/>
        <v>4.5</v>
      </c>
      <c r="N306" s="460">
        <f t="shared" si="71"/>
        <v>5</v>
      </c>
      <c r="O306" s="230">
        <f t="shared" si="71"/>
        <v>5</v>
      </c>
      <c r="P306" s="230">
        <f t="shared" si="71"/>
        <v>5</v>
      </c>
      <c r="Q306" s="230">
        <f t="shared" si="71"/>
        <v>5</v>
      </c>
      <c r="R306" s="230">
        <f t="shared" si="71"/>
        <v>5</v>
      </c>
      <c r="S306" s="230">
        <f t="shared" si="71"/>
        <v>4.5</v>
      </c>
      <c r="T306" s="236"/>
      <c r="U306" s="449" t="s">
        <v>26</v>
      </c>
      <c r="V306" s="449">
        <f>V305-I291</f>
        <v>5.5499999999999972</v>
      </c>
    </row>
    <row r="307" spans="1:23" x14ac:dyDescent="0.2">
      <c r="C307" s="449"/>
      <c r="D307" s="449"/>
      <c r="E307" s="449"/>
      <c r="F307" s="449"/>
      <c r="G307" s="449"/>
      <c r="H307" s="449"/>
      <c r="I307" s="449"/>
      <c r="J307" s="449"/>
      <c r="K307" s="449"/>
      <c r="L307" s="449"/>
      <c r="M307" s="449"/>
      <c r="N307" s="449"/>
      <c r="O307" s="449"/>
      <c r="P307" s="449"/>
      <c r="Q307" s="449"/>
      <c r="R307" s="449"/>
      <c r="S307" s="449"/>
    </row>
    <row r="308" spans="1:23" ht="13.5" thickBot="1" x14ac:dyDescent="0.25"/>
    <row r="309" spans="1:23" s="474" customFormat="1" ht="13.5" thickBot="1" x14ac:dyDescent="0.25">
      <c r="A309" s="295" t="s">
        <v>138</v>
      </c>
      <c r="B309" s="539" t="s">
        <v>53</v>
      </c>
      <c r="C309" s="540"/>
      <c r="D309" s="540"/>
      <c r="E309" s="540"/>
      <c r="F309" s="540"/>
      <c r="G309" s="541"/>
      <c r="H309" s="539" t="s">
        <v>53</v>
      </c>
      <c r="I309" s="540"/>
      <c r="J309" s="540"/>
      <c r="K309" s="540"/>
      <c r="L309" s="540"/>
      <c r="M309" s="541"/>
      <c r="N309" s="539" t="s">
        <v>53</v>
      </c>
      <c r="O309" s="540"/>
      <c r="P309" s="540"/>
      <c r="Q309" s="540"/>
      <c r="R309" s="540"/>
      <c r="S309" s="541"/>
      <c r="T309" s="313" t="s">
        <v>0</v>
      </c>
    </row>
    <row r="310" spans="1:23" s="474" customFormat="1" x14ac:dyDescent="0.2">
      <c r="A310" s="226" t="s">
        <v>2</v>
      </c>
      <c r="B310" s="315">
        <v>1</v>
      </c>
      <c r="C310" s="451">
        <v>2</v>
      </c>
      <c r="D310" s="451">
        <v>3</v>
      </c>
      <c r="E310" s="451">
        <v>4</v>
      </c>
      <c r="F310" s="451">
        <v>5</v>
      </c>
      <c r="G310" s="461">
        <v>6</v>
      </c>
      <c r="H310" s="315">
        <v>7</v>
      </c>
      <c r="I310" s="451">
        <v>8</v>
      </c>
      <c r="J310" s="451">
        <v>9</v>
      </c>
      <c r="K310" s="451">
        <v>10</v>
      </c>
      <c r="L310" s="451">
        <v>11</v>
      </c>
      <c r="M310" s="461">
        <v>12</v>
      </c>
      <c r="N310" s="451">
        <v>13</v>
      </c>
      <c r="O310" s="451">
        <v>14</v>
      </c>
      <c r="P310" s="451">
        <v>15</v>
      </c>
      <c r="Q310" s="451">
        <v>16</v>
      </c>
      <c r="R310" s="451">
        <v>17</v>
      </c>
      <c r="S310" s="451">
        <v>18</v>
      </c>
      <c r="T310" s="237"/>
    </row>
    <row r="311" spans="1:23" s="474" customFormat="1" x14ac:dyDescent="0.2">
      <c r="A311" s="301" t="s">
        <v>3</v>
      </c>
      <c r="B311" s="316">
        <v>3720</v>
      </c>
      <c r="C311" s="452">
        <v>3720</v>
      </c>
      <c r="D311" s="452">
        <v>3720</v>
      </c>
      <c r="E311" s="452">
        <v>3720</v>
      </c>
      <c r="F311" s="452">
        <v>3720</v>
      </c>
      <c r="G311" s="462">
        <v>3720</v>
      </c>
      <c r="H311" s="316">
        <v>3720</v>
      </c>
      <c r="I311" s="452">
        <v>3720</v>
      </c>
      <c r="J311" s="452">
        <v>3720</v>
      </c>
      <c r="K311" s="452">
        <v>3720</v>
      </c>
      <c r="L311" s="452">
        <v>3720</v>
      </c>
      <c r="M311" s="462">
        <v>3720</v>
      </c>
      <c r="N311" s="452">
        <v>3720</v>
      </c>
      <c r="O311" s="452">
        <v>3720</v>
      </c>
      <c r="P311" s="317">
        <v>3720</v>
      </c>
      <c r="Q311" s="318">
        <v>3720</v>
      </c>
      <c r="R311" s="318">
        <v>3720</v>
      </c>
      <c r="S311" s="318">
        <v>3720</v>
      </c>
      <c r="T311" s="319">
        <v>3720</v>
      </c>
    </row>
    <row r="312" spans="1:23" s="474" customFormat="1" x14ac:dyDescent="0.2">
      <c r="A312" s="303" t="s">
        <v>6</v>
      </c>
      <c r="B312" s="320">
        <v>3522</v>
      </c>
      <c r="C312" s="453">
        <v>3634.6666666666665</v>
      </c>
      <c r="D312" s="453">
        <v>3592</v>
      </c>
      <c r="E312" s="453">
        <v>3544.2857142857142</v>
      </c>
      <c r="F312" s="453">
        <v>3678.75</v>
      </c>
      <c r="G312" s="463">
        <v>3700.6666666666665</v>
      </c>
      <c r="H312" s="320">
        <v>3731.25</v>
      </c>
      <c r="I312" s="453">
        <v>3733.3333333333335</v>
      </c>
      <c r="J312" s="453">
        <v>3747.8571428571427</v>
      </c>
      <c r="K312" s="453">
        <v>3614.2857142857142</v>
      </c>
      <c r="L312" s="453">
        <v>3847.3333333333335</v>
      </c>
      <c r="M312" s="463">
        <v>3741.4285714285716</v>
      </c>
      <c r="N312" s="453">
        <v>3631.25</v>
      </c>
      <c r="O312" s="453">
        <v>3658.6666666666665</v>
      </c>
      <c r="P312" s="321">
        <v>3664.6666666666665</v>
      </c>
      <c r="Q312" s="321">
        <v>3681.6666666666665</v>
      </c>
      <c r="R312" s="321">
        <v>3836</v>
      </c>
      <c r="S312" s="321">
        <v>3958.6666666666665</v>
      </c>
      <c r="T312" s="261">
        <v>3702.9674796747968</v>
      </c>
    </row>
    <row r="313" spans="1:23" s="474" customFormat="1" x14ac:dyDescent="0.2">
      <c r="A313" s="226" t="s">
        <v>7</v>
      </c>
      <c r="B313" s="322">
        <v>93.333333333333329</v>
      </c>
      <c r="C313" s="454">
        <v>93.333333333333329</v>
      </c>
      <c r="D313" s="454">
        <v>100</v>
      </c>
      <c r="E313" s="454">
        <v>100</v>
      </c>
      <c r="F313" s="454">
        <v>100</v>
      </c>
      <c r="G313" s="464">
        <v>100</v>
      </c>
      <c r="H313" s="322">
        <v>100</v>
      </c>
      <c r="I313" s="454">
        <v>100</v>
      </c>
      <c r="J313" s="454">
        <v>92.857142857142861</v>
      </c>
      <c r="K313" s="454">
        <v>100</v>
      </c>
      <c r="L313" s="454">
        <v>100</v>
      </c>
      <c r="M313" s="464">
        <v>100</v>
      </c>
      <c r="N313" s="454">
        <v>100</v>
      </c>
      <c r="O313" s="454">
        <v>93.333333333333329</v>
      </c>
      <c r="P313" s="323">
        <v>100</v>
      </c>
      <c r="Q313" s="324">
        <v>100</v>
      </c>
      <c r="R313" s="324">
        <v>100</v>
      </c>
      <c r="S313" s="324">
        <v>93.333333333333329</v>
      </c>
      <c r="T313" s="325">
        <v>91.869918699186996</v>
      </c>
    </row>
    <row r="314" spans="1:23" s="474" customFormat="1" x14ac:dyDescent="0.2">
      <c r="A314" s="226" t="s">
        <v>8</v>
      </c>
      <c r="B314" s="266">
        <v>5.4940680481277142E-2</v>
      </c>
      <c r="C314" s="455">
        <v>5.143126944385748E-2</v>
      </c>
      <c r="D314" s="455">
        <v>4.449932857656759E-2</v>
      </c>
      <c r="E314" s="455">
        <v>3.5843182709256155E-2</v>
      </c>
      <c r="F314" s="455">
        <v>3.0222155107795298E-2</v>
      </c>
      <c r="G314" s="465">
        <v>4.3251963460199203E-2</v>
      </c>
      <c r="H314" s="266">
        <v>4.849991119166229E-2</v>
      </c>
      <c r="I314" s="455">
        <v>5.2704291541949624E-2</v>
      </c>
      <c r="J314" s="455">
        <v>5.4431650683061661E-2</v>
      </c>
      <c r="K314" s="455">
        <v>4.3240456383170006E-2</v>
      </c>
      <c r="L314" s="455">
        <v>6.0201838851106831E-2</v>
      </c>
      <c r="M314" s="465">
        <v>3.9188727219000505E-2</v>
      </c>
      <c r="N314" s="455">
        <v>3.7302968516606104E-2</v>
      </c>
      <c r="O314" s="455">
        <v>5.4114087768167007E-2</v>
      </c>
      <c r="P314" s="267">
        <v>5.6001613240339594E-2</v>
      </c>
      <c r="Q314" s="326">
        <v>2.2530316230201099E-2</v>
      </c>
      <c r="R314" s="326">
        <v>4.3795620437956206E-2</v>
      </c>
      <c r="S314" s="326">
        <v>4.6805598900802742E-2</v>
      </c>
      <c r="T314" s="327">
        <v>5.5469027175115496E-2</v>
      </c>
    </row>
    <row r="315" spans="1:23" s="474" customFormat="1" x14ac:dyDescent="0.2">
      <c r="A315" s="303" t="s">
        <v>1</v>
      </c>
      <c r="B315" s="270">
        <f t="shared" ref="B315:T315" si="72">B312/B311*100-100</f>
        <v>-5.3225806451612954</v>
      </c>
      <c r="C315" s="271">
        <f t="shared" si="72"/>
        <v>-2.2939068100358497</v>
      </c>
      <c r="D315" s="271">
        <f t="shared" si="72"/>
        <v>-3.4408602150537604</v>
      </c>
      <c r="E315" s="271">
        <f t="shared" si="72"/>
        <v>-4.7235023041474591</v>
      </c>
      <c r="F315" s="271">
        <f t="shared" si="72"/>
        <v>-1.1088709677419359</v>
      </c>
      <c r="G315" s="272">
        <f t="shared" si="72"/>
        <v>-0.51971326164874654</v>
      </c>
      <c r="H315" s="270">
        <f t="shared" si="72"/>
        <v>0.30241935483870463</v>
      </c>
      <c r="I315" s="271">
        <f t="shared" si="72"/>
        <v>0.35842293906812017</v>
      </c>
      <c r="J315" s="271">
        <f t="shared" si="72"/>
        <v>0.74884792626728824</v>
      </c>
      <c r="K315" s="271">
        <f t="shared" si="72"/>
        <v>-2.8417818740399383</v>
      </c>
      <c r="L315" s="271">
        <f t="shared" si="72"/>
        <v>3.4229390681003622</v>
      </c>
      <c r="M315" s="272">
        <f t="shared" si="72"/>
        <v>0.57603686635945905</v>
      </c>
      <c r="N315" s="456">
        <f t="shared" si="72"/>
        <v>-2.3857526881720332</v>
      </c>
      <c r="O315" s="271">
        <f t="shared" si="72"/>
        <v>-1.6487455197132732</v>
      </c>
      <c r="P315" s="271">
        <f t="shared" si="72"/>
        <v>-1.4874551971326184</v>
      </c>
      <c r="Q315" s="271">
        <f t="shared" si="72"/>
        <v>-1.030465949820794</v>
      </c>
      <c r="R315" s="271">
        <f t="shared" si="72"/>
        <v>3.1182795698924792</v>
      </c>
      <c r="S315" s="271">
        <f t="shared" si="72"/>
        <v>6.4157706093189972</v>
      </c>
      <c r="T315" s="273">
        <f t="shared" si="72"/>
        <v>-0.45786344960222891</v>
      </c>
    </row>
    <row r="316" spans="1:23" s="474" customFormat="1" ht="13.5" thickBot="1" x14ac:dyDescent="0.25">
      <c r="A316" s="226" t="s">
        <v>27</v>
      </c>
      <c r="B316" s="479">
        <f>B312-B299</f>
        <v>181.375</v>
      </c>
      <c r="C316" s="480">
        <f t="shared" ref="C316:T316" si="73">C312-C299</f>
        <v>256</v>
      </c>
      <c r="D316" s="480">
        <f t="shared" si="73"/>
        <v>125.33333333333348</v>
      </c>
      <c r="E316" s="480">
        <f t="shared" si="73"/>
        <v>187.14285714285688</v>
      </c>
      <c r="F316" s="480">
        <f t="shared" si="73"/>
        <v>171.60714285714266</v>
      </c>
      <c r="G316" s="481">
        <f t="shared" si="73"/>
        <v>72.809523809523853</v>
      </c>
      <c r="H316" s="479">
        <f t="shared" si="73"/>
        <v>280.53571428571422</v>
      </c>
      <c r="I316" s="480">
        <f t="shared" si="73"/>
        <v>246.45833333333348</v>
      </c>
      <c r="J316" s="480">
        <f t="shared" si="73"/>
        <v>130.52380952380918</v>
      </c>
      <c r="K316" s="480">
        <f t="shared" si="73"/>
        <v>181.42857142857156</v>
      </c>
      <c r="L316" s="480">
        <f t="shared" si="73"/>
        <v>227.33333333333348</v>
      </c>
      <c r="M316" s="481">
        <f t="shared" si="73"/>
        <v>25.714285714285779</v>
      </c>
      <c r="N316" s="482">
        <f t="shared" si="73"/>
        <v>253.39285714285734</v>
      </c>
      <c r="O316" s="480">
        <f t="shared" si="73"/>
        <v>330</v>
      </c>
      <c r="P316" s="480">
        <f t="shared" si="73"/>
        <v>168.66666666666652</v>
      </c>
      <c r="Q316" s="480">
        <f t="shared" si="73"/>
        <v>204.52380952380918</v>
      </c>
      <c r="R316" s="480">
        <f t="shared" si="73"/>
        <v>309.75</v>
      </c>
      <c r="S316" s="480">
        <f t="shared" si="73"/>
        <v>346</v>
      </c>
      <c r="T316" s="483">
        <f t="shared" si="73"/>
        <v>207.72157803545269</v>
      </c>
      <c r="U316" s="408"/>
      <c r="V316" s="409"/>
      <c r="W316" s="408"/>
    </row>
    <row r="317" spans="1:23" s="474" customFormat="1" x14ac:dyDescent="0.2">
      <c r="A317" s="308" t="s">
        <v>52</v>
      </c>
      <c r="B317" s="280">
        <v>65</v>
      </c>
      <c r="C317" s="281">
        <v>65</v>
      </c>
      <c r="D317" s="281">
        <v>65</v>
      </c>
      <c r="E317" s="281">
        <v>16</v>
      </c>
      <c r="F317" s="281">
        <v>65</v>
      </c>
      <c r="G317" s="282">
        <v>65</v>
      </c>
      <c r="H317" s="280">
        <v>65</v>
      </c>
      <c r="I317" s="281">
        <v>65</v>
      </c>
      <c r="J317" s="281">
        <v>65</v>
      </c>
      <c r="K317" s="281">
        <v>16</v>
      </c>
      <c r="L317" s="281">
        <v>65</v>
      </c>
      <c r="M317" s="282">
        <v>65</v>
      </c>
      <c r="N317" s="458">
        <v>65</v>
      </c>
      <c r="O317" s="281">
        <v>65</v>
      </c>
      <c r="P317" s="281">
        <v>65</v>
      </c>
      <c r="Q317" s="281">
        <v>16</v>
      </c>
      <c r="R317" s="281">
        <v>65</v>
      </c>
      <c r="S317" s="328">
        <v>65</v>
      </c>
      <c r="T317" s="329">
        <f>SUM(B317:S317)</f>
        <v>1023</v>
      </c>
      <c r="U317" s="474" t="s">
        <v>56</v>
      </c>
      <c r="V317" s="330">
        <f>T304-T317</f>
        <v>0</v>
      </c>
      <c r="W317" s="331">
        <f>V317/T304</f>
        <v>0</v>
      </c>
    </row>
    <row r="318" spans="1:23" s="474" customFormat="1" x14ac:dyDescent="0.2">
      <c r="A318" s="308" t="s">
        <v>28</v>
      </c>
      <c r="B318" s="231">
        <v>132</v>
      </c>
      <c r="C318" s="289">
        <v>132</v>
      </c>
      <c r="D318" s="289">
        <v>131</v>
      </c>
      <c r="E318" s="289">
        <v>132</v>
      </c>
      <c r="F318" s="289">
        <v>131</v>
      </c>
      <c r="G318" s="232">
        <v>129.5</v>
      </c>
      <c r="H318" s="231">
        <v>130.5</v>
      </c>
      <c r="I318" s="289">
        <v>130.5</v>
      </c>
      <c r="J318" s="289">
        <v>129.5</v>
      </c>
      <c r="K318" s="289">
        <v>131.5</v>
      </c>
      <c r="L318" s="289">
        <v>128.5</v>
      </c>
      <c r="M318" s="232">
        <v>129.5</v>
      </c>
      <c r="N318" s="459">
        <v>131.5</v>
      </c>
      <c r="O318" s="289">
        <v>131.5</v>
      </c>
      <c r="P318" s="289">
        <v>131</v>
      </c>
      <c r="Q318" s="289">
        <v>131.5</v>
      </c>
      <c r="R318" s="289">
        <v>129</v>
      </c>
      <c r="S318" s="289">
        <v>128.5</v>
      </c>
      <c r="T318" s="235"/>
      <c r="U318" s="474" t="s">
        <v>57</v>
      </c>
      <c r="V318" s="474">
        <v>127.68</v>
      </c>
    </row>
    <row r="319" spans="1:23" s="474" customFormat="1" ht="13.5" thickBot="1" x14ac:dyDescent="0.25">
      <c r="A319" s="311" t="s">
        <v>26</v>
      </c>
      <c r="B319" s="229">
        <f>B318-B305</f>
        <v>3</v>
      </c>
      <c r="C319" s="230">
        <f t="shared" ref="C319:S319" si="74">C318-C305</f>
        <v>3</v>
      </c>
      <c r="D319" s="230">
        <f t="shared" si="74"/>
        <v>3</v>
      </c>
      <c r="E319" s="230">
        <f t="shared" si="74"/>
        <v>3</v>
      </c>
      <c r="F319" s="230">
        <f t="shared" si="74"/>
        <v>3</v>
      </c>
      <c r="G319" s="466">
        <f t="shared" si="74"/>
        <v>3</v>
      </c>
      <c r="H319" s="229">
        <f t="shared" si="74"/>
        <v>2.5</v>
      </c>
      <c r="I319" s="230">
        <f t="shared" si="74"/>
        <v>2.5</v>
      </c>
      <c r="J319" s="230">
        <f t="shared" si="74"/>
        <v>3</v>
      </c>
      <c r="K319" s="230">
        <f t="shared" si="74"/>
        <v>2.5</v>
      </c>
      <c r="L319" s="230">
        <f t="shared" si="74"/>
        <v>2</v>
      </c>
      <c r="M319" s="466">
        <f t="shared" si="74"/>
        <v>3</v>
      </c>
      <c r="N319" s="460">
        <f t="shared" si="74"/>
        <v>2.5</v>
      </c>
      <c r="O319" s="230">
        <f t="shared" si="74"/>
        <v>2.5</v>
      </c>
      <c r="P319" s="230">
        <f t="shared" si="74"/>
        <v>3</v>
      </c>
      <c r="Q319" s="230">
        <f t="shared" si="74"/>
        <v>2.5</v>
      </c>
      <c r="R319" s="230">
        <f t="shared" si="74"/>
        <v>2</v>
      </c>
      <c r="S319" s="230">
        <f t="shared" si="74"/>
        <v>2</v>
      </c>
      <c r="T319" s="236"/>
      <c r="U319" s="474" t="s">
        <v>26</v>
      </c>
      <c r="V319" s="474">
        <f>V318-V305</f>
        <v>4.7200000000000131</v>
      </c>
    </row>
    <row r="320" spans="1:23" x14ac:dyDescent="0.2">
      <c r="C320" s="484"/>
      <c r="D320" s="484"/>
      <c r="E320" s="484"/>
      <c r="F320" s="484"/>
      <c r="G320" s="484"/>
      <c r="H320" s="484"/>
      <c r="I320" s="484"/>
      <c r="J320" s="484"/>
      <c r="K320" s="484"/>
      <c r="L320" s="484"/>
      <c r="M320" s="484">
        <v>129.5</v>
      </c>
      <c r="N320" s="484"/>
      <c r="O320" s="484"/>
      <c r="P320" s="484">
        <v>131</v>
      </c>
      <c r="Q320" s="484"/>
      <c r="R320" s="484"/>
      <c r="S320" s="484"/>
    </row>
    <row r="321" spans="1:23" ht="13.5" thickBot="1" x14ac:dyDescent="0.25"/>
    <row r="322" spans="1:23" s="485" customFormat="1" ht="13.5" thickBot="1" x14ac:dyDescent="0.25">
      <c r="A322" s="295" t="s">
        <v>139</v>
      </c>
      <c r="B322" s="539" t="s">
        <v>53</v>
      </c>
      <c r="C322" s="540"/>
      <c r="D322" s="540"/>
      <c r="E322" s="540"/>
      <c r="F322" s="540"/>
      <c r="G322" s="541"/>
      <c r="H322" s="539" t="s">
        <v>53</v>
      </c>
      <c r="I322" s="540"/>
      <c r="J322" s="540"/>
      <c r="K322" s="540"/>
      <c r="L322" s="540"/>
      <c r="M322" s="541"/>
      <c r="N322" s="539" t="s">
        <v>53</v>
      </c>
      <c r="O322" s="540"/>
      <c r="P322" s="540"/>
      <c r="Q322" s="540"/>
      <c r="R322" s="540"/>
      <c r="S322" s="541"/>
      <c r="T322" s="313" t="s">
        <v>0</v>
      </c>
    </row>
    <row r="323" spans="1:23" s="485" customFormat="1" x14ac:dyDescent="0.2">
      <c r="A323" s="226" t="s">
        <v>2</v>
      </c>
      <c r="B323" s="315">
        <v>1</v>
      </c>
      <c r="C323" s="451">
        <v>2</v>
      </c>
      <c r="D323" s="451">
        <v>3</v>
      </c>
      <c r="E323" s="451">
        <v>4</v>
      </c>
      <c r="F323" s="451">
        <v>5</v>
      </c>
      <c r="G323" s="461">
        <v>6</v>
      </c>
      <c r="H323" s="315">
        <v>7</v>
      </c>
      <c r="I323" s="451">
        <v>8</v>
      </c>
      <c r="J323" s="451">
        <v>9</v>
      </c>
      <c r="K323" s="451">
        <v>10</v>
      </c>
      <c r="L323" s="451">
        <v>11</v>
      </c>
      <c r="M323" s="461">
        <v>12</v>
      </c>
      <c r="N323" s="451">
        <v>13</v>
      </c>
      <c r="O323" s="451">
        <v>14</v>
      </c>
      <c r="P323" s="451">
        <v>15</v>
      </c>
      <c r="Q323" s="451">
        <v>16</v>
      </c>
      <c r="R323" s="451">
        <v>17</v>
      </c>
      <c r="S323" s="451">
        <v>18</v>
      </c>
      <c r="T323" s="237"/>
    </row>
    <row r="324" spans="1:23" s="485" customFormat="1" x14ac:dyDescent="0.2">
      <c r="A324" s="301" t="s">
        <v>3</v>
      </c>
      <c r="B324" s="316">
        <v>3850</v>
      </c>
      <c r="C324" s="452">
        <v>3850</v>
      </c>
      <c r="D324" s="452">
        <v>3850</v>
      </c>
      <c r="E324" s="452">
        <v>3850</v>
      </c>
      <c r="F324" s="452">
        <v>3850</v>
      </c>
      <c r="G324" s="462">
        <v>3850</v>
      </c>
      <c r="H324" s="316">
        <v>3850</v>
      </c>
      <c r="I324" s="452">
        <v>3850</v>
      </c>
      <c r="J324" s="452">
        <v>3850</v>
      </c>
      <c r="K324" s="452">
        <v>3850</v>
      </c>
      <c r="L324" s="452">
        <v>3850</v>
      </c>
      <c r="M324" s="462">
        <v>3850</v>
      </c>
      <c r="N324" s="452">
        <v>3850</v>
      </c>
      <c r="O324" s="452">
        <v>3850</v>
      </c>
      <c r="P324" s="317">
        <v>3850</v>
      </c>
      <c r="Q324" s="318">
        <v>3850</v>
      </c>
      <c r="R324" s="318">
        <v>3850</v>
      </c>
      <c r="S324" s="318">
        <v>3850</v>
      </c>
      <c r="T324" s="319">
        <v>3850</v>
      </c>
    </row>
    <row r="325" spans="1:23" s="485" customFormat="1" x14ac:dyDescent="0.2">
      <c r="A325" s="303" t="s">
        <v>6</v>
      </c>
      <c r="B325" s="320">
        <v>3745.3333333333335</v>
      </c>
      <c r="C325" s="453">
        <v>3606.25</v>
      </c>
      <c r="D325" s="453">
        <v>3712</v>
      </c>
      <c r="E325" s="453">
        <v>3746.25</v>
      </c>
      <c r="F325" s="453">
        <v>3827.5</v>
      </c>
      <c r="G325" s="463">
        <v>3833.3333333333335</v>
      </c>
      <c r="H325" s="320">
        <v>3679.2307692307691</v>
      </c>
      <c r="I325" s="453">
        <v>3869.2857142857142</v>
      </c>
      <c r="J325" s="453">
        <v>3746.9230769230771</v>
      </c>
      <c r="K325" s="453">
        <v>3567.1428571428573</v>
      </c>
      <c r="L325" s="453">
        <v>3785</v>
      </c>
      <c r="M325" s="463">
        <v>3826.6666666666665</v>
      </c>
      <c r="N325" s="453">
        <v>3661.3333333333335</v>
      </c>
      <c r="O325" s="453">
        <v>3744.6666666666665</v>
      </c>
      <c r="P325" s="321">
        <v>3853.3333333333335</v>
      </c>
      <c r="Q325" s="321">
        <v>3788.75</v>
      </c>
      <c r="R325" s="321">
        <v>3966.6666666666665</v>
      </c>
      <c r="S325" s="321">
        <v>3912</v>
      </c>
      <c r="T325" s="261">
        <v>3777.5409836065573</v>
      </c>
    </row>
    <row r="326" spans="1:23" s="485" customFormat="1" x14ac:dyDescent="0.2">
      <c r="A326" s="226" t="s">
        <v>7</v>
      </c>
      <c r="B326" s="322">
        <v>100</v>
      </c>
      <c r="C326" s="454">
        <v>100</v>
      </c>
      <c r="D326" s="454">
        <v>100</v>
      </c>
      <c r="E326" s="454">
        <v>75</v>
      </c>
      <c r="F326" s="454">
        <v>100</v>
      </c>
      <c r="G326" s="464">
        <v>86.666666666666671</v>
      </c>
      <c r="H326" s="322">
        <v>76.92307692307692</v>
      </c>
      <c r="I326" s="454">
        <v>92.857142857142861</v>
      </c>
      <c r="J326" s="454">
        <v>100</v>
      </c>
      <c r="K326" s="454">
        <v>100</v>
      </c>
      <c r="L326" s="454">
        <v>92.857142857142861</v>
      </c>
      <c r="M326" s="464">
        <v>93.333333333333329</v>
      </c>
      <c r="N326" s="454">
        <v>100</v>
      </c>
      <c r="O326" s="454">
        <v>86.666666666666671</v>
      </c>
      <c r="P326" s="323">
        <v>100</v>
      </c>
      <c r="Q326" s="324">
        <v>100</v>
      </c>
      <c r="R326" s="324">
        <v>93.333333333333329</v>
      </c>
      <c r="S326" s="324">
        <v>93.333333333333329</v>
      </c>
      <c r="T326" s="325">
        <v>90.983606557377044</v>
      </c>
    </row>
    <row r="327" spans="1:23" s="485" customFormat="1" x14ac:dyDescent="0.2">
      <c r="A327" s="226" t="s">
        <v>8</v>
      </c>
      <c r="B327" s="266">
        <v>5.3496411926647426E-2</v>
      </c>
      <c r="C327" s="455">
        <v>3.979800557758853E-2</v>
      </c>
      <c r="D327" s="455">
        <v>4.2186731599261652E-2</v>
      </c>
      <c r="E327" s="455">
        <v>7.7398518243423003E-2</v>
      </c>
      <c r="F327" s="455">
        <v>2.4395622987567731E-2</v>
      </c>
      <c r="G327" s="465">
        <v>6.431491520308788E-2</v>
      </c>
      <c r="H327" s="266">
        <v>7.7892268493402708E-2</v>
      </c>
      <c r="I327" s="455">
        <v>5.7471179131967851E-2</v>
      </c>
      <c r="J327" s="455">
        <v>4.7493241068615792E-2</v>
      </c>
      <c r="K327" s="455">
        <v>4.5739019736544623E-2</v>
      </c>
      <c r="L327" s="455">
        <v>5.7222936288445041E-2</v>
      </c>
      <c r="M327" s="465">
        <v>4.9404913355920899E-2</v>
      </c>
      <c r="N327" s="455">
        <v>4.3240790253501055E-2</v>
      </c>
      <c r="O327" s="455">
        <v>5.5314657288104217E-2</v>
      </c>
      <c r="P327" s="267">
        <v>3.5502977915032471E-2</v>
      </c>
      <c r="Q327" s="326">
        <v>3.4876896258439413E-2</v>
      </c>
      <c r="R327" s="326">
        <v>4.9252587604895266E-2</v>
      </c>
      <c r="S327" s="326">
        <v>5.5183156418267834E-2</v>
      </c>
      <c r="T327" s="327">
        <v>5.783395447956851E-2</v>
      </c>
    </row>
    <row r="328" spans="1:23" s="485" customFormat="1" x14ac:dyDescent="0.2">
      <c r="A328" s="303" t="s">
        <v>1</v>
      </c>
      <c r="B328" s="270">
        <f t="shared" ref="B328:T328" si="75">B325/B324*100-100</f>
        <v>-2.7186147186147025</v>
      </c>
      <c r="C328" s="271">
        <f t="shared" si="75"/>
        <v>-6.3311688311688386</v>
      </c>
      <c r="D328" s="271">
        <f t="shared" si="75"/>
        <v>-3.5844155844155807</v>
      </c>
      <c r="E328" s="271">
        <f t="shared" si="75"/>
        <v>-2.6948051948051983</v>
      </c>
      <c r="F328" s="271">
        <f t="shared" si="75"/>
        <v>-0.58441558441558072</v>
      </c>
      <c r="G328" s="272">
        <f t="shared" si="75"/>
        <v>-0.4329004329004249</v>
      </c>
      <c r="H328" s="270">
        <f t="shared" si="75"/>
        <v>-4.4355644355644444</v>
      </c>
      <c r="I328" s="271">
        <f t="shared" si="75"/>
        <v>0.50092764378477739</v>
      </c>
      <c r="J328" s="271">
        <f t="shared" si="75"/>
        <v>-2.6773226773226639</v>
      </c>
      <c r="K328" s="271">
        <f t="shared" si="75"/>
        <v>-7.3469387755102105</v>
      </c>
      <c r="L328" s="271">
        <f t="shared" si="75"/>
        <v>-1.6883116883116855</v>
      </c>
      <c r="M328" s="272">
        <f t="shared" si="75"/>
        <v>-0.60606060606060908</v>
      </c>
      <c r="N328" s="456">
        <f t="shared" si="75"/>
        <v>-4.9004329004328895</v>
      </c>
      <c r="O328" s="271">
        <f t="shared" si="75"/>
        <v>-2.7359307359307365</v>
      </c>
      <c r="P328" s="271">
        <f t="shared" si="75"/>
        <v>8.6580086580084981E-2</v>
      </c>
      <c r="Q328" s="271">
        <f t="shared" si="75"/>
        <v>-1.5909090909090935</v>
      </c>
      <c r="R328" s="271">
        <f t="shared" si="75"/>
        <v>3.0303030303030312</v>
      </c>
      <c r="S328" s="271">
        <f t="shared" si="75"/>
        <v>1.6103896103896176</v>
      </c>
      <c r="T328" s="273">
        <f t="shared" si="75"/>
        <v>-1.8820523738556574</v>
      </c>
    </row>
    <row r="329" spans="1:23" s="485" customFormat="1" ht="13.5" thickBot="1" x14ac:dyDescent="0.25">
      <c r="A329" s="226" t="s">
        <v>27</v>
      </c>
      <c r="B329" s="479">
        <f>B325-B312</f>
        <v>223.33333333333348</v>
      </c>
      <c r="C329" s="480">
        <f t="shared" ref="C329:T329" si="76">C325-C312</f>
        <v>-28.416666666666515</v>
      </c>
      <c r="D329" s="480">
        <f t="shared" si="76"/>
        <v>120</v>
      </c>
      <c r="E329" s="480">
        <f t="shared" si="76"/>
        <v>201.96428571428578</v>
      </c>
      <c r="F329" s="480">
        <f t="shared" si="76"/>
        <v>148.75</v>
      </c>
      <c r="G329" s="481">
        <f t="shared" si="76"/>
        <v>132.66666666666697</v>
      </c>
      <c r="H329" s="479">
        <f t="shared" si="76"/>
        <v>-52.019230769230944</v>
      </c>
      <c r="I329" s="480">
        <f t="shared" si="76"/>
        <v>135.95238095238074</v>
      </c>
      <c r="J329" s="480">
        <f t="shared" si="76"/>
        <v>-0.93406593406552929</v>
      </c>
      <c r="K329" s="480">
        <f t="shared" si="76"/>
        <v>-47.142857142856883</v>
      </c>
      <c r="L329" s="480">
        <f t="shared" si="76"/>
        <v>-62.333333333333485</v>
      </c>
      <c r="M329" s="481">
        <f t="shared" si="76"/>
        <v>85.238095238094957</v>
      </c>
      <c r="N329" s="482">
        <f t="shared" si="76"/>
        <v>30.083333333333485</v>
      </c>
      <c r="O329" s="480">
        <f t="shared" si="76"/>
        <v>86</v>
      </c>
      <c r="P329" s="480">
        <f t="shared" si="76"/>
        <v>188.66666666666697</v>
      </c>
      <c r="Q329" s="480">
        <f t="shared" si="76"/>
        <v>107.08333333333348</v>
      </c>
      <c r="R329" s="480">
        <f t="shared" si="76"/>
        <v>130.66666666666652</v>
      </c>
      <c r="S329" s="480">
        <f t="shared" si="76"/>
        <v>-46.666666666666515</v>
      </c>
      <c r="T329" s="483">
        <f t="shared" si="76"/>
        <v>74.57350393176057</v>
      </c>
      <c r="U329" s="408"/>
      <c r="V329" s="409"/>
      <c r="W329" s="408"/>
    </row>
    <row r="330" spans="1:23" s="485" customFormat="1" x14ac:dyDescent="0.2">
      <c r="A330" s="308" t="s">
        <v>52</v>
      </c>
      <c r="B330" s="280">
        <v>65</v>
      </c>
      <c r="C330" s="281">
        <v>65</v>
      </c>
      <c r="D330" s="281">
        <v>65</v>
      </c>
      <c r="E330" s="281">
        <v>16</v>
      </c>
      <c r="F330" s="281">
        <v>65</v>
      </c>
      <c r="G330" s="282">
        <v>65</v>
      </c>
      <c r="H330" s="280">
        <v>65</v>
      </c>
      <c r="I330" s="281">
        <v>65</v>
      </c>
      <c r="J330" s="281">
        <v>65</v>
      </c>
      <c r="K330" s="281">
        <v>16</v>
      </c>
      <c r="L330" s="281">
        <v>65</v>
      </c>
      <c r="M330" s="282">
        <v>65</v>
      </c>
      <c r="N330" s="458">
        <v>65</v>
      </c>
      <c r="O330" s="281">
        <v>65</v>
      </c>
      <c r="P330" s="281">
        <v>65</v>
      </c>
      <c r="Q330" s="281">
        <v>16</v>
      </c>
      <c r="R330" s="281">
        <v>65</v>
      </c>
      <c r="S330" s="328">
        <v>65</v>
      </c>
      <c r="T330" s="329">
        <f>SUM(B330:S330)</f>
        <v>1023</v>
      </c>
      <c r="U330" s="485" t="s">
        <v>56</v>
      </c>
      <c r="V330" s="330">
        <f>T317-T330</f>
        <v>0</v>
      </c>
      <c r="W330" s="331">
        <f>V330/T317</f>
        <v>0</v>
      </c>
    </row>
    <row r="331" spans="1:23" s="485" customFormat="1" x14ac:dyDescent="0.2">
      <c r="A331" s="308" t="s">
        <v>28</v>
      </c>
      <c r="B331" s="231">
        <v>134</v>
      </c>
      <c r="C331" s="289">
        <v>134</v>
      </c>
      <c r="D331" s="289">
        <v>133</v>
      </c>
      <c r="E331" s="289">
        <v>134</v>
      </c>
      <c r="F331" s="289">
        <v>133</v>
      </c>
      <c r="G331" s="232">
        <v>131.5</v>
      </c>
      <c r="H331" s="231">
        <v>132.5</v>
      </c>
      <c r="I331" s="289">
        <v>132.5</v>
      </c>
      <c r="J331" s="289">
        <v>131.5</v>
      </c>
      <c r="K331" s="289">
        <v>133.5</v>
      </c>
      <c r="L331" s="289">
        <v>130.5</v>
      </c>
      <c r="M331" s="232">
        <v>131.5</v>
      </c>
      <c r="N331" s="459">
        <v>133.5</v>
      </c>
      <c r="O331" s="289">
        <v>133.5</v>
      </c>
      <c r="P331" s="289">
        <v>133</v>
      </c>
      <c r="Q331" s="289">
        <v>133.5</v>
      </c>
      <c r="R331" s="289">
        <v>131</v>
      </c>
      <c r="S331" s="289">
        <v>130.5</v>
      </c>
      <c r="T331" s="235"/>
      <c r="U331" s="485" t="s">
        <v>57</v>
      </c>
      <c r="V331" s="485">
        <v>130.38999999999999</v>
      </c>
    </row>
    <row r="332" spans="1:23" s="485" customFormat="1" ht="13.5" thickBot="1" x14ac:dyDescent="0.25">
      <c r="A332" s="311" t="s">
        <v>26</v>
      </c>
      <c r="B332" s="229">
        <f>B331-B318</f>
        <v>2</v>
      </c>
      <c r="C332" s="230">
        <f t="shared" ref="C332:S332" si="77">C331-C318</f>
        <v>2</v>
      </c>
      <c r="D332" s="230">
        <f t="shared" si="77"/>
        <v>2</v>
      </c>
      <c r="E332" s="230">
        <f t="shared" si="77"/>
        <v>2</v>
      </c>
      <c r="F332" s="230">
        <f t="shared" si="77"/>
        <v>2</v>
      </c>
      <c r="G332" s="466">
        <f t="shared" si="77"/>
        <v>2</v>
      </c>
      <c r="H332" s="229">
        <f t="shared" si="77"/>
        <v>2</v>
      </c>
      <c r="I332" s="230">
        <f t="shared" si="77"/>
        <v>2</v>
      </c>
      <c r="J332" s="230">
        <f t="shared" si="77"/>
        <v>2</v>
      </c>
      <c r="K332" s="230">
        <f t="shared" si="77"/>
        <v>2</v>
      </c>
      <c r="L332" s="230">
        <f t="shared" si="77"/>
        <v>2</v>
      </c>
      <c r="M332" s="466">
        <f t="shared" si="77"/>
        <v>2</v>
      </c>
      <c r="N332" s="460">
        <f t="shared" si="77"/>
        <v>2</v>
      </c>
      <c r="O332" s="230">
        <f t="shared" si="77"/>
        <v>2</v>
      </c>
      <c r="P332" s="230">
        <f t="shared" si="77"/>
        <v>2</v>
      </c>
      <c r="Q332" s="230">
        <f t="shared" si="77"/>
        <v>2</v>
      </c>
      <c r="R332" s="230">
        <f t="shared" si="77"/>
        <v>2</v>
      </c>
      <c r="S332" s="230">
        <f t="shared" si="77"/>
        <v>2</v>
      </c>
      <c r="T332" s="236"/>
      <c r="U332" s="485" t="s">
        <v>26</v>
      </c>
      <c r="V332" s="485">
        <f>V331-V318</f>
        <v>2.7099999999999795</v>
      </c>
    </row>
    <row r="333" spans="1:23" x14ac:dyDescent="0.2">
      <c r="C333" s="486"/>
      <c r="D333" s="486"/>
      <c r="E333" s="486"/>
      <c r="F333" s="486"/>
      <c r="G333" s="486"/>
      <c r="H333" s="486"/>
      <c r="I333" s="486"/>
      <c r="J333" s="486"/>
      <c r="K333" s="486"/>
      <c r="L333" s="486"/>
      <c r="M333" s="486"/>
      <c r="N333" s="486"/>
      <c r="O333" s="486"/>
      <c r="P333" s="486"/>
      <c r="Q333" s="486"/>
      <c r="R333" s="486"/>
      <c r="S333" s="486"/>
    </row>
    <row r="334" spans="1:23" ht="13.5" thickBot="1" x14ac:dyDescent="0.25"/>
    <row r="335" spans="1:23" s="488" customFormat="1" ht="13.5" thickBot="1" x14ac:dyDescent="0.25">
      <c r="A335" s="295" t="s">
        <v>141</v>
      </c>
      <c r="B335" s="539" t="s">
        <v>53</v>
      </c>
      <c r="C335" s="540"/>
      <c r="D335" s="540"/>
      <c r="E335" s="540"/>
      <c r="F335" s="540"/>
      <c r="G335" s="541"/>
      <c r="H335" s="539" t="s">
        <v>53</v>
      </c>
      <c r="I335" s="540"/>
      <c r="J335" s="540"/>
      <c r="K335" s="540"/>
      <c r="L335" s="540"/>
      <c r="M335" s="541"/>
      <c r="N335" s="539" t="s">
        <v>53</v>
      </c>
      <c r="O335" s="540"/>
      <c r="P335" s="540"/>
      <c r="Q335" s="540"/>
      <c r="R335" s="540"/>
      <c r="S335" s="541"/>
      <c r="T335" s="313" t="s">
        <v>0</v>
      </c>
    </row>
    <row r="336" spans="1:23" s="488" customFormat="1" x14ac:dyDescent="0.2">
      <c r="A336" s="226" t="s">
        <v>54</v>
      </c>
      <c r="B336" s="315">
        <v>1</v>
      </c>
      <c r="C336" s="451">
        <v>2</v>
      </c>
      <c r="D336" s="451">
        <v>3</v>
      </c>
      <c r="E336" s="451">
        <v>4</v>
      </c>
      <c r="F336" s="451">
        <v>5</v>
      </c>
      <c r="G336" s="461">
        <v>6</v>
      </c>
      <c r="H336" s="315">
        <v>7</v>
      </c>
      <c r="I336" s="451">
        <v>8</v>
      </c>
      <c r="J336" s="451">
        <v>9</v>
      </c>
      <c r="K336" s="451">
        <v>10</v>
      </c>
      <c r="L336" s="451">
        <v>11</v>
      </c>
      <c r="M336" s="461">
        <v>12</v>
      </c>
      <c r="N336" s="451">
        <v>13</v>
      </c>
      <c r="O336" s="451">
        <v>14</v>
      </c>
      <c r="P336" s="451">
        <v>15</v>
      </c>
      <c r="Q336" s="451">
        <v>16</v>
      </c>
      <c r="R336" s="451">
        <v>17</v>
      </c>
      <c r="S336" s="451">
        <v>18</v>
      </c>
      <c r="T336" s="237"/>
    </row>
    <row r="337" spans="1:24" s="488" customFormat="1" x14ac:dyDescent="0.2">
      <c r="A337" s="301" t="s">
        <v>3</v>
      </c>
      <c r="B337" s="316">
        <v>3940</v>
      </c>
      <c r="C337" s="452">
        <v>3940</v>
      </c>
      <c r="D337" s="452">
        <v>3940</v>
      </c>
      <c r="E337" s="452">
        <v>3940</v>
      </c>
      <c r="F337" s="452">
        <v>3940</v>
      </c>
      <c r="G337" s="462">
        <v>3940</v>
      </c>
      <c r="H337" s="316">
        <v>3940</v>
      </c>
      <c r="I337" s="452">
        <v>3940</v>
      </c>
      <c r="J337" s="452">
        <v>3940</v>
      </c>
      <c r="K337" s="452">
        <v>3940</v>
      </c>
      <c r="L337" s="452">
        <v>3940</v>
      </c>
      <c r="M337" s="462">
        <v>3940</v>
      </c>
      <c r="N337" s="452">
        <v>3940</v>
      </c>
      <c r="O337" s="452">
        <v>3940</v>
      </c>
      <c r="P337" s="317">
        <v>3940</v>
      </c>
      <c r="Q337" s="318">
        <v>3940</v>
      </c>
      <c r="R337" s="318">
        <v>3940</v>
      </c>
      <c r="S337" s="318">
        <v>3940</v>
      </c>
      <c r="T337" s="319">
        <v>3940</v>
      </c>
    </row>
    <row r="338" spans="1:24" s="488" customFormat="1" x14ac:dyDescent="0.2">
      <c r="A338" s="303" t="s">
        <v>6</v>
      </c>
      <c r="B338" s="320">
        <v>3819.375</v>
      </c>
      <c r="C338" s="453">
        <v>3844</v>
      </c>
      <c r="D338" s="453">
        <v>3877.3333333333335</v>
      </c>
      <c r="E338" s="453">
        <v>3792.2222222222222</v>
      </c>
      <c r="F338" s="453">
        <v>3851.4285714285716</v>
      </c>
      <c r="G338" s="463">
        <v>3940.625</v>
      </c>
      <c r="H338" s="320">
        <v>3975</v>
      </c>
      <c r="I338" s="453">
        <v>3920</v>
      </c>
      <c r="J338" s="453">
        <v>3960.6666666666665</v>
      </c>
      <c r="K338" s="453">
        <v>3823.3333333333335</v>
      </c>
      <c r="L338" s="453">
        <v>3978.6666666666665</v>
      </c>
      <c r="M338" s="463">
        <v>4053.75</v>
      </c>
      <c r="N338" s="453">
        <v>3719.375</v>
      </c>
      <c r="O338" s="453">
        <v>3870.6666666666665</v>
      </c>
      <c r="P338" s="321">
        <v>3891.875</v>
      </c>
      <c r="Q338" s="321">
        <v>3994.2857142857142</v>
      </c>
      <c r="R338" s="321">
        <v>3918.6666666666665</v>
      </c>
      <c r="S338" s="321">
        <v>3766.6666666666665</v>
      </c>
      <c r="T338" s="261">
        <v>3888.8888888888887</v>
      </c>
    </row>
    <row r="339" spans="1:24" s="488" customFormat="1" x14ac:dyDescent="0.2">
      <c r="A339" s="226" t="s">
        <v>7</v>
      </c>
      <c r="B339" s="322">
        <v>100</v>
      </c>
      <c r="C339" s="454">
        <v>100</v>
      </c>
      <c r="D339" s="454">
        <v>100</v>
      </c>
      <c r="E339" s="454">
        <v>88.888888888888886</v>
      </c>
      <c r="F339" s="454">
        <v>92.857142857142861</v>
      </c>
      <c r="G339" s="464">
        <v>93.75</v>
      </c>
      <c r="H339" s="322">
        <v>85.714285714285708</v>
      </c>
      <c r="I339" s="454">
        <v>100</v>
      </c>
      <c r="J339" s="454">
        <v>100</v>
      </c>
      <c r="K339" s="454">
        <v>88.888888888888886</v>
      </c>
      <c r="L339" s="454">
        <v>86.666666666666671</v>
      </c>
      <c r="M339" s="464">
        <v>87.5</v>
      </c>
      <c r="N339" s="454">
        <v>100</v>
      </c>
      <c r="O339" s="454">
        <v>93.333333333333329</v>
      </c>
      <c r="P339" s="323">
        <v>93.75</v>
      </c>
      <c r="Q339" s="324">
        <v>100</v>
      </c>
      <c r="R339" s="324">
        <v>93.333333333333329</v>
      </c>
      <c r="S339" s="324">
        <v>100</v>
      </c>
      <c r="T339" s="325">
        <v>89.682539682539684</v>
      </c>
    </row>
    <row r="340" spans="1:24" s="488" customFormat="1" x14ac:dyDescent="0.2">
      <c r="A340" s="226" t="s">
        <v>8</v>
      </c>
      <c r="B340" s="266">
        <v>5.1034227670297388E-2</v>
      </c>
      <c r="C340" s="455">
        <v>4.2052504500960312E-2</v>
      </c>
      <c r="D340" s="455">
        <v>4.823630191223973E-2</v>
      </c>
      <c r="E340" s="455">
        <v>6.4625681219199274E-2</v>
      </c>
      <c r="F340" s="455">
        <v>5.101058726413317E-2</v>
      </c>
      <c r="G340" s="465">
        <v>4.8236305543927403E-2</v>
      </c>
      <c r="H340" s="266">
        <v>6.4796009818877953E-2</v>
      </c>
      <c r="I340" s="455">
        <v>3.3525716128591621E-2</v>
      </c>
      <c r="J340" s="455">
        <v>4.8552606582433627E-2</v>
      </c>
      <c r="K340" s="455">
        <v>6.6774033614181716E-2</v>
      </c>
      <c r="L340" s="455">
        <v>6.1194167348597277E-2</v>
      </c>
      <c r="M340" s="465">
        <v>5.5578632332461381E-2</v>
      </c>
      <c r="N340" s="455">
        <v>3.2590466936080364E-2</v>
      </c>
      <c r="O340" s="455">
        <v>5.8386096341543563E-2</v>
      </c>
      <c r="P340" s="267">
        <v>4.7502093703499886E-2</v>
      </c>
      <c r="Q340" s="326">
        <v>1.789698999026831E-2</v>
      </c>
      <c r="R340" s="326">
        <v>4.823781626935502E-2</v>
      </c>
      <c r="S340" s="326">
        <v>5.2066693376541386E-2</v>
      </c>
      <c r="T340" s="327">
        <v>5.5451552147514314E-2</v>
      </c>
    </row>
    <row r="341" spans="1:24" s="488" customFormat="1" x14ac:dyDescent="0.2">
      <c r="A341" s="303" t="s">
        <v>1</v>
      </c>
      <c r="B341" s="270">
        <f t="shared" ref="B341:T341" si="78">B338/B337*100-100</f>
        <v>-3.0615482233502576</v>
      </c>
      <c r="C341" s="271">
        <f t="shared" si="78"/>
        <v>-2.4365482233502576</v>
      </c>
      <c r="D341" s="271">
        <f t="shared" si="78"/>
        <v>-1.5905245346869634</v>
      </c>
      <c r="E341" s="271">
        <f t="shared" si="78"/>
        <v>-3.7507050197405505</v>
      </c>
      <c r="F341" s="271">
        <f t="shared" si="78"/>
        <v>-2.2480058013052826</v>
      </c>
      <c r="G341" s="272">
        <f t="shared" si="78"/>
        <v>1.58629441624214E-2</v>
      </c>
      <c r="H341" s="270">
        <f t="shared" si="78"/>
        <v>0.88832487309645103</v>
      </c>
      <c r="I341" s="271">
        <f t="shared" si="78"/>
        <v>-0.50761421319796796</v>
      </c>
      <c r="J341" s="271">
        <f t="shared" si="78"/>
        <v>0.52453468697122219</v>
      </c>
      <c r="K341" s="271">
        <f t="shared" si="78"/>
        <v>-2.961082910321494</v>
      </c>
      <c r="L341" s="271">
        <f t="shared" si="78"/>
        <v>0.98138747884939903</v>
      </c>
      <c r="M341" s="272">
        <f t="shared" si="78"/>
        <v>2.8870558375634516</v>
      </c>
      <c r="N341" s="456">
        <f t="shared" si="78"/>
        <v>-5.5996192893400973</v>
      </c>
      <c r="O341" s="271">
        <f t="shared" si="78"/>
        <v>-1.7597292724196336</v>
      </c>
      <c r="P341" s="271">
        <f t="shared" si="78"/>
        <v>-1.2214467005076131</v>
      </c>
      <c r="Q341" s="271">
        <f t="shared" si="78"/>
        <v>1.3778100072516395</v>
      </c>
      <c r="R341" s="271">
        <f t="shared" si="78"/>
        <v>-0.54145516074450484</v>
      </c>
      <c r="S341" s="271">
        <f t="shared" si="78"/>
        <v>-4.3993231810490698</v>
      </c>
      <c r="T341" s="273">
        <f t="shared" si="78"/>
        <v>-1.2972363226170387</v>
      </c>
    </row>
    <row r="342" spans="1:24" s="488" customFormat="1" ht="13.5" thickBot="1" x14ac:dyDescent="0.25">
      <c r="A342" s="226" t="s">
        <v>27</v>
      </c>
      <c r="B342" s="479">
        <f t="shared" ref="B342:T342" si="79">B338-B325</f>
        <v>74.041666666666515</v>
      </c>
      <c r="C342" s="480">
        <f t="shared" si="79"/>
        <v>237.75</v>
      </c>
      <c r="D342" s="480">
        <f t="shared" si="79"/>
        <v>165.33333333333348</v>
      </c>
      <c r="E342" s="480">
        <f t="shared" si="79"/>
        <v>45.972222222222172</v>
      </c>
      <c r="F342" s="480">
        <f t="shared" si="79"/>
        <v>23.928571428571558</v>
      </c>
      <c r="G342" s="481">
        <f t="shared" si="79"/>
        <v>107.29166666666652</v>
      </c>
      <c r="H342" s="479">
        <f t="shared" si="79"/>
        <v>295.76923076923094</v>
      </c>
      <c r="I342" s="480">
        <f t="shared" si="79"/>
        <v>50.714285714285779</v>
      </c>
      <c r="J342" s="480">
        <f t="shared" si="79"/>
        <v>213.74358974358938</v>
      </c>
      <c r="K342" s="480">
        <f t="shared" si="79"/>
        <v>256.19047619047615</v>
      </c>
      <c r="L342" s="480">
        <f t="shared" si="79"/>
        <v>193.66666666666652</v>
      </c>
      <c r="M342" s="481">
        <f t="shared" si="79"/>
        <v>227.08333333333348</v>
      </c>
      <c r="N342" s="482">
        <f t="shared" si="79"/>
        <v>58.041666666666515</v>
      </c>
      <c r="O342" s="480">
        <f t="shared" si="79"/>
        <v>126</v>
      </c>
      <c r="P342" s="480">
        <f t="shared" si="79"/>
        <v>38.541666666666515</v>
      </c>
      <c r="Q342" s="480">
        <f t="shared" si="79"/>
        <v>205.53571428571422</v>
      </c>
      <c r="R342" s="480">
        <f t="shared" si="79"/>
        <v>-48</v>
      </c>
      <c r="S342" s="480">
        <f t="shared" si="79"/>
        <v>-145.33333333333348</v>
      </c>
      <c r="T342" s="483">
        <f t="shared" si="79"/>
        <v>111.34790528233134</v>
      </c>
      <c r="U342" s="408"/>
      <c r="V342" s="409"/>
      <c r="W342" s="408"/>
    </row>
    <row r="343" spans="1:24" s="488" customFormat="1" x14ac:dyDescent="0.2">
      <c r="A343" s="308" t="s">
        <v>52</v>
      </c>
      <c r="B343" s="280">
        <v>65</v>
      </c>
      <c r="C343" s="281">
        <v>65</v>
      </c>
      <c r="D343" s="281">
        <v>65</v>
      </c>
      <c r="E343" s="281">
        <v>16</v>
      </c>
      <c r="F343" s="281">
        <v>65</v>
      </c>
      <c r="G343" s="282">
        <v>65</v>
      </c>
      <c r="H343" s="280">
        <v>65</v>
      </c>
      <c r="I343" s="281">
        <v>65</v>
      </c>
      <c r="J343" s="281">
        <v>65</v>
      </c>
      <c r="K343" s="281">
        <v>16</v>
      </c>
      <c r="L343" s="281">
        <v>65</v>
      </c>
      <c r="M343" s="282">
        <v>65</v>
      </c>
      <c r="N343" s="458">
        <v>65</v>
      </c>
      <c r="O343" s="281">
        <v>65</v>
      </c>
      <c r="P343" s="281">
        <v>65</v>
      </c>
      <c r="Q343" s="281">
        <v>16</v>
      </c>
      <c r="R343" s="281">
        <v>65</v>
      </c>
      <c r="S343" s="328">
        <v>65</v>
      </c>
      <c r="T343" s="329">
        <f>SUM(B343:S343)</f>
        <v>1023</v>
      </c>
      <c r="U343" s="488" t="s">
        <v>56</v>
      </c>
      <c r="V343" s="330">
        <f>T330-T343</f>
        <v>0</v>
      </c>
      <c r="W343" s="331">
        <f>V343/T330</f>
        <v>0</v>
      </c>
      <c r="X343" s="378" t="s">
        <v>143</v>
      </c>
    </row>
    <row r="344" spans="1:24" s="488" customFormat="1" x14ac:dyDescent="0.2">
      <c r="A344" s="308" t="s">
        <v>28</v>
      </c>
      <c r="B344" s="231">
        <v>135.5</v>
      </c>
      <c r="C344" s="289">
        <v>135.5</v>
      </c>
      <c r="D344" s="289">
        <v>134.5</v>
      </c>
      <c r="E344" s="289">
        <v>135.5</v>
      </c>
      <c r="F344" s="289">
        <v>134.5</v>
      </c>
      <c r="G344" s="232">
        <v>133</v>
      </c>
      <c r="H344" s="231">
        <v>134</v>
      </c>
      <c r="I344" s="289">
        <v>134</v>
      </c>
      <c r="J344" s="289">
        <v>133</v>
      </c>
      <c r="K344" s="289">
        <v>135</v>
      </c>
      <c r="L344" s="289">
        <v>132</v>
      </c>
      <c r="M344" s="232">
        <v>133</v>
      </c>
      <c r="N344" s="459">
        <v>135.5</v>
      </c>
      <c r="O344" s="289">
        <v>135</v>
      </c>
      <c r="P344" s="289">
        <v>135</v>
      </c>
      <c r="Q344" s="289">
        <v>135</v>
      </c>
      <c r="R344" s="289">
        <v>133</v>
      </c>
      <c r="S344" s="289">
        <v>133</v>
      </c>
      <c r="T344" s="235"/>
      <c r="U344" s="488" t="s">
        <v>57</v>
      </c>
      <c r="V344" s="488">
        <v>132.44</v>
      </c>
    </row>
    <row r="345" spans="1:24" s="488" customFormat="1" ht="13.5" thickBot="1" x14ac:dyDescent="0.25">
      <c r="A345" s="311" t="s">
        <v>26</v>
      </c>
      <c r="B345" s="229">
        <f t="shared" ref="B345:S345" si="80">B344-B331</f>
        <v>1.5</v>
      </c>
      <c r="C345" s="230">
        <f t="shared" si="80"/>
        <v>1.5</v>
      </c>
      <c r="D345" s="230">
        <f t="shared" si="80"/>
        <v>1.5</v>
      </c>
      <c r="E345" s="230">
        <f t="shared" si="80"/>
        <v>1.5</v>
      </c>
      <c r="F345" s="230">
        <f t="shared" si="80"/>
        <v>1.5</v>
      </c>
      <c r="G345" s="466">
        <f t="shared" si="80"/>
        <v>1.5</v>
      </c>
      <c r="H345" s="229">
        <f t="shared" si="80"/>
        <v>1.5</v>
      </c>
      <c r="I345" s="230">
        <f t="shared" si="80"/>
        <v>1.5</v>
      </c>
      <c r="J345" s="230">
        <f t="shared" si="80"/>
        <v>1.5</v>
      </c>
      <c r="K345" s="230">
        <f t="shared" si="80"/>
        <v>1.5</v>
      </c>
      <c r="L345" s="230">
        <f t="shared" si="80"/>
        <v>1.5</v>
      </c>
      <c r="M345" s="466">
        <f t="shared" si="80"/>
        <v>1.5</v>
      </c>
      <c r="N345" s="460">
        <f t="shared" si="80"/>
        <v>2</v>
      </c>
      <c r="O345" s="230">
        <f t="shared" si="80"/>
        <v>1.5</v>
      </c>
      <c r="P345" s="230">
        <f t="shared" si="80"/>
        <v>2</v>
      </c>
      <c r="Q345" s="230">
        <f t="shared" si="80"/>
        <v>1.5</v>
      </c>
      <c r="R345" s="230">
        <f t="shared" si="80"/>
        <v>2</v>
      </c>
      <c r="S345" s="230">
        <f t="shared" si="80"/>
        <v>2.5</v>
      </c>
      <c r="T345" s="236"/>
      <c r="U345" s="488" t="s">
        <v>26</v>
      </c>
      <c r="V345" s="488">
        <f>V344-V331</f>
        <v>2.0500000000000114</v>
      </c>
    </row>
    <row r="346" spans="1:24" x14ac:dyDescent="0.2">
      <c r="C346" s="488"/>
      <c r="D346" s="488"/>
      <c r="E346" s="488"/>
      <c r="F346" s="488"/>
      <c r="G346" s="488"/>
      <c r="H346" s="488"/>
      <c r="I346" s="488"/>
      <c r="J346" s="488"/>
      <c r="K346" s="488"/>
      <c r="L346" s="488"/>
      <c r="M346" s="488"/>
      <c r="N346" s="488"/>
      <c r="O346" s="488"/>
      <c r="P346" s="488"/>
      <c r="Q346" s="488"/>
      <c r="R346" s="488"/>
      <c r="S346" s="488" t="s">
        <v>66</v>
      </c>
    </row>
    <row r="347" spans="1:24" ht="13.5" thickBot="1" x14ac:dyDescent="0.25">
      <c r="S347" s="288">
        <v>133</v>
      </c>
    </row>
    <row r="348" spans="1:24" ht="13.5" thickBot="1" x14ac:dyDescent="0.25">
      <c r="A348" s="295" t="s">
        <v>144</v>
      </c>
      <c r="B348" s="539" t="s">
        <v>53</v>
      </c>
      <c r="C348" s="540"/>
      <c r="D348" s="540"/>
      <c r="E348" s="540"/>
      <c r="F348" s="540"/>
      <c r="G348" s="541"/>
      <c r="H348" s="539" t="s">
        <v>53</v>
      </c>
      <c r="I348" s="540"/>
      <c r="J348" s="540"/>
      <c r="K348" s="540"/>
      <c r="L348" s="540"/>
      <c r="M348" s="541"/>
      <c r="N348" s="539" t="s">
        <v>53</v>
      </c>
      <c r="O348" s="540"/>
      <c r="P348" s="540"/>
      <c r="Q348" s="540"/>
      <c r="R348" s="540"/>
      <c r="S348" s="541"/>
      <c r="T348" s="313" t="s">
        <v>0</v>
      </c>
      <c r="U348" s="489"/>
      <c r="V348" s="489"/>
      <c r="W348" s="489"/>
    </row>
    <row r="349" spans="1:24" x14ac:dyDescent="0.2">
      <c r="A349" s="226" t="s">
        <v>54</v>
      </c>
      <c r="B349" s="315">
        <v>1</v>
      </c>
      <c r="C349" s="451">
        <v>2</v>
      </c>
      <c r="D349" s="451">
        <v>3</v>
      </c>
      <c r="E349" s="451">
        <v>4</v>
      </c>
      <c r="F349" s="451">
        <v>5</v>
      </c>
      <c r="G349" s="461">
        <v>6</v>
      </c>
      <c r="H349" s="315">
        <v>7</v>
      </c>
      <c r="I349" s="451">
        <v>8</v>
      </c>
      <c r="J349" s="451">
        <v>9</v>
      </c>
      <c r="K349" s="451">
        <v>10</v>
      </c>
      <c r="L349" s="451">
        <v>11</v>
      </c>
      <c r="M349" s="461">
        <v>12</v>
      </c>
      <c r="N349" s="451">
        <v>13</v>
      </c>
      <c r="O349" s="451">
        <v>14</v>
      </c>
      <c r="P349" s="451">
        <v>15</v>
      </c>
      <c r="Q349" s="451">
        <v>16</v>
      </c>
      <c r="R349" s="451">
        <v>17</v>
      </c>
      <c r="S349" s="451">
        <v>18</v>
      </c>
      <c r="T349" s="237"/>
      <c r="U349" s="489"/>
      <c r="V349" s="489"/>
      <c r="W349" s="489"/>
    </row>
    <row r="350" spans="1:24" x14ac:dyDescent="0.2">
      <c r="A350" s="301" t="s">
        <v>3</v>
      </c>
      <c r="B350" s="316">
        <v>4010</v>
      </c>
      <c r="C350" s="452">
        <v>4010</v>
      </c>
      <c r="D350" s="452">
        <v>4010</v>
      </c>
      <c r="E350" s="452">
        <v>4010</v>
      </c>
      <c r="F350" s="452">
        <v>4010</v>
      </c>
      <c r="G350" s="462">
        <v>4010</v>
      </c>
      <c r="H350" s="316">
        <v>4010</v>
      </c>
      <c r="I350" s="452">
        <v>4010</v>
      </c>
      <c r="J350" s="452">
        <v>4010</v>
      </c>
      <c r="K350" s="452">
        <v>4010</v>
      </c>
      <c r="L350" s="452">
        <v>4010</v>
      </c>
      <c r="M350" s="462">
        <v>4010</v>
      </c>
      <c r="N350" s="452">
        <v>4010</v>
      </c>
      <c r="O350" s="452">
        <v>4010</v>
      </c>
      <c r="P350" s="317">
        <v>4010</v>
      </c>
      <c r="Q350" s="318">
        <v>4010</v>
      </c>
      <c r="R350" s="318">
        <v>4010</v>
      </c>
      <c r="S350" s="318">
        <v>4010</v>
      </c>
      <c r="T350" s="319">
        <v>4010</v>
      </c>
      <c r="U350" s="489"/>
      <c r="V350" s="489"/>
      <c r="W350" s="489"/>
    </row>
    <row r="351" spans="1:24" x14ac:dyDescent="0.2">
      <c r="A351" s="303" t="s">
        <v>6</v>
      </c>
      <c r="B351" s="320">
        <v>4095</v>
      </c>
      <c r="C351" s="453">
        <v>3988.6666666666665</v>
      </c>
      <c r="D351" s="453">
        <v>4104</v>
      </c>
      <c r="E351" s="453">
        <v>3931.1111111111113</v>
      </c>
      <c r="F351" s="453">
        <v>3934.375</v>
      </c>
      <c r="G351" s="463">
        <v>4081.25</v>
      </c>
      <c r="H351" s="320">
        <v>3962.9411764705883</v>
      </c>
      <c r="I351" s="453">
        <v>4128</v>
      </c>
      <c r="J351" s="453">
        <v>4068</v>
      </c>
      <c r="K351" s="453">
        <v>3988.3333333333335</v>
      </c>
      <c r="L351" s="453">
        <v>4010</v>
      </c>
      <c r="M351" s="463">
        <v>4089.3333333333335</v>
      </c>
      <c r="N351" s="453">
        <v>3900.7142857142858</v>
      </c>
      <c r="O351" s="453">
        <v>3927.3333333333335</v>
      </c>
      <c r="P351" s="321">
        <v>3953.0769230769229</v>
      </c>
      <c r="Q351" s="321">
        <v>4108</v>
      </c>
      <c r="R351" s="321">
        <v>4077.3333333333335</v>
      </c>
      <c r="S351" s="321">
        <v>4100</v>
      </c>
      <c r="T351" s="261">
        <v>4026.9918699186992</v>
      </c>
      <c r="U351" s="489"/>
      <c r="V351" s="489"/>
      <c r="W351" s="489"/>
    </row>
    <row r="352" spans="1:24" x14ac:dyDescent="0.2">
      <c r="A352" s="226" t="s">
        <v>7</v>
      </c>
      <c r="B352" s="322">
        <v>100</v>
      </c>
      <c r="C352" s="454">
        <v>100</v>
      </c>
      <c r="D352" s="454">
        <v>100</v>
      </c>
      <c r="E352" s="454">
        <v>88.888888888888886</v>
      </c>
      <c r="F352" s="454">
        <v>100</v>
      </c>
      <c r="G352" s="464">
        <v>100</v>
      </c>
      <c r="H352" s="322">
        <v>100</v>
      </c>
      <c r="I352" s="454">
        <v>100</v>
      </c>
      <c r="J352" s="454">
        <v>100</v>
      </c>
      <c r="K352" s="454">
        <v>100</v>
      </c>
      <c r="L352" s="454">
        <v>90.909090909090907</v>
      </c>
      <c r="M352" s="464">
        <v>86.666666666666671</v>
      </c>
      <c r="N352" s="454">
        <v>100</v>
      </c>
      <c r="O352" s="454">
        <v>100</v>
      </c>
      <c r="P352" s="323">
        <v>100</v>
      </c>
      <c r="Q352" s="324">
        <v>100</v>
      </c>
      <c r="R352" s="324">
        <v>100</v>
      </c>
      <c r="S352" s="324">
        <v>88.888888888888886</v>
      </c>
      <c r="T352" s="325">
        <v>93.089430894308947</v>
      </c>
      <c r="U352" s="489"/>
      <c r="V352" s="489"/>
      <c r="W352" s="489"/>
    </row>
    <row r="353" spans="1:23" x14ac:dyDescent="0.2">
      <c r="A353" s="226" t="s">
        <v>8</v>
      </c>
      <c r="B353" s="266">
        <v>4.2995889772061077E-2</v>
      </c>
      <c r="C353" s="455">
        <v>3.8185599071707647E-2</v>
      </c>
      <c r="D353" s="455">
        <v>3.3912900196750848E-2</v>
      </c>
      <c r="E353" s="455">
        <v>5.2810112886413005E-2</v>
      </c>
      <c r="F353" s="455">
        <v>4.0934080087511128E-2</v>
      </c>
      <c r="G353" s="465">
        <v>4.8804145939430527E-2</v>
      </c>
      <c r="H353" s="266">
        <v>4.37127481507954E-2</v>
      </c>
      <c r="I353" s="455">
        <v>3.9053312898170579E-2</v>
      </c>
      <c r="J353" s="455">
        <v>4.8414473519430415E-2</v>
      </c>
      <c r="K353" s="455">
        <v>4.693916426959599E-2</v>
      </c>
      <c r="L353" s="455">
        <v>6.0339571050176906E-2</v>
      </c>
      <c r="M353" s="465">
        <v>5.5126817188940642E-2</v>
      </c>
      <c r="N353" s="455">
        <v>3.9697475699014412E-2</v>
      </c>
      <c r="O353" s="455">
        <v>5.0733527367313742E-2</v>
      </c>
      <c r="P353" s="267">
        <v>4.5559922388098778E-2</v>
      </c>
      <c r="Q353" s="326">
        <v>3.4508364453104866E-2</v>
      </c>
      <c r="R353" s="326">
        <v>2.7007634257627904E-2</v>
      </c>
      <c r="S353" s="326">
        <v>5.6945401651503934E-2</v>
      </c>
      <c r="T353" s="327">
        <v>4.9227802073400349E-2</v>
      </c>
      <c r="U353" s="489"/>
      <c r="V353" s="489"/>
      <c r="W353" s="489"/>
    </row>
    <row r="354" spans="1:23" x14ac:dyDescent="0.2">
      <c r="A354" s="303" t="s">
        <v>1</v>
      </c>
      <c r="B354" s="270">
        <f t="shared" ref="B354:T354" si="81">B351/B350*100-100</f>
        <v>2.1197007481296879</v>
      </c>
      <c r="C354" s="271">
        <f t="shared" si="81"/>
        <v>-0.5320033250207814</v>
      </c>
      <c r="D354" s="271">
        <f t="shared" si="81"/>
        <v>2.3441396508728189</v>
      </c>
      <c r="E354" s="271">
        <f t="shared" si="81"/>
        <v>-1.9673039623164215</v>
      </c>
      <c r="F354" s="271">
        <f t="shared" si="81"/>
        <v>-1.8859102244389021</v>
      </c>
      <c r="G354" s="272">
        <f t="shared" si="81"/>
        <v>1.7768079800498668</v>
      </c>
      <c r="H354" s="270">
        <f t="shared" si="81"/>
        <v>-1.1735367463693791</v>
      </c>
      <c r="I354" s="271">
        <f t="shared" si="81"/>
        <v>2.9426433915211874</v>
      </c>
      <c r="J354" s="271">
        <f t="shared" si="81"/>
        <v>1.4463840399002521</v>
      </c>
      <c r="K354" s="271">
        <f t="shared" si="81"/>
        <v>-0.54031587697423333</v>
      </c>
      <c r="L354" s="271">
        <f t="shared" si="81"/>
        <v>0</v>
      </c>
      <c r="M354" s="272">
        <f t="shared" si="81"/>
        <v>1.9783873649210477</v>
      </c>
      <c r="N354" s="456">
        <f t="shared" si="81"/>
        <v>-2.7253295333095906</v>
      </c>
      <c r="O354" s="271">
        <f t="shared" si="81"/>
        <v>-2.0615128844555244</v>
      </c>
      <c r="P354" s="271">
        <f t="shared" si="81"/>
        <v>-1.4195281028198821</v>
      </c>
      <c r="Q354" s="271">
        <f t="shared" si="81"/>
        <v>2.4438902743142137</v>
      </c>
      <c r="R354" s="271">
        <f t="shared" si="81"/>
        <v>1.6791354945968351</v>
      </c>
      <c r="S354" s="271">
        <f t="shared" si="81"/>
        <v>2.2443890274314242</v>
      </c>
      <c r="T354" s="273">
        <f t="shared" si="81"/>
        <v>0.42373740445633246</v>
      </c>
      <c r="U354" s="489"/>
      <c r="V354" s="489"/>
      <c r="W354" s="489"/>
    </row>
    <row r="355" spans="1:23" ht="13.5" thickBot="1" x14ac:dyDescent="0.25">
      <c r="A355" s="226" t="s">
        <v>27</v>
      </c>
      <c r="B355" s="479">
        <f t="shared" ref="B355:T355" si="82">B351-B338</f>
        <v>275.625</v>
      </c>
      <c r="C355" s="480">
        <f t="shared" si="82"/>
        <v>144.66666666666652</v>
      </c>
      <c r="D355" s="480">
        <f t="shared" si="82"/>
        <v>226.66666666666652</v>
      </c>
      <c r="E355" s="480">
        <f t="shared" si="82"/>
        <v>138.88888888888914</v>
      </c>
      <c r="F355" s="480">
        <f t="shared" si="82"/>
        <v>82.946428571428442</v>
      </c>
      <c r="G355" s="481">
        <f t="shared" si="82"/>
        <v>140.625</v>
      </c>
      <c r="H355" s="479">
        <f t="shared" si="82"/>
        <v>-12.058823529411711</v>
      </c>
      <c r="I355" s="480">
        <f t="shared" si="82"/>
        <v>208</v>
      </c>
      <c r="J355" s="480">
        <f t="shared" si="82"/>
        <v>107.33333333333348</v>
      </c>
      <c r="K355" s="480">
        <f t="shared" si="82"/>
        <v>165</v>
      </c>
      <c r="L355" s="480">
        <f t="shared" si="82"/>
        <v>31.333333333333485</v>
      </c>
      <c r="M355" s="481">
        <f t="shared" si="82"/>
        <v>35.583333333333485</v>
      </c>
      <c r="N355" s="482">
        <f t="shared" si="82"/>
        <v>181.33928571428578</v>
      </c>
      <c r="O355" s="480">
        <f t="shared" si="82"/>
        <v>56.66666666666697</v>
      </c>
      <c r="P355" s="480">
        <f t="shared" si="82"/>
        <v>61.201923076922867</v>
      </c>
      <c r="Q355" s="480">
        <f t="shared" si="82"/>
        <v>113.71428571428578</v>
      </c>
      <c r="R355" s="480">
        <f t="shared" si="82"/>
        <v>158.66666666666697</v>
      </c>
      <c r="S355" s="480">
        <f t="shared" si="82"/>
        <v>333.33333333333348</v>
      </c>
      <c r="T355" s="483">
        <f t="shared" si="82"/>
        <v>138.10298102981051</v>
      </c>
      <c r="U355" s="408"/>
      <c r="V355" s="409"/>
      <c r="W355" s="408"/>
    </row>
    <row r="356" spans="1:23" x14ac:dyDescent="0.2">
      <c r="A356" s="308" t="s">
        <v>52</v>
      </c>
      <c r="B356" s="280">
        <v>65</v>
      </c>
      <c r="C356" s="281">
        <v>65</v>
      </c>
      <c r="D356" s="281">
        <v>65</v>
      </c>
      <c r="E356" s="281">
        <v>16</v>
      </c>
      <c r="F356" s="281">
        <v>65</v>
      </c>
      <c r="G356" s="282">
        <v>65</v>
      </c>
      <c r="H356" s="280">
        <v>65</v>
      </c>
      <c r="I356" s="281">
        <v>65</v>
      </c>
      <c r="J356" s="281">
        <v>65</v>
      </c>
      <c r="K356" s="281">
        <v>16</v>
      </c>
      <c r="L356" s="281">
        <v>65</v>
      </c>
      <c r="M356" s="282">
        <v>65</v>
      </c>
      <c r="N356" s="458">
        <v>65</v>
      </c>
      <c r="O356" s="281">
        <v>65</v>
      </c>
      <c r="P356" s="281">
        <v>65</v>
      </c>
      <c r="Q356" s="281">
        <v>16</v>
      </c>
      <c r="R356" s="281">
        <v>65</v>
      </c>
      <c r="S356" s="328">
        <v>65</v>
      </c>
      <c r="T356" s="329">
        <f>SUM(B356:S356)</f>
        <v>1023</v>
      </c>
      <c r="U356" s="489" t="s">
        <v>56</v>
      </c>
      <c r="V356" s="330">
        <f>T343-T356</f>
        <v>0</v>
      </c>
      <c r="W356" s="331">
        <f>V356/T343</f>
        <v>0</v>
      </c>
    </row>
    <row r="357" spans="1:23" x14ac:dyDescent="0.2">
      <c r="A357" s="308" t="s">
        <v>28</v>
      </c>
      <c r="B357" s="231">
        <v>136.5</v>
      </c>
      <c r="C357" s="289">
        <v>136.5</v>
      </c>
      <c r="D357" s="289">
        <v>135.5</v>
      </c>
      <c r="E357" s="289">
        <v>136.5</v>
      </c>
      <c r="F357" s="289">
        <v>135.5</v>
      </c>
      <c r="G357" s="232">
        <v>134</v>
      </c>
      <c r="H357" s="231">
        <v>135.5</v>
      </c>
      <c r="I357" s="289">
        <v>135</v>
      </c>
      <c r="J357" s="289">
        <v>134</v>
      </c>
      <c r="K357" s="289">
        <v>136</v>
      </c>
      <c r="L357" s="289">
        <v>133</v>
      </c>
      <c r="M357" s="232">
        <v>134</v>
      </c>
      <c r="N357" s="459">
        <v>136.5</v>
      </c>
      <c r="O357" s="289">
        <v>136.5</v>
      </c>
      <c r="P357" s="289">
        <v>136</v>
      </c>
      <c r="Q357" s="289">
        <v>136</v>
      </c>
      <c r="R357" s="289">
        <v>134</v>
      </c>
      <c r="S357" s="289">
        <v>134</v>
      </c>
      <c r="T357" s="235"/>
      <c r="U357" s="489" t="s">
        <v>57</v>
      </c>
      <c r="V357" s="489">
        <v>134.05000000000001</v>
      </c>
      <c r="W357" s="489"/>
    </row>
    <row r="358" spans="1:23" ht="13.5" thickBot="1" x14ac:dyDescent="0.25">
      <c r="A358" s="311" t="s">
        <v>26</v>
      </c>
      <c r="B358" s="229">
        <f t="shared" ref="B358:S358" si="83">B357-B344</f>
        <v>1</v>
      </c>
      <c r="C358" s="230">
        <f t="shared" si="83"/>
        <v>1</v>
      </c>
      <c r="D358" s="230">
        <f t="shared" si="83"/>
        <v>1</v>
      </c>
      <c r="E358" s="230">
        <f t="shared" si="83"/>
        <v>1</v>
      </c>
      <c r="F358" s="230">
        <f t="shared" si="83"/>
        <v>1</v>
      </c>
      <c r="G358" s="466">
        <f t="shared" si="83"/>
        <v>1</v>
      </c>
      <c r="H358" s="229">
        <f t="shared" si="83"/>
        <v>1.5</v>
      </c>
      <c r="I358" s="230">
        <f t="shared" si="83"/>
        <v>1</v>
      </c>
      <c r="J358" s="230">
        <f t="shared" si="83"/>
        <v>1</v>
      </c>
      <c r="K358" s="230">
        <f t="shared" si="83"/>
        <v>1</v>
      </c>
      <c r="L358" s="230">
        <f t="shared" si="83"/>
        <v>1</v>
      </c>
      <c r="M358" s="466">
        <f t="shared" si="83"/>
        <v>1</v>
      </c>
      <c r="N358" s="460">
        <f t="shared" si="83"/>
        <v>1</v>
      </c>
      <c r="O358" s="230">
        <f t="shared" si="83"/>
        <v>1.5</v>
      </c>
      <c r="P358" s="230">
        <f t="shared" si="83"/>
        <v>1</v>
      </c>
      <c r="Q358" s="230">
        <f t="shared" si="83"/>
        <v>1</v>
      </c>
      <c r="R358" s="230">
        <f t="shared" si="83"/>
        <v>1</v>
      </c>
      <c r="S358" s="230">
        <f t="shared" si="83"/>
        <v>1</v>
      </c>
      <c r="T358" s="236"/>
      <c r="U358" s="489" t="s">
        <v>26</v>
      </c>
      <c r="V358" s="489">
        <f>V357-V344</f>
        <v>1.6100000000000136</v>
      </c>
      <c r="W358" s="489"/>
    </row>
    <row r="360" spans="1:23" ht="13.5" thickBot="1" x14ac:dyDescent="0.25"/>
    <row r="361" spans="1:23" s="490" customFormat="1" ht="13.5" thickBot="1" x14ac:dyDescent="0.25">
      <c r="A361" s="295" t="s">
        <v>145</v>
      </c>
      <c r="B361" s="539" t="s">
        <v>53</v>
      </c>
      <c r="C361" s="540"/>
      <c r="D361" s="540"/>
      <c r="E361" s="540"/>
      <c r="F361" s="540"/>
      <c r="G361" s="541"/>
      <c r="H361" s="539" t="s">
        <v>53</v>
      </c>
      <c r="I361" s="540"/>
      <c r="J361" s="540"/>
      <c r="K361" s="540"/>
      <c r="L361" s="540"/>
      <c r="M361" s="541"/>
      <c r="N361" s="539" t="s">
        <v>53</v>
      </c>
      <c r="O361" s="540"/>
      <c r="P361" s="540"/>
      <c r="Q361" s="540"/>
      <c r="R361" s="540"/>
      <c r="S361" s="541"/>
      <c r="T361" s="313" t="s">
        <v>0</v>
      </c>
    </row>
    <row r="362" spans="1:23" s="490" customFormat="1" x14ac:dyDescent="0.2">
      <c r="A362" s="226" t="s">
        <v>54</v>
      </c>
      <c r="B362" s="315">
        <v>1</v>
      </c>
      <c r="C362" s="451">
        <v>2</v>
      </c>
      <c r="D362" s="451">
        <v>3</v>
      </c>
      <c r="E362" s="451">
        <v>4</v>
      </c>
      <c r="F362" s="451">
        <v>5</v>
      </c>
      <c r="G362" s="461">
        <v>6</v>
      </c>
      <c r="H362" s="315">
        <v>7</v>
      </c>
      <c r="I362" s="451">
        <v>8</v>
      </c>
      <c r="J362" s="451">
        <v>9</v>
      </c>
      <c r="K362" s="451">
        <v>10</v>
      </c>
      <c r="L362" s="451">
        <v>11</v>
      </c>
      <c r="M362" s="461">
        <v>12</v>
      </c>
      <c r="N362" s="451">
        <v>13</v>
      </c>
      <c r="O362" s="451">
        <v>14</v>
      </c>
      <c r="P362" s="451">
        <v>15</v>
      </c>
      <c r="Q362" s="451">
        <v>16</v>
      </c>
      <c r="R362" s="451">
        <v>17</v>
      </c>
      <c r="S362" s="451">
        <v>18</v>
      </c>
      <c r="T362" s="237"/>
    </row>
    <row r="363" spans="1:23" s="490" customFormat="1" x14ac:dyDescent="0.2">
      <c r="A363" s="301" t="s">
        <v>3</v>
      </c>
      <c r="B363" s="316">
        <v>4070</v>
      </c>
      <c r="C363" s="452">
        <v>4070</v>
      </c>
      <c r="D363" s="452">
        <v>4070</v>
      </c>
      <c r="E363" s="452">
        <v>4070</v>
      </c>
      <c r="F363" s="452">
        <v>4070</v>
      </c>
      <c r="G363" s="462">
        <v>4070</v>
      </c>
      <c r="H363" s="316">
        <v>4070</v>
      </c>
      <c r="I363" s="452">
        <v>4070</v>
      </c>
      <c r="J363" s="452">
        <v>4070</v>
      </c>
      <c r="K363" s="452">
        <v>4070</v>
      </c>
      <c r="L363" s="452">
        <v>4070</v>
      </c>
      <c r="M363" s="462">
        <v>4070</v>
      </c>
      <c r="N363" s="452">
        <v>4070</v>
      </c>
      <c r="O363" s="452">
        <v>4070</v>
      </c>
      <c r="P363" s="317">
        <v>4070</v>
      </c>
      <c r="Q363" s="318">
        <v>4070</v>
      </c>
      <c r="R363" s="318">
        <v>4070</v>
      </c>
      <c r="S363" s="318">
        <v>4070</v>
      </c>
      <c r="T363" s="319">
        <v>4070</v>
      </c>
    </row>
    <row r="364" spans="1:23" s="490" customFormat="1" x14ac:dyDescent="0.2">
      <c r="A364" s="303" t="s">
        <v>6</v>
      </c>
      <c r="B364" s="320">
        <v>4047.3333333333335</v>
      </c>
      <c r="C364" s="453">
        <v>3937.8571428571427</v>
      </c>
      <c r="D364" s="453">
        <v>4122.5</v>
      </c>
      <c r="E364" s="453">
        <v>3944.2857142857142</v>
      </c>
      <c r="F364" s="453">
        <v>4082.6666666666665</v>
      </c>
      <c r="G364" s="463">
        <v>4147.1428571428569</v>
      </c>
      <c r="H364" s="320">
        <v>4185.333333333333</v>
      </c>
      <c r="I364" s="453">
        <v>4127.8571428571431</v>
      </c>
      <c r="J364" s="453">
        <v>4214</v>
      </c>
      <c r="K364" s="453">
        <v>3895.7142857142858</v>
      </c>
      <c r="L364" s="453">
        <v>4084</v>
      </c>
      <c r="M364" s="463">
        <v>4004.6666666666665</v>
      </c>
      <c r="N364" s="453">
        <v>3990</v>
      </c>
      <c r="O364" s="453">
        <v>3990.6666666666665</v>
      </c>
      <c r="P364" s="321">
        <v>4118</v>
      </c>
      <c r="Q364" s="321">
        <v>4145.7142857142853</v>
      </c>
      <c r="R364" s="321">
        <v>4260</v>
      </c>
      <c r="S364" s="321">
        <v>4139.333333333333</v>
      </c>
      <c r="T364" s="261">
        <v>4089.2561983471073</v>
      </c>
    </row>
    <row r="365" spans="1:23" s="490" customFormat="1" x14ac:dyDescent="0.2">
      <c r="A365" s="226" t="s">
        <v>7</v>
      </c>
      <c r="B365" s="322">
        <v>93.333333333333329</v>
      </c>
      <c r="C365" s="454">
        <v>92.857142857142861</v>
      </c>
      <c r="D365" s="454">
        <v>87.5</v>
      </c>
      <c r="E365" s="454">
        <v>100</v>
      </c>
      <c r="F365" s="454">
        <v>93.333333333333329</v>
      </c>
      <c r="G365" s="464">
        <v>85.714285714285708</v>
      </c>
      <c r="H365" s="322">
        <v>100</v>
      </c>
      <c r="I365" s="454">
        <v>100</v>
      </c>
      <c r="J365" s="454">
        <v>93.333333333333329</v>
      </c>
      <c r="K365" s="454">
        <v>85.714285714285708</v>
      </c>
      <c r="L365" s="454">
        <v>93.333333333333329</v>
      </c>
      <c r="M365" s="464">
        <v>93.333333333333329</v>
      </c>
      <c r="N365" s="454">
        <v>100</v>
      </c>
      <c r="O365" s="454">
        <v>93.333333333333329</v>
      </c>
      <c r="P365" s="323">
        <v>86.666666666666671</v>
      </c>
      <c r="Q365" s="324">
        <v>85.714285714285708</v>
      </c>
      <c r="R365" s="324">
        <v>93.333333333333329</v>
      </c>
      <c r="S365" s="324">
        <v>93.333333333333329</v>
      </c>
      <c r="T365" s="325">
        <v>90.082644628099175</v>
      </c>
    </row>
    <row r="366" spans="1:23" s="490" customFormat="1" x14ac:dyDescent="0.2">
      <c r="A366" s="226" t="s">
        <v>8</v>
      </c>
      <c r="B366" s="266">
        <v>5.326364231084417E-2</v>
      </c>
      <c r="C366" s="455">
        <v>6.224195776436911E-2</v>
      </c>
      <c r="D366" s="455">
        <v>6.2796797662121775E-2</v>
      </c>
      <c r="E366" s="455">
        <v>4.3574044992831337E-2</v>
      </c>
      <c r="F366" s="455">
        <v>4.7600098252745512E-2</v>
      </c>
      <c r="G366" s="465">
        <v>6.2231186296879078E-2</v>
      </c>
      <c r="H366" s="266">
        <v>3.950045722255871E-2</v>
      </c>
      <c r="I366" s="455">
        <v>4.9876751875615494E-2</v>
      </c>
      <c r="J366" s="455">
        <v>4.553768511176453E-2</v>
      </c>
      <c r="K366" s="455">
        <v>6.7967847721646921E-2</v>
      </c>
      <c r="L366" s="455">
        <v>4.8005488299552819E-2</v>
      </c>
      <c r="M366" s="465">
        <v>5.3236317039860891E-2</v>
      </c>
      <c r="N366" s="455">
        <v>6.7278897985203784E-2</v>
      </c>
      <c r="O366" s="455">
        <v>5.1529270053497833E-2</v>
      </c>
      <c r="P366" s="267">
        <v>5.4941864625039298E-2</v>
      </c>
      <c r="Q366" s="326">
        <v>6.1306026758114932E-2</v>
      </c>
      <c r="R366" s="326">
        <v>6.4810275160123346E-2</v>
      </c>
      <c r="S366" s="326">
        <v>4.9427302069424243E-2</v>
      </c>
      <c r="T366" s="327">
        <v>5.9422779020274978E-2</v>
      </c>
    </row>
    <row r="367" spans="1:23" s="490" customFormat="1" x14ac:dyDescent="0.2">
      <c r="A367" s="303" t="s">
        <v>1</v>
      </c>
      <c r="B367" s="270">
        <f t="shared" ref="B367:T367" si="84">B364/B363*100-100</f>
        <v>-0.5569205569205451</v>
      </c>
      <c r="C367" s="271">
        <f t="shared" si="84"/>
        <v>-3.2467532467532578</v>
      </c>
      <c r="D367" s="271">
        <f t="shared" si="84"/>
        <v>1.2899262899262851</v>
      </c>
      <c r="E367" s="271">
        <f t="shared" si="84"/>
        <v>-3.0888030888030897</v>
      </c>
      <c r="F367" s="271">
        <f t="shared" si="84"/>
        <v>0.31122031122031046</v>
      </c>
      <c r="G367" s="272">
        <f t="shared" si="84"/>
        <v>1.8954018954018892</v>
      </c>
      <c r="H367" s="270">
        <f t="shared" si="84"/>
        <v>2.8337428337428321</v>
      </c>
      <c r="I367" s="271">
        <f t="shared" si="84"/>
        <v>1.4215514215514276</v>
      </c>
      <c r="J367" s="271">
        <f t="shared" si="84"/>
        <v>3.5380835380835407</v>
      </c>
      <c r="K367" s="271">
        <f t="shared" si="84"/>
        <v>-4.2822042822042761</v>
      </c>
      <c r="L367" s="271">
        <f t="shared" si="84"/>
        <v>0.34398034398034838</v>
      </c>
      <c r="M367" s="272">
        <f t="shared" si="84"/>
        <v>-1.6052416052416163</v>
      </c>
      <c r="N367" s="456">
        <f t="shared" si="84"/>
        <v>-1.9656019656019765</v>
      </c>
      <c r="O367" s="271">
        <f t="shared" si="84"/>
        <v>-1.9492219492219647</v>
      </c>
      <c r="P367" s="271">
        <f t="shared" si="84"/>
        <v>1.179361179361166</v>
      </c>
      <c r="Q367" s="271">
        <f t="shared" si="84"/>
        <v>1.8603018603018597</v>
      </c>
      <c r="R367" s="271">
        <f t="shared" si="84"/>
        <v>4.6683046683046854</v>
      </c>
      <c r="S367" s="271">
        <f t="shared" si="84"/>
        <v>1.7035217035217016</v>
      </c>
      <c r="T367" s="273">
        <f t="shared" si="84"/>
        <v>0.47312526651369069</v>
      </c>
    </row>
    <row r="368" spans="1:23" s="490" customFormat="1" ht="13.5" thickBot="1" x14ac:dyDescent="0.25">
      <c r="A368" s="226" t="s">
        <v>27</v>
      </c>
      <c r="B368" s="479">
        <f t="shared" ref="B368:T368" si="85">B364-B351</f>
        <v>-47.666666666666515</v>
      </c>
      <c r="C368" s="480">
        <f t="shared" si="85"/>
        <v>-50.809523809523853</v>
      </c>
      <c r="D368" s="480">
        <f t="shared" si="85"/>
        <v>18.5</v>
      </c>
      <c r="E368" s="480">
        <f t="shared" si="85"/>
        <v>13.174603174602908</v>
      </c>
      <c r="F368" s="480">
        <f t="shared" si="85"/>
        <v>148.29166666666652</v>
      </c>
      <c r="G368" s="481">
        <f t="shared" si="85"/>
        <v>65.892857142856883</v>
      </c>
      <c r="H368" s="479">
        <f t="shared" si="85"/>
        <v>222.39215686274474</v>
      </c>
      <c r="I368" s="480">
        <f t="shared" si="85"/>
        <v>-0.142857142856883</v>
      </c>
      <c r="J368" s="480">
        <f t="shared" si="85"/>
        <v>146</v>
      </c>
      <c r="K368" s="480">
        <f t="shared" si="85"/>
        <v>-92.619047619047706</v>
      </c>
      <c r="L368" s="480">
        <f t="shared" si="85"/>
        <v>74</v>
      </c>
      <c r="M368" s="481">
        <f t="shared" si="85"/>
        <v>-84.66666666666697</v>
      </c>
      <c r="N368" s="482">
        <f t="shared" si="85"/>
        <v>89.285714285714221</v>
      </c>
      <c r="O368" s="480">
        <f t="shared" si="85"/>
        <v>63.33333333333303</v>
      </c>
      <c r="P368" s="480">
        <f t="shared" si="85"/>
        <v>164.92307692307713</v>
      </c>
      <c r="Q368" s="480">
        <f t="shared" si="85"/>
        <v>37.714285714285325</v>
      </c>
      <c r="R368" s="480">
        <f t="shared" si="85"/>
        <v>182.66666666666652</v>
      </c>
      <c r="S368" s="480">
        <f t="shared" si="85"/>
        <v>39.33333333333303</v>
      </c>
      <c r="T368" s="483">
        <f t="shared" si="85"/>
        <v>62.264328428408135</v>
      </c>
      <c r="U368" s="408"/>
      <c r="V368" s="409"/>
      <c r="W368" s="408"/>
    </row>
    <row r="369" spans="1:23" s="490" customFormat="1" x14ac:dyDescent="0.2">
      <c r="A369" s="308" t="s">
        <v>52</v>
      </c>
      <c r="B369" s="280">
        <v>65</v>
      </c>
      <c r="C369" s="281">
        <v>65</v>
      </c>
      <c r="D369" s="281">
        <v>65</v>
      </c>
      <c r="E369" s="281">
        <v>16</v>
      </c>
      <c r="F369" s="281">
        <v>65</v>
      </c>
      <c r="G369" s="282">
        <v>65</v>
      </c>
      <c r="H369" s="280">
        <v>65</v>
      </c>
      <c r="I369" s="281">
        <v>65</v>
      </c>
      <c r="J369" s="281">
        <v>65</v>
      </c>
      <c r="K369" s="281">
        <v>16</v>
      </c>
      <c r="L369" s="281">
        <v>65</v>
      </c>
      <c r="M369" s="282">
        <v>64</v>
      </c>
      <c r="N369" s="458">
        <v>65</v>
      </c>
      <c r="O369" s="281">
        <v>65</v>
      </c>
      <c r="P369" s="281">
        <v>65</v>
      </c>
      <c r="Q369" s="281">
        <v>16</v>
      </c>
      <c r="R369" s="281">
        <v>65</v>
      </c>
      <c r="S369" s="328">
        <v>65</v>
      </c>
      <c r="T369" s="329">
        <f>SUM(B369:S369)</f>
        <v>1022</v>
      </c>
      <c r="U369" s="490" t="s">
        <v>56</v>
      </c>
      <c r="V369" s="330">
        <f>T356-T369</f>
        <v>1</v>
      </c>
      <c r="W369" s="331">
        <f>V369/T356</f>
        <v>9.7751710654936461E-4</v>
      </c>
    </row>
    <row r="370" spans="1:23" s="490" customFormat="1" x14ac:dyDescent="0.2">
      <c r="A370" s="308" t="s">
        <v>28</v>
      </c>
      <c r="B370" s="231">
        <v>137.5</v>
      </c>
      <c r="C370" s="289">
        <v>137.5</v>
      </c>
      <c r="D370" s="289">
        <v>136.5</v>
      </c>
      <c r="E370" s="289">
        <v>137.5</v>
      </c>
      <c r="F370" s="289">
        <v>136.5</v>
      </c>
      <c r="G370" s="232">
        <v>135</v>
      </c>
      <c r="H370" s="231">
        <v>136.5</v>
      </c>
      <c r="I370" s="289">
        <v>136</v>
      </c>
      <c r="J370" s="289">
        <v>135</v>
      </c>
      <c r="K370" s="289">
        <v>137</v>
      </c>
      <c r="L370" s="289">
        <v>134</v>
      </c>
      <c r="M370" s="232">
        <v>135</v>
      </c>
      <c r="N370" s="459">
        <v>137.5</v>
      </c>
      <c r="O370" s="289">
        <v>137.5</v>
      </c>
      <c r="P370" s="289">
        <v>137</v>
      </c>
      <c r="Q370" s="289">
        <v>137</v>
      </c>
      <c r="R370" s="289">
        <v>134.5</v>
      </c>
      <c r="S370" s="289">
        <v>135</v>
      </c>
      <c r="T370" s="235"/>
      <c r="U370" s="490" t="s">
        <v>57</v>
      </c>
      <c r="V370" s="490">
        <v>135.18</v>
      </c>
    </row>
    <row r="371" spans="1:23" s="490" customFormat="1" ht="13.5" thickBot="1" x14ac:dyDescent="0.25">
      <c r="A371" s="311" t="s">
        <v>26</v>
      </c>
      <c r="B371" s="229">
        <f t="shared" ref="B371:S371" si="86">B370-B357</f>
        <v>1</v>
      </c>
      <c r="C371" s="230">
        <f t="shared" si="86"/>
        <v>1</v>
      </c>
      <c r="D371" s="230">
        <f t="shared" si="86"/>
        <v>1</v>
      </c>
      <c r="E371" s="230">
        <f t="shared" si="86"/>
        <v>1</v>
      </c>
      <c r="F371" s="230">
        <f t="shared" si="86"/>
        <v>1</v>
      </c>
      <c r="G371" s="466">
        <f t="shared" si="86"/>
        <v>1</v>
      </c>
      <c r="H371" s="229">
        <f t="shared" si="86"/>
        <v>1</v>
      </c>
      <c r="I371" s="230">
        <f t="shared" si="86"/>
        <v>1</v>
      </c>
      <c r="J371" s="230">
        <f t="shared" si="86"/>
        <v>1</v>
      </c>
      <c r="K371" s="230">
        <f t="shared" si="86"/>
        <v>1</v>
      </c>
      <c r="L371" s="230">
        <f t="shared" si="86"/>
        <v>1</v>
      </c>
      <c r="M371" s="466">
        <f t="shared" si="86"/>
        <v>1</v>
      </c>
      <c r="N371" s="460">
        <f t="shared" si="86"/>
        <v>1</v>
      </c>
      <c r="O371" s="230">
        <f t="shared" si="86"/>
        <v>1</v>
      </c>
      <c r="P371" s="230">
        <f t="shared" si="86"/>
        <v>1</v>
      </c>
      <c r="Q371" s="230">
        <f t="shared" si="86"/>
        <v>1</v>
      </c>
      <c r="R371" s="230">
        <f t="shared" si="86"/>
        <v>0.5</v>
      </c>
      <c r="S371" s="230">
        <f t="shared" si="86"/>
        <v>1</v>
      </c>
      <c r="T371" s="236"/>
      <c r="U371" s="490" t="s">
        <v>26</v>
      </c>
      <c r="V371" s="490">
        <f>V370-V357</f>
        <v>1.1299999999999955</v>
      </c>
    </row>
    <row r="373" spans="1:23" ht="13.5" thickBot="1" x14ac:dyDescent="0.25"/>
    <row r="374" spans="1:23" s="491" customFormat="1" ht="13.5" thickBot="1" x14ac:dyDescent="0.25">
      <c r="A374" s="295" t="s">
        <v>146</v>
      </c>
      <c r="B374" s="539" t="s">
        <v>53</v>
      </c>
      <c r="C374" s="540"/>
      <c r="D374" s="540"/>
      <c r="E374" s="540"/>
      <c r="F374" s="540"/>
      <c r="G374" s="541"/>
      <c r="H374" s="539" t="s">
        <v>53</v>
      </c>
      <c r="I374" s="540"/>
      <c r="J374" s="540"/>
      <c r="K374" s="540"/>
      <c r="L374" s="540"/>
      <c r="M374" s="541"/>
      <c r="N374" s="539" t="s">
        <v>53</v>
      </c>
      <c r="O374" s="540"/>
      <c r="P374" s="540"/>
      <c r="Q374" s="540"/>
      <c r="R374" s="540"/>
      <c r="S374" s="541"/>
      <c r="T374" s="313" t="s">
        <v>0</v>
      </c>
    </row>
    <row r="375" spans="1:23" s="491" customFormat="1" x14ac:dyDescent="0.2">
      <c r="A375" s="226" t="s">
        <v>54</v>
      </c>
      <c r="B375" s="315">
        <v>1</v>
      </c>
      <c r="C375" s="451">
        <v>2</v>
      </c>
      <c r="D375" s="451">
        <v>3</v>
      </c>
      <c r="E375" s="451">
        <v>4</v>
      </c>
      <c r="F375" s="451">
        <v>5</v>
      </c>
      <c r="G375" s="461">
        <v>6</v>
      </c>
      <c r="H375" s="315">
        <v>7</v>
      </c>
      <c r="I375" s="451">
        <v>8</v>
      </c>
      <c r="J375" s="451">
        <v>9</v>
      </c>
      <c r="K375" s="451">
        <v>10</v>
      </c>
      <c r="L375" s="451">
        <v>11</v>
      </c>
      <c r="M375" s="461">
        <v>12</v>
      </c>
      <c r="N375" s="451">
        <v>13</v>
      </c>
      <c r="O375" s="451">
        <v>14</v>
      </c>
      <c r="P375" s="451">
        <v>15</v>
      </c>
      <c r="Q375" s="451">
        <v>16</v>
      </c>
      <c r="R375" s="451">
        <v>17</v>
      </c>
      <c r="S375" s="451">
        <v>18</v>
      </c>
      <c r="T375" s="237"/>
    </row>
    <row r="376" spans="1:23" s="491" customFormat="1" x14ac:dyDescent="0.2">
      <c r="A376" s="301" t="s">
        <v>3</v>
      </c>
      <c r="B376" s="316">
        <v>4120</v>
      </c>
      <c r="C376" s="452">
        <v>4120</v>
      </c>
      <c r="D376" s="452">
        <v>4120</v>
      </c>
      <c r="E376" s="452">
        <v>4120</v>
      </c>
      <c r="F376" s="452">
        <v>4120</v>
      </c>
      <c r="G376" s="462">
        <v>4120</v>
      </c>
      <c r="H376" s="316">
        <v>4120</v>
      </c>
      <c r="I376" s="452">
        <v>4120</v>
      </c>
      <c r="J376" s="452">
        <v>4120</v>
      </c>
      <c r="K376" s="452">
        <v>4120</v>
      </c>
      <c r="L376" s="452">
        <v>4120</v>
      </c>
      <c r="M376" s="462">
        <v>4120</v>
      </c>
      <c r="N376" s="452">
        <v>4120</v>
      </c>
      <c r="O376" s="452">
        <v>4120</v>
      </c>
      <c r="P376" s="317">
        <v>4120</v>
      </c>
      <c r="Q376" s="318">
        <v>4120</v>
      </c>
      <c r="R376" s="318">
        <v>4120</v>
      </c>
      <c r="S376" s="318">
        <v>4120</v>
      </c>
      <c r="T376" s="319">
        <v>4120</v>
      </c>
    </row>
    <row r="377" spans="1:23" s="491" customFormat="1" x14ac:dyDescent="0.2">
      <c r="A377" s="303" t="s">
        <v>6</v>
      </c>
      <c r="B377" s="320">
        <v>4096</v>
      </c>
      <c r="C377" s="453">
        <v>4206.875</v>
      </c>
      <c r="D377" s="453">
        <v>4115</v>
      </c>
      <c r="E377" s="453">
        <v>4127.1428571428569</v>
      </c>
      <c r="F377" s="453">
        <v>4226</v>
      </c>
      <c r="G377" s="463">
        <v>4316</v>
      </c>
      <c r="H377" s="320">
        <v>4207.333333333333</v>
      </c>
      <c r="I377" s="453">
        <v>4204</v>
      </c>
      <c r="J377" s="453">
        <v>4257.5</v>
      </c>
      <c r="K377" s="453">
        <v>4098.5714285714284</v>
      </c>
      <c r="L377" s="453">
        <v>4198.75</v>
      </c>
      <c r="M377" s="463">
        <v>4270.666666666667</v>
      </c>
      <c r="N377" s="453">
        <v>4156</v>
      </c>
      <c r="O377" s="453">
        <v>4141.7647058823532</v>
      </c>
      <c r="P377" s="321">
        <v>4266.4705882352937</v>
      </c>
      <c r="Q377" s="321">
        <v>4213.333333333333</v>
      </c>
      <c r="R377" s="321">
        <v>4179.333333333333</v>
      </c>
      <c r="S377" s="321">
        <v>4334</v>
      </c>
      <c r="T377" s="261">
        <v>4208.1368821292772</v>
      </c>
    </row>
    <row r="378" spans="1:23" s="491" customFormat="1" x14ac:dyDescent="0.2">
      <c r="A378" s="226" t="s">
        <v>7</v>
      </c>
      <c r="B378" s="322">
        <v>93.333333333333329</v>
      </c>
      <c r="C378" s="454">
        <v>87.5</v>
      </c>
      <c r="D378" s="454">
        <v>100</v>
      </c>
      <c r="E378" s="454">
        <v>85.714285714285708</v>
      </c>
      <c r="F378" s="454">
        <v>93.333333333333329</v>
      </c>
      <c r="G378" s="464">
        <v>86.666666666666671</v>
      </c>
      <c r="H378" s="322">
        <v>93.333333333333329</v>
      </c>
      <c r="I378" s="454">
        <v>93.333333333333329</v>
      </c>
      <c r="J378" s="454">
        <v>93.75</v>
      </c>
      <c r="K378" s="454">
        <v>100</v>
      </c>
      <c r="L378" s="454">
        <v>100</v>
      </c>
      <c r="M378" s="464">
        <v>86.666666666666671</v>
      </c>
      <c r="N378" s="454">
        <v>100</v>
      </c>
      <c r="O378" s="454">
        <v>100</v>
      </c>
      <c r="P378" s="323">
        <v>94.117647058823536</v>
      </c>
      <c r="Q378" s="324">
        <v>93.333333333333329</v>
      </c>
      <c r="R378" s="324">
        <v>86.666666666666671</v>
      </c>
      <c r="S378" s="324">
        <v>86.666666666666671</v>
      </c>
      <c r="T378" s="325">
        <v>92.395437262357419</v>
      </c>
    </row>
    <row r="379" spans="1:23" s="491" customFormat="1" x14ac:dyDescent="0.2">
      <c r="A379" s="226" t="s">
        <v>8</v>
      </c>
      <c r="B379" s="266">
        <v>7.3846250324104731E-2</v>
      </c>
      <c r="C379" s="455">
        <v>6.5416272665574399E-2</v>
      </c>
      <c r="D379" s="455">
        <v>3.6806125767910723E-2</v>
      </c>
      <c r="E379" s="455">
        <v>6.5102031952358849E-2</v>
      </c>
      <c r="F379" s="455">
        <v>6.3868581759107076E-2</v>
      </c>
      <c r="G379" s="465">
        <v>5.32181755518044E-2</v>
      </c>
      <c r="H379" s="266">
        <v>6.7284734593144116E-2</v>
      </c>
      <c r="I379" s="455">
        <v>4.3996493150450317E-2</v>
      </c>
      <c r="J379" s="455">
        <v>4.903375860082012E-2</v>
      </c>
      <c r="K379" s="455">
        <v>6.2197026244530162E-2</v>
      </c>
      <c r="L379" s="455">
        <v>4.0696755683328478E-2</v>
      </c>
      <c r="M379" s="465">
        <v>5.553298316985307E-2</v>
      </c>
      <c r="N379" s="455">
        <v>4.0413934738352073E-2</v>
      </c>
      <c r="O379" s="455">
        <v>3.6506299216608841E-2</v>
      </c>
      <c r="P379" s="267">
        <v>5.0679520616446358E-2</v>
      </c>
      <c r="Q379" s="326">
        <v>4.4026027974830344E-2</v>
      </c>
      <c r="R379" s="326">
        <v>5.3004629346491632E-2</v>
      </c>
      <c r="S379" s="326">
        <v>7.3515885653535257E-2</v>
      </c>
      <c r="T379" s="327">
        <v>5.6817341433855792E-2</v>
      </c>
    </row>
    <row r="380" spans="1:23" s="491" customFormat="1" x14ac:dyDescent="0.2">
      <c r="A380" s="303" t="s">
        <v>1</v>
      </c>
      <c r="B380" s="270">
        <f t="shared" ref="B380:T380" si="87">B377/B376*100-100</f>
        <v>-0.58252427184466171</v>
      </c>
      <c r="C380" s="271">
        <f t="shared" si="87"/>
        <v>2.1086165048543677</v>
      </c>
      <c r="D380" s="271">
        <f t="shared" si="87"/>
        <v>-0.1213592233009706</v>
      </c>
      <c r="E380" s="271">
        <f t="shared" si="87"/>
        <v>0.17337031900137845</v>
      </c>
      <c r="F380" s="271">
        <f t="shared" si="87"/>
        <v>2.572815533980588</v>
      </c>
      <c r="G380" s="272">
        <f t="shared" si="87"/>
        <v>4.7572815533980588</v>
      </c>
      <c r="H380" s="270">
        <f t="shared" si="87"/>
        <v>2.1197411003236226</v>
      </c>
      <c r="I380" s="271">
        <f t="shared" si="87"/>
        <v>2.0388349514563089</v>
      </c>
      <c r="J380" s="271">
        <f t="shared" si="87"/>
        <v>3.3373786407767057</v>
      </c>
      <c r="K380" s="271">
        <f t="shared" si="87"/>
        <v>-0.52011095700416377</v>
      </c>
      <c r="L380" s="271">
        <f t="shared" si="87"/>
        <v>1.9114077669902798</v>
      </c>
      <c r="M380" s="272">
        <f t="shared" si="87"/>
        <v>3.6569579288026119</v>
      </c>
      <c r="N380" s="456">
        <f t="shared" si="87"/>
        <v>0.87378640776698546</v>
      </c>
      <c r="O380" s="271">
        <f t="shared" si="87"/>
        <v>0.52826956025128879</v>
      </c>
      <c r="P380" s="271">
        <f t="shared" si="87"/>
        <v>3.5551113649343193</v>
      </c>
      <c r="Q380" s="271">
        <f t="shared" si="87"/>
        <v>2.2653721682847703</v>
      </c>
      <c r="R380" s="271">
        <f t="shared" si="87"/>
        <v>1.4401294498381816</v>
      </c>
      <c r="S380" s="271">
        <f t="shared" si="87"/>
        <v>5.1941747572815444</v>
      </c>
      <c r="T380" s="273">
        <f t="shared" si="87"/>
        <v>2.1392447118756479</v>
      </c>
    </row>
    <row r="381" spans="1:23" s="491" customFormat="1" ht="13.5" thickBot="1" x14ac:dyDescent="0.25">
      <c r="A381" s="226" t="s">
        <v>27</v>
      </c>
      <c r="B381" s="479">
        <f t="shared" ref="B381:T381" si="88">B377-B364</f>
        <v>48.666666666666515</v>
      </c>
      <c r="C381" s="480">
        <f t="shared" si="88"/>
        <v>269.01785714285734</v>
      </c>
      <c r="D381" s="480">
        <f t="shared" si="88"/>
        <v>-7.5</v>
      </c>
      <c r="E381" s="480">
        <f t="shared" si="88"/>
        <v>182.85714285714266</v>
      </c>
      <c r="F381" s="480">
        <f t="shared" si="88"/>
        <v>143.33333333333348</v>
      </c>
      <c r="G381" s="481">
        <f t="shared" si="88"/>
        <v>168.85714285714312</v>
      </c>
      <c r="H381" s="479">
        <f t="shared" si="88"/>
        <v>22</v>
      </c>
      <c r="I381" s="480">
        <f t="shared" si="88"/>
        <v>76.142857142856883</v>
      </c>
      <c r="J381" s="480">
        <f t="shared" si="88"/>
        <v>43.5</v>
      </c>
      <c r="K381" s="480">
        <f t="shared" si="88"/>
        <v>202.85714285714266</v>
      </c>
      <c r="L381" s="480">
        <f t="shared" si="88"/>
        <v>114.75</v>
      </c>
      <c r="M381" s="481">
        <f t="shared" si="88"/>
        <v>266.00000000000045</v>
      </c>
      <c r="N381" s="482">
        <f t="shared" si="88"/>
        <v>166</v>
      </c>
      <c r="O381" s="480">
        <f t="shared" si="88"/>
        <v>151.09803921568664</v>
      </c>
      <c r="P381" s="480">
        <f t="shared" si="88"/>
        <v>148.47058823529369</v>
      </c>
      <c r="Q381" s="480">
        <f t="shared" si="88"/>
        <v>67.619047619047706</v>
      </c>
      <c r="R381" s="480">
        <f t="shared" si="88"/>
        <v>-80.66666666666697</v>
      </c>
      <c r="S381" s="480">
        <f t="shared" si="88"/>
        <v>194.66666666666697</v>
      </c>
      <c r="T381" s="483">
        <f t="shared" si="88"/>
        <v>118.88068378216985</v>
      </c>
      <c r="U381" s="408"/>
      <c r="V381" s="409"/>
      <c r="W381" s="408"/>
    </row>
    <row r="382" spans="1:23" s="491" customFormat="1" x14ac:dyDescent="0.2">
      <c r="A382" s="308" t="s">
        <v>52</v>
      </c>
      <c r="B382" s="280">
        <v>65</v>
      </c>
      <c r="C382" s="281">
        <v>65</v>
      </c>
      <c r="D382" s="281">
        <v>65</v>
      </c>
      <c r="E382" s="281">
        <v>16</v>
      </c>
      <c r="F382" s="281">
        <v>65</v>
      </c>
      <c r="G382" s="282">
        <v>65</v>
      </c>
      <c r="H382" s="280">
        <v>65</v>
      </c>
      <c r="I382" s="281">
        <v>65</v>
      </c>
      <c r="J382" s="281">
        <v>65</v>
      </c>
      <c r="K382" s="281">
        <v>16</v>
      </c>
      <c r="L382" s="281">
        <v>65</v>
      </c>
      <c r="M382" s="282">
        <v>64</v>
      </c>
      <c r="N382" s="458">
        <v>65</v>
      </c>
      <c r="O382" s="281">
        <v>65</v>
      </c>
      <c r="P382" s="281">
        <v>65</v>
      </c>
      <c r="Q382" s="281">
        <v>16</v>
      </c>
      <c r="R382" s="281">
        <v>65</v>
      </c>
      <c r="S382" s="328">
        <v>65</v>
      </c>
      <c r="T382" s="329">
        <f>SUM(B382:S382)</f>
        <v>1022</v>
      </c>
      <c r="U382" s="491" t="s">
        <v>56</v>
      </c>
      <c r="V382" s="330">
        <f>T369-T382</f>
        <v>0</v>
      </c>
      <c r="W382" s="331">
        <f>V382/T369</f>
        <v>0</v>
      </c>
    </row>
    <row r="383" spans="1:23" s="491" customFormat="1" x14ac:dyDescent="0.2">
      <c r="A383" s="308" t="s">
        <v>28</v>
      </c>
      <c r="B383" s="231">
        <v>137.5</v>
      </c>
      <c r="C383" s="289">
        <v>137.5</v>
      </c>
      <c r="D383" s="289">
        <v>136.5</v>
      </c>
      <c r="E383" s="289">
        <v>137.5</v>
      </c>
      <c r="F383" s="289">
        <v>136.5</v>
      </c>
      <c r="G383" s="232">
        <v>135</v>
      </c>
      <c r="H383" s="231">
        <v>136.5</v>
      </c>
      <c r="I383" s="289">
        <v>136</v>
      </c>
      <c r="J383" s="289">
        <v>135</v>
      </c>
      <c r="K383" s="289">
        <v>137</v>
      </c>
      <c r="L383" s="289">
        <v>134</v>
      </c>
      <c r="M383" s="232">
        <v>135</v>
      </c>
      <c r="N383" s="459">
        <v>137.5</v>
      </c>
      <c r="O383" s="289">
        <v>137.5</v>
      </c>
      <c r="P383" s="289">
        <v>137</v>
      </c>
      <c r="Q383" s="289">
        <v>137</v>
      </c>
      <c r="R383" s="289">
        <v>134.5</v>
      </c>
      <c r="S383" s="289">
        <v>135</v>
      </c>
      <c r="T383" s="235"/>
      <c r="U383" s="491" t="s">
        <v>57</v>
      </c>
      <c r="V383" s="491">
        <v>136.12</v>
      </c>
    </row>
    <row r="384" spans="1:23" s="491" customFormat="1" ht="13.5" thickBot="1" x14ac:dyDescent="0.25">
      <c r="A384" s="311" t="s">
        <v>26</v>
      </c>
      <c r="B384" s="229">
        <f t="shared" ref="B384:S384" si="89">B383-B370</f>
        <v>0</v>
      </c>
      <c r="C384" s="230">
        <f t="shared" si="89"/>
        <v>0</v>
      </c>
      <c r="D384" s="230">
        <f t="shared" si="89"/>
        <v>0</v>
      </c>
      <c r="E384" s="230">
        <f t="shared" si="89"/>
        <v>0</v>
      </c>
      <c r="F384" s="230">
        <f t="shared" si="89"/>
        <v>0</v>
      </c>
      <c r="G384" s="466">
        <f t="shared" si="89"/>
        <v>0</v>
      </c>
      <c r="H384" s="229">
        <f t="shared" si="89"/>
        <v>0</v>
      </c>
      <c r="I384" s="230">
        <f t="shared" si="89"/>
        <v>0</v>
      </c>
      <c r="J384" s="230">
        <f t="shared" si="89"/>
        <v>0</v>
      </c>
      <c r="K384" s="230">
        <f t="shared" si="89"/>
        <v>0</v>
      </c>
      <c r="L384" s="230">
        <f t="shared" si="89"/>
        <v>0</v>
      </c>
      <c r="M384" s="466">
        <f t="shared" si="89"/>
        <v>0</v>
      </c>
      <c r="N384" s="460">
        <f t="shared" si="89"/>
        <v>0</v>
      </c>
      <c r="O384" s="230">
        <f t="shared" si="89"/>
        <v>0</v>
      </c>
      <c r="P384" s="230">
        <f t="shared" si="89"/>
        <v>0</v>
      </c>
      <c r="Q384" s="230">
        <f t="shared" si="89"/>
        <v>0</v>
      </c>
      <c r="R384" s="230">
        <f t="shared" si="89"/>
        <v>0</v>
      </c>
      <c r="S384" s="230">
        <f t="shared" si="89"/>
        <v>0</v>
      </c>
      <c r="T384" s="236"/>
      <c r="U384" s="491" t="s">
        <v>26</v>
      </c>
      <c r="V384" s="491">
        <f>V383-V370</f>
        <v>0.93999999999999773</v>
      </c>
    </row>
    <row r="386" spans="1:23" ht="13.5" thickBot="1" x14ac:dyDescent="0.25"/>
    <row r="387" spans="1:23" s="492" customFormat="1" ht="13.5" thickBot="1" x14ac:dyDescent="0.25">
      <c r="A387" s="295" t="s">
        <v>148</v>
      </c>
      <c r="B387" s="539" t="s">
        <v>53</v>
      </c>
      <c r="C387" s="540"/>
      <c r="D387" s="540"/>
      <c r="E387" s="540"/>
      <c r="F387" s="540"/>
      <c r="G387" s="541"/>
      <c r="H387" s="539" t="s">
        <v>53</v>
      </c>
      <c r="I387" s="540"/>
      <c r="J387" s="540"/>
      <c r="K387" s="540"/>
      <c r="L387" s="540"/>
      <c r="M387" s="541"/>
      <c r="N387" s="539" t="s">
        <v>53</v>
      </c>
      <c r="O387" s="540"/>
      <c r="P387" s="540"/>
      <c r="Q387" s="540"/>
      <c r="R387" s="540"/>
      <c r="S387" s="541"/>
      <c r="T387" s="313" t="s">
        <v>0</v>
      </c>
    </row>
    <row r="388" spans="1:23" s="492" customFormat="1" x14ac:dyDescent="0.2">
      <c r="A388" s="226" t="s">
        <v>54</v>
      </c>
      <c r="B388" s="315">
        <v>1</v>
      </c>
      <c r="C388" s="451">
        <v>2</v>
      </c>
      <c r="D388" s="451">
        <v>3</v>
      </c>
      <c r="E388" s="451">
        <v>4</v>
      </c>
      <c r="F388" s="451">
        <v>5</v>
      </c>
      <c r="G388" s="461">
        <v>6</v>
      </c>
      <c r="H388" s="315">
        <v>7</v>
      </c>
      <c r="I388" s="451">
        <v>8</v>
      </c>
      <c r="J388" s="451">
        <v>9</v>
      </c>
      <c r="K388" s="451">
        <v>10</v>
      </c>
      <c r="L388" s="451">
        <v>11</v>
      </c>
      <c r="M388" s="461">
        <v>12</v>
      </c>
      <c r="N388" s="451">
        <v>13</v>
      </c>
      <c r="O388" s="451">
        <v>14</v>
      </c>
      <c r="P388" s="451">
        <v>15</v>
      </c>
      <c r="Q388" s="451">
        <v>16</v>
      </c>
      <c r="R388" s="451">
        <v>17</v>
      </c>
      <c r="S388" s="451">
        <v>18</v>
      </c>
      <c r="T388" s="237"/>
    </row>
    <row r="389" spans="1:23" s="492" customFormat="1" x14ac:dyDescent="0.2">
      <c r="A389" s="301" t="s">
        <v>3</v>
      </c>
      <c r="B389" s="316">
        <v>4160</v>
      </c>
      <c r="C389" s="452">
        <v>4160</v>
      </c>
      <c r="D389" s="452">
        <v>4160</v>
      </c>
      <c r="E389" s="452">
        <v>4160</v>
      </c>
      <c r="F389" s="452">
        <v>4160</v>
      </c>
      <c r="G389" s="462">
        <v>4160</v>
      </c>
      <c r="H389" s="316">
        <v>4160</v>
      </c>
      <c r="I389" s="452">
        <v>4160</v>
      </c>
      <c r="J389" s="452">
        <v>4160</v>
      </c>
      <c r="K389" s="452">
        <v>4160</v>
      </c>
      <c r="L389" s="452">
        <v>4160</v>
      </c>
      <c r="M389" s="462">
        <v>4160</v>
      </c>
      <c r="N389" s="452">
        <v>4160</v>
      </c>
      <c r="O389" s="452">
        <v>4160</v>
      </c>
      <c r="P389" s="317">
        <v>4160</v>
      </c>
      <c r="Q389" s="318">
        <v>4160</v>
      </c>
      <c r="R389" s="318">
        <v>4160</v>
      </c>
      <c r="S389" s="318">
        <v>4160</v>
      </c>
      <c r="T389" s="319">
        <v>4160</v>
      </c>
    </row>
    <row r="390" spans="1:23" s="492" customFormat="1" x14ac:dyDescent="0.2">
      <c r="A390" s="303" t="s">
        <v>6</v>
      </c>
      <c r="B390" s="320">
        <v>4375.333333333333</v>
      </c>
      <c r="C390" s="453">
        <v>4410</v>
      </c>
      <c r="D390" s="453">
        <v>4315.333333333333</v>
      </c>
      <c r="E390" s="453">
        <v>4301.4285714285716</v>
      </c>
      <c r="F390" s="453">
        <v>4631.333333333333</v>
      </c>
      <c r="G390" s="463">
        <v>4493.333333333333</v>
      </c>
      <c r="H390" s="320">
        <v>4330.666666666667</v>
      </c>
      <c r="I390" s="453">
        <v>4304.1176470588234</v>
      </c>
      <c r="J390" s="453">
        <v>4433.5294117647063</v>
      </c>
      <c r="K390" s="453">
        <v>4295</v>
      </c>
      <c r="L390" s="453">
        <v>4294.375</v>
      </c>
      <c r="M390" s="463">
        <v>4190.588235294118</v>
      </c>
      <c r="N390" s="453">
        <v>4266.25</v>
      </c>
      <c r="O390" s="453">
        <v>4236.25</v>
      </c>
      <c r="P390" s="321">
        <v>4316.25</v>
      </c>
      <c r="Q390" s="321">
        <v>4248.8888888888887</v>
      </c>
      <c r="R390" s="321">
        <v>4405.7142857142853</v>
      </c>
      <c r="S390" s="321">
        <v>4497.0588235294117</v>
      </c>
      <c r="T390" s="261">
        <v>4356.3358778625952</v>
      </c>
    </row>
    <row r="391" spans="1:23" s="492" customFormat="1" x14ac:dyDescent="0.2">
      <c r="A391" s="226" t="s">
        <v>7</v>
      </c>
      <c r="B391" s="322">
        <v>86.666666666666671</v>
      </c>
      <c r="C391" s="454">
        <v>93.333333333333329</v>
      </c>
      <c r="D391" s="454">
        <v>86.666666666666671</v>
      </c>
      <c r="E391" s="454">
        <v>100</v>
      </c>
      <c r="F391" s="454">
        <v>100</v>
      </c>
      <c r="G391" s="464">
        <v>80</v>
      </c>
      <c r="H391" s="322">
        <v>93.333333333333329</v>
      </c>
      <c r="I391" s="454">
        <v>94.117647058823536</v>
      </c>
      <c r="J391" s="454">
        <v>88.235294117647058</v>
      </c>
      <c r="K391" s="454">
        <v>100</v>
      </c>
      <c r="L391" s="454">
        <v>93.75</v>
      </c>
      <c r="M391" s="464">
        <v>76.470588235294116</v>
      </c>
      <c r="N391" s="454">
        <v>93.75</v>
      </c>
      <c r="O391" s="454">
        <v>93.75</v>
      </c>
      <c r="P391" s="323">
        <v>87.5</v>
      </c>
      <c r="Q391" s="324">
        <v>100</v>
      </c>
      <c r="R391" s="324">
        <v>92.857142857142861</v>
      </c>
      <c r="S391" s="324">
        <v>100</v>
      </c>
      <c r="T391" s="325">
        <v>88.167938931297712</v>
      </c>
    </row>
    <row r="392" spans="1:23" s="492" customFormat="1" x14ac:dyDescent="0.2">
      <c r="A392" s="226" t="s">
        <v>8</v>
      </c>
      <c r="B392" s="266">
        <v>7.4270638612096054E-2</v>
      </c>
      <c r="C392" s="455">
        <v>5.5110283094658152E-2</v>
      </c>
      <c r="D392" s="455">
        <v>5.9254910578687342E-2</v>
      </c>
      <c r="E392" s="455">
        <v>2.0846701861807392E-2</v>
      </c>
      <c r="F392" s="455">
        <v>5.5855527490970669E-2</v>
      </c>
      <c r="G392" s="465">
        <v>8.9463537868494369E-2</v>
      </c>
      <c r="H392" s="266">
        <v>5.7443676670876916E-2</v>
      </c>
      <c r="I392" s="455">
        <v>5.2698598213600664E-2</v>
      </c>
      <c r="J392" s="455">
        <v>5.9136647483852021E-2</v>
      </c>
      <c r="K392" s="455">
        <v>3.168954036976996E-2</v>
      </c>
      <c r="L392" s="455">
        <v>6.0398426772587707E-2</v>
      </c>
      <c r="M392" s="465">
        <v>7.292167105077893E-2</v>
      </c>
      <c r="N392" s="455">
        <v>5.5163708433429381E-2</v>
      </c>
      <c r="O392" s="455">
        <v>5.0088467366669789E-2</v>
      </c>
      <c r="P392" s="267">
        <v>6.0303573750271157E-2</v>
      </c>
      <c r="Q392" s="326">
        <v>2.9655319042542191E-2</v>
      </c>
      <c r="R392" s="326">
        <v>5.7355428947223945E-2</v>
      </c>
      <c r="S392" s="326">
        <v>5.5603738205750916E-2</v>
      </c>
      <c r="T392" s="327">
        <v>6.4430905021738136E-2</v>
      </c>
    </row>
    <row r="393" spans="1:23" s="492" customFormat="1" x14ac:dyDescent="0.2">
      <c r="A393" s="303" t="s">
        <v>1</v>
      </c>
      <c r="B393" s="270">
        <f t="shared" ref="B393:T393" si="90">B390/B389*100-100</f>
        <v>5.176282051282044</v>
      </c>
      <c r="C393" s="271">
        <f t="shared" si="90"/>
        <v>6.0096153846153726</v>
      </c>
      <c r="D393" s="271">
        <f t="shared" si="90"/>
        <v>3.7339743589743506</v>
      </c>
      <c r="E393" s="271">
        <f t="shared" si="90"/>
        <v>3.3997252747252702</v>
      </c>
      <c r="F393" s="423">
        <f t="shared" si="90"/>
        <v>11.330128205128204</v>
      </c>
      <c r="G393" s="272">
        <f t="shared" si="90"/>
        <v>8.012820512820511</v>
      </c>
      <c r="H393" s="270">
        <f t="shared" si="90"/>
        <v>4.1025641025641164</v>
      </c>
      <c r="I393" s="271">
        <f t="shared" si="90"/>
        <v>3.4643665158370993</v>
      </c>
      <c r="J393" s="271">
        <f t="shared" si="90"/>
        <v>6.5752262443438951</v>
      </c>
      <c r="K393" s="271">
        <f t="shared" si="90"/>
        <v>3.2451923076923066</v>
      </c>
      <c r="L393" s="271">
        <f t="shared" si="90"/>
        <v>3.2301682692307736</v>
      </c>
      <c r="M393" s="272">
        <f t="shared" si="90"/>
        <v>0.7352941176470722</v>
      </c>
      <c r="N393" s="456">
        <f t="shared" si="90"/>
        <v>2.5540865384615472</v>
      </c>
      <c r="O393" s="271">
        <f t="shared" si="90"/>
        <v>1.8329326923076934</v>
      </c>
      <c r="P393" s="271">
        <f t="shared" si="90"/>
        <v>3.7560096153846274</v>
      </c>
      <c r="Q393" s="271">
        <f t="shared" si="90"/>
        <v>2.1367521367521363</v>
      </c>
      <c r="R393" s="271">
        <f t="shared" si="90"/>
        <v>5.9065934065934016</v>
      </c>
      <c r="S393" s="271">
        <f t="shared" si="90"/>
        <v>8.1023755656108705</v>
      </c>
      <c r="T393" s="273">
        <f t="shared" si="90"/>
        <v>4.7196124486200688</v>
      </c>
    </row>
    <row r="394" spans="1:23" s="492" customFormat="1" ht="13.5" thickBot="1" x14ac:dyDescent="0.25">
      <c r="A394" s="226" t="s">
        <v>27</v>
      </c>
      <c r="B394" s="479">
        <f t="shared" ref="B394:T394" si="91">B390-B377</f>
        <v>279.33333333333303</v>
      </c>
      <c r="C394" s="480">
        <f t="shared" si="91"/>
        <v>203.125</v>
      </c>
      <c r="D394" s="480">
        <f t="shared" si="91"/>
        <v>200.33333333333303</v>
      </c>
      <c r="E394" s="480">
        <f t="shared" si="91"/>
        <v>174.28571428571468</v>
      </c>
      <c r="F394" s="480">
        <f t="shared" si="91"/>
        <v>405.33333333333303</v>
      </c>
      <c r="G394" s="481">
        <f t="shared" si="91"/>
        <v>177.33333333333303</v>
      </c>
      <c r="H394" s="479">
        <f t="shared" si="91"/>
        <v>123.33333333333394</v>
      </c>
      <c r="I394" s="480">
        <f t="shared" si="91"/>
        <v>100.11764705882342</v>
      </c>
      <c r="J394" s="480">
        <f t="shared" si="91"/>
        <v>176.02941176470631</v>
      </c>
      <c r="K394" s="480">
        <f t="shared" si="91"/>
        <v>196.42857142857156</v>
      </c>
      <c r="L394" s="480">
        <f t="shared" si="91"/>
        <v>95.625</v>
      </c>
      <c r="M394" s="481">
        <f t="shared" si="91"/>
        <v>-80.078431372548948</v>
      </c>
      <c r="N394" s="482">
        <f t="shared" si="91"/>
        <v>110.25</v>
      </c>
      <c r="O394" s="480">
        <f t="shared" si="91"/>
        <v>94.485294117646845</v>
      </c>
      <c r="P394" s="480">
        <f t="shared" si="91"/>
        <v>49.77941176470631</v>
      </c>
      <c r="Q394" s="480">
        <f t="shared" si="91"/>
        <v>35.555555555555657</v>
      </c>
      <c r="R394" s="480">
        <f t="shared" si="91"/>
        <v>226.38095238095229</v>
      </c>
      <c r="S394" s="480">
        <f t="shared" si="91"/>
        <v>163.05882352941171</v>
      </c>
      <c r="T394" s="483">
        <f t="shared" si="91"/>
        <v>148.19899573331804</v>
      </c>
      <c r="U394" s="408"/>
      <c r="V394" s="409"/>
      <c r="W394" s="408"/>
    </row>
    <row r="395" spans="1:23" s="492" customFormat="1" x14ac:dyDescent="0.2">
      <c r="A395" s="308" t="s">
        <v>52</v>
      </c>
      <c r="B395" s="280">
        <v>65</v>
      </c>
      <c r="C395" s="281">
        <v>65</v>
      </c>
      <c r="D395" s="281">
        <v>65</v>
      </c>
      <c r="E395" s="281">
        <v>16</v>
      </c>
      <c r="F395" s="281">
        <v>65</v>
      </c>
      <c r="G395" s="282">
        <v>65</v>
      </c>
      <c r="H395" s="280">
        <v>64</v>
      </c>
      <c r="I395" s="281">
        <v>65</v>
      </c>
      <c r="J395" s="281">
        <v>65</v>
      </c>
      <c r="K395" s="281">
        <v>16</v>
      </c>
      <c r="L395" s="281">
        <v>65</v>
      </c>
      <c r="M395" s="282">
        <v>64</v>
      </c>
      <c r="N395" s="458">
        <v>65</v>
      </c>
      <c r="O395" s="281">
        <v>65</v>
      </c>
      <c r="P395" s="281">
        <v>65</v>
      </c>
      <c r="Q395" s="281">
        <v>16</v>
      </c>
      <c r="R395" s="281">
        <v>65</v>
      </c>
      <c r="S395" s="328">
        <v>65</v>
      </c>
      <c r="T395" s="329">
        <f>SUM(B395:S395)</f>
        <v>1021</v>
      </c>
      <c r="U395" s="492" t="s">
        <v>56</v>
      </c>
      <c r="V395" s="330">
        <f>T382-T395</f>
        <v>1</v>
      </c>
      <c r="W395" s="331">
        <f>V395/T382</f>
        <v>9.7847358121330719E-4</v>
      </c>
    </row>
    <row r="396" spans="1:23" s="492" customFormat="1" x14ac:dyDescent="0.2">
      <c r="A396" s="308" t="s">
        <v>28</v>
      </c>
      <c r="B396" s="231">
        <v>137.5</v>
      </c>
      <c r="C396" s="289">
        <v>137.5</v>
      </c>
      <c r="D396" s="289">
        <v>136.5</v>
      </c>
      <c r="E396" s="289">
        <v>137.5</v>
      </c>
      <c r="F396" s="289">
        <v>136.5</v>
      </c>
      <c r="G396" s="232">
        <v>135</v>
      </c>
      <c r="H396" s="231">
        <v>136.5</v>
      </c>
      <c r="I396" s="289">
        <v>136</v>
      </c>
      <c r="J396" s="289">
        <v>135</v>
      </c>
      <c r="K396" s="289">
        <v>137</v>
      </c>
      <c r="L396" s="289">
        <v>134</v>
      </c>
      <c r="M396" s="232">
        <v>135</v>
      </c>
      <c r="N396" s="459">
        <v>137.5</v>
      </c>
      <c r="O396" s="289">
        <v>137.5</v>
      </c>
      <c r="P396" s="289">
        <v>137</v>
      </c>
      <c r="Q396" s="289">
        <v>137</v>
      </c>
      <c r="R396" s="289">
        <v>134.5</v>
      </c>
      <c r="S396" s="289">
        <v>135</v>
      </c>
      <c r="T396" s="235"/>
      <c r="U396" s="492" t="s">
        <v>57</v>
      </c>
      <c r="V396" s="492">
        <v>136.12</v>
      </c>
    </row>
    <row r="397" spans="1:23" s="492" customFormat="1" ht="13.5" thickBot="1" x14ac:dyDescent="0.25">
      <c r="A397" s="311" t="s">
        <v>26</v>
      </c>
      <c r="B397" s="229">
        <f t="shared" ref="B397:S397" si="92">B396-B383</f>
        <v>0</v>
      </c>
      <c r="C397" s="230">
        <f t="shared" si="92"/>
        <v>0</v>
      </c>
      <c r="D397" s="230">
        <f t="shared" si="92"/>
        <v>0</v>
      </c>
      <c r="E397" s="230">
        <f t="shared" si="92"/>
        <v>0</v>
      </c>
      <c r="F397" s="230">
        <f t="shared" si="92"/>
        <v>0</v>
      </c>
      <c r="G397" s="466">
        <f t="shared" si="92"/>
        <v>0</v>
      </c>
      <c r="H397" s="229">
        <f t="shared" si="92"/>
        <v>0</v>
      </c>
      <c r="I397" s="230">
        <f t="shared" si="92"/>
        <v>0</v>
      </c>
      <c r="J397" s="230">
        <f t="shared" si="92"/>
        <v>0</v>
      </c>
      <c r="K397" s="230">
        <f t="shared" si="92"/>
        <v>0</v>
      </c>
      <c r="L397" s="230">
        <f t="shared" si="92"/>
        <v>0</v>
      </c>
      <c r="M397" s="466">
        <f t="shared" si="92"/>
        <v>0</v>
      </c>
      <c r="N397" s="460">
        <f t="shared" si="92"/>
        <v>0</v>
      </c>
      <c r="O397" s="230">
        <f t="shared" si="92"/>
        <v>0</v>
      </c>
      <c r="P397" s="230">
        <f t="shared" si="92"/>
        <v>0</v>
      </c>
      <c r="Q397" s="230">
        <f t="shared" si="92"/>
        <v>0</v>
      </c>
      <c r="R397" s="230">
        <f t="shared" si="92"/>
        <v>0</v>
      </c>
      <c r="S397" s="230">
        <f t="shared" si="92"/>
        <v>0</v>
      </c>
      <c r="T397" s="236"/>
      <c r="U397" s="492" t="s">
        <v>26</v>
      </c>
      <c r="V397" s="492">
        <f>V396-V383</f>
        <v>0</v>
      </c>
    </row>
    <row r="399" spans="1:23" ht="13.5" thickBot="1" x14ac:dyDescent="0.25"/>
    <row r="400" spans="1:23" s="493" customFormat="1" ht="13.5" thickBot="1" x14ac:dyDescent="0.25">
      <c r="A400" s="295" t="s">
        <v>149</v>
      </c>
      <c r="B400" s="539" t="s">
        <v>53</v>
      </c>
      <c r="C400" s="540"/>
      <c r="D400" s="540"/>
      <c r="E400" s="540"/>
      <c r="F400" s="540"/>
      <c r="G400" s="541"/>
      <c r="H400" s="539" t="s">
        <v>53</v>
      </c>
      <c r="I400" s="540"/>
      <c r="J400" s="540"/>
      <c r="K400" s="540"/>
      <c r="L400" s="540"/>
      <c r="M400" s="541"/>
      <c r="N400" s="539" t="s">
        <v>53</v>
      </c>
      <c r="O400" s="540"/>
      <c r="P400" s="540"/>
      <c r="Q400" s="540"/>
      <c r="R400" s="540"/>
      <c r="S400" s="541"/>
      <c r="T400" s="313" t="s">
        <v>0</v>
      </c>
    </row>
    <row r="401" spans="1:23" s="493" customFormat="1" x14ac:dyDescent="0.2">
      <c r="A401" s="226" t="s">
        <v>54</v>
      </c>
      <c r="B401" s="315">
        <v>1</v>
      </c>
      <c r="C401" s="451">
        <v>2</v>
      </c>
      <c r="D401" s="451">
        <v>3</v>
      </c>
      <c r="E401" s="451">
        <v>4</v>
      </c>
      <c r="F401" s="451">
        <v>5</v>
      </c>
      <c r="G401" s="461">
        <v>6</v>
      </c>
      <c r="H401" s="315">
        <v>7</v>
      </c>
      <c r="I401" s="451">
        <v>8</v>
      </c>
      <c r="J401" s="451">
        <v>9</v>
      </c>
      <c r="K401" s="451">
        <v>10</v>
      </c>
      <c r="L401" s="451">
        <v>11</v>
      </c>
      <c r="M401" s="461">
        <v>12</v>
      </c>
      <c r="N401" s="451">
        <v>13</v>
      </c>
      <c r="O401" s="451">
        <v>14</v>
      </c>
      <c r="P401" s="451">
        <v>15</v>
      </c>
      <c r="Q401" s="451">
        <v>16</v>
      </c>
      <c r="R401" s="451">
        <v>17</v>
      </c>
      <c r="S401" s="451">
        <v>18</v>
      </c>
      <c r="T401" s="237"/>
    </row>
    <row r="402" spans="1:23" s="493" customFormat="1" x14ac:dyDescent="0.2">
      <c r="A402" s="301" t="s">
        <v>3</v>
      </c>
      <c r="B402" s="316">
        <v>4175</v>
      </c>
      <c r="C402" s="452">
        <v>4175</v>
      </c>
      <c r="D402" s="452">
        <v>4175</v>
      </c>
      <c r="E402" s="452">
        <v>4175</v>
      </c>
      <c r="F402" s="452">
        <v>4175</v>
      </c>
      <c r="G402" s="462">
        <v>4175</v>
      </c>
      <c r="H402" s="316">
        <v>4175</v>
      </c>
      <c r="I402" s="452">
        <v>4175</v>
      </c>
      <c r="J402" s="452">
        <v>4175</v>
      </c>
      <c r="K402" s="452">
        <v>4175</v>
      </c>
      <c r="L402" s="452">
        <v>4175</v>
      </c>
      <c r="M402" s="462">
        <v>4175</v>
      </c>
      <c r="N402" s="452">
        <v>4175</v>
      </c>
      <c r="O402" s="452">
        <v>4175</v>
      </c>
      <c r="P402" s="317">
        <v>4175</v>
      </c>
      <c r="Q402" s="318">
        <v>4175</v>
      </c>
      <c r="R402" s="318">
        <v>4175</v>
      </c>
      <c r="S402" s="318">
        <v>4175</v>
      </c>
      <c r="T402" s="319">
        <v>4175</v>
      </c>
    </row>
    <row r="403" spans="1:23" s="493" customFormat="1" x14ac:dyDescent="0.2">
      <c r="A403" s="303" t="s">
        <v>6</v>
      </c>
      <c r="B403" s="320">
        <v>4305.333333333333</v>
      </c>
      <c r="C403" s="453">
        <v>4180</v>
      </c>
      <c r="D403" s="453">
        <v>4250</v>
      </c>
      <c r="E403" s="453">
        <v>4031.4285714285716</v>
      </c>
      <c r="F403" s="453">
        <v>4281.333333333333</v>
      </c>
      <c r="G403" s="463">
        <v>4375.333333333333</v>
      </c>
      <c r="H403" s="320">
        <v>4362.8571428571431</v>
      </c>
      <c r="I403" s="453">
        <v>4434</v>
      </c>
      <c r="J403" s="453">
        <v>4602.666666666667</v>
      </c>
      <c r="K403" s="453">
        <v>4235.5555555555557</v>
      </c>
      <c r="L403" s="453">
        <v>4475</v>
      </c>
      <c r="M403" s="463">
        <v>4312.1428571428569</v>
      </c>
      <c r="N403" s="453">
        <v>4332.666666666667</v>
      </c>
      <c r="O403" s="453">
        <v>4129.333333333333</v>
      </c>
      <c r="P403" s="321">
        <v>4344.666666666667</v>
      </c>
      <c r="Q403" s="321">
        <v>4251.818181818182</v>
      </c>
      <c r="R403" s="321">
        <v>4349.333333333333</v>
      </c>
      <c r="S403" s="321">
        <v>4371.25</v>
      </c>
      <c r="T403" s="261">
        <v>4324.308300395257</v>
      </c>
    </row>
    <row r="404" spans="1:23" s="493" customFormat="1" x14ac:dyDescent="0.2">
      <c r="A404" s="226" t="s">
        <v>7</v>
      </c>
      <c r="B404" s="322">
        <v>86.666666666666671</v>
      </c>
      <c r="C404" s="454">
        <v>87.5</v>
      </c>
      <c r="D404" s="454">
        <v>80</v>
      </c>
      <c r="E404" s="454">
        <v>100</v>
      </c>
      <c r="F404" s="454">
        <v>100</v>
      </c>
      <c r="G404" s="464">
        <v>100</v>
      </c>
      <c r="H404" s="322">
        <v>100</v>
      </c>
      <c r="I404" s="454">
        <v>100</v>
      </c>
      <c r="J404" s="454">
        <v>100</v>
      </c>
      <c r="K404" s="454">
        <v>77.777777777777771</v>
      </c>
      <c r="L404" s="454">
        <v>100</v>
      </c>
      <c r="M404" s="464">
        <v>92.857142857142861</v>
      </c>
      <c r="N404" s="454">
        <v>80</v>
      </c>
      <c r="O404" s="454">
        <v>93.333333333333329</v>
      </c>
      <c r="P404" s="323">
        <v>93.333333333333329</v>
      </c>
      <c r="Q404" s="324">
        <v>72.727272727272734</v>
      </c>
      <c r="R404" s="324">
        <v>80</v>
      </c>
      <c r="S404" s="324">
        <v>87.5</v>
      </c>
      <c r="T404" s="325">
        <v>86.56126482213439</v>
      </c>
    </row>
    <row r="405" spans="1:23" s="493" customFormat="1" x14ac:dyDescent="0.2">
      <c r="A405" s="226" t="s">
        <v>8</v>
      </c>
      <c r="B405" s="266">
        <v>7.8514454779535933E-2</v>
      </c>
      <c r="C405" s="455">
        <v>6.0409659314432824E-2</v>
      </c>
      <c r="D405" s="455">
        <v>6.5387497261743824E-2</v>
      </c>
      <c r="E405" s="455">
        <v>5.5504369166009863E-2</v>
      </c>
      <c r="F405" s="455">
        <v>3.9847761618877896E-2</v>
      </c>
      <c r="G405" s="465">
        <v>5.7213826121618107E-2</v>
      </c>
      <c r="H405" s="266">
        <v>5.388940696352626E-2</v>
      </c>
      <c r="I405" s="455">
        <v>5.4444516670962527E-2</v>
      </c>
      <c r="J405" s="455">
        <v>4.9566138057905704E-2</v>
      </c>
      <c r="K405" s="455">
        <v>7.9560688402219706E-2</v>
      </c>
      <c r="L405" s="455">
        <v>5.9391544647943564E-2</v>
      </c>
      <c r="M405" s="465">
        <v>4.8416306163374459E-2</v>
      </c>
      <c r="N405" s="455">
        <v>6.8345575056302801E-2</v>
      </c>
      <c r="O405" s="455">
        <v>5.0955256107617954E-2</v>
      </c>
      <c r="P405" s="267">
        <v>5.5685044515213451E-2</v>
      </c>
      <c r="Q405" s="326">
        <v>7.6552557410240515E-2</v>
      </c>
      <c r="R405" s="326">
        <v>5.8621208959846759E-2</v>
      </c>
      <c r="S405" s="326">
        <v>6.1266758405006408E-2</v>
      </c>
      <c r="T405" s="327">
        <v>6.5865877626406347E-2</v>
      </c>
    </row>
    <row r="406" spans="1:23" s="493" customFormat="1" x14ac:dyDescent="0.2">
      <c r="A406" s="303" t="s">
        <v>1</v>
      </c>
      <c r="B406" s="270">
        <f t="shared" ref="B406:T406" si="93">B403/B402*100-100</f>
        <v>3.121756487025948</v>
      </c>
      <c r="C406" s="271">
        <f t="shared" si="93"/>
        <v>0.11976047904191489</v>
      </c>
      <c r="D406" s="271">
        <f t="shared" si="93"/>
        <v>1.7964071856287518</v>
      </c>
      <c r="E406" s="271">
        <f t="shared" si="93"/>
        <v>-3.4388366124893111</v>
      </c>
      <c r="F406" s="271">
        <f t="shared" si="93"/>
        <v>2.5469061876247423</v>
      </c>
      <c r="G406" s="272">
        <f t="shared" si="93"/>
        <v>4.7984031936127707</v>
      </c>
      <c r="H406" s="270">
        <f t="shared" si="93"/>
        <v>4.4995722840034205</v>
      </c>
      <c r="I406" s="271">
        <f t="shared" si="93"/>
        <v>6.2035928143712624</v>
      </c>
      <c r="J406" s="271">
        <f t="shared" si="93"/>
        <v>10.24351297405191</v>
      </c>
      <c r="K406" s="271">
        <f t="shared" si="93"/>
        <v>1.450432468396528</v>
      </c>
      <c r="L406" s="271">
        <f t="shared" si="93"/>
        <v>7.1856287425149645</v>
      </c>
      <c r="M406" s="272">
        <f t="shared" si="93"/>
        <v>3.2848588537211185</v>
      </c>
      <c r="N406" s="456">
        <f t="shared" si="93"/>
        <v>3.776447105788435</v>
      </c>
      <c r="O406" s="271">
        <f t="shared" si="93"/>
        <v>-1.0938123752494988</v>
      </c>
      <c r="P406" s="271">
        <f t="shared" si="93"/>
        <v>4.0638722554890307</v>
      </c>
      <c r="Q406" s="271">
        <f t="shared" si="93"/>
        <v>1.8399564507348884</v>
      </c>
      <c r="R406" s="271">
        <f t="shared" si="93"/>
        <v>4.1756487025948132</v>
      </c>
      <c r="S406" s="271">
        <f t="shared" si="93"/>
        <v>4.7005988023952199</v>
      </c>
      <c r="T406" s="273">
        <f t="shared" si="93"/>
        <v>3.5762467160540581</v>
      </c>
    </row>
    <row r="407" spans="1:23" s="493" customFormat="1" ht="13.5" thickBot="1" x14ac:dyDescent="0.25">
      <c r="A407" s="226" t="s">
        <v>27</v>
      </c>
      <c r="B407" s="479">
        <f t="shared" ref="B407:T407" si="94">B403-B390</f>
        <v>-70</v>
      </c>
      <c r="C407" s="480">
        <f t="shared" si="94"/>
        <v>-230</v>
      </c>
      <c r="D407" s="480">
        <f t="shared" si="94"/>
        <v>-65.33333333333303</v>
      </c>
      <c r="E407" s="480">
        <f t="shared" si="94"/>
        <v>-270</v>
      </c>
      <c r="F407" s="480">
        <f t="shared" si="94"/>
        <v>-350</v>
      </c>
      <c r="G407" s="481">
        <f t="shared" si="94"/>
        <v>-118</v>
      </c>
      <c r="H407" s="479">
        <f t="shared" si="94"/>
        <v>32.190476190476147</v>
      </c>
      <c r="I407" s="480">
        <f t="shared" si="94"/>
        <v>129.88235294117658</v>
      </c>
      <c r="J407" s="480">
        <f t="shared" si="94"/>
        <v>169.13725490196066</v>
      </c>
      <c r="K407" s="480">
        <f t="shared" si="94"/>
        <v>-59.444444444444343</v>
      </c>
      <c r="L407" s="480">
        <f t="shared" si="94"/>
        <v>180.625</v>
      </c>
      <c r="M407" s="481">
        <f t="shared" si="94"/>
        <v>121.55462184873886</v>
      </c>
      <c r="N407" s="482">
        <f t="shared" si="94"/>
        <v>66.41666666666697</v>
      </c>
      <c r="O407" s="480">
        <f t="shared" si="94"/>
        <v>-106.91666666666697</v>
      </c>
      <c r="P407" s="480">
        <f t="shared" si="94"/>
        <v>28.41666666666697</v>
      </c>
      <c r="Q407" s="480">
        <f t="shared" si="94"/>
        <v>2.9292929292932968</v>
      </c>
      <c r="R407" s="480">
        <f t="shared" si="94"/>
        <v>-56.380952380952294</v>
      </c>
      <c r="S407" s="480">
        <f t="shared" si="94"/>
        <v>-125.80882352941171</v>
      </c>
      <c r="T407" s="483">
        <f t="shared" si="94"/>
        <v>-32.027577467338233</v>
      </c>
      <c r="U407" s="408"/>
      <c r="V407" s="409"/>
      <c r="W407" s="408"/>
    </row>
    <row r="408" spans="1:23" s="493" customFormat="1" x14ac:dyDescent="0.2">
      <c r="A408" s="308" t="s">
        <v>52</v>
      </c>
      <c r="B408" s="280">
        <v>65</v>
      </c>
      <c r="C408" s="281">
        <v>65</v>
      </c>
      <c r="D408" s="281">
        <v>65</v>
      </c>
      <c r="E408" s="281">
        <v>16</v>
      </c>
      <c r="F408" s="281">
        <v>65</v>
      </c>
      <c r="G408" s="282">
        <v>65</v>
      </c>
      <c r="H408" s="280">
        <v>64</v>
      </c>
      <c r="I408" s="281">
        <v>65</v>
      </c>
      <c r="J408" s="281">
        <v>65</v>
      </c>
      <c r="K408" s="281">
        <v>16</v>
      </c>
      <c r="L408" s="281">
        <v>65</v>
      </c>
      <c r="M408" s="282">
        <v>64</v>
      </c>
      <c r="N408" s="458">
        <v>65</v>
      </c>
      <c r="O408" s="281">
        <v>65</v>
      </c>
      <c r="P408" s="281">
        <v>65</v>
      </c>
      <c r="Q408" s="281">
        <v>16</v>
      </c>
      <c r="R408" s="281">
        <v>65</v>
      </c>
      <c r="S408" s="328">
        <v>65</v>
      </c>
      <c r="T408" s="329">
        <f>SUM(B408:S408)</f>
        <v>1021</v>
      </c>
      <c r="U408" s="493" t="s">
        <v>56</v>
      </c>
      <c r="V408" s="330">
        <f>T395-T408</f>
        <v>0</v>
      </c>
      <c r="W408" s="331">
        <f>V408/T395</f>
        <v>0</v>
      </c>
    </row>
    <row r="409" spans="1:23" s="493" customFormat="1" x14ac:dyDescent="0.2">
      <c r="A409" s="308" t="s">
        <v>28</v>
      </c>
      <c r="B409" s="231">
        <v>137.5</v>
      </c>
      <c r="C409" s="289">
        <v>137.5</v>
      </c>
      <c r="D409" s="289">
        <v>136.5</v>
      </c>
      <c r="E409" s="289">
        <v>137.5</v>
      </c>
      <c r="F409" s="289">
        <v>136.5</v>
      </c>
      <c r="G409" s="232">
        <v>135</v>
      </c>
      <c r="H409" s="231">
        <v>136.5</v>
      </c>
      <c r="I409" s="289">
        <v>136</v>
      </c>
      <c r="J409" s="289">
        <v>135</v>
      </c>
      <c r="K409" s="289">
        <v>137</v>
      </c>
      <c r="L409" s="289">
        <v>134</v>
      </c>
      <c r="M409" s="232">
        <v>135</v>
      </c>
      <c r="N409" s="459">
        <v>137.5</v>
      </c>
      <c r="O409" s="289">
        <v>137.5</v>
      </c>
      <c r="P409" s="289">
        <v>137</v>
      </c>
      <c r="Q409" s="289">
        <v>137</v>
      </c>
      <c r="R409" s="289">
        <v>134.5</v>
      </c>
      <c r="S409" s="289">
        <v>135</v>
      </c>
      <c r="T409" s="235"/>
      <c r="U409" s="493" t="s">
        <v>57</v>
      </c>
      <c r="V409" s="493">
        <v>136.06</v>
      </c>
    </row>
    <row r="410" spans="1:23" s="493" customFormat="1" ht="13.5" thickBot="1" x14ac:dyDescent="0.25">
      <c r="A410" s="311" t="s">
        <v>26</v>
      </c>
      <c r="B410" s="229">
        <f t="shared" ref="B410:S410" si="95">B409-B396</f>
        <v>0</v>
      </c>
      <c r="C410" s="230">
        <f t="shared" si="95"/>
        <v>0</v>
      </c>
      <c r="D410" s="230">
        <f t="shared" si="95"/>
        <v>0</v>
      </c>
      <c r="E410" s="230">
        <f t="shared" si="95"/>
        <v>0</v>
      </c>
      <c r="F410" s="230">
        <f t="shared" si="95"/>
        <v>0</v>
      </c>
      <c r="G410" s="466">
        <f t="shared" si="95"/>
        <v>0</v>
      </c>
      <c r="H410" s="229">
        <f t="shared" si="95"/>
        <v>0</v>
      </c>
      <c r="I410" s="230">
        <f t="shared" si="95"/>
        <v>0</v>
      </c>
      <c r="J410" s="230">
        <f t="shared" si="95"/>
        <v>0</v>
      </c>
      <c r="K410" s="230">
        <f t="shared" si="95"/>
        <v>0</v>
      </c>
      <c r="L410" s="230">
        <f t="shared" si="95"/>
        <v>0</v>
      </c>
      <c r="M410" s="466">
        <f t="shared" si="95"/>
        <v>0</v>
      </c>
      <c r="N410" s="460">
        <f t="shared" si="95"/>
        <v>0</v>
      </c>
      <c r="O410" s="230">
        <f t="shared" si="95"/>
        <v>0</v>
      </c>
      <c r="P410" s="230">
        <f t="shared" si="95"/>
        <v>0</v>
      </c>
      <c r="Q410" s="230">
        <f t="shared" si="95"/>
        <v>0</v>
      </c>
      <c r="R410" s="230">
        <f t="shared" si="95"/>
        <v>0</v>
      </c>
      <c r="S410" s="230">
        <f t="shared" si="95"/>
        <v>0</v>
      </c>
      <c r="T410" s="236"/>
      <c r="U410" s="493" t="s">
        <v>26</v>
      </c>
      <c r="V410" s="493">
        <f>V409-V396</f>
        <v>-6.0000000000002274E-2</v>
      </c>
    </row>
    <row r="412" spans="1:23" ht="13.5" thickBot="1" x14ac:dyDescent="0.25"/>
    <row r="413" spans="1:23" ht="13.5" thickBot="1" x14ac:dyDescent="0.25">
      <c r="A413" s="295" t="s">
        <v>151</v>
      </c>
      <c r="B413" s="539" t="s">
        <v>53</v>
      </c>
      <c r="C413" s="540"/>
      <c r="D413" s="540"/>
      <c r="E413" s="540"/>
      <c r="F413" s="540"/>
      <c r="G413" s="541"/>
      <c r="H413" s="539" t="s">
        <v>53</v>
      </c>
      <c r="I413" s="540"/>
      <c r="J413" s="540"/>
      <c r="K413" s="540"/>
      <c r="L413" s="540"/>
      <c r="M413" s="541"/>
      <c r="N413" s="539" t="s">
        <v>53</v>
      </c>
      <c r="O413" s="540"/>
      <c r="P413" s="540"/>
      <c r="Q413" s="540"/>
      <c r="R413" s="540"/>
      <c r="S413" s="541"/>
      <c r="T413" s="313" t="s">
        <v>0</v>
      </c>
      <c r="U413" s="494"/>
      <c r="V413" s="494"/>
      <c r="W413" s="494"/>
    </row>
    <row r="414" spans="1:23" x14ac:dyDescent="0.2">
      <c r="A414" s="226" t="s">
        <v>54</v>
      </c>
      <c r="B414" s="315">
        <v>1</v>
      </c>
      <c r="C414" s="451">
        <v>2</v>
      </c>
      <c r="D414" s="451">
        <v>3</v>
      </c>
      <c r="E414" s="451">
        <v>4</v>
      </c>
      <c r="F414" s="451">
        <v>5</v>
      </c>
      <c r="G414" s="461">
        <v>6</v>
      </c>
      <c r="H414" s="315">
        <v>7</v>
      </c>
      <c r="I414" s="451">
        <v>8</v>
      </c>
      <c r="J414" s="451">
        <v>9</v>
      </c>
      <c r="K414" s="451">
        <v>10</v>
      </c>
      <c r="L414" s="451">
        <v>11</v>
      </c>
      <c r="M414" s="461">
        <v>12</v>
      </c>
      <c r="N414" s="451">
        <v>13</v>
      </c>
      <c r="O414" s="451">
        <v>14</v>
      </c>
      <c r="P414" s="451">
        <v>15</v>
      </c>
      <c r="Q414" s="451">
        <v>16</v>
      </c>
      <c r="R414" s="451">
        <v>17</v>
      </c>
      <c r="S414" s="451">
        <v>18</v>
      </c>
      <c r="T414" s="237"/>
      <c r="U414" s="494"/>
      <c r="V414" s="494"/>
      <c r="W414" s="494"/>
    </row>
    <row r="415" spans="1:23" x14ac:dyDescent="0.2">
      <c r="A415" s="301" t="s">
        <v>3</v>
      </c>
      <c r="B415" s="316">
        <v>4190</v>
      </c>
      <c r="C415" s="452">
        <v>4190</v>
      </c>
      <c r="D415" s="452">
        <v>4190</v>
      </c>
      <c r="E415" s="452">
        <v>4190</v>
      </c>
      <c r="F415" s="452">
        <v>4190</v>
      </c>
      <c r="G415" s="462">
        <v>4190</v>
      </c>
      <c r="H415" s="316">
        <v>4190</v>
      </c>
      <c r="I415" s="452">
        <v>4190</v>
      </c>
      <c r="J415" s="452">
        <v>4190</v>
      </c>
      <c r="K415" s="452">
        <v>4190</v>
      </c>
      <c r="L415" s="452">
        <v>4190</v>
      </c>
      <c r="M415" s="462">
        <v>4190</v>
      </c>
      <c r="N415" s="452">
        <v>4190</v>
      </c>
      <c r="O415" s="452">
        <v>4190</v>
      </c>
      <c r="P415" s="317">
        <v>4190</v>
      </c>
      <c r="Q415" s="318">
        <v>4190</v>
      </c>
      <c r="R415" s="318">
        <v>4190</v>
      </c>
      <c r="S415" s="318">
        <v>4190</v>
      </c>
      <c r="T415" s="319">
        <v>4190</v>
      </c>
      <c r="U415" s="494"/>
      <c r="V415" s="494"/>
      <c r="W415" s="494"/>
    </row>
    <row r="416" spans="1:23" x14ac:dyDescent="0.2">
      <c r="A416" s="303" t="s">
        <v>6</v>
      </c>
      <c r="B416" s="320">
        <v>4449.333333333333</v>
      </c>
      <c r="C416" s="453">
        <v>4340.666666666667</v>
      </c>
      <c r="D416" s="453">
        <v>4429.166666666667</v>
      </c>
      <c r="E416" s="453">
        <v>4394.2857142857147</v>
      </c>
      <c r="F416" s="453">
        <v>4446.666666666667</v>
      </c>
      <c r="G416" s="463">
        <v>4392.666666666667</v>
      </c>
      <c r="H416" s="320">
        <v>4618</v>
      </c>
      <c r="I416" s="453">
        <v>4354.666666666667</v>
      </c>
      <c r="J416" s="453">
        <v>4720</v>
      </c>
      <c r="K416" s="453">
        <v>4556.666666666667</v>
      </c>
      <c r="L416" s="453">
        <v>4362.666666666667</v>
      </c>
      <c r="M416" s="463">
        <v>4510</v>
      </c>
      <c r="N416" s="453">
        <v>4323.333333333333</v>
      </c>
      <c r="O416" s="453">
        <v>4365.333333333333</v>
      </c>
      <c r="P416" s="321">
        <v>4578.666666666667</v>
      </c>
      <c r="Q416" s="321">
        <v>4285.5600000000004</v>
      </c>
      <c r="R416" s="321">
        <v>4360.666666666667</v>
      </c>
      <c r="S416" s="321">
        <v>4441.333333333333</v>
      </c>
      <c r="T416" s="261">
        <v>4446.2660944206009</v>
      </c>
      <c r="U416" s="494"/>
      <c r="V416" s="494"/>
      <c r="W416" s="494"/>
    </row>
    <row r="417" spans="1:23" x14ac:dyDescent="0.2">
      <c r="A417" s="226" t="s">
        <v>7</v>
      </c>
      <c r="B417" s="322">
        <v>80</v>
      </c>
      <c r="C417" s="454">
        <v>80</v>
      </c>
      <c r="D417" s="454">
        <v>91.666666666666671</v>
      </c>
      <c r="E417" s="454">
        <v>100</v>
      </c>
      <c r="F417" s="454">
        <v>93.333333333333329</v>
      </c>
      <c r="G417" s="464">
        <v>80</v>
      </c>
      <c r="H417" s="322">
        <v>100</v>
      </c>
      <c r="I417" s="454">
        <v>93.333333333333329</v>
      </c>
      <c r="J417" s="454">
        <v>100</v>
      </c>
      <c r="K417" s="454">
        <v>100</v>
      </c>
      <c r="L417" s="454">
        <v>93.333333333333329</v>
      </c>
      <c r="M417" s="464">
        <v>92.857142857142861</v>
      </c>
      <c r="N417" s="454">
        <v>86.666666666666671</v>
      </c>
      <c r="O417" s="454">
        <v>93.333333333333329</v>
      </c>
      <c r="P417" s="323">
        <v>100</v>
      </c>
      <c r="Q417" s="324">
        <v>72.727272727272734</v>
      </c>
      <c r="R417" s="324">
        <v>80</v>
      </c>
      <c r="S417" s="324">
        <v>86.666666666666671</v>
      </c>
      <c r="T417" s="325">
        <v>85.836909871244629</v>
      </c>
      <c r="U417" s="494"/>
      <c r="V417" s="494"/>
      <c r="W417" s="494"/>
    </row>
    <row r="418" spans="1:23" x14ac:dyDescent="0.2">
      <c r="A418" s="226" t="s">
        <v>8</v>
      </c>
      <c r="B418" s="266">
        <v>7.7824052763393992E-2</v>
      </c>
      <c r="C418" s="455">
        <v>6.2059864199395839E-2</v>
      </c>
      <c r="D418" s="455">
        <v>5.931697568964648E-2</v>
      </c>
      <c r="E418" s="455">
        <v>4.0542151542574886E-2</v>
      </c>
      <c r="F418" s="455">
        <v>4.7999432064713306E-2</v>
      </c>
      <c r="G418" s="465">
        <v>7.5757064794808746E-2</v>
      </c>
      <c r="H418" s="266">
        <v>3.8046060713218727E-2</v>
      </c>
      <c r="I418" s="455">
        <v>6.5816586784651021E-2</v>
      </c>
      <c r="J418" s="455">
        <v>5.054388800277991E-2</v>
      </c>
      <c r="K418" s="455">
        <v>4.8722240834957048E-2</v>
      </c>
      <c r="L418" s="455">
        <v>5.6205643860337197E-2</v>
      </c>
      <c r="M418" s="465">
        <v>6.2332640387345178E-2</v>
      </c>
      <c r="N418" s="455">
        <v>5.6529285539648338E-2</v>
      </c>
      <c r="O418" s="455">
        <v>6.1688777347578147E-2</v>
      </c>
      <c r="P418" s="267">
        <v>4.3343680348731657E-2</v>
      </c>
      <c r="Q418" s="326">
        <v>7.6552557410240515E-2</v>
      </c>
      <c r="R418" s="326">
        <v>7.6871437051086011E-2</v>
      </c>
      <c r="S418" s="326">
        <v>5.9683710155366776E-2</v>
      </c>
      <c r="T418" s="327">
        <v>6.4520074292848617E-2</v>
      </c>
      <c r="U418" s="494"/>
      <c r="V418" s="494"/>
      <c r="W418" s="494"/>
    </row>
    <row r="419" spans="1:23" x14ac:dyDescent="0.2">
      <c r="A419" s="303" t="s">
        <v>1</v>
      </c>
      <c r="B419" s="270">
        <f t="shared" ref="B419:T419" si="96">B416/B415*100-100</f>
        <v>6.1893396976929012</v>
      </c>
      <c r="C419" s="271">
        <f t="shared" si="96"/>
        <v>3.5958631662688987</v>
      </c>
      <c r="D419" s="271">
        <f t="shared" si="96"/>
        <v>5.7080350039777414</v>
      </c>
      <c r="E419" s="271">
        <f t="shared" si="96"/>
        <v>4.8755540402318616</v>
      </c>
      <c r="F419" s="271">
        <f t="shared" si="96"/>
        <v>6.1256961018297602</v>
      </c>
      <c r="G419" s="272">
        <f t="shared" si="96"/>
        <v>4.8369132856006587</v>
      </c>
      <c r="H419" s="270">
        <f t="shared" si="96"/>
        <v>10.214797136038186</v>
      </c>
      <c r="I419" s="271">
        <f t="shared" si="96"/>
        <v>3.9299920445505307</v>
      </c>
      <c r="J419" s="271">
        <f t="shared" si="96"/>
        <v>12.649164677804308</v>
      </c>
      <c r="K419" s="271">
        <f t="shared" si="96"/>
        <v>8.7509944311853616</v>
      </c>
      <c r="L419" s="271">
        <f t="shared" si="96"/>
        <v>4.1209228321400246</v>
      </c>
      <c r="M419" s="272">
        <f t="shared" si="96"/>
        <v>7.6372315035799545</v>
      </c>
      <c r="N419" s="456">
        <f t="shared" si="96"/>
        <v>3.182179793158312</v>
      </c>
      <c r="O419" s="271">
        <f t="shared" si="96"/>
        <v>4.1845664280031798</v>
      </c>
      <c r="P419" s="271">
        <f t="shared" si="96"/>
        <v>9.2760540970565017</v>
      </c>
      <c r="Q419" s="271">
        <f t="shared" si="96"/>
        <v>2.2806682577565738</v>
      </c>
      <c r="R419" s="271">
        <f t="shared" si="96"/>
        <v>4.0731901352426547</v>
      </c>
      <c r="S419" s="271">
        <f t="shared" si="96"/>
        <v>5.9984089101034215</v>
      </c>
      <c r="T419" s="273">
        <f t="shared" si="96"/>
        <v>6.1161359050262689</v>
      </c>
      <c r="U419" s="494"/>
      <c r="V419" s="494"/>
      <c r="W419" s="494"/>
    </row>
    <row r="420" spans="1:23" ht="13.5" thickBot="1" x14ac:dyDescent="0.25">
      <c r="A420" s="226" t="s">
        <v>27</v>
      </c>
      <c r="B420" s="479">
        <f t="shared" ref="B420:T420" si="97">B416-B403</f>
        <v>144</v>
      </c>
      <c r="C420" s="480">
        <f t="shared" si="97"/>
        <v>160.66666666666697</v>
      </c>
      <c r="D420" s="480">
        <f t="shared" si="97"/>
        <v>179.16666666666697</v>
      </c>
      <c r="E420" s="480">
        <f t="shared" si="97"/>
        <v>362.85714285714312</v>
      </c>
      <c r="F420" s="480">
        <f t="shared" si="97"/>
        <v>165.33333333333394</v>
      </c>
      <c r="G420" s="481">
        <f t="shared" si="97"/>
        <v>17.33333333333394</v>
      </c>
      <c r="H420" s="479">
        <f t="shared" si="97"/>
        <v>255.14285714285688</v>
      </c>
      <c r="I420" s="480">
        <f t="shared" si="97"/>
        <v>-79.33333333333303</v>
      </c>
      <c r="J420" s="480">
        <f t="shared" si="97"/>
        <v>117.33333333333303</v>
      </c>
      <c r="K420" s="480">
        <f t="shared" si="97"/>
        <v>321.11111111111131</v>
      </c>
      <c r="L420" s="480">
        <f t="shared" si="97"/>
        <v>-112.33333333333303</v>
      </c>
      <c r="M420" s="481">
        <f t="shared" si="97"/>
        <v>197.85714285714312</v>
      </c>
      <c r="N420" s="482">
        <f t="shared" si="97"/>
        <v>-9.3333333333339397</v>
      </c>
      <c r="O420" s="480">
        <f t="shared" si="97"/>
        <v>236</v>
      </c>
      <c r="P420" s="480">
        <f t="shared" si="97"/>
        <v>234</v>
      </c>
      <c r="Q420" s="480">
        <f t="shared" si="97"/>
        <v>33.741818181818417</v>
      </c>
      <c r="R420" s="480">
        <f t="shared" si="97"/>
        <v>11.33333333333394</v>
      </c>
      <c r="S420" s="480">
        <f t="shared" si="97"/>
        <v>70.08333333333303</v>
      </c>
      <c r="T420" s="483">
        <f t="shared" si="97"/>
        <v>121.9577940253439</v>
      </c>
      <c r="U420" s="408"/>
      <c r="V420" s="409"/>
      <c r="W420" s="408"/>
    </row>
    <row r="421" spans="1:23" x14ac:dyDescent="0.2">
      <c r="A421" s="308" t="s">
        <v>52</v>
      </c>
      <c r="B421" s="280">
        <v>65</v>
      </c>
      <c r="C421" s="281">
        <v>65</v>
      </c>
      <c r="D421" s="281">
        <v>65</v>
      </c>
      <c r="E421" s="281">
        <v>16</v>
      </c>
      <c r="F421" s="281">
        <v>65</v>
      </c>
      <c r="G421" s="282">
        <v>65</v>
      </c>
      <c r="H421" s="280">
        <v>64</v>
      </c>
      <c r="I421" s="281">
        <v>65</v>
      </c>
      <c r="J421" s="281">
        <v>65</v>
      </c>
      <c r="K421" s="281">
        <v>16</v>
      </c>
      <c r="L421" s="281">
        <v>65</v>
      </c>
      <c r="M421" s="282">
        <v>64</v>
      </c>
      <c r="N421" s="458">
        <v>65</v>
      </c>
      <c r="O421" s="281">
        <v>65</v>
      </c>
      <c r="P421" s="281">
        <v>65</v>
      </c>
      <c r="Q421" s="281">
        <v>16</v>
      </c>
      <c r="R421" s="281">
        <v>65</v>
      </c>
      <c r="S421" s="328">
        <v>65</v>
      </c>
      <c r="T421" s="329">
        <f>SUM(B421:S421)</f>
        <v>1021</v>
      </c>
      <c r="U421" s="494" t="s">
        <v>56</v>
      </c>
      <c r="V421" s="330">
        <f>T408-T421</f>
        <v>0</v>
      </c>
      <c r="W421" s="331">
        <f>V421/T408</f>
        <v>0</v>
      </c>
    </row>
    <row r="422" spans="1:23" x14ac:dyDescent="0.2">
      <c r="A422" s="308" t="s">
        <v>28</v>
      </c>
      <c r="B422" s="231">
        <v>138</v>
      </c>
      <c r="C422" s="289">
        <v>138.5</v>
      </c>
      <c r="D422" s="289">
        <v>137.5</v>
      </c>
      <c r="E422" s="289">
        <v>138.5</v>
      </c>
      <c r="F422" s="289">
        <v>137.5</v>
      </c>
      <c r="G422" s="232">
        <v>136</v>
      </c>
      <c r="H422" s="231">
        <v>137</v>
      </c>
      <c r="I422" s="289">
        <v>137</v>
      </c>
      <c r="J422" s="289">
        <v>135.5</v>
      </c>
      <c r="K422" s="289">
        <v>137.5</v>
      </c>
      <c r="L422" s="289">
        <v>135</v>
      </c>
      <c r="M422" s="232">
        <v>135.5</v>
      </c>
      <c r="N422" s="459">
        <v>138.5</v>
      </c>
      <c r="O422" s="289">
        <v>138.5</v>
      </c>
      <c r="P422" s="289">
        <v>137.5</v>
      </c>
      <c r="Q422" s="289">
        <v>138</v>
      </c>
      <c r="R422" s="289">
        <v>135.5</v>
      </c>
      <c r="S422" s="289">
        <v>136</v>
      </c>
      <c r="T422" s="235"/>
      <c r="U422" s="494" t="s">
        <v>57</v>
      </c>
      <c r="V422" s="494">
        <v>136.1</v>
      </c>
      <c r="W422" s="494"/>
    </row>
    <row r="423" spans="1:23" ht="13.5" thickBot="1" x14ac:dyDescent="0.25">
      <c r="A423" s="311" t="s">
        <v>26</v>
      </c>
      <c r="B423" s="229">
        <f t="shared" ref="B423:S423" si="98">B422-B409</f>
        <v>0.5</v>
      </c>
      <c r="C423" s="230">
        <f t="shared" si="98"/>
        <v>1</v>
      </c>
      <c r="D423" s="230">
        <f t="shared" si="98"/>
        <v>1</v>
      </c>
      <c r="E423" s="230">
        <f t="shared" si="98"/>
        <v>1</v>
      </c>
      <c r="F423" s="230">
        <f t="shared" si="98"/>
        <v>1</v>
      </c>
      <c r="G423" s="466">
        <f t="shared" si="98"/>
        <v>1</v>
      </c>
      <c r="H423" s="229">
        <f t="shared" si="98"/>
        <v>0.5</v>
      </c>
      <c r="I423" s="230">
        <f t="shared" si="98"/>
        <v>1</v>
      </c>
      <c r="J423" s="230">
        <f t="shared" si="98"/>
        <v>0.5</v>
      </c>
      <c r="K423" s="230">
        <f t="shared" si="98"/>
        <v>0.5</v>
      </c>
      <c r="L423" s="230">
        <f t="shared" si="98"/>
        <v>1</v>
      </c>
      <c r="M423" s="466">
        <f t="shared" si="98"/>
        <v>0.5</v>
      </c>
      <c r="N423" s="460">
        <f t="shared" si="98"/>
        <v>1</v>
      </c>
      <c r="O423" s="230">
        <f t="shared" si="98"/>
        <v>1</v>
      </c>
      <c r="P423" s="230">
        <f t="shared" si="98"/>
        <v>0.5</v>
      </c>
      <c r="Q423" s="230">
        <f t="shared" si="98"/>
        <v>1</v>
      </c>
      <c r="R423" s="230">
        <f t="shared" si="98"/>
        <v>1</v>
      </c>
      <c r="S423" s="230">
        <f t="shared" si="98"/>
        <v>1</v>
      </c>
      <c r="T423" s="236"/>
      <c r="U423" s="494" t="s">
        <v>26</v>
      </c>
      <c r="V423" s="494">
        <f>V422-V409</f>
        <v>3.9999999999992042E-2</v>
      </c>
      <c r="W423" s="494"/>
    </row>
    <row r="424" spans="1:23" x14ac:dyDescent="0.2">
      <c r="B424" s="288">
        <v>138</v>
      </c>
      <c r="C424" s="495"/>
      <c r="D424" s="495"/>
      <c r="E424" s="495"/>
      <c r="F424" s="495"/>
      <c r="G424" s="495"/>
      <c r="H424" s="495"/>
      <c r="I424" s="495"/>
      <c r="J424" s="495"/>
      <c r="K424" s="495"/>
      <c r="L424" s="495"/>
      <c r="M424" s="495">
        <v>135.5</v>
      </c>
      <c r="N424" s="495"/>
      <c r="O424" s="495"/>
      <c r="P424" s="495"/>
      <c r="Q424" s="495"/>
      <c r="R424" s="495"/>
      <c r="S424" s="495"/>
    </row>
    <row r="425" spans="1:23" ht="13.5" thickBot="1" x14ac:dyDescent="0.25"/>
    <row r="426" spans="1:23" ht="13.5" thickBot="1" x14ac:dyDescent="0.25">
      <c r="A426" s="295" t="s">
        <v>154</v>
      </c>
      <c r="B426" s="539" t="s">
        <v>53</v>
      </c>
      <c r="C426" s="540"/>
      <c r="D426" s="540"/>
      <c r="E426" s="540"/>
      <c r="F426" s="540"/>
      <c r="G426" s="541"/>
      <c r="H426" s="539" t="s">
        <v>53</v>
      </c>
      <c r="I426" s="540"/>
      <c r="J426" s="540"/>
      <c r="K426" s="540"/>
      <c r="L426" s="540"/>
      <c r="M426" s="541"/>
      <c r="N426" s="539" t="s">
        <v>53</v>
      </c>
      <c r="O426" s="540"/>
      <c r="P426" s="540"/>
      <c r="Q426" s="540"/>
      <c r="R426" s="540"/>
      <c r="S426" s="541"/>
      <c r="T426" s="313" t="s">
        <v>0</v>
      </c>
    </row>
    <row r="427" spans="1:23" x14ac:dyDescent="0.2">
      <c r="A427" s="226" t="s">
        <v>54</v>
      </c>
      <c r="B427" s="315">
        <v>1</v>
      </c>
      <c r="C427" s="451">
        <v>2</v>
      </c>
      <c r="D427" s="451">
        <v>3</v>
      </c>
      <c r="E427" s="451">
        <v>4</v>
      </c>
      <c r="F427" s="451">
        <v>5</v>
      </c>
      <c r="G427" s="461">
        <v>6</v>
      </c>
      <c r="H427" s="315">
        <v>7</v>
      </c>
      <c r="I427" s="451">
        <v>8</v>
      </c>
      <c r="J427" s="451">
        <v>9</v>
      </c>
      <c r="K427" s="451">
        <v>10</v>
      </c>
      <c r="L427" s="451">
        <v>11</v>
      </c>
      <c r="M427" s="461">
        <v>12</v>
      </c>
      <c r="N427" s="451">
        <v>13</v>
      </c>
      <c r="O427" s="451">
        <v>14</v>
      </c>
      <c r="P427" s="451">
        <v>15</v>
      </c>
      <c r="Q427" s="451">
        <v>16</v>
      </c>
      <c r="R427" s="451">
        <v>17</v>
      </c>
      <c r="S427" s="451">
        <v>18</v>
      </c>
      <c r="T427" s="237"/>
    </row>
    <row r="428" spans="1:23" x14ac:dyDescent="0.2">
      <c r="A428" s="301" t="s">
        <v>3</v>
      </c>
      <c r="B428" s="316">
        <v>4205</v>
      </c>
      <c r="C428" s="452">
        <v>4205</v>
      </c>
      <c r="D428" s="452">
        <v>4205</v>
      </c>
      <c r="E428" s="452">
        <v>4205</v>
      </c>
      <c r="F428" s="452">
        <v>4205</v>
      </c>
      <c r="G428" s="462">
        <v>4205</v>
      </c>
      <c r="H428" s="316">
        <v>4205</v>
      </c>
      <c r="I428" s="452">
        <v>4205</v>
      </c>
      <c r="J428" s="452">
        <v>4205</v>
      </c>
      <c r="K428" s="452">
        <v>4205</v>
      </c>
      <c r="L428" s="452">
        <v>4205</v>
      </c>
      <c r="M428" s="462">
        <v>4205</v>
      </c>
      <c r="N428" s="452">
        <v>4205</v>
      </c>
      <c r="O428" s="452">
        <v>4205</v>
      </c>
      <c r="P428" s="317">
        <v>4205</v>
      </c>
      <c r="Q428" s="318">
        <v>4205</v>
      </c>
      <c r="R428" s="318">
        <v>4205</v>
      </c>
      <c r="S428" s="318">
        <v>4205</v>
      </c>
      <c r="T428" s="319">
        <v>4205</v>
      </c>
    </row>
    <row r="429" spans="1:23" x14ac:dyDescent="0.2">
      <c r="A429" s="303" t="s">
        <v>6</v>
      </c>
      <c r="B429" s="320">
        <v>4434.375</v>
      </c>
      <c r="C429" s="453">
        <v>4381.875</v>
      </c>
      <c r="D429" s="453">
        <v>4598.125</v>
      </c>
      <c r="E429" s="453">
        <v>4523.75</v>
      </c>
      <c r="F429" s="453">
        <v>4423.5714285714284</v>
      </c>
      <c r="G429" s="463">
        <v>4451.875</v>
      </c>
      <c r="H429" s="320">
        <v>4534.1176470588234</v>
      </c>
      <c r="I429" s="453">
        <v>4543.333333333333</v>
      </c>
      <c r="J429" s="453">
        <v>4721.4285714285716</v>
      </c>
      <c r="K429" s="453">
        <v>4645</v>
      </c>
      <c r="L429" s="453">
        <v>4579.375</v>
      </c>
      <c r="M429" s="463">
        <v>4455.333333333333</v>
      </c>
      <c r="N429" s="453">
        <v>4452.8571428571431</v>
      </c>
      <c r="O429" s="453">
        <v>4504</v>
      </c>
      <c r="P429" s="321">
        <v>4564</v>
      </c>
      <c r="Q429" s="321">
        <v>4487.5</v>
      </c>
      <c r="R429" s="321">
        <v>4166.363636363636</v>
      </c>
      <c r="S429" s="321">
        <v>4192.2448979591836</v>
      </c>
      <c r="T429" s="261">
        <v>4416.3607594936711</v>
      </c>
    </row>
    <row r="430" spans="1:23" x14ac:dyDescent="0.2">
      <c r="A430" s="226" t="s">
        <v>7</v>
      </c>
      <c r="B430" s="322">
        <v>87.5</v>
      </c>
      <c r="C430" s="454">
        <v>68.75</v>
      </c>
      <c r="D430" s="454">
        <v>87.5</v>
      </c>
      <c r="E430" s="454">
        <v>87.5</v>
      </c>
      <c r="F430" s="454">
        <v>85.714285714285708</v>
      </c>
      <c r="G430" s="464">
        <v>100</v>
      </c>
      <c r="H430" s="322">
        <v>100</v>
      </c>
      <c r="I430" s="454">
        <v>80</v>
      </c>
      <c r="J430" s="454">
        <v>78.571428571428569</v>
      </c>
      <c r="K430" s="454">
        <v>100</v>
      </c>
      <c r="L430" s="454">
        <v>87.5</v>
      </c>
      <c r="M430" s="464">
        <v>80</v>
      </c>
      <c r="N430" s="454">
        <v>78.571428571428569</v>
      </c>
      <c r="O430" s="454">
        <v>93.333333333333329</v>
      </c>
      <c r="P430" s="323">
        <v>86.666666666666671</v>
      </c>
      <c r="Q430" s="324">
        <v>75</v>
      </c>
      <c r="R430" s="324">
        <v>88.63636363636364</v>
      </c>
      <c r="S430" s="324">
        <v>87.755102040816325</v>
      </c>
      <c r="T430" s="325">
        <v>79.113924050632917</v>
      </c>
    </row>
    <row r="431" spans="1:23" x14ac:dyDescent="0.2">
      <c r="A431" s="226" t="s">
        <v>8</v>
      </c>
      <c r="B431" s="266">
        <v>5.8951639138524858E-2</v>
      </c>
      <c r="C431" s="455">
        <v>8.181205880434779E-2</v>
      </c>
      <c r="D431" s="455">
        <v>6.1393413169664658E-2</v>
      </c>
      <c r="E431" s="455">
        <v>6.2990526733857105E-2</v>
      </c>
      <c r="F431" s="455">
        <v>6.8656256035401458E-2</v>
      </c>
      <c r="G431" s="465">
        <v>5.6403882718162338E-2</v>
      </c>
      <c r="H431" s="266">
        <v>5.5311395915246114E-2</v>
      </c>
      <c r="I431" s="455">
        <v>6.7910000747579843E-2</v>
      </c>
      <c r="J431" s="455">
        <v>7.015884003245787E-2</v>
      </c>
      <c r="K431" s="455">
        <v>5.9681017333171632E-2</v>
      </c>
      <c r="L431" s="455">
        <v>7.3841288250034026E-2</v>
      </c>
      <c r="M431" s="465">
        <v>7.1607984707974692E-2</v>
      </c>
      <c r="N431" s="455">
        <v>6.8656508320771567E-2</v>
      </c>
      <c r="O431" s="455">
        <v>5.2651891503357418E-2</v>
      </c>
      <c r="P431" s="267">
        <v>5.3411565241691814E-2</v>
      </c>
      <c r="Q431" s="326">
        <v>7.30272660563583E-2</v>
      </c>
      <c r="R431" s="326">
        <v>6.2364853586725486E-2</v>
      </c>
      <c r="S431" s="326">
        <v>6.4519500236177529E-2</v>
      </c>
      <c r="T431" s="327">
        <v>7.5208605354291816E-2</v>
      </c>
    </row>
    <row r="432" spans="1:23" x14ac:dyDescent="0.2">
      <c r="A432" s="303" t="s">
        <v>1</v>
      </c>
      <c r="B432" s="270">
        <f t="shared" ref="B432:T432" si="99">B429/B428*100-100</f>
        <v>5.4548156956004732</v>
      </c>
      <c r="C432" s="271">
        <f t="shared" si="99"/>
        <v>4.20630202140309</v>
      </c>
      <c r="D432" s="271">
        <f t="shared" si="99"/>
        <v>9.348989298454228</v>
      </c>
      <c r="E432" s="271">
        <f t="shared" si="99"/>
        <v>7.5802615933412625</v>
      </c>
      <c r="F432" s="271">
        <f t="shared" si="99"/>
        <v>5.1978936640054201</v>
      </c>
      <c r="G432" s="272">
        <f t="shared" si="99"/>
        <v>5.870986920332939</v>
      </c>
      <c r="H432" s="270">
        <f t="shared" si="99"/>
        <v>7.8268168147163806</v>
      </c>
      <c r="I432" s="271">
        <f t="shared" si="99"/>
        <v>8.0459770114942586</v>
      </c>
      <c r="J432" s="271">
        <f t="shared" si="99"/>
        <v>12.281297774757945</v>
      </c>
      <c r="K432" s="271">
        <f t="shared" si="99"/>
        <v>10.463733650416174</v>
      </c>
      <c r="L432" s="271">
        <f t="shared" si="99"/>
        <v>8.9030915576694412</v>
      </c>
      <c r="M432" s="272">
        <f t="shared" si="99"/>
        <v>5.9532302814110096</v>
      </c>
      <c r="N432" s="456">
        <f t="shared" si="99"/>
        <v>5.8943434686597556</v>
      </c>
      <c r="O432" s="271">
        <f t="shared" si="99"/>
        <v>7.1105826397146217</v>
      </c>
      <c r="P432" s="271">
        <f t="shared" si="99"/>
        <v>8.537455410225931</v>
      </c>
      <c r="Q432" s="271">
        <f t="shared" si="99"/>
        <v>6.718192627824024</v>
      </c>
      <c r="R432" s="271">
        <f t="shared" si="99"/>
        <v>-0.91881958707166689</v>
      </c>
      <c r="S432" s="271">
        <f t="shared" si="99"/>
        <v>-0.30333179645222685</v>
      </c>
      <c r="T432" s="273">
        <f t="shared" si="99"/>
        <v>5.0264152079351021</v>
      </c>
    </row>
    <row r="433" spans="1:23" ht="13.5" thickBot="1" x14ac:dyDescent="0.25">
      <c r="A433" s="226" t="s">
        <v>27</v>
      </c>
      <c r="B433" s="479">
        <f t="shared" ref="B433:T433" si="100">B429-B416</f>
        <v>-14.95833333333303</v>
      </c>
      <c r="C433" s="480">
        <f t="shared" si="100"/>
        <v>41.20833333333303</v>
      </c>
      <c r="D433" s="480">
        <f t="shared" si="100"/>
        <v>168.95833333333303</v>
      </c>
      <c r="E433" s="480">
        <f t="shared" si="100"/>
        <v>129.46428571428532</v>
      </c>
      <c r="F433" s="480">
        <f t="shared" si="100"/>
        <v>-23.095238095238528</v>
      </c>
      <c r="G433" s="481">
        <f t="shared" si="100"/>
        <v>59.20833333333303</v>
      </c>
      <c r="H433" s="479">
        <f t="shared" si="100"/>
        <v>-83.882352941176578</v>
      </c>
      <c r="I433" s="480">
        <f t="shared" si="100"/>
        <v>188.66666666666606</v>
      </c>
      <c r="J433" s="480">
        <f t="shared" si="100"/>
        <v>1.4285714285715585</v>
      </c>
      <c r="K433" s="480">
        <f t="shared" si="100"/>
        <v>88.33333333333303</v>
      </c>
      <c r="L433" s="480">
        <f t="shared" si="100"/>
        <v>216.70833333333303</v>
      </c>
      <c r="M433" s="481">
        <f t="shared" si="100"/>
        <v>-54.66666666666697</v>
      </c>
      <c r="N433" s="482">
        <f t="shared" si="100"/>
        <v>129.52380952381009</v>
      </c>
      <c r="O433" s="480">
        <f t="shared" si="100"/>
        <v>138.66666666666697</v>
      </c>
      <c r="P433" s="480">
        <f t="shared" si="100"/>
        <v>-14.66666666666697</v>
      </c>
      <c r="Q433" s="480">
        <f t="shared" si="100"/>
        <v>201.9399999999996</v>
      </c>
      <c r="R433" s="480">
        <f t="shared" si="100"/>
        <v>-194.30303030303094</v>
      </c>
      <c r="S433" s="480">
        <f t="shared" si="100"/>
        <v>-249.08843537414941</v>
      </c>
      <c r="T433" s="483">
        <f t="shared" si="100"/>
        <v>-29.905334926929754</v>
      </c>
    </row>
    <row r="434" spans="1:23" x14ac:dyDescent="0.2">
      <c r="A434" s="308" t="s">
        <v>52</v>
      </c>
      <c r="B434" s="280">
        <v>65</v>
      </c>
      <c r="C434" s="281">
        <v>64</v>
      </c>
      <c r="D434" s="281">
        <v>65</v>
      </c>
      <c r="E434" s="281">
        <v>16</v>
      </c>
      <c r="F434" s="281">
        <v>65</v>
      </c>
      <c r="G434" s="282">
        <v>65</v>
      </c>
      <c r="H434" s="280">
        <v>64</v>
      </c>
      <c r="I434" s="281">
        <v>65</v>
      </c>
      <c r="J434" s="281">
        <v>65</v>
      </c>
      <c r="K434" s="281">
        <v>16</v>
      </c>
      <c r="L434" s="281">
        <v>65</v>
      </c>
      <c r="M434" s="282">
        <v>64</v>
      </c>
      <c r="N434" s="458">
        <v>65</v>
      </c>
      <c r="O434" s="281">
        <v>64</v>
      </c>
      <c r="P434" s="281">
        <v>65</v>
      </c>
      <c r="Q434" s="281">
        <v>16</v>
      </c>
      <c r="R434" s="281">
        <v>65</v>
      </c>
      <c r="S434" s="328">
        <v>65</v>
      </c>
      <c r="T434" s="329">
        <f>SUM(B434:S434)</f>
        <v>1019</v>
      </c>
      <c r="U434" s="497" t="s">
        <v>56</v>
      </c>
      <c r="V434" s="330">
        <f>T421-T434</f>
        <v>2</v>
      </c>
      <c r="W434" s="331">
        <f>V434/T421</f>
        <v>1.9588638589618022E-3</v>
      </c>
    </row>
    <row r="435" spans="1:23" x14ac:dyDescent="0.2">
      <c r="A435" s="308" t="s">
        <v>28</v>
      </c>
      <c r="B435" s="231">
        <v>138</v>
      </c>
      <c r="C435" s="289">
        <v>138.5</v>
      </c>
      <c r="D435" s="289">
        <v>137.5</v>
      </c>
      <c r="E435" s="289">
        <v>138.5</v>
      </c>
      <c r="F435" s="289">
        <v>137.5</v>
      </c>
      <c r="G435" s="232">
        <v>136</v>
      </c>
      <c r="H435" s="231">
        <v>137</v>
      </c>
      <c r="I435" s="289">
        <v>137</v>
      </c>
      <c r="J435" s="289">
        <v>135.5</v>
      </c>
      <c r="K435" s="289">
        <v>137.5</v>
      </c>
      <c r="L435" s="289">
        <v>135</v>
      </c>
      <c r="M435" s="232">
        <v>135.5</v>
      </c>
      <c r="N435" s="459">
        <v>138.5</v>
      </c>
      <c r="O435" s="289">
        <v>138.5</v>
      </c>
      <c r="P435" s="289">
        <v>137.5</v>
      </c>
      <c r="Q435" s="289">
        <v>138</v>
      </c>
      <c r="R435" s="289">
        <v>135.5</v>
      </c>
      <c r="S435" s="289">
        <v>136</v>
      </c>
      <c r="T435" s="235"/>
      <c r="U435" s="497" t="s">
        <v>57</v>
      </c>
      <c r="V435" s="497">
        <v>136.9</v>
      </c>
      <c r="W435" s="497"/>
    </row>
    <row r="436" spans="1:23" ht="13.5" thickBot="1" x14ac:dyDescent="0.25">
      <c r="A436" s="311" t="s">
        <v>26</v>
      </c>
      <c r="B436" s="229">
        <f t="shared" ref="B436:S436" si="101">B435-B422</f>
        <v>0</v>
      </c>
      <c r="C436" s="230">
        <f t="shared" si="101"/>
        <v>0</v>
      </c>
      <c r="D436" s="230">
        <f t="shared" si="101"/>
        <v>0</v>
      </c>
      <c r="E436" s="230">
        <f t="shared" si="101"/>
        <v>0</v>
      </c>
      <c r="F436" s="230">
        <f t="shared" si="101"/>
        <v>0</v>
      </c>
      <c r="G436" s="466">
        <f t="shared" si="101"/>
        <v>0</v>
      </c>
      <c r="H436" s="229">
        <f t="shared" si="101"/>
        <v>0</v>
      </c>
      <c r="I436" s="230">
        <f t="shared" si="101"/>
        <v>0</v>
      </c>
      <c r="J436" s="230">
        <f t="shared" si="101"/>
        <v>0</v>
      </c>
      <c r="K436" s="230">
        <f t="shared" si="101"/>
        <v>0</v>
      </c>
      <c r="L436" s="230">
        <f t="shared" si="101"/>
        <v>0</v>
      </c>
      <c r="M436" s="466">
        <f t="shared" si="101"/>
        <v>0</v>
      </c>
      <c r="N436" s="460">
        <f t="shared" si="101"/>
        <v>0</v>
      </c>
      <c r="O436" s="230">
        <f t="shared" si="101"/>
        <v>0</v>
      </c>
      <c r="P436" s="230">
        <f t="shared" si="101"/>
        <v>0</v>
      </c>
      <c r="Q436" s="230">
        <f t="shared" si="101"/>
        <v>0</v>
      </c>
      <c r="R436" s="230">
        <f t="shared" si="101"/>
        <v>0</v>
      </c>
      <c r="S436" s="230">
        <f t="shared" si="101"/>
        <v>0</v>
      </c>
      <c r="T436" s="236"/>
      <c r="U436" s="497" t="s">
        <v>26</v>
      </c>
      <c r="V436" s="497">
        <f>V435-V422</f>
        <v>0.80000000000001137</v>
      </c>
      <c r="W436" s="497"/>
    </row>
    <row r="438" spans="1:23" ht="13.5" thickBot="1" x14ac:dyDescent="0.25"/>
    <row r="439" spans="1:23" s="498" customFormat="1" ht="13.5" thickBot="1" x14ac:dyDescent="0.25">
      <c r="A439" s="295" t="s">
        <v>155</v>
      </c>
      <c r="B439" s="539" t="s">
        <v>53</v>
      </c>
      <c r="C439" s="540"/>
      <c r="D439" s="540"/>
      <c r="E439" s="540"/>
      <c r="F439" s="540"/>
      <c r="G439" s="541"/>
      <c r="H439" s="539" t="s">
        <v>53</v>
      </c>
      <c r="I439" s="540"/>
      <c r="J439" s="540"/>
      <c r="K439" s="540"/>
      <c r="L439" s="540"/>
      <c r="M439" s="541"/>
      <c r="N439" s="539" t="s">
        <v>53</v>
      </c>
      <c r="O439" s="540"/>
      <c r="P439" s="540"/>
      <c r="Q439" s="540"/>
      <c r="R439" s="540"/>
      <c r="S439" s="541"/>
      <c r="T439" s="313" t="s">
        <v>0</v>
      </c>
    </row>
    <row r="440" spans="1:23" s="498" customFormat="1" x14ac:dyDescent="0.2">
      <c r="A440" s="226" t="s">
        <v>54</v>
      </c>
      <c r="B440" s="315">
        <v>1</v>
      </c>
      <c r="C440" s="451">
        <v>2</v>
      </c>
      <c r="D440" s="451">
        <v>3</v>
      </c>
      <c r="E440" s="451">
        <v>4</v>
      </c>
      <c r="F440" s="451">
        <v>5</v>
      </c>
      <c r="G440" s="461">
        <v>6</v>
      </c>
      <c r="H440" s="315">
        <v>7</v>
      </c>
      <c r="I440" s="451">
        <v>8</v>
      </c>
      <c r="J440" s="451">
        <v>9</v>
      </c>
      <c r="K440" s="451">
        <v>10</v>
      </c>
      <c r="L440" s="451">
        <v>11</v>
      </c>
      <c r="M440" s="461">
        <v>12</v>
      </c>
      <c r="N440" s="451">
        <v>13</v>
      </c>
      <c r="O440" s="451">
        <v>14</v>
      </c>
      <c r="P440" s="451">
        <v>15</v>
      </c>
      <c r="Q440" s="451">
        <v>16</v>
      </c>
      <c r="R440" s="451">
        <v>17</v>
      </c>
      <c r="S440" s="451">
        <v>18</v>
      </c>
      <c r="T440" s="237"/>
    </row>
    <row r="441" spans="1:23" s="498" customFormat="1" x14ac:dyDescent="0.2">
      <c r="A441" s="301" t="s">
        <v>3</v>
      </c>
      <c r="B441" s="316">
        <v>4220</v>
      </c>
      <c r="C441" s="452">
        <v>4220</v>
      </c>
      <c r="D441" s="452">
        <v>4220</v>
      </c>
      <c r="E441" s="452">
        <v>4220</v>
      </c>
      <c r="F441" s="452">
        <v>4220</v>
      </c>
      <c r="G441" s="462">
        <v>4220</v>
      </c>
      <c r="H441" s="316">
        <v>4220</v>
      </c>
      <c r="I441" s="452">
        <v>4220</v>
      </c>
      <c r="J441" s="452">
        <v>4220</v>
      </c>
      <c r="K441" s="452">
        <v>4220</v>
      </c>
      <c r="L441" s="452">
        <v>4220</v>
      </c>
      <c r="M441" s="462">
        <v>4220</v>
      </c>
      <c r="N441" s="452">
        <v>4220</v>
      </c>
      <c r="O441" s="452">
        <v>4220</v>
      </c>
      <c r="P441" s="317">
        <v>4220</v>
      </c>
      <c r="Q441" s="318">
        <v>4220</v>
      </c>
      <c r="R441" s="318">
        <v>4220</v>
      </c>
      <c r="S441" s="318">
        <v>4220</v>
      </c>
      <c r="T441" s="319">
        <v>4220</v>
      </c>
    </row>
    <row r="442" spans="1:23" s="498" customFormat="1" x14ac:dyDescent="0.2">
      <c r="A442" s="303" t="s">
        <v>6</v>
      </c>
      <c r="B442" s="320">
        <v>4526.666666666667</v>
      </c>
      <c r="C442" s="453">
        <v>4382</v>
      </c>
      <c r="D442" s="453">
        <v>4481.333333333333</v>
      </c>
      <c r="E442" s="453">
        <v>4303.333333333333</v>
      </c>
      <c r="F442" s="453">
        <v>4485</v>
      </c>
      <c r="G442" s="463">
        <v>4451.333333333333</v>
      </c>
      <c r="H442" s="320">
        <v>4536</v>
      </c>
      <c r="I442" s="453">
        <v>4499.333333333333</v>
      </c>
      <c r="J442" s="453">
        <v>4557.5</v>
      </c>
      <c r="K442" s="453">
        <v>4380</v>
      </c>
      <c r="L442" s="453">
        <v>4425.333333333333</v>
      </c>
      <c r="M442" s="463">
        <v>4444</v>
      </c>
      <c r="N442" s="453">
        <v>4363.125</v>
      </c>
      <c r="O442" s="453">
        <v>4430</v>
      </c>
      <c r="P442" s="321">
        <v>4447.333333333333</v>
      </c>
      <c r="Q442" s="321">
        <v>4398.75</v>
      </c>
      <c r="R442" s="321">
        <v>4475.625</v>
      </c>
      <c r="S442" s="321">
        <v>4476</v>
      </c>
      <c r="T442" s="261">
        <v>4454.9800796812751</v>
      </c>
    </row>
    <row r="443" spans="1:23" s="498" customFormat="1" x14ac:dyDescent="0.2">
      <c r="A443" s="226" t="s">
        <v>7</v>
      </c>
      <c r="B443" s="322">
        <v>73.333333333333329</v>
      </c>
      <c r="C443" s="454">
        <v>93.333333333333329</v>
      </c>
      <c r="D443" s="454">
        <v>93.333333333333329</v>
      </c>
      <c r="E443" s="454">
        <v>100</v>
      </c>
      <c r="F443" s="454">
        <v>85.714285714285708</v>
      </c>
      <c r="G443" s="464">
        <v>86.666666666666671</v>
      </c>
      <c r="H443" s="322">
        <v>93.333333333333329</v>
      </c>
      <c r="I443" s="454">
        <v>93.333333333333329</v>
      </c>
      <c r="J443" s="454">
        <v>81.25</v>
      </c>
      <c r="K443" s="454">
        <v>100</v>
      </c>
      <c r="L443" s="454">
        <v>86.666666666666671</v>
      </c>
      <c r="M443" s="464">
        <v>93.333333333333329</v>
      </c>
      <c r="N443" s="454">
        <v>93.75</v>
      </c>
      <c r="O443" s="454">
        <v>86.666666666666671</v>
      </c>
      <c r="P443" s="323">
        <v>86.666666666666671</v>
      </c>
      <c r="Q443" s="324">
        <v>100</v>
      </c>
      <c r="R443" s="324">
        <v>87.5</v>
      </c>
      <c r="S443" s="324">
        <v>86.666666666666671</v>
      </c>
      <c r="T443" s="325">
        <v>86.852589641434264</v>
      </c>
    </row>
    <row r="444" spans="1:23" s="498" customFormat="1" x14ac:dyDescent="0.2">
      <c r="A444" s="226" t="s">
        <v>8</v>
      </c>
      <c r="B444" s="266">
        <v>7.3142665931304515E-2</v>
      </c>
      <c r="C444" s="455">
        <v>6.1019479566838501E-2</v>
      </c>
      <c r="D444" s="455">
        <v>5.4506986116694509E-2</v>
      </c>
      <c r="E444" s="455">
        <v>4.3762809889467187E-2</v>
      </c>
      <c r="F444" s="455">
        <v>6.5898857538028252E-2</v>
      </c>
      <c r="G444" s="465">
        <v>7.7417960607228456E-2</v>
      </c>
      <c r="H444" s="266">
        <v>6.104114784419569E-2</v>
      </c>
      <c r="I444" s="455">
        <v>5.4486318042138493E-2</v>
      </c>
      <c r="J444" s="455">
        <v>6.2700071831791757E-2</v>
      </c>
      <c r="K444" s="455">
        <v>5.8348538222604988E-2</v>
      </c>
      <c r="L444" s="455">
        <v>7.8399979197150457E-2</v>
      </c>
      <c r="M444" s="465">
        <v>5.3394383258195829E-2</v>
      </c>
      <c r="N444" s="455">
        <v>5.4338195723160912E-2</v>
      </c>
      <c r="O444" s="455">
        <v>6.2481069223394137E-2</v>
      </c>
      <c r="P444" s="267">
        <v>7.0200828446998056E-2</v>
      </c>
      <c r="Q444" s="326">
        <v>3.9953158141930074E-2</v>
      </c>
      <c r="R444" s="326">
        <v>6.1848681499189928E-2</v>
      </c>
      <c r="S444" s="326">
        <v>6.2426991834593271E-2</v>
      </c>
      <c r="T444" s="327">
        <v>6.4113772559899432E-2</v>
      </c>
    </row>
    <row r="445" spans="1:23" s="498" customFormat="1" x14ac:dyDescent="0.2">
      <c r="A445" s="303" t="s">
        <v>1</v>
      </c>
      <c r="B445" s="270">
        <f t="shared" ref="B445:T445" si="102">B442/B441*100-100</f>
        <v>7.2669826224328631</v>
      </c>
      <c r="C445" s="271">
        <f t="shared" si="102"/>
        <v>3.8388625592417043</v>
      </c>
      <c r="D445" s="271">
        <f t="shared" si="102"/>
        <v>6.1927330173775488</v>
      </c>
      <c r="E445" s="271">
        <f t="shared" si="102"/>
        <v>1.9747235387045805</v>
      </c>
      <c r="F445" s="271">
        <f t="shared" si="102"/>
        <v>6.2796208530805586</v>
      </c>
      <c r="G445" s="272">
        <f t="shared" si="102"/>
        <v>5.4818325434439146</v>
      </c>
      <c r="H445" s="270">
        <f t="shared" si="102"/>
        <v>7.4881516587677766</v>
      </c>
      <c r="I445" s="271">
        <f t="shared" si="102"/>
        <v>6.6192733017377492</v>
      </c>
      <c r="J445" s="271">
        <f t="shared" si="102"/>
        <v>7.9976303317535553</v>
      </c>
      <c r="K445" s="271">
        <f t="shared" si="102"/>
        <v>3.7914691943127963</v>
      </c>
      <c r="L445" s="271">
        <f t="shared" si="102"/>
        <v>4.8657187993680822</v>
      </c>
      <c r="M445" s="272">
        <f t="shared" si="102"/>
        <v>5.3080568720379233</v>
      </c>
      <c r="N445" s="456">
        <f t="shared" si="102"/>
        <v>3.3915876777251128</v>
      </c>
      <c r="O445" s="271">
        <f t="shared" si="102"/>
        <v>4.9763033175355389</v>
      </c>
      <c r="P445" s="271">
        <f t="shared" si="102"/>
        <v>5.3870458135860844</v>
      </c>
      <c r="Q445" s="271">
        <f t="shared" si="102"/>
        <v>4.2357819905213319</v>
      </c>
      <c r="R445" s="271">
        <f t="shared" si="102"/>
        <v>6.0574644549762979</v>
      </c>
      <c r="S445" s="271">
        <f t="shared" si="102"/>
        <v>6.0663507109004655</v>
      </c>
      <c r="T445" s="273">
        <f t="shared" si="102"/>
        <v>5.5682483336795059</v>
      </c>
    </row>
    <row r="446" spans="1:23" s="498" customFormat="1" ht="13.5" thickBot="1" x14ac:dyDescent="0.25">
      <c r="A446" s="226" t="s">
        <v>27</v>
      </c>
      <c r="B446" s="479">
        <f t="shared" ref="B446:T446" si="103">B442-B429</f>
        <v>92.29166666666697</v>
      </c>
      <c r="C446" s="480">
        <f t="shared" si="103"/>
        <v>0.125</v>
      </c>
      <c r="D446" s="480">
        <f t="shared" si="103"/>
        <v>-116.79166666666697</v>
      </c>
      <c r="E446" s="480">
        <f t="shared" si="103"/>
        <v>-220.41666666666697</v>
      </c>
      <c r="F446" s="480">
        <f t="shared" si="103"/>
        <v>61.428571428571558</v>
      </c>
      <c r="G446" s="481">
        <f t="shared" si="103"/>
        <v>-0.54166666666696983</v>
      </c>
      <c r="H446" s="479">
        <f t="shared" si="103"/>
        <v>1.8823529411765776</v>
      </c>
      <c r="I446" s="480">
        <f t="shared" si="103"/>
        <v>-44</v>
      </c>
      <c r="J446" s="480">
        <f t="shared" si="103"/>
        <v>-163.92857142857156</v>
      </c>
      <c r="K446" s="480">
        <f t="shared" si="103"/>
        <v>-265</v>
      </c>
      <c r="L446" s="480">
        <f t="shared" si="103"/>
        <v>-154.04166666666697</v>
      </c>
      <c r="M446" s="481">
        <f t="shared" si="103"/>
        <v>-11.33333333333303</v>
      </c>
      <c r="N446" s="482">
        <f t="shared" si="103"/>
        <v>-89.732142857143117</v>
      </c>
      <c r="O446" s="480">
        <f t="shared" si="103"/>
        <v>-74</v>
      </c>
      <c r="P446" s="480">
        <f t="shared" si="103"/>
        <v>-116.66666666666697</v>
      </c>
      <c r="Q446" s="480">
        <f t="shared" si="103"/>
        <v>-88.75</v>
      </c>
      <c r="R446" s="480">
        <f t="shared" si="103"/>
        <v>309.26136363636397</v>
      </c>
      <c r="S446" s="480">
        <f t="shared" si="103"/>
        <v>283.75510204081638</v>
      </c>
      <c r="T446" s="483">
        <f t="shared" si="103"/>
        <v>38.619320187603989</v>
      </c>
    </row>
    <row r="447" spans="1:23" s="498" customFormat="1" x14ac:dyDescent="0.2">
      <c r="A447" s="308" t="s">
        <v>52</v>
      </c>
      <c r="B447" s="280">
        <v>65</v>
      </c>
      <c r="C447" s="281">
        <v>64</v>
      </c>
      <c r="D447" s="281">
        <v>65</v>
      </c>
      <c r="E447" s="281">
        <v>16</v>
      </c>
      <c r="F447" s="281">
        <v>65</v>
      </c>
      <c r="G447" s="282">
        <v>65</v>
      </c>
      <c r="H447" s="280">
        <v>64</v>
      </c>
      <c r="I447" s="281">
        <v>65</v>
      </c>
      <c r="J447" s="281">
        <v>65</v>
      </c>
      <c r="K447" s="281">
        <v>16</v>
      </c>
      <c r="L447" s="281">
        <v>65</v>
      </c>
      <c r="M447" s="282">
        <v>64</v>
      </c>
      <c r="N447" s="458">
        <v>65</v>
      </c>
      <c r="O447" s="281">
        <v>64</v>
      </c>
      <c r="P447" s="281">
        <v>65</v>
      </c>
      <c r="Q447" s="281">
        <v>16</v>
      </c>
      <c r="R447" s="281">
        <v>65</v>
      </c>
      <c r="S447" s="328">
        <v>65</v>
      </c>
      <c r="T447" s="329">
        <f>SUM(B447:S447)</f>
        <v>1019</v>
      </c>
      <c r="U447" s="498" t="s">
        <v>56</v>
      </c>
      <c r="V447" s="330">
        <f>T434-T447</f>
        <v>0</v>
      </c>
      <c r="W447" s="331">
        <f>V447/T434</f>
        <v>0</v>
      </c>
    </row>
    <row r="448" spans="1:23" s="498" customFormat="1" x14ac:dyDescent="0.2">
      <c r="A448" s="308" t="s">
        <v>28</v>
      </c>
      <c r="B448" s="231">
        <v>138</v>
      </c>
      <c r="C448" s="289">
        <v>138.5</v>
      </c>
      <c r="D448" s="289">
        <v>137.5</v>
      </c>
      <c r="E448" s="289">
        <v>138.5</v>
      </c>
      <c r="F448" s="289">
        <v>137.5</v>
      </c>
      <c r="G448" s="232">
        <v>136</v>
      </c>
      <c r="H448" s="231">
        <v>137</v>
      </c>
      <c r="I448" s="289">
        <v>137</v>
      </c>
      <c r="J448" s="289">
        <v>135.5</v>
      </c>
      <c r="K448" s="289">
        <v>137.5</v>
      </c>
      <c r="L448" s="289">
        <v>135</v>
      </c>
      <c r="M448" s="232">
        <v>135.5</v>
      </c>
      <c r="N448" s="459">
        <v>138.5</v>
      </c>
      <c r="O448" s="289">
        <v>138.5</v>
      </c>
      <c r="P448" s="289">
        <v>137.5</v>
      </c>
      <c r="Q448" s="289">
        <v>138</v>
      </c>
      <c r="R448" s="289">
        <v>135.5</v>
      </c>
      <c r="S448" s="289">
        <v>136</v>
      </c>
      <c r="T448" s="235"/>
      <c r="U448" s="498" t="s">
        <v>57</v>
      </c>
      <c r="V448" s="498">
        <v>136.88</v>
      </c>
    </row>
    <row r="449" spans="1:24" s="498" customFormat="1" ht="13.5" thickBot="1" x14ac:dyDescent="0.25">
      <c r="A449" s="311" t="s">
        <v>26</v>
      </c>
      <c r="B449" s="229">
        <f t="shared" ref="B449:S449" si="104">B448-B435</f>
        <v>0</v>
      </c>
      <c r="C449" s="230">
        <f t="shared" si="104"/>
        <v>0</v>
      </c>
      <c r="D449" s="230">
        <f t="shared" si="104"/>
        <v>0</v>
      </c>
      <c r="E449" s="230">
        <f t="shared" si="104"/>
        <v>0</v>
      </c>
      <c r="F449" s="230">
        <f t="shared" si="104"/>
        <v>0</v>
      </c>
      <c r="G449" s="466">
        <f t="shared" si="104"/>
        <v>0</v>
      </c>
      <c r="H449" s="229">
        <f t="shared" si="104"/>
        <v>0</v>
      </c>
      <c r="I449" s="230">
        <f t="shared" si="104"/>
        <v>0</v>
      </c>
      <c r="J449" s="230">
        <f t="shared" si="104"/>
        <v>0</v>
      </c>
      <c r="K449" s="230">
        <f t="shared" si="104"/>
        <v>0</v>
      </c>
      <c r="L449" s="230">
        <f t="shared" si="104"/>
        <v>0</v>
      </c>
      <c r="M449" s="466">
        <f t="shared" si="104"/>
        <v>0</v>
      </c>
      <c r="N449" s="460">
        <f t="shared" si="104"/>
        <v>0</v>
      </c>
      <c r="O449" s="230">
        <f t="shared" si="104"/>
        <v>0</v>
      </c>
      <c r="P449" s="230">
        <f t="shared" si="104"/>
        <v>0</v>
      </c>
      <c r="Q449" s="230">
        <f t="shared" si="104"/>
        <v>0</v>
      </c>
      <c r="R449" s="230">
        <f t="shared" si="104"/>
        <v>0</v>
      </c>
      <c r="S449" s="230">
        <f t="shared" si="104"/>
        <v>0</v>
      </c>
      <c r="T449" s="236"/>
      <c r="U449" s="498" t="s">
        <v>26</v>
      </c>
      <c r="V449" s="498">
        <f>V448-V435</f>
        <v>-2.0000000000010232E-2</v>
      </c>
    </row>
    <row r="451" spans="1:24" ht="13.5" thickBot="1" x14ac:dyDescent="0.25"/>
    <row r="452" spans="1:24" s="499" customFormat="1" ht="13.5" thickBot="1" x14ac:dyDescent="0.25">
      <c r="A452" s="295" t="s">
        <v>156</v>
      </c>
      <c r="B452" s="539" t="s">
        <v>53</v>
      </c>
      <c r="C452" s="540"/>
      <c r="D452" s="540"/>
      <c r="E452" s="540"/>
      <c r="F452" s="540"/>
      <c r="G452" s="541"/>
      <c r="H452" s="539" t="s">
        <v>53</v>
      </c>
      <c r="I452" s="540"/>
      <c r="J452" s="540"/>
      <c r="K452" s="540"/>
      <c r="L452" s="540"/>
      <c r="M452" s="541"/>
      <c r="N452" s="539" t="s">
        <v>53</v>
      </c>
      <c r="O452" s="540"/>
      <c r="P452" s="540"/>
      <c r="Q452" s="540"/>
      <c r="R452" s="540"/>
      <c r="S452" s="541"/>
      <c r="T452" s="313" t="s">
        <v>0</v>
      </c>
    </row>
    <row r="453" spans="1:24" s="499" customFormat="1" x14ac:dyDescent="0.2">
      <c r="A453" s="226" t="s">
        <v>54</v>
      </c>
      <c r="B453" s="315">
        <v>1</v>
      </c>
      <c r="C453" s="451">
        <v>2</v>
      </c>
      <c r="D453" s="451">
        <v>3</v>
      </c>
      <c r="E453" s="451">
        <v>4</v>
      </c>
      <c r="F453" s="451">
        <v>5</v>
      </c>
      <c r="G453" s="461">
        <v>6</v>
      </c>
      <c r="H453" s="315">
        <v>7</v>
      </c>
      <c r="I453" s="451">
        <v>8</v>
      </c>
      <c r="J453" s="451">
        <v>9</v>
      </c>
      <c r="K453" s="451">
        <v>10</v>
      </c>
      <c r="L453" s="451">
        <v>11</v>
      </c>
      <c r="M453" s="461">
        <v>12</v>
      </c>
      <c r="N453" s="451">
        <v>13</v>
      </c>
      <c r="O453" s="451">
        <v>14</v>
      </c>
      <c r="P453" s="451">
        <v>15</v>
      </c>
      <c r="Q453" s="451">
        <v>16</v>
      </c>
      <c r="R453" s="451">
        <v>17</v>
      </c>
      <c r="S453" s="451">
        <v>18</v>
      </c>
      <c r="T453" s="237"/>
    </row>
    <row r="454" spans="1:24" s="499" customFormat="1" x14ac:dyDescent="0.2">
      <c r="A454" s="301" t="s">
        <v>3</v>
      </c>
      <c r="B454" s="316">
        <v>4235</v>
      </c>
      <c r="C454" s="452">
        <v>4235</v>
      </c>
      <c r="D454" s="452">
        <v>4235</v>
      </c>
      <c r="E454" s="452">
        <v>4235</v>
      </c>
      <c r="F454" s="452">
        <v>4235</v>
      </c>
      <c r="G454" s="462">
        <v>4235</v>
      </c>
      <c r="H454" s="316">
        <v>4235</v>
      </c>
      <c r="I454" s="452">
        <v>4235</v>
      </c>
      <c r="J454" s="452">
        <v>4235</v>
      </c>
      <c r="K454" s="452">
        <v>4235</v>
      </c>
      <c r="L454" s="452">
        <v>4235</v>
      </c>
      <c r="M454" s="462">
        <v>4235</v>
      </c>
      <c r="N454" s="452">
        <v>4235</v>
      </c>
      <c r="O454" s="452">
        <v>4235</v>
      </c>
      <c r="P454" s="317">
        <v>4235</v>
      </c>
      <c r="Q454" s="318">
        <v>4235</v>
      </c>
      <c r="R454" s="318">
        <v>4235</v>
      </c>
      <c r="S454" s="318">
        <v>4235</v>
      </c>
      <c r="T454" s="319">
        <v>4235</v>
      </c>
    </row>
    <row r="455" spans="1:24" s="499" customFormat="1" x14ac:dyDescent="0.2">
      <c r="A455" s="303" t="s">
        <v>6</v>
      </c>
      <c r="B455" s="320">
        <v>4576.4705882352937</v>
      </c>
      <c r="C455" s="453">
        <v>4408</v>
      </c>
      <c r="D455" s="453">
        <v>4582.666666666667</v>
      </c>
      <c r="E455" s="453">
        <v>4626</v>
      </c>
      <c r="F455" s="453">
        <v>4505</v>
      </c>
      <c r="G455" s="463">
        <v>4470.666666666667</v>
      </c>
      <c r="H455" s="320">
        <v>4562.666666666667</v>
      </c>
      <c r="I455" s="453">
        <v>4602.666666666667</v>
      </c>
      <c r="J455" s="453">
        <v>4725.625</v>
      </c>
      <c r="K455" s="453">
        <v>4610</v>
      </c>
      <c r="L455" s="453">
        <v>4506.875</v>
      </c>
      <c r="M455" s="463">
        <v>4706.666666666667</v>
      </c>
      <c r="N455" s="453">
        <v>4664</v>
      </c>
      <c r="O455" s="453">
        <v>4418.666666666667</v>
      </c>
      <c r="P455" s="321">
        <v>4563.75</v>
      </c>
      <c r="Q455" s="321">
        <v>4570</v>
      </c>
      <c r="R455" s="321">
        <v>4588</v>
      </c>
      <c r="S455" s="321">
        <v>4595.333333333333</v>
      </c>
      <c r="T455" s="261">
        <v>4569.6168582375476</v>
      </c>
    </row>
    <row r="456" spans="1:24" s="499" customFormat="1" x14ac:dyDescent="0.2">
      <c r="A456" s="226" t="s">
        <v>7</v>
      </c>
      <c r="B456" s="322">
        <v>82.352941176470594</v>
      </c>
      <c r="C456" s="454">
        <v>93.333333333333329</v>
      </c>
      <c r="D456" s="454">
        <v>93.333333333333329</v>
      </c>
      <c r="E456" s="454">
        <v>100</v>
      </c>
      <c r="F456" s="454">
        <v>68.75</v>
      </c>
      <c r="G456" s="464">
        <v>73.333333333333329</v>
      </c>
      <c r="H456" s="322">
        <v>80</v>
      </c>
      <c r="I456" s="454">
        <v>86.666666666666671</v>
      </c>
      <c r="J456" s="454">
        <v>87.5</v>
      </c>
      <c r="K456" s="454">
        <v>80</v>
      </c>
      <c r="L456" s="454">
        <v>87.5</v>
      </c>
      <c r="M456" s="464">
        <v>93.333333333333329</v>
      </c>
      <c r="N456" s="454">
        <v>93.333333333333329</v>
      </c>
      <c r="O456" s="454">
        <v>86.666666666666671</v>
      </c>
      <c r="P456" s="323">
        <v>81.25</v>
      </c>
      <c r="Q456" s="324">
        <v>100</v>
      </c>
      <c r="R456" s="324">
        <v>73.333333333333329</v>
      </c>
      <c r="S456" s="324">
        <v>93.333333333333329</v>
      </c>
      <c r="T456" s="325">
        <v>85.440613026819918</v>
      </c>
    </row>
    <row r="457" spans="1:24" s="499" customFormat="1" x14ac:dyDescent="0.2">
      <c r="A457" s="226" t="s">
        <v>8</v>
      </c>
      <c r="B457" s="266">
        <v>7.6725421687553072E-2</v>
      </c>
      <c r="C457" s="455">
        <v>5.1494112862501773E-2</v>
      </c>
      <c r="D457" s="455">
        <v>5.8912092898835616E-2</v>
      </c>
      <c r="E457" s="455">
        <v>4.9248701654641215E-2</v>
      </c>
      <c r="F457" s="455">
        <v>7.7026646657273601E-2</v>
      </c>
      <c r="G457" s="465">
        <v>8.4124672462392747E-2</v>
      </c>
      <c r="H457" s="266">
        <v>7.891123818995352E-2</v>
      </c>
      <c r="I457" s="455">
        <v>5.6819309368327367E-2</v>
      </c>
      <c r="J457" s="455">
        <v>5.9289050109004732E-2</v>
      </c>
      <c r="K457" s="455">
        <v>6.9441426376457616E-2</v>
      </c>
      <c r="L457" s="455">
        <v>5.972698720909627E-2</v>
      </c>
      <c r="M457" s="465">
        <v>5.1971616108212312E-2</v>
      </c>
      <c r="N457" s="455">
        <v>5.5662513691260282E-2</v>
      </c>
      <c r="O457" s="455">
        <v>6.0103600674725331E-2</v>
      </c>
      <c r="P457" s="267">
        <v>6.1829910171328009E-2</v>
      </c>
      <c r="Q457" s="326">
        <v>4.7053584440142189E-2</v>
      </c>
      <c r="R457" s="326">
        <v>7.2922488810205702E-2</v>
      </c>
      <c r="S457" s="326">
        <v>6.3264219910151964E-2</v>
      </c>
      <c r="T457" s="327">
        <v>6.7032184196422373E-2</v>
      </c>
    </row>
    <row r="458" spans="1:24" s="499" customFormat="1" x14ac:dyDescent="0.2">
      <c r="A458" s="303" t="s">
        <v>1</v>
      </c>
      <c r="B458" s="270">
        <f t="shared" ref="B458:T458" si="105">B455/B454*100-100</f>
        <v>8.0630599347176712</v>
      </c>
      <c r="C458" s="271">
        <f t="shared" si="105"/>
        <v>4.0850059031877208</v>
      </c>
      <c r="D458" s="271">
        <f t="shared" si="105"/>
        <v>8.2093663911845738</v>
      </c>
      <c r="E458" s="271">
        <f t="shared" si="105"/>
        <v>9.2325855962219521</v>
      </c>
      <c r="F458" s="271">
        <f t="shared" si="105"/>
        <v>6.3754427390791051</v>
      </c>
      <c r="G458" s="272">
        <f t="shared" si="105"/>
        <v>5.5647382920110289</v>
      </c>
      <c r="H458" s="270">
        <f t="shared" si="105"/>
        <v>7.7371113734750168</v>
      </c>
      <c r="I458" s="271">
        <f t="shared" si="105"/>
        <v>8.681621408894145</v>
      </c>
      <c r="J458" s="271">
        <f t="shared" si="105"/>
        <v>11.585005903187721</v>
      </c>
      <c r="K458" s="271">
        <f t="shared" si="105"/>
        <v>8.8547815820543008</v>
      </c>
      <c r="L458" s="271">
        <f t="shared" si="105"/>
        <v>6.4197166469893716</v>
      </c>
      <c r="M458" s="272">
        <f t="shared" si="105"/>
        <v>11.137347500983878</v>
      </c>
      <c r="N458" s="456">
        <f t="shared" si="105"/>
        <v>10.129870129870127</v>
      </c>
      <c r="O458" s="271">
        <f t="shared" si="105"/>
        <v>4.336875245966155</v>
      </c>
      <c r="P458" s="271">
        <f t="shared" si="105"/>
        <v>7.7626918536009413</v>
      </c>
      <c r="Q458" s="271">
        <f t="shared" si="105"/>
        <v>7.9102715466351725</v>
      </c>
      <c r="R458" s="271">
        <f t="shared" si="105"/>
        <v>8.3353010625737909</v>
      </c>
      <c r="S458" s="271">
        <f t="shared" si="105"/>
        <v>8.5084612357339608</v>
      </c>
      <c r="T458" s="273">
        <f t="shared" si="105"/>
        <v>7.9012245156445715</v>
      </c>
    </row>
    <row r="459" spans="1:24" s="499" customFormat="1" ht="13.5" thickBot="1" x14ac:dyDescent="0.25">
      <c r="A459" s="226" t="s">
        <v>27</v>
      </c>
      <c r="B459" s="479">
        <f t="shared" ref="B459:T459" si="106">B455-B442</f>
        <v>49.80392156862672</v>
      </c>
      <c r="C459" s="480">
        <f t="shared" si="106"/>
        <v>26</v>
      </c>
      <c r="D459" s="480">
        <f t="shared" si="106"/>
        <v>101.33333333333394</v>
      </c>
      <c r="E459" s="480">
        <f t="shared" si="106"/>
        <v>322.66666666666697</v>
      </c>
      <c r="F459" s="480">
        <f t="shared" si="106"/>
        <v>20</v>
      </c>
      <c r="G459" s="481">
        <f t="shared" si="106"/>
        <v>19.33333333333394</v>
      </c>
      <c r="H459" s="479">
        <f t="shared" si="106"/>
        <v>26.66666666666697</v>
      </c>
      <c r="I459" s="480">
        <f t="shared" si="106"/>
        <v>103.33333333333394</v>
      </c>
      <c r="J459" s="480">
        <f t="shared" si="106"/>
        <v>168.125</v>
      </c>
      <c r="K459" s="480">
        <f t="shared" si="106"/>
        <v>230</v>
      </c>
      <c r="L459" s="480">
        <f t="shared" si="106"/>
        <v>81.54166666666697</v>
      </c>
      <c r="M459" s="481">
        <f t="shared" si="106"/>
        <v>262.66666666666697</v>
      </c>
      <c r="N459" s="482">
        <f t="shared" si="106"/>
        <v>300.875</v>
      </c>
      <c r="O459" s="480">
        <f t="shared" si="106"/>
        <v>-11.33333333333303</v>
      </c>
      <c r="P459" s="480">
        <f t="shared" si="106"/>
        <v>116.41666666666697</v>
      </c>
      <c r="Q459" s="480">
        <f t="shared" si="106"/>
        <v>171.25</v>
      </c>
      <c r="R459" s="480">
        <f t="shared" si="106"/>
        <v>112.375</v>
      </c>
      <c r="S459" s="480">
        <f t="shared" si="106"/>
        <v>119.33333333333303</v>
      </c>
      <c r="T459" s="483">
        <f t="shared" si="106"/>
        <v>114.63677855627247</v>
      </c>
    </row>
    <row r="460" spans="1:24" s="499" customFormat="1" x14ac:dyDescent="0.2">
      <c r="A460" s="308" t="s">
        <v>52</v>
      </c>
      <c r="B460" s="280">
        <v>65</v>
      </c>
      <c r="C460" s="281">
        <v>64</v>
      </c>
      <c r="D460" s="281">
        <v>65</v>
      </c>
      <c r="E460" s="281">
        <v>16</v>
      </c>
      <c r="F460" s="281">
        <v>65</v>
      </c>
      <c r="G460" s="282">
        <v>65</v>
      </c>
      <c r="H460" s="280">
        <v>64</v>
      </c>
      <c r="I460" s="281">
        <v>65</v>
      </c>
      <c r="J460" s="281">
        <v>65</v>
      </c>
      <c r="K460" s="281">
        <v>16</v>
      </c>
      <c r="L460" s="281">
        <v>65</v>
      </c>
      <c r="M460" s="282">
        <v>63</v>
      </c>
      <c r="N460" s="458">
        <v>65</v>
      </c>
      <c r="O460" s="281">
        <v>64</v>
      </c>
      <c r="P460" s="281">
        <v>65</v>
      </c>
      <c r="Q460" s="281">
        <v>15</v>
      </c>
      <c r="R460" s="281">
        <v>64</v>
      </c>
      <c r="S460" s="328">
        <v>65</v>
      </c>
      <c r="T460" s="329">
        <f>SUM(B460:S460)</f>
        <v>1016</v>
      </c>
      <c r="U460" s="499" t="s">
        <v>56</v>
      </c>
      <c r="V460" s="330">
        <f>T447-T460</f>
        <v>3</v>
      </c>
      <c r="W460" s="331">
        <f>V460/T447</f>
        <v>2.944062806673209E-3</v>
      </c>
      <c r="X460" s="405" t="s">
        <v>158</v>
      </c>
    </row>
    <row r="461" spans="1:24" s="499" customFormat="1" x14ac:dyDescent="0.2">
      <c r="A461" s="308" t="s">
        <v>28</v>
      </c>
      <c r="B461" s="231">
        <v>139</v>
      </c>
      <c r="C461" s="289">
        <v>139.5</v>
      </c>
      <c r="D461" s="289">
        <v>138.5</v>
      </c>
      <c r="E461" s="289">
        <v>139.5</v>
      </c>
      <c r="F461" s="289">
        <v>138.5</v>
      </c>
      <c r="G461" s="232">
        <v>137</v>
      </c>
      <c r="H461" s="231">
        <v>138</v>
      </c>
      <c r="I461" s="289">
        <v>138</v>
      </c>
      <c r="J461" s="289">
        <v>136.5</v>
      </c>
      <c r="K461" s="289">
        <v>138.5</v>
      </c>
      <c r="L461" s="289">
        <v>136</v>
      </c>
      <c r="M461" s="232">
        <v>136.5</v>
      </c>
      <c r="N461" s="459">
        <v>139.5</v>
      </c>
      <c r="O461" s="289">
        <v>139.5</v>
      </c>
      <c r="P461" s="289">
        <v>138.5</v>
      </c>
      <c r="Q461" s="289">
        <v>139</v>
      </c>
      <c r="R461" s="289">
        <v>136.5</v>
      </c>
      <c r="S461" s="289">
        <v>137</v>
      </c>
      <c r="T461" s="235"/>
      <c r="U461" s="499" t="s">
        <v>57</v>
      </c>
      <c r="V461" s="499">
        <v>136.9</v>
      </c>
    </row>
    <row r="462" spans="1:24" s="499" customFormat="1" ht="13.5" thickBot="1" x14ac:dyDescent="0.25">
      <c r="A462" s="311" t="s">
        <v>26</v>
      </c>
      <c r="B462" s="229">
        <f t="shared" ref="B462:S462" si="107">B461-B448</f>
        <v>1</v>
      </c>
      <c r="C462" s="230">
        <f t="shared" si="107"/>
        <v>1</v>
      </c>
      <c r="D462" s="230">
        <f t="shared" si="107"/>
        <v>1</v>
      </c>
      <c r="E462" s="230">
        <f t="shared" si="107"/>
        <v>1</v>
      </c>
      <c r="F462" s="230">
        <f t="shared" si="107"/>
        <v>1</v>
      </c>
      <c r="G462" s="466">
        <f t="shared" si="107"/>
        <v>1</v>
      </c>
      <c r="H462" s="229">
        <f t="shared" si="107"/>
        <v>1</v>
      </c>
      <c r="I462" s="230">
        <f t="shared" si="107"/>
        <v>1</v>
      </c>
      <c r="J462" s="230">
        <f t="shared" si="107"/>
        <v>1</v>
      </c>
      <c r="K462" s="230">
        <f t="shared" si="107"/>
        <v>1</v>
      </c>
      <c r="L462" s="230">
        <f t="shared" si="107"/>
        <v>1</v>
      </c>
      <c r="M462" s="466">
        <f t="shared" si="107"/>
        <v>1</v>
      </c>
      <c r="N462" s="460">
        <f t="shared" si="107"/>
        <v>1</v>
      </c>
      <c r="O462" s="230">
        <f t="shared" si="107"/>
        <v>1</v>
      </c>
      <c r="P462" s="230">
        <f t="shared" si="107"/>
        <v>1</v>
      </c>
      <c r="Q462" s="230">
        <f t="shared" si="107"/>
        <v>1</v>
      </c>
      <c r="R462" s="230">
        <f t="shared" si="107"/>
        <v>1</v>
      </c>
      <c r="S462" s="230">
        <f t="shared" si="107"/>
        <v>1</v>
      </c>
      <c r="T462" s="236"/>
      <c r="U462" s="499" t="s">
        <v>26</v>
      </c>
      <c r="V462" s="499">
        <f>V461-V448</f>
        <v>2.0000000000010232E-2</v>
      </c>
    </row>
    <row r="463" spans="1:24" x14ac:dyDescent="0.2">
      <c r="C463" s="499"/>
      <c r="D463" s="499"/>
      <c r="E463" s="499"/>
      <c r="F463" s="499"/>
      <c r="G463" s="499"/>
      <c r="H463" s="499"/>
      <c r="I463" s="499"/>
      <c r="J463" s="499"/>
      <c r="K463" s="499"/>
      <c r="L463" s="499"/>
      <c r="M463" s="499"/>
      <c r="N463" s="499"/>
      <c r="O463" s="499"/>
      <c r="P463" s="499"/>
      <c r="Q463" s="499"/>
      <c r="R463" s="499"/>
      <c r="S463" s="499"/>
    </row>
    <row r="464" spans="1:24" ht="13.5" thickBot="1" x14ac:dyDescent="0.25"/>
    <row r="465" spans="1:23" s="500" customFormat="1" ht="13.5" thickBot="1" x14ac:dyDescent="0.25">
      <c r="A465" s="295" t="s">
        <v>159</v>
      </c>
      <c r="B465" s="539" t="s">
        <v>53</v>
      </c>
      <c r="C465" s="540"/>
      <c r="D465" s="540"/>
      <c r="E465" s="540"/>
      <c r="F465" s="540"/>
      <c r="G465" s="541"/>
      <c r="H465" s="539" t="s">
        <v>53</v>
      </c>
      <c r="I465" s="540"/>
      <c r="J465" s="540"/>
      <c r="K465" s="540"/>
      <c r="L465" s="540"/>
      <c r="M465" s="541"/>
      <c r="N465" s="539" t="s">
        <v>53</v>
      </c>
      <c r="O465" s="540"/>
      <c r="P465" s="540"/>
      <c r="Q465" s="540"/>
      <c r="R465" s="540"/>
      <c r="S465" s="541"/>
      <c r="T465" s="313" t="s">
        <v>0</v>
      </c>
    </row>
    <row r="466" spans="1:23" s="500" customFormat="1" x14ac:dyDescent="0.2">
      <c r="A466" s="226" t="s">
        <v>54</v>
      </c>
      <c r="B466" s="315">
        <v>1</v>
      </c>
      <c r="C466" s="451">
        <v>2</v>
      </c>
      <c r="D466" s="451">
        <v>3</v>
      </c>
      <c r="E466" s="451">
        <v>4</v>
      </c>
      <c r="F466" s="451">
        <v>5</v>
      </c>
      <c r="G466" s="461">
        <v>6</v>
      </c>
      <c r="H466" s="315">
        <v>7</v>
      </c>
      <c r="I466" s="451">
        <v>8</v>
      </c>
      <c r="J466" s="451">
        <v>9</v>
      </c>
      <c r="K466" s="451">
        <v>10</v>
      </c>
      <c r="L466" s="451">
        <v>11</v>
      </c>
      <c r="M466" s="461">
        <v>12</v>
      </c>
      <c r="N466" s="451">
        <v>13</v>
      </c>
      <c r="O466" s="451">
        <v>14</v>
      </c>
      <c r="P466" s="451">
        <v>15</v>
      </c>
      <c r="Q466" s="451">
        <v>16</v>
      </c>
      <c r="R466" s="451">
        <v>17</v>
      </c>
      <c r="S466" s="451">
        <v>18</v>
      </c>
      <c r="T466" s="237"/>
    </row>
    <row r="467" spans="1:23" s="500" customFormat="1" x14ac:dyDescent="0.2">
      <c r="A467" s="301" t="s">
        <v>3</v>
      </c>
      <c r="B467" s="316">
        <v>4250</v>
      </c>
      <c r="C467" s="452">
        <v>4250</v>
      </c>
      <c r="D467" s="452">
        <v>4250</v>
      </c>
      <c r="E467" s="452">
        <v>4250</v>
      </c>
      <c r="F467" s="452">
        <v>4250</v>
      </c>
      <c r="G467" s="462">
        <v>4250</v>
      </c>
      <c r="H467" s="316">
        <v>4250</v>
      </c>
      <c r="I467" s="452">
        <v>4250</v>
      </c>
      <c r="J467" s="452">
        <v>4250</v>
      </c>
      <c r="K467" s="452">
        <v>4250</v>
      </c>
      <c r="L467" s="452">
        <v>4250</v>
      </c>
      <c r="M467" s="462">
        <v>4250</v>
      </c>
      <c r="N467" s="452">
        <v>4250</v>
      </c>
      <c r="O467" s="452">
        <v>4250</v>
      </c>
      <c r="P467" s="317">
        <v>4250</v>
      </c>
      <c r="Q467" s="318">
        <v>4250</v>
      </c>
      <c r="R467" s="318">
        <v>4250</v>
      </c>
      <c r="S467" s="318">
        <v>4250</v>
      </c>
      <c r="T467" s="319">
        <v>4250</v>
      </c>
    </row>
    <row r="468" spans="1:23" s="500" customFormat="1" x14ac:dyDescent="0.2">
      <c r="A468" s="303" t="s">
        <v>6</v>
      </c>
      <c r="B468" s="320">
        <v>4332.8571428571431</v>
      </c>
      <c r="C468" s="453">
        <v>4632.666666666667</v>
      </c>
      <c r="D468" s="453">
        <v>4640</v>
      </c>
      <c r="E468" s="453">
        <v>4131.4285714285716</v>
      </c>
      <c r="F468" s="453">
        <v>4571.333333333333</v>
      </c>
      <c r="G468" s="463">
        <v>4941.875</v>
      </c>
      <c r="H468" s="320">
        <v>4273.5714285714284</v>
      </c>
      <c r="I468" s="453">
        <v>4503.333333333333</v>
      </c>
      <c r="J468" s="453">
        <v>4579.333333333333</v>
      </c>
      <c r="K468" s="453">
        <v>4223.75</v>
      </c>
      <c r="L468" s="453">
        <v>4789.2857142857147</v>
      </c>
      <c r="M468" s="463">
        <v>5060</v>
      </c>
      <c r="N468" s="453">
        <v>4207.5</v>
      </c>
      <c r="O468" s="453">
        <v>4524.545454545455</v>
      </c>
      <c r="P468" s="321">
        <v>4730</v>
      </c>
      <c r="Q468" s="321">
        <v>4202.5</v>
      </c>
      <c r="R468" s="321">
        <v>4605.333333333333</v>
      </c>
      <c r="S468" s="321">
        <v>4968</v>
      </c>
      <c r="T468" s="261">
        <v>4585.7024793388427</v>
      </c>
    </row>
    <row r="469" spans="1:23" s="500" customFormat="1" x14ac:dyDescent="0.2">
      <c r="A469" s="226" t="s">
        <v>7</v>
      </c>
      <c r="B469" s="322">
        <v>100</v>
      </c>
      <c r="C469" s="454">
        <v>100</v>
      </c>
      <c r="D469" s="454">
        <v>100</v>
      </c>
      <c r="E469" s="454">
        <v>100</v>
      </c>
      <c r="F469" s="454">
        <v>100</v>
      </c>
      <c r="G469" s="464">
        <v>93.75</v>
      </c>
      <c r="H469" s="322">
        <v>100</v>
      </c>
      <c r="I469" s="454">
        <v>86.666666666666671</v>
      </c>
      <c r="J469" s="454">
        <v>100</v>
      </c>
      <c r="K469" s="454">
        <v>100</v>
      </c>
      <c r="L469" s="454">
        <v>100</v>
      </c>
      <c r="M469" s="464">
        <v>100</v>
      </c>
      <c r="N469" s="454">
        <v>100</v>
      </c>
      <c r="O469" s="454">
        <v>100</v>
      </c>
      <c r="P469" s="323">
        <v>100</v>
      </c>
      <c r="Q469" s="324">
        <v>100</v>
      </c>
      <c r="R469" s="324">
        <v>100</v>
      </c>
      <c r="S469" s="324">
        <v>93.333333333333329</v>
      </c>
      <c r="T469" s="325">
        <v>85.537190082644628</v>
      </c>
    </row>
    <row r="470" spans="1:23" s="500" customFormat="1" x14ac:dyDescent="0.2">
      <c r="A470" s="226" t="s">
        <v>8</v>
      </c>
      <c r="B470" s="266">
        <v>3.3324836844030328E-2</v>
      </c>
      <c r="C470" s="455">
        <v>3.1895142709361606E-2</v>
      </c>
      <c r="D470" s="455">
        <v>3.6310475231218081E-2</v>
      </c>
      <c r="E470" s="455">
        <v>2.0268811742397183E-2</v>
      </c>
      <c r="F470" s="455">
        <v>2.3477391177015701E-2</v>
      </c>
      <c r="G470" s="465">
        <v>4.3033895437579663E-2</v>
      </c>
      <c r="H470" s="266">
        <v>3.95091364748534E-2</v>
      </c>
      <c r="I470" s="455">
        <v>5.8793836226416311E-2</v>
      </c>
      <c r="J470" s="455">
        <v>3.737054395880654E-2</v>
      </c>
      <c r="K470" s="455">
        <v>3.793532473271817E-2</v>
      </c>
      <c r="L470" s="455">
        <v>3.0712116858331223E-2</v>
      </c>
      <c r="M470" s="465">
        <v>3.1372545190489216E-2</v>
      </c>
      <c r="N470" s="455">
        <v>4.3334209558442839E-2</v>
      </c>
      <c r="O470" s="455">
        <v>3.7238804486337949E-2</v>
      </c>
      <c r="P470" s="267">
        <v>3.2979165487801526E-2</v>
      </c>
      <c r="Q470" s="326">
        <v>4.006092125480816E-2</v>
      </c>
      <c r="R470" s="326">
        <v>2.4705184051430216E-2</v>
      </c>
      <c r="S470" s="326">
        <v>4.3756934795877493E-2</v>
      </c>
      <c r="T470" s="327">
        <v>6.8685587134878073E-2</v>
      </c>
    </row>
    <row r="471" spans="1:23" s="500" customFormat="1" x14ac:dyDescent="0.2">
      <c r="A471" s="303" t="s">
        <v>1</v>
      </c>
      <c r="B471" s="270">
        <f t="shared" ref="B471:T471" si="108">B468/B467*100-100</f>
        <v>1.9495798319327804</v>
      </c>
      <c r="C471" s="271">
        <f t="shared" si="108"/>
        <v>9.0039215686274616</v>
      </c>
      <c r="D471" s="271">
        <f t="shared" si="108"/>
        <v>9.1764705882353041</v>
      </c>
      <c r="E471" s="271">
        <f t="shared" si="108"/>
        <v>-2.7899159663865447</v>
      </c>
      <c r="F471" s="271">
        <f t="shared" si="108"/>
        <v>7.5607843137254918</v>
      </c>
      <c r="G471" s="272">
        <f t="shared" si="108"/>
        <v>16.279411764705884</v>
      </c>
      <c r="H471" s="270">
        <f t="shared" si="108"/>
        <v>0.55462184873948672</v>
      </c>
      <c r="I471" s="271">
        <f t="shared" si="108"/>
        <v>5.9607843137254832</v>
      </c>
      <c r="J471" s="271">
        <f t="shared" si="108"/>
        <v>7.7490196078431381</v>
      </c>
      <c r="K471" s="271">
        <f t="shared" si="108"/>
        <v>-0.6176470588235361</v>
      </c>
      <c r="L471" s="271">
        <f t="shared" si="108"/>
        <v>12.689075630252105</v>
      </c>
      <c r="M471" s="272">
        <f t="shared" si="108"/>
        <v>19.058823529411768</v>
      </c>
      <c r="N471" s="456">
        <f t="shared" si="108"/>
        <v>-1</v>
      </c>
      <c r="O471" s="271">
        <f t="shared" si="108"/>
        <v>6.4598930481283503</v>
      </c>
      <c r="P471" s="271">
        <f t="shared" si="108"/>
        <v>11.294117647058826</v>
      </c>
      <c r="Q471" s="271">
        <f t="shared" si="108"/>
        <v>-1.1176470588235361</v>
      </c>
      <c r="R471" s="271">
        <f t="shared" si="108"/>
        <v>8.3607843137254889</v>
      </c>
      <c r="S471" s="271">
        <f t="shared" si="108"/>
        <v>16.89411764705882</v>
      </c>
      <c r="T471" s="273">
        <f t="shared" si="108"/>
        <v>7.8988818667963017</v>
      </c>
    </row>
    <row r="472" spans="1:23" s="500" customFormat="1" ht="13.5" thickBot="1" x14ac:dyDescent="0.25">
      <c r="A472" s="226" t="s">
        <v>27</v>
      </c>
      <c r="B472" s="479">
        <f t="shared" ref="B472:T472" si="109">B468-B455</f>
        <v>-243.61344537815057</v>
      </c>
      <c r="C472" s="480">
        <f t="shared" si="109"/>
        <v>224.66666666666697</v>
      </c>
      <c r="D472" s="480">
        <f t="shared" si="109"/>
        <v>57.33333333333303</v>
      </c>
      <c r="E472" s="480">
        <f t="shared" si="109"/>
        <v>-494.57142857142844</v>
      </c>
      <c r="F472" s="480">
        <f t="shared" si="109"/>
        <v>66.33333333333303</v>
      </c>
      <c r="G472" s="481">
        <f t="shared" si="109"/>
        <v>471.20833333333303</v>
      </c>
      <c r="H472" s="479">
        <f t="shared" si="109"/>
        <v>-289.09523809523853</v>
      </c>
      <c r="I472" s="480">
        <f t="shared" si="109"/>
        <v>-99.33333333333394</v>
      </c>
      <c r="J472" s="480">
        <f t="shared" si="109"/>
        <v>-146.29166666666697</v>
      </c>
      <c r="K472" s="480">
        <f t="shared" si="109"/>
        <v>-386.25</v>
      </c>
      <c r="L472" s="480">
        <f t="shared" si="109"/>
        <v>282.41071428571468</v>
      </c>
      <c r="M472" s="481">
        <f t="shared" si="109"/>
        <v>353.33333333333303</v>
      </c>
      <c r="N472" s="482">
        <f t="shared" si="109"/>
        <v>-456.5</v>
      </c>
      <c r="O472" s="480">
        <f t="shared" si="109"/>
        <v>105.87878787878799</v>
      </c>
      <c r="P472" s="480">
        <f t="shared" si="109"/>
        <v>166.25</v>
      </c>
      <c r="Q472" s="480">
        <f t="shared" si="109"/>
        <v>-367.5</v>
      </c>
      <c r="R472" s="480">
        <f t="shared" si="109"/>
        <v>17.33333333333303</v>
      </c>
      <c r="S472" s="480">
        <f t="shared" si="109"/>
        <v>372.66666666666697</v>
      </c>
      <c r="T472" s="483">
        <f t="shared" si="109"/>
        <v>16.085621101295146</v>
      </c>
    </row>
    <row r="473" spans="1:23" s="500" customFormat="1" x14ac:dyDescent="0.2">
      <c r="A473" s="308" t="s">
        <v>52</v>
      </c>
      <c r="B473" s="280">
        <v>60</v>
      </c>
      <c r="C473" s="281">
        <v>61</v>
      </c>
      <c r="D473" s="281">
        <v>62</v>
      </c>
      <c r="E473" s="281">
        <v>16</v>
      </c>
      <c r="F473" s="281">
        <v>62</v>
      </c>
      <c r="G473" s="282">
        <v>62</v>
      </c>
      <c r="H473" s="280">
        <v>60</v>
      </c>
      <c r="I473" s="281">
        <v>60</v>
      </c>
      <c r="J473" s="281">
        <v>60</v>
      </c>
      <c r="K473" s="281">
        <v>15</v>
      </c>
      <c r="L473" s="281">
        <v>63</v>
      </c>
      <c r="M473" s="282">
        <v>62</v>
      </c>
      <c r="N473" s="458">
        <v>61</v>
      </c>
      <c r="O473" s="281">
        <v>61</v>
      </c>
      <c r="P473" s="281">
        <v>62</v>
      </c>
      <c r="Q473" s="281">
        <v>16</v>
      </c>
      <c r="R473" s="281">
        <v>61</v>
      </c>
      <c r="S473" s="328">
        <v>60</v>
      </c>
      <c r="T473" s="329">
        <f>SUM(B473:S473)</f>
        <v>964</v>
      </c>
      <c r="U473" s="500" t="s">
        <v>56</v>
      </c>
      <c r="V473" s="330">
        <f>T460-T473</f>
        <v>52</v>
      </c>
      <c r="W473" s="331">
        <f>V473/T460</f>
        <v>5.1181102362204724E-2</v>
      </c>
    </row>
    <row r="474" spans="1:23" s="500" customFormat="1" x14ac:dyDescent="0.2">
      <c r="A474" s="308" t="s">
        <v>28</v>
      </c>
      <c r="B474" s="231">
        <v>139</v>
      </c>
      <c r="C474" s="289">
        <v>139.5</v>
      </c>
      <c r="D474" s="289">
        <v>138.5</v>
      </c>
      <c r="E474" s="289">
        <v>139.5</v>
      </c>
      <c r="F474" s="289">
        <v>138.5</v>
      </c>
      <c r="G474" s="232">
        <v>137</v>
      </c>
      <c r="H474" s="231">
        <v>138</v>
      </c>
      <c r="I474" s="289">
        <v>138</v>
      </c>
      <c r="J474" s="289">
        <v>136.5</v>
      </c>
      <c r="K474" s="289">
        <v>138.5</v>
      </c>
      <c r="L474" s="289">
        <v>136</v>
      </c>
      <c r="M474" s="232">
        <v>136.5</v>
      </c>
      <c r="N474" s="459">
        <v>139.5</v>
      </c>
      <c r="O474" s="289">
        <v>139.5</v>
      </c>
      <c r="P474" s="289">
        <v>138.5</v>
      </c>
      <c r="Q474" s="289">
        <v>139</v>
      </c>
      <c r="R474" s="289">
        <v>136.5</v>
      </c>
      <c r="S474" s="289">
        <v>137</v>
      </c>
      <c r="T474" s="235"/>
      <c r="U474" s="500" t="s">
        <v>57</v>
      </c>
      <c r="V474" s="500">
        <v>137.85</v>
      </c>
    </row>
    <row r="475" spans="1:23" s="500" customFormat="1" ht="13.5" thickBot="1" x14ac:dyDescent="0.25">
      <c r="A475" s="311" t="s">
        <v>26</v>
      </c>
      <c r="B475" s="229">
        <f t="shared" ref="B475:S475" si="110">B474-B461</f>
        <v>0</v>
      </c>
      <c r="C475" s="230">
        <f t="shared" si="110"/>
        <v>0</v>
      </c>
      <c r="D475" s="230">
        <f t="shared" si="110"/>
        <v>0</v>
      </c>
      <c r="E475" s="230">
        <f t="shared" si="110"/>
        <v>0</v>
      </c>
      <c r="F475" s="230">
        <f t="shared" si="110"/>
        <v>0</v>
      </c>
      <c r="G475" s="466">
        <f t="shared" si="110"/>
        <v>0</v>
      </c>
      <c r="H475" s="229">
        <f t="shared" si="110"/>
        <v>0</v>
      </c>
      <c r="I475" s="230">
        <f t="shared" si="110"/>
        <v>0</v>
      </c>
      <c r="J475" s="230">
        <f t="shared" si="110"/>
        <v>0</v>
      </c>
      <c r="K475" s="230">
        <f t="shared" si="110"/>
        <v>0</v>
      </c>
      <c r="L475" s="230">
        <f t="shared" si="110"/>
        <v>0</v>
      </c>
      <c r="M475" s="466">
        <f t="shared" si="110"/>
        <v>0</v>
      </c>
      <c r="N475" s="460">
        <f t="shared" si="110"/>
        <v>0</v>
      </c>
      <c r="O475" s="230">
        <f t="shared" si="110"/>
        <v>0</v>
      </c>
      <c r="P475" s="230">
        <f t="shared" si="110"/>
        <v>0</v>
      </c>
      <c r="Q475" s="230">
        <f t="shared" si="110"/>
        <v>0</v>
      </c>
      <c r="R475" s="230">
        <f t="shared" si="110"/>
        <v>0</v>
      </c>
      <c r="S475" s="230">
        <f t="shared" si="110"/>
        <v>0</v>
      </c>
      <c r="T475" s="236"/>
      <c r="U475" s="500" t="s">
        <v>26</v>
      </c>
      <c r="V475" s="500">
        <f>V474-V461</f>
        <v>0.94999999999998863</v>
      </c>
    </row>
    <row r="477" spans="1:23" ht="13.5" thickBot="1" x14ac:dyDescent="0.25"/>
    <row r="478" spans="1:23" s="501" customFormat="1" ht="13.5" thickBot="1" x14ac:dyDescent="0.25">
      <c r="A478" s="295" t="s">
        <v>162</v>
      </c>
      <c r="B478" s="539" t="s">
        <v>53</v>
      </c>
      <c r="C478" s="540"/>
      <c r="D478" s="540"/>
      <c r="E478" s="540"/>
      <c r="F478" s="540"/>
      <c r="G478" s="541"/>
      <c r="H478" s="539" t="s">
        <v>53</v>
      </c>
      <c r="I478" s="540"/>
      <c r="J478" s="540"/>
      <c r="K478" s="540"/>
      <c r="L478" s="540"/>
      <c r="M478" s="541"/>
      <c r="N478" s="539" t="s">
        <v>53</v>
      </c>
      <c r="O478" s="540"/>
      <c r="P478" s="540"/>
      <c r="Q478" s="540"/>
      <c r="R478" s="540"/>
      <c r="S478" s="541"/>
      <c r="T478" s="313" t="s">
        <v>0</v>
      </c>
    </row>
    <row r="479" spans="1:23" s="501" customFormat="1" x14ac:dyDescent="0.2">
      <c r="A479" s="226" t="s">
        <v>54</v>
      </c>
      <c r="B479" s="315">
        <v>1</v>
      </c>
      <c r="C479" s="451">
        <v>2</v>
      </c>
      <c r="D479" s="451">
        <v>3</v>
      </c>
      <c r="E479" s="451">
        <v>4</v>
      </c>
      <c r="F479" s="451">
        <v>5</v>
      </c>
      <c r="G479" s="461">
        <v>6</v>
      </c>
      <c r="H479" s="315">
        <v>7</v>
      </c>
      <c r="I479" s="451">
        <v>8</v>
      </c>
      <c r="J479" s="451">
        <v>9</v>
      </c>
      <c r="K479" s="451">
        <v>10</v>
      </c>
      <c r="L479" s="451">
        <v>11</v>
      </c>
      <c r="M479" s="461">
        <v>12</v>
      </c>
      <c r="N479" s="451">
        <v>13</v>
      </c>
      <c r="O479" s="451">
        <v>14</v>
      </c>
      <c r="P479" s="451">
        <v>15</v>
      </c>
      <c r="Q479" s="451">
        <v>16</v>
      </c>
      <c r="R479" s="451">
        <v>17</v>
      </c>
      <c r="S479" s="451">
        <v>18</v>
      </c>
      <c r="T479" s="237"/>
    </row>
    <row r="480" spans="1:23" s="501" customFormat="1" x14ac:dyDescent="0.2">
      <c r="A480" s="301" t="s">
        <v>3</v>
      </c>
      <c r="B480" s="316">
        <v>4265</v>
      </c>
      <c r="C480" s="452">
        <v>4265</v>
      </c>
      <c r="D480" s="452">
        <v>4265</v>
      </c>
      <c r="E480" s="452">
        <v>4265</v>
      </c>
      <c r="F480" s="452">
        <v>4265</v>
      </c>
      <c r="G480" s="462">
        <v>4265</v>
      </c>
      <c r="H480" s="316">
        <v>4265</v>
      </c>
      <c r="I480" s="452">
        <v>4265</v>
      </c>
      <c r="J480" s="452">
        <v>4265</v>
      </c>
      <c r="K480" s="452">
        <v>4265</v>
      </c>
      <c r="L480" s="452">
        <v>4265</v>
      </c>
      <c r="M480" s="462">
        <v>4265</v>
      </c>
      <c r="N480" s="452">
        <v>4265</v>
      </c>
      <c r="O480" s="452">
        <v>4265</v>
      </c>
      <c r="P480" s="317">
        <v>4265</v>
      </c>
      <c r="Q480" s="318">
        <v>4265</v>
      </c>
      <c r="R480" s="318">
        <v>4265</v>
      </c>
      <c r="S480" s="318">
        <v>4265</v>
      </c>
      <c r="T480" s="319">
        <v>4265</v>
      </c>
    </row>
    <row r="481" spans="1:23" s="501" customFormat="1" x14ac:dyDescent="0.2">
      <c r="A481" s="303" t="s">
        <v>6</v>
      </c>
      <c r="B481" s="320">
        <v>4225.8823529411766</v>
      </c>
      <c r="C481" s="453">
        <v>4673.333333333333</v>
      </c>
      <c r="D481" s="453">
        <v>4664.666666666667</v>
      </c>
      <c r="E481" s="453">
        <v>4138</v>
      </c>
      <c r="F481" s="453">
        <v>4640</v>
      </c>
      <c r="G481" s="463">
        <v>5115.333333333333</v>
      </c>
      <c r="H481" s="320">
        <v>4323.333333333333</v>
      </c>
      <c r="I481" s="453">
        <v>4623.5714285714284</v>
      </c>
      <c r="J481" s="453">
        <v>4213.333333333333</v>
      </c>
      <c r="K481" s="453">
        <v>4401</v>
      </c>
      <c r="L481" s="453">
        <v>4681.25</v>
      </c>
      <c r="M481" s="463">
        <v>5080.7142857142853</v>
      </c>
      <c r="N481" s="453">
        <v>4188.666666666667</v>
      </c>
      <c r="O481" s="453">
        <v>4600.666666666667</v>
      </c>
      <c r="P481" s="321">
        <v>4590</v>
      </c>
      <c r="Q481" s="321">
        <v>4253.333333333333</v>
      </c>
      <c r="R481" s="321">
        <v>4640</v>
      </c>
      <c r="S481" s="321">
        <v>4914</v>
      </c>
      <c r="T481" s="261">
        <v>4567.2440944881891</v>
      </c>
    </row>
    <row r="482" spans="1:23" s="501" customFormat="1" x14ac:dyDescent="0.2">
      <c r="A482" s="226" t="s">
        <v>7</v>
      </c>
      <c r="B482" s="322">
        <v>100</v>
      </c>
      <c r="C482" s="454">
        <v>100</v>
      </c>
      <c r="D482" s="454">
        <v>100</v>
      </c>
      <c r="E482" s="454">
        <v>100</v>
      </c>
      <c r="F482" s="454">
        <v>100</v>
      </c>
      <c r="G482" s="464">
        <v>86.666666666666671</v>
      </c>
      <c r="H482" s="322">
        <v>100</v>
      </c>
      <c r="I482" s="454">
        <v>100</v>
      </c>
      <c r="J482" s="454">
        <v>100</v>
      </c>
      <c r="K482" s="454">
        <v>100</v>
      </c>
      <c r="L482" s="454">
        <v>100</v>
      </c>
      <c r="M482" s="464">
        <v>100</v>
      </c>
      <c r="N482" s="454">
        <v>100</v>
      </c>
      <c r="O482" s="454">
        <v>100</v>
      </c>
      <c r="P482" s="323">
        <v>100</v>
      </c>
      <c r="Q482" s="324">
        <v>100</v>
      </c>
      <c r="R482" s="324">
        <v>100</v>
      </c>
      <c r="S482" s="324">
        <v>86.666666666666671</v>
      </c>
      <c r="T482" s="325">
        <v>82.677165354330711</v>
      </c>
    </row>
    <row r="483" spans="1:23" s="501" customFormat="1" x14ac:dyDescent="0.2">
      <c r="A483" s="226" t="s">
        <v>8</v>
      </c>
      <c r="B483" s="266">
        <v>4.2587375828262129E-2</v>
      </c>
      <c r="C483" s="455">
        <v>2.9439864180387118E-2</v>
      </c>
      <c r="D483" s="455">
        <v>3.4857441683946652E-2</v>
      </c>
      <c r="E483" s="455">
        <v>3.4241131472321919E-2</v>
      </c>
      <c r="F483" s="455">
        <v>4.0426412709672711E-2</v>
      </c>
      <c r="G483" s="465">
        <v>5.2760114517195603E-2</v>
      </c>
      <c r="H483" s="266">
        <v>3.5680357981267015E-2</v>
      </c>
      <c r="I483" s="455">
        <v>3.5629137206318932E-2</v>
      </c>
      <c r="J483" s="455">
        <v>2.5616301854206529E-2</v>
      </c>
      <c r="K483" s="455">
        <v>4.1419730356964446E-2</v>
      </c>
      <c r="L483" s="455">
        <v>2.5643912259810987E-2</v>
      </c>
      <c r="M483" s="465">
        <v>3.595115290336437E-2</v>
      </c>
      <c r="N483" s="455">
        <v>3.7352023651021186E-2</v>
      </c>
      <c r="O483" s="455">
        <v>3.1181516084769934E-2</v>
      </c>
      <c r="P483" s="267">
        <v>2.7442910134627716E-2</v>
      </c>
      <c r="Q483" s="326">
        <v>4.9515890278781553E-2</v>
      </c>
      <c r="R483" s="326">
        <v>3.3434127236264641E-2</v>
      </c>
      <c r="S483" s="326">
        <v>5.9986208476227966E-2</v>
      </c>
      <c r="T483" s="327">
        <v>7.3452427261395642E-2</v>
      </c>
    </row>
    <row r="484" spans="1:23" s="501" customFormat="1" x14ac:dyDescent="0.2">
      <c r="A484" s="303" t="s">
        <v>1</v>
      </c>
      <c r="B484" s="270">
        <f t="shared" ref="B484:T484" si="111">B481/B480*100-100</f>
        <v>-0.91717812564650103</v>
      </c>
      <c r="C484" s="271">
        <f t="shared" si="111"/>
        <v>9.5740523642047606</v>
      </c>
      <c r="D484" s="271">
        <f t="shared" si="111"/>
        <v>9.3708479874951252</v>
      </c>
      <c r="E484" s="271">
        <f t="shared" si="111"/>
        <v>-2.9777256740914453</v>
      </c>
      <c r="F484" s="271">
        <f t="shared" si="111"/>
        <v>8.7924970691676521</v>
      </c>
      <c r="G484" s="272">
        <f t="shared" si="111"/>
        <v>19.93747557639702</v>
      </c>
      <c r="H484" s="270">
        <f t="shared" si="111"/>
        <v>1.3677217663149719</v>
      </c>
      <c r="I484" s="271">
        <f t="shared" si="111"/>
        <v>8.4073019594707716</v>
      </c>
      <c r="J484" s="271">
        <f t="shared" si="111"/>
        <v>-1.2114107073075502</v>
      </c>
      <c r="K484" s="271">
        <f t="shared" si="111"/>
        <v>3.188745603751471</v>
      </c>
      <c r="L484" s="271">
        <f t="shared" si="111"/>
        <v>9.7596717467760783</v>
      </c>
      <c r="M484" s="272">
        <f t="shared" si="111"/>
        <v>19.125774577122741</v>
      </c>
      <c r="N484" s="456">
        <f t="shared" si="111"/>
        <v>-1.7897616256350091</v>
      </c>
      <c r="O484" s="271">
        <f t="shared" si="111"/>
        <v>7.8702618210238313</v>
      </c>
      <c r="P484" s="271">
        <f t="shared" si="111"/>
        <v>7.6201641266119537</v>
      </c>
      <c r="Q484" s="271">
        <f t="shared" si="111"/>
        <v>-0.27354435326300575</v>
      </c>
      <c r="R484" s="271">
        <f t="shared" si="111"/>
        <v>8.7924970691676521</v>
      </c>
      <c r="S484" s="271">
        <f t="shared" si="111"/>
        <v>15.216881594372794</v>
      </c>
      <c r="T484" s="273">
        <f t="shared" si="111"/>
        <v>7.0866141732283552</v>
      </c>
    </row>
    <row r="485" spans="1:23" s="501" customFormat="1" ht="13.5" thickBot="1" x14ac:dyDescent="0.25">
      <c r="A485" s="226" t="s">
        <v>27</v>
      </c>
      <c r="B485" s="479">
        <f t="shared" ref="B485:T485" si="112">B481-B468</f>
        <v>-106.97478991596654</v>
      </c>
      <c r="C485" s="480">
        <f t="shared" si="112"/>
        <v>40.66666666666606</v>
      </c>
      <c r="D485" s="480">
        <f t="shared" si="112"/>
        <v>24.66666666666697</v>
      </c>
      <c r="E485" s="480">
        <f t="shared" si="112"/>
        <v>6.5714285714284415</v>
      </c>
      <c r="F485" s="480">
        <f t="shared" si="112"/>
        <v>68.66666666666697</v>
      </c>
      <c r="G485" s="481">
        <f t="shared" si="112"/>
        <v>173.45833333333303</v>
      </c>
      <c r="H485" s="479">
        <f t="shared" si="112"/>
        <v>49.761904761904589</v>
      </c>
      <c r="I485" s="480">
        <f t="shared" si="112"/>
        <v>120.23809523809541</v>
      </c>
      <c r="J485" s="480">
        <f t="shared" si="112"/>
        <v>-366</v>
      </c>
      <c r="K485" s="480">
        <f t="shared" si="112"/>
        <v>177.25</v>
      </c>
      <c r="L485" s="480">
        <f t="shared" si="112"/>
        <v>-108.03571428571468</v>
      </c>
      <c r="M485" s="481">
        <f t="shared" si="112"/>
        <v>20.714285714285325</v>
      </c>
      <c r="N485" s="482">
        <f t="shared" si="112"/>
        <v>-18.83333333333303</v>
      </c>
      <c r="O485" s="480">
        <f t="shared" si="112"/>
        <v>76.121212121212011</v>
      </c>
      <c r="P485" s="480">
        <f t="shared" si="112"/>
        <v>-140</v>
      </c>
      <c r="Q485" s="480">
        <f t="shared" si="112"/>
        <v>50.83333333333303</v>
      </c>
      <c r="R485" s="480">
        <f t="shared" si="112"/>
        <v>34.66666666666697</v>
      </c>
      <c r="S485" s="480">
        <f t="shared" si="112"/>
        <v>-54</v>
      </c>
      <c r="T485" s="483">
        <f t="shared" si="112"/>
        <v>-18.458384850653601</v>
      </c>
    </row>
    <row r="486" spans="1:23" s="501" customFormat="1" x14ac:dyDescent="0.2">
      <c r="A486" s="308" t="s">
        <v>52</v>
      </c>
      <c r="B486" s="280">
        <v>60</v>
      </c>
      <c r="C486" s="281">
        <v>61</v>
      </c>
      <c r="D486" s="281">
        <v>62</v>
      </c>
      <c r="E486" s="281">
        <v>16</v>
      </c>
      <c r="F486" s="281">
        <v>62</v>
      </c>
      <c r="G486" s="282">
        <v>62</v>
      </c>
      <c r="H486" s="280">
        <v>60</v>
      </c>
      <c r="I486" s="281">
        <v>60</v>
      </c>
      <c r="J486" s="281">
        <v>60</v>
      </c>
      <c r="K486" s="281">
        <v>15</v>
      </c>
      <c r="L486" s="281">
        <v>63</v>
      </c>
      <c r="M486" s="282">
        <v>62</v>
      </c>
      <c r="N486" s="458">
        <v>61</v>
      </c>
      <c r="O486" s="281">
        <v>61</v>
      </c>
      <c r="P486" s="281">
        <v>62</v>
      </c>
      <c r="Q486" s="281">
        <v>16</v>
      </c>
      <c r="R486" s="281">
        <v>61</v>
      </c>
      <c r="S486" s="328">
        <v>60</v>
      </c>
      <c r="T486" s="329">
        <f>SUM(B486:S486)</f>
        <v>964</v>
      </c>
      <c r="U486" s="501" t="s">
        <v>56</v>
      </c>
      <c r="V486" s="330">
        <f>T473-T486</f>
        <v>0</v>
      </c>
      <c r="W486" s="331">
        <f>V486/T473</f>
        <v>0</v>
      </c>
    </row>
    <row r="487" spans="1:23" s="501" customFormat="1" x14ac:dyDescent="0.2">
      <c r="A487" s="308" t="s">
        <v>28</v>
      </c>
      <c r="B487" s="231">
        <v>139</v>
      </c>
      <c r="C487" s="289">
        <v>139.5</v>
      </c>
      <c r="D487" s="289">
        <v>138.5</v>
      </c>
      <c r="E487" s="289">
        <v>139.5</v>
      </c>
      <c r="F487" s="289">
        <v>138.5</v>
      </c>
      <c r="G487" s="232">
        <v>137</v>
      </c>
      <c r="H487" s="231">
        <v>138</v>
      </c>
      <c r="I487" s="289">
        <v>138</v>
      </c>
      <c r="J487" s="289">
        <v>136.5</v>
      </c>
      <c r="K487" s="289">
        <v>138.5</v>
      </c>
      <c r="L487" s="289">
        <v>136</v>
      </c>
      <c r="M487" s="232">
        <v>136.5</v>
      </c>
      <c r="N487" s="459">
        <v>139.5</v>
      </c>
      <c r="O487" s="289">
        <v>139.5</v>
      </c>
      <c r="P487" s="289">
        <v>138.5</v>
      </c>
      <c r="Q487" s="289">
        <v>139</v>
      </c>
      <c r="R487" s="289">
        <v>136.5</v>
      </c>
      <c r="S487" s="289">
        <v>137</v>
      </c>
      <c r="T487" s="235"/>
      <c r="U487" s="501" t="s">
        <v>57</v>
      </c>
      <c r="V487" s="501">
        <v>137.91</v>
      </c>
    </row>
    <row r="488" spans="1:23" s="501" customFormat="1" ht="13.5" thickBot="1" x14ac:dyDescent="0.25">
      <c r="A488" s="311" t="s">
        <v>26</v>
      </c>
      <c r="B488" s="229">
        <f t="shared" ref="B488:S488" si="113">B487-B474</f>
        <v>0</v>
      </c>
      <c r="C488" s="230">
        <f t="shared" si="113"/>
        <v>0</v>
      </c>
      <c r="D488" s="230">
        <f t="shared" si="113"/>
        <v>0</v>
      </c>
      <c r="E488" s="230">
        <f t="shared" si="113"/>
        <v>0</v>
      </c>
      <c r="F488" s="230">
        <f t="shared" si="113"/>
        <v>0</v>
      </c>
      <c r="G488" s="466">
        <f t="shared" si="113"/>
        <v>0</v>
      </c>
      <c r="H488" s="229">
        <f t="shared" si="113"/>
        <v>0</v>
      </c>
      <c r="I488" s="230">
        <f t="shared" si="113"/>
        <v>0</v>
      </c>
      <c r="J488" s="230">
        <f t="shared" si="113"/>
        <v>0</v>
      </c>
      <c r="K488" s="230">
        <f t="shared" si="113"/>
        <v>0</v>
      </c>
      <c r="L488" s="230">
        <f t="shared" si="113"/>
        <v>0</v>
      </c>
      <c r="M488" s="466">
        <f t="shared" si="113"/>
        <v>0</v>
      </c>
      <c r="N488" s="460">
        <f t="shared" si="113"/>
        <v>0</v>
      </c>
      <c r="O488" s="230">
        <f t="shared" si="113"/>
        <v>0</v>
      </c>
      <c r="P488" s="230">
        <f t="shared" si="113"/>
        <v>0</v>
      </c>
      <c r="Q488" s="230">
        <f t="shared" si="113"/>
        <v>0</v>
      </c>
      <c r="R488" s="230">
        <f t="shared" si="113"/>
        <v>0</v>
      </c>
      <c r="S488" s="230">
        <f t="shared" si="113"/>
        <v>0</v>
      </c>
      <c r="T488" s="236"/>
      <c r="U488" s="501" t="s">
        <v>26</v>
      </c>
      <c r="V488" s="501">
        <f>V487-V474</f>
        <v>6.0000000000002274E-2</v>
      </c>
    </row>
    <row r="490" spans="1:23" ht="13.5" thickBot="1" x14ac:dyDescent="0.25"/>
    <row r="491" spans="1:23" s="502" customFormat="1" ht="13.5" thickBot="1" x14ac:dyDescent="0.25">
      <c r="A491" s="295" t="s">
        <v>163</v>
      </c>
      <c r="B491" s="539" t="s">
        <v>53</v>
      </c>
      <c r="C491" s="540"/>
      <c r="D491" s="540"/>
      <c r="E491" s="540"/>
      <c r="F491" s="540"/>
      <c r="G491" s="541"/>
      <c r="H491" s="539" t="s">
        <v>53</v>
      </c>
      <c r="I491" s="540"/>
      <c r="J491" s="540"/>
      <c r="K491" s="540"/>
      <c r="L491" s="540"/>
      <c r="M491" s="541"/>
      <c r="N491" s="539" t="s">
        <v>53</v>
      </c>
      <c r="O491" s="540"/>
      <c r="P491" s="540"/>
      <c r="Q491" s="540"/>
      <c r="R491" s="540"/>
      <c r="S491" s="541"/>
      <c r="T491" s="313" t="s">
        <v>0</v>
      </c>
    </row>
    <row r="492" spans="1:23" s="502" customFormat="1" x14ac:dyDescent="0.2">
      <c r="A492" s="226" t="s">
        <v>54</v>
      </c>
      <c r="B492" s="315">
        <v>1</v>
      </c>
      <c r="C492" s="451">
        <v>2</v>
      </c>
      <c r="D492" s="451">
        <v>3</v>
      </c>
      <c r="E492" s="451">
        <v>4</v>
      </c>
      <c r="F492" s="451">
        <v>5</v>
      </c>
      <c r="G492" s="461">
        <v>6</v>
      </c>
      <c r="H492" s="315">
        <v>7</v>
      </c>
      <c r="I492" s="451">
        <v>8</v>
      </c>
      <c r="J492" s="451">
        <v>9</v>
      </c>
      <c r="K492" s="451">
        <v>10</v>
      </c>
      <c r="L492" s="451">
        <v>11</v>
      </c>
      <c r="M492" s="461">
        <v>12</v>
      </c>
      <c r="N492" s="451">
        <v>13</v>
      </c>
      <c r="O492" s="451">
        <v>14</v>
      </c>
      <c r="P492" s="451">
        <v>15</v>
      </c>
      <c r="Q492" s="451">
        <v>16</v>
      </c>
      <c r="R492" s="451">
        <v>17</v>
      </c>
      <c r="S492" s="451">
        <v>18</v>
      </c>
      <c r="T492" s="237"/>
    </row>
    <row r="493" spans="1:23" s="502" customFormat="1" x14ac:dyDescent="0.2">
      <c r="A493" s="301" t="s">
        <v>3</v>
      </c>
      <c r="B493" s="316">
        <v>4280</v>
      </c>
      <c r="C493" s="452">
        <v>4280</v>
      </c>
      <c r="D493" s="452">
        <v>4280</v>
      </c>
      <c r="E493" s="452">
        <v>4280</v>
      </c>
      <c r="F493" s="452">
        <v>4280</v>
      </c>
      <c r="G493" s="462">
        <v>4280</v>
      </c>
      <c r="H493" s="316">
        <v>4280</v>
      </c>
      <c r="I493" s="452">
        <v>4280</v>
      </c>
      <c r="J493" s="452">
        <v>4280</v>
      </c>
      <c r="K493" s="452">
        <v>4280</v>
      </c>
      <c r="L493" s="452">
        <v>4280</v>
      </c>
      <c r="M493" s="462">
        <v>4280</v>
      </c>
      <c r="N493" s="452">
        <v>4280</v>
      </c>
      <c r="O493" s="452">
        <v>4280</v>
      </c>
      <c r="P493" s="317">
        <v>4280</v>
      </c>
      <c r="Q493" s="318">
        <v>4280</v>
      </c>
      <c r="R493" s="318">
        <v>4280</v>
      </c>
      <c r="S493" s="318">
        <v>4280</v>
      </c>
      <c r="T493" s="319">
        <v>4280</v>
      </c>
    </row>
    <row r="494" spans="1:23" s="502" customFormat="1" x14ac:dyDescent="0.2">
      <c r="A494" s="303" t="s">
        <v>6</v>
      </c>
      <c r="B494" s="320">
        <v>4371.4285714285716</v>
      </c>
      <c r="C494" s="453">
        <v>4667.1428571428569</v>
      </c>
      <c r="D494" s="453">
        <v>4729.333333333333</v>
      </c>
      <c r="E494" s="453">
        <v>4132.8571428571431</v>
      </c>
      <c r="F494" s="453">
        <v>4686.666666666667</v>
      </c>
      <c r="G494" s="463">
        <v>4981.333333333333</v>
      </c>
      <c r="H494" s="320">
        <v>4316.4285714285716</v>
      </c>
      <c r="I494" s="453">
        <v>4632.1428571428569</v>
      </c>
      <c r="J494" s="453">
        <v>4674.2857142857147</v>
      </c>
      <c r="K494" s="453">
        <v>4327.5</v>
      </c>
      <c r="L494" s="453">
        <v>4747.1428571428569</v>
      </c>
      <c r="M494" s="463">
        <v>5016.1538461538457</v>
      </c>
      <c r="N494" s="453">
        <v>4231.333333333333</v>
      </c>
      <c r="O494" s="453">
        <v>4632.666666666667</v>
      </c>
      <c r="P494" s="321">
        <v>4787.8571428571431</v>
      </c>
      <c r="Q494" s="321">
        <v>4360</v>
      </c>
      <c r="R494" s="321">
        <v>4654.2857142857147</v>
      </c>
      <c r="S494" s="321">
        <v>5105.7142857142853</v>
      </c>
      <c r="T494" s="261">
        <v>4642.3305084745762</v>
      </c>
    </row>
    <row r="495" spans="1:23" s="502" customFormat="1" x14ac:dyDescent="0.2">
      <c r="A495" s="226" t="s">
        <v>7</v>
      </c>
      <c r="B495" s="322">
        <v>100</v>
      </c>
      <c r="C495" s="454">
        <v>100</v>
      </c>
      <c r="D495" s="454">
        <v>100</v>
      </c>
      <c r="E495" s="454">
        <v>100</v>
      </c>
      <c r="F495" s="454">
        <v>93.333333333333329</v>
      </c>
      <c r="G495" s="464">
        <v>100</v>
      </c>
      <c r="H495" s="322">
        <v>100</v>
      </c>
      <c r="I495" s="454">
        <v>100</v>
      </c>
      <c r="J495" s="454">
        <v>100</v>
      </c>
      <c r="K495" s="454">
        <v>75</v>
      </c>
      <c r="L495" s="454">
        <v>100</v>
      </c>
      <c r="M495" s="464">
        <v>92.307692307692307</v>
      </c>
      <c r="N495" s="454">
        <v>93.333333333333329</v>
      </c>
      <c r="O495" s="454">
        <v>100</v>
      </c>
      <c r="P495" s="323">
        <v>100</v>
      </c>
      <c r="Q495" s="324">
        <v>100</v>
      </c>
      <c r="R495" s="324">
        <v>92.857142857142861</v>
      </c>
      <c r="S495" s="324">
        <v>78.571428571428569</v>
      </c>
      <c r="T495" s="325">
        <v>81.779661016949149</v>
      </c>
    </row>
    <row r="496" spans="1:23" s="502" customFormat="1" x14ac:dyDescent="0.2">
      <c r="A496" s="226" t="s">
        <v>8</v>
      </c>
      <c r="B496" s="266">
        <v>4.2874023555668751E-2</v>
      </c>
      <c r="C496" s="455">
        <v>4.3981377464933781E-2</v>
      </c>
      <c r="D496" s="455">
        <v>3.4142447624247445E-2</v>
      </c>
      <c r="E496" s="455">
        <v>4.5261920351025296E-2</v>
      </c>
      <c r="F496" s="455">
        <v>5.6697723642798382E-2</v>
      </c>
      <c r="G496" s="465">
        <v>3.9860214812705221E-2</v>
      </c>
      <c r="H496" s="266">
        <v>3.3281378047455429E-2</v>
      </c>
      <c r="I496" s="455">
        <v>3.3703986862907952E-2</v>
      </c>
      <c r="J496" s="455">
        <v>3.3910435761415982E-2</v>
      </c>
      <c r="K496" s="455">
        <v>8.1131483930006215E-2</v>
      </c>
      <c r="L496" s="455">
        <v>3.1015072968879773E-2</v>
      </c>
      <c r="M496" s="465">
        <v>4.6965392780427904E-2</v>
      </c>
      <c r="N496" s="455">
        <v>5.7643510709457682E-2</v>
      </c>
      <c r="O496" s="455">
        <v>5.2941615813848958E-2</v>
      </c>
      <c r="P496" s="267">
        <v>4.5039877976728419E-2</v>
      </c>
      <c r="Q496" s="326">
        <v>3.7767009261910373E-2</v>
      </c>
      <c r="R496" s="326">
        <v>4.3601229920944694E-2</v>
      </c>
      <c r="S496" s="326">
        <v>7.5481848366530227E-2</v>
      </c>
      <c r="T496" s="327">
        <v>7.2909231373397429E-2</v>
      </c>
    </row>
    <row r="497" spans="1:23" s="502" customFormat="1" x14ac:dyDescent="0.2">
      <c r="A497" s="303" t="s">
        <v>1</v>
      </c>
      <c r="B497" s="270">
        <f t="shared" ref="B497:T497" si="114">B494/B493*100-100</f>
        <v>2.1361815754339091</v>
      </c>
      <c r="C497" s="271">
        <f t="shared" si="114"/>
        <v>9.0453938584779507</v>
      </c>
      <c r="D497" s="271">
        <f t="shared" si="114"/>
        <v>10.498442367601243</v>
      </c>
      <c r="E497" s="271">
        <f t="shared" si="114"/>
        <v>-3.4379172229639465</v>
      </c>
      <c r="F497" s="271">
        <f t="shared" si="114"/>
        <v>9.5015576323987716</v>
      </c>
      <c r="G497" s="272">
        <f t="shared" si="114"/>
        <v>16.386292834890952</v>
      </c>
      <c r="H497" s="270">
        <f t="shared" si="114"/>
        <v>0.85113484646196014</v>
      </c>
      <c r="I497" s="271">
        <f t="shared" si="114"/>
        <v>8.2276368491321676</v>
      </c>
      <c r="J497" s="271">
        <f t="shared" si="114"/>
        <v>9.2122830440587506</v>
      </c>
      <c r="K497" s="271">
        <f t="shared" si="114"/>
        <v>1.1098130841121474</v>
      </c>
      <c r="L497" s="271">
        <f t="shared" si="114"/>
        <v>10.914552736982628</v>
      </c>
      <c r="M497" s="272">
        <f t="shared" si="114"/>
        <v>17.199856218547808</v>
      </c>
      <c r="N497" s="456">
        <f t="shared" si="114"/>
        <v>-1.137071651090352</v>
      </c>
      <c r="O497" s="271">
        <f t="shared" si="114"/>
        <v>8.2398753894081125</v>
      </c>
      <c r="P497" s="271">
        <f t="shared" si="114"/>
        <v>11.865821094793063</v>
      </c>
      <c r="Q497" s="271">
        <f t="shared" si="114"/>
        <v>1.8691588785046775</v>
      </c>
      <c r="R497" s="271">
        <f t="shared" si="114"/>
        <v>8.744993324432599</v>
      </c>
      <c r="S497" s="271">
        <f t="shared" si="114"/>
        <v>19.292389853137507</v>
      </c>
      <c r="T497" s="273">
        <f t="shared" si="114"/>
        <v>8.4656660858545791</v>
      </c>
    </row>
    <row r="498" spans="1:23" s="502" customFormat="1" ht="13.5" thickBot="1" x14ac:dyDescent="0.25">
      <c r="A498" s="226" t="s">
        <v>27</v>
      </c>
      <c r="B498" s="479">
        <f t="shared" ref="B498:T498" si="115">B494-B481</f>
        <v>145.54621848739498</v>
      </c>
      <c r="C498" s="480">
        <f t="shared" si="115"/>
        <v>-6.1904761904761472</v>
      </c>
      <c r="D498" s="480">
        <f t="shared" si="115"/>
        <v>64.66666666666606</v>
      </c>
      <c r="E498" s="480">
        <f t="shared" si="115"/>
        <v>-5.142857142856883</v>
      </c>
      <c r="F498" s="480">
        <f t="shared" si="115"/>
        <v>46.66666666666697</v>
      </c>
      <c r="G498" s="481">
        <f t="shared" si="115"/>
        <v>-134</v>
      </c>
      <c r="H498" s="479">
        <f t="shared" si="115"/>
        <v>-6.9047619047614717</v>
      </c>
      <c r="I498" s="480">
        <f t="shared" si="115"/>
        <v>8.5714285714284415</v>
      </c>
      <c r="J498" s="480">
        <f t="shared" si="115"/>
        <v>460.95238095238165</v>
      </c>
      <c r="K498" s="480">
        <f t="shared" si="115"/>
        <v>-73.5</v>
      </c>
      <c r="L498" s="480">
        <f t="shared" si="115"/>
        <v>65.892857142856883</v>
      </c>
      <c r="M498" s="481">
        <f t="shared" si="115"/>
        <v>-64.56043956043959</v>
      </c>
      <c r="N498" s="482">
        <f t="shared" si="115"/>
        <v>42.66666666666606</v>
      </c>
      <c r="O498" s="480">
        <f t="shared" si="115"/>
        <v>32</v>
      </c>
      <c r="P498" s="480">
        <f t="shared" si="115"/>
        <v>197.85714285714312</v>
      </c>
      <c r="Q498" s="480">
        <f t="shared" si="115"/>
        <v>106.66666666666697</v>
      </c>
      <c r="R498" s="480">
        <f t="shared" si="115"/>
        <v>14.285714285714675</v>
      </c>
      <c r="S498" s="480">
        <f t="shared" si="115"/>
        <v>191.71428571428532</v>
      </c>
      <c r="T498" s="483">
        <f t="shared" si="115"/>
        <v>75.086413986387015</v>
      </c>
    </row>
    <row r="499" spans="1:23" s="502" customFormat="1" x14ac:dyDescent="0.2">
      <c r="A499" s="308" t="s">
        <v>52</v>
      </c>
      <c r="B499" s="280">
        <v>60</v>
      </c>
      <c r="C499" s="281">
        <v>61</v>
      </c>
      <c r="D499" s="281">
        <v>61</v>
      </c>
      <c r="E499" s="281">
        <v>16</v>
      </c>
      <c r="F499" s="281">
        <v>61</v>
      </c>
      <c r="G499" s="282">
        <v>62</v>
      </c>
      <c r="H499" s="280">
        <v>59</v>
      </c>
      <c r="I499" s="281">
        <v>60</v>
      </c>
      <c r="J499" s="281">
        <v>60</v>
      </c>
      <c r="K499" s="281">
        <v>15</v>
      </c>
      <c r="L499" s="281">
        <v>63</v>
      </c>
      <c r="M499" s="282">
        <v>62</v>
      </c>
      <c r="N499" s="458">
        <v>60</v>
      </c>
      <c r="O499" s="281">
        <v>61</v>
      </c>
      <c r="P499" s="281">
        <v>62</v>
      </c>
      <c r="Q499" s="281">
        <v>16</v>
      </c>
      <c r="R499" s="281">
        <v>61</v>
      </c>
      <c r="S499" s="328">
        <v>60</v>
      </c>
      <c r="T499" s="329">
        <f>SUM(B499:S499)</f>
        <v>960</v>
      </c>
      <c r="U499" s="502" t="s">
        <v>56</v>
      </c>
      <c r="V499" s="330">
        <f>T486-T499</f>
        <v>4</v>
      </c>
      <c r="W499" s="331">
        <f>V499/T486</f>
        <v>4.1493775933609959E-3</v>
      </c>
    </row>
    <row r="500" spans="1:23" s="502" customFormat="1" x14ac:dyDescent="0.2">
      <c r="A500" s="308" t="s">
        <v>28</v>
      </c>
      <c r="B500" s="231">
        <v>140</v>
      </c>
      <c r="C500" s="289">
        <v>140</v>
      </c>
      <c r="D500" s="289">
        <v>139</v>
      </c>
      <c r="E500" s="289">
        <v>140.5</v>
      </c>
      <c r="F500" s="289">
        <v>139</v>
      </c>
      <c r="G500" s="232">
        <v>137.5</v>
      </c>
      <c r="H500" s="231">
        <v>139</v>
      </c>
      <c r="I500" s="289">
        <v>138.5</v>
      </c>
      <c r="J500" s="289">
        <v>137</v>
      </c>
      <c r="K500" s="289">
        <v>139.5</v>
      </c>
      <c r="L500" s="289">
        <v>136.5</v>
      </c>
      <c r="M500" s="232">
        <v>136.5</v>
      </c>
      <c r="N500" s="459">
        <v>140.5</v>
      </c>
      <c r="O500" s="289">
        <v>140</v>
      </c>
      <c r="P500" s="289">
        <v>139</v>
      </c>
      <c r="Q500" s="289">
        <v>140</v>
      </c>
      <c r="R500" s="289">
        <v>137</v>
      </c>
      <c r="S500" s="289">
        <v>137</v>
      </c>
      <c r="T500" s="235"/>
      <c r="U500" s="502" t="s">
        <v>57</v>
      </c>
      <c r="V500" s="502">
        <v>137.91999999999999</v>
      </c>
    </row>
    <row r="501" spans="1:23" s="502" customFormat="1" ht="13.5" thickBot="1" x14ac:dyDescent="0.25">
      <c r="A501" s="311" t="s">
        <v>26</v>
      </c>
      <c r="B501" s="229">
        <f t="shared" ref="B501:S501" si="116">B500-B487</f>
        <v>1</v>
      </c>
      <c r="C501" s="230">
        <f t="shared" si="116"/>
        <v>0.5</v>
      </c>
      <c r="D501" s="230">
        <f t="shared" si="116"/>
        <v>0.5</v>
      </c>
      <c r="E501" s="230">
        <f t="shared" si="116"/>
        <v>1</v>
      </c>
      <c r="F501" s="230">
        <f t="shared" si="116"/>
        <v>0.5</v>
      </c>
      <c r="G501" s="466">
        <f t="shared" si="116"/>
        <v>0.5</v>
      </c>
      <c r="H501" s="229">
        <f t="shared" si="116"/>
        <v>1</v>
      </c>
      <c r="I501" s="230">
        <f t="shared" si="116"/>
        <v>0.5</v>
      </c>
      <c r="J501" s="230">
        <f t="shared" si="116"/>
        <v>0.5</v>
      </c>
      <c r="K501" s="230">
        <f t="shared" si="116"/>
        <v>1</v>
      </c>
      <c r="L501" s="230">
        <f t="shared" si="116"/>
        <v>0.5</v>
      </c>
      <c r="M501" s="466">
        <f t="shared" si="116"/>
        <v>0</v>
      </c>
      <c r="N501" s="460">
        <f t="shared" si="116"/>
        <v>1</v>
      </c>
      <c r="O501" s="230">
        <f t="shared" si="116"/>
        <v>0.5</v>
      </c>
      <c r="P501" s="230">
        <f t="shared" si="116"/>
        <v>0.5</v>
      </c>
      <c r="Q501" s="230">
        <f t="shared" si="116"/>
        <v>1</v>
      </c>
      <c r="R501" s="230">
        <f t="shared" si="116"/>
        <v>0.5</v>
      </c>
      <c r="S501" s="230">
        <f t="shared" si="116"/>
        <v>0</v>
      </c>
      <c r="T501" s="236"/>
      <c r="U501" s="502" t="s">
        <v>26</v>
      </c>
      <c r="V501" s="502">
        <f>V500-V487</f>
        <v>9.9999999999909051E-3</v>
      </c>
    </row>
    <row r="502" spans="1:23" x14ac:dyDescent="0.2">
      <c r="C502" s="503"/>
      <c r="D502" s="503"/>
      <c r="E502" s="503"/>
      <c r="F502" s="503"/>
      <c r="G502" s="503"/>
      <c r="H502" s="503"/>
      <c r="I502" s="503"/>
      <c r="J502" s="503"/>
      <c r="K502" s="503"/>
      <c r="L502" s="503"/>
      <c r="M502" s="503"/>
      <c r="N502" s="503"/>
      <c r="O502" s="503"/>
      <c r="P502" s="503"/>
      <c r="Q502" s="503"/>
      <c r="R502" s="503"/>
      <c r="S502" s="503"/>
    </row>
    <row r="503" spans="1:23" ht="13.5" thickBot="1" x14ac:dyDescent="0.25"/>
    <row r="504" spans="1:23" s="504" customFormat="1" ht="11.25" customHeight="1" thickBot="1" x14ac:dyDescent="0.25">
      <c r="A504" s="295" t="s">
        <v>164</v>
      </c>
      <c r="B504" s="539" t="s">
        <v>53</v>
      </c>
      <c r="C504" s="540"/>
      <c r="D504" s="540"/>
      <c r="E504" s="540"/>
      <c r="F504" s="540"/>
      <c r="G504" s="541"/>
      <c r="H504" s="539" t="s">
        <v>53</v>
      </c>
      <c r="I504" s="540"/>
      <c r="J504" s="540"/>
      <c r="K504" s="540"/>
      <c r="L504" s="540"/>
      <c r="M504" s="541"/>
      <c r="N504" s="539" t="s">
        <v>53</v>
      </c>
      <c r="O504" s="540"/>
      <c r="P504" s="540"/>
      <c r="Q504" s="540"/>
      <c r="R504" s="540"/>
      <c r="S504" s="541"/>
      <c r="T504" s="313" t="s">
        <v>0</v>
      </c>
    </row>
    <row r="505" spans="1:23" s="504" customFormat="1" ht="11.25" customHeight="1" x14ac:dyDescent="0.2">
      <c r="A505" s="226" t="s">
        <v>54</v>
      </c>
      <c r="B505" s="315">
        <v>1</v>
      </c>
      <c r="C505" s="451">
        <v>2</v>
      </c>
      <c r="D505" s="451">
        <v>3</v>
      </c>
      <c r="E505" s="451">
        <v>4</v>
      </c>
      <c r="F505" s="451">
        <v>5</v>
      </c>
      <c r="G505" s="461">
        <v>6</v>
      </c>
      <c r="H505" s="315">
        <v>7</v>
      </c>
      <c r="I505" s="451">
        <v>8</v>
      </c>
      <c r="J505" s="451">
        <v>9</v>
      </c>
      <c r="K505" s="451">
        <v>10</v>
      </c>
      <c r="L505" s="451">
        <v>11</v>
      </c>
      <c r="M505" s="461">
        <v>12</v>
      </c>
      <c r="N505" s="451">
        <v>13</v>
      </c>
      <c r="O505" s="451">
        <v>14</v>
      </c>
      <c r="P505" s="451">
        <v>15</v>
      </c>
      <c r="Q505" s="451">
        <v>16</v>
      </c>
      <c r="R505" s="451">
        <v>17</v>
      </c>
      <c r="S505" s="451">
        <v>18</v>
      </c>
      <c r="T505" s="237"/>
    </row>
    <row r="506" spans="1:23" s="504" customFormat="1" ht="11.25" customHeight="1" x14ac:dyDescent="0.2">
      <c r="A506" s="301" t="s">
        <v>3</v>
      </c>
      <c r="B506" s="316">
        <v>4295</v>
      </c>
      <c r="C506" s="452">
        <v>4295</v>
      </c>
      <c r="D506" s="452">
        <v>4295</v>
      </c>
      <c r="E506" s="452">
        <v>4295</v>
      </c>
      <c r="F506" s="452">
        <v>4295</v>
      </c>
      <c r="G506" s="462">
        <v>4295</v>
      </c>
      <c r="H506" s="316">
        <v>4295</v>
      </c>
      <c r="I506" s="452">
        <v>4295</v>
      </c>
      <c r="J506" s="452">
        <v>4295</v>
      </c>
      <c r="K506" s="452">
        <v>4295</v>
      </c>
      <c r="L506" s="452">
        <v>4295</v>
      </c>
      <c r="M506" s="462">
        <v>4295</v>
      </c>
      <c r="N506" s="452">
        <v>4295</v>
      </c>
      <c r="O506" s="452">
        <v>4295</v>
      </c>
      <c r="P506" s="317">
        <v>4295</v>
      </c>
      <c r="Q506" s="318">
        <v>4295</v>
      </c>
      <c r="R506" s="318">
        <v>4295</v>
      </c>
      <c r="S506" s="318">
        <v>4295</v>
      </c>
      <c r="T506" s="319">
        <v>4295</v>
      </c>
    </row>
    <row r="507" spans="1:23" s="504" customFormat="1" ht="11.25" customHeight="1" x14ac:dyDescent="0.2">
      <c r="A507" s="303" t="s">
        <v>6</v>
      </c>
      <c r="B507" s="320">
        <v>4405.333333333333</v>
      </c>
      <c r="C507" s="453">
        <v>4801.333333333333</v>
      </c>
      <c r="D507" s="453">
        <v>4678</v>
      </c>
      <c r="E507" s="453">
        <v>4451.4285714285716</v>
      </c>
      <c r="F507" s="453">
        <v>4556</v>
      </c>
      <c r="G507" s="463">
        <v>4999.375</v>
      </c>
      <c r="H507" s="320">
        <v>4562.8571428571431</v>
      </c>
      <c r="I507" s="453">
        <v>4643.75</v>
      </c>
      <c r="J507" s="453">
        <v>4700</v>
      </c>
      <c r="K507" s="453">
        <v>4278.5714285714284</v>
      </c>
      <c r="L507" s="453">
        <v>4555.625</v>
      </c>
      <c r="M507" s="463">
        <v>4980.588235294118</v>
      </c>
      <c r="N507" s="453">
        <v>4283.333333333333</v>
      </c>
      <c r="O507" s="453">
        <v>4618.4615384615381</v>
      </c>
      <c r="P507" s="321">
        <v>4782.1428571428569</v>
      </c>
      <c r="Q507" s="321">
        <v>4615</v>
      </c>
      <c r="R507" s="321">
        <v>4757.0588235294117</v>
      </c>
      <c r="S507" s="321">
        <v>4931.25</v>
      </c>
      <c r="T507" s="261">
        <v>4668.5943775100404</v>
      </c>
    </row>
    <row r="508" spans="1:23" s="504" customFormat="1" ht="11.25" customHeight="1" x14ac:dyDescent="0.2">
      <c r="A508" s="226" t="s">
        <v>7</v>
      </c>
      <c r="B508" s="322">
        <v>80</v>
      </c>
      <c r="C508" s="454">
        <v>100</v>
      </c>
      <c r="D508" s="454">
        <v>86.666666666666671</v>
      </c>
      <c r="E508" s="454">
        <v>100</v>
      </c>
      <c r="F508" s="454">
        <v>86.666666666666671</v>
      </c>
      <c r="G508" s="464">
        <v>100</v>
      </c>
      <c r="H508" s="322">
        <v>100</v>
      </c>
      <c r="I508" s="454">
        <v>93.75</v>
      </c>
      <c r="J508" s="454">
        <v>100</v>
      </c>
      <c r="K508" s="454">
        <v>85.714285714285708</v>
      </c>
      <c r="L508" s="454">
        <v>81.25</v>
      </c>
      <c r="M508" s="464">
        <v>94.117647058823536</v>
      </c>
      <c r="N508" s="454">
        <v>93.333333333333329</v>
      </c>
      <c r="O508" s="454">
        <v>100</v>
      </c>
      <c r="P508" s="323">
        <v>92.857142857142861</v>
      </c>
      <c r="Q508" s="324">
        <v>100</v>
      </c>
      <c r="R508" s="324">
        <v>100</v>
      </c>
      <c r="S508" s="324">
        <v>81.25</v>
      </c>
      <c r="T508" s="325">
        <v>84.738955823293168</v>
      </c>
    </row>
    <row r="509" spans="1:23" s="504" customFormat="1" ht="11.25" customHeight="1" x14ac:dyDescent="0.2">
      <c r="A509" s="226" t="s">
        <v>8</v>
      </c>
      <c r="B509" s="266">
        <v>6.7194691578587304E-2</v>
      </c>
      <c r="C509" s="455">
        <v>4.4875942048720197E-2</v>
      </c>
      <c r="D509" s="455">
        <v>6.0190632511524698E-2</v>
      </c>
      <c r="E509" s="455">
        <v>5.2990417048908743E-2</v>
      </c>
      <c r="F509" s="455">
        <v>6.399100557743452E-2</v>
      </c>
      <c r="G509" s="465">
        <v>4.6580862865489743E-2</v>
      </c>
      <c r="H509" s="266">
        <v>4.0904315301995564E-2</v>
      </c>
      <c r="I509" s="455">
        <v>4.8986881081523388E-2</v>
      </c>
      <c r="J509" s="455">
        <v>3.5758706623960308E-2</v>
      </c>
      <c r="K509" s="455">
        <v>5.4904319976212416E-2</v>
      </c>
      <c r="L509" s="455">
        <v>6.9791080385592619E-2</v>
      </c>
      <c r="M509" s="465">
        <v>4.9495400785907404E-2</v>
      </c>
      <c r="N509" s="455">
        <v>6.4697302025197787E-2</v>
      </c>
      <c r="O509" s="455">
        <v>3.121396475867403E-2</v>
      </c>
      <c r="P509" s="267">
        <v>5.1356655445513613E-2</v>
      </c>
      <c r="Q509" s="326">
        <v>2.2044409479280394E-2</v>
      </c>
      <c r="R509" s="326">
        <v>3.5475481996741574E-2</v>
      </c>
      <c r="S509" s="326">
        <v>7.1520183711453758E-2</v>
      </c>
      <c r="T509" s="327">
        <v>6.8753022773050773E-2</v>
      </c>
    </row>
    <row r="510" spans="1:23" s="504" customFormat="1" ht="11.25" customHeight="1" x14ac:dyDescent="0.2">
      <c r="A510" s="303" t="s">
        <v>1</v>
      </c>
      <c r="B510" s="270">
        <f t="shared" ref="B510:T510" si="117">B507/B506*100-100</f>
        <v>2.5688785409390817</v>
      </c>
      <c r="C510" s="271">
        <f t="shared" si="117"/>
        <v>11.788901823826151</v>
      </c>
      <c r="D510" s="271">
        <f t="shared" si="117"/>
        <v>8.9173457508731104</v>
      </c>
      <c r="E510" s="271">
        <f t="shared" si="117"/>
        <v>3.6421087643439165</v>
      </c>
      <c r="F510" s="271">
        <f t="shared" si="117"/>
        <v>6.0768335273573939</v>
      </c>
      <c r="G510" s="272">
        <f t="shared" si="117"/>
        <v>16.399883585564609</v>
      </c>
      <c r="H510" s="270">
        <f t="shared" si="117"/>
        <v>6.2364876101779458</v>
      </c>
      <c r="I510" s="271">
        <f t="shared" si="117"/>
        <v>8.1199068684516931</v>
      </c>
      <c r="J510" s="271">
        <f t="shared" si="117"/>
        <v>9.4295692665890698</v>
      </c>
      <c r="K510" s="271">
        <f t="shared" si="117"/>
        <v>-0.38250457342424227</v>
      </c>
      <c r="L510" s="271">
        <f t="shared" si="117"/>
        <v>6.0681024447031433</v>
      </c>
      <c r="M510" s="272">
        <f t="shared" si="117"/>
        <v>15.962473464356634</v>
      </c>
      <c r="N510" s="456">
        <f t="shared" si="117"/>
        <v>-0.27163368257664899</v>
      </c>
      <c r="O510" s="271">
        <f t="shared" si="117"/>
        <v>7.5311184740753987</v>
      </c>
      <c r="P510" s="271">
        <f t="shared" si="117"/>
        <v>11.342092133710295</v>
      </c>
      <c r="Q510" s="271">
        <f t="shared" si="117"/>
        <v>7.4505238649592513</v>
      </c>
      <c r="R510" s="271">
        <f t="shared" si="117"/>
        <v>10.758063411627745</v>
      </c>
      <c r="S510" s="271">
        <f t="shared" si="117"/>
        <v>14.813736903376025</v>
      </c>
      <c r="T510" s="273">
        <f t="shared" si="117"/>
        <v>8.6983557045411004</v>
      </c>
    </row>
    <row r="511" spans="1:23" s="504" customFormat="1" ht="11.25" customHeight="1" thickBot="1" x14ac:dyDescent="0.25">
      <c r="A511" s="226" t="s">
        <v>27</v>
      </c>
      <c r="B511" s="479">
        <f t="shared" ref="B511:T511" si="118">B507-B494</f>
        <v>33.904761904761472</v>
      </c>
      <c r="C511" s="480">
        <f t="shared" si="118"/>
        <v>134.19047619047615</v>
      </c>
      <c r="D511" s="480">
        <f t="shared" si="118"/>
        <v>-51.33333333333303</v>
      </c>
      <c r="E511" s="480">
        <f t="shared" si="118"/>
        <v>318.57142857142844</v>
      </c>
      <c r="F511" s="480">
        <f t="shared" si="118"/>
        <v>-130.66666666666697</v>
      </c>
      <c r="G511" s="481">
        <f t="shared" si="118"/>
        <v>18.04166666666697</v>
      </c>
      <c r="H511" s="479">
        <f t="shared" si="118"/>
        <v>246.42857142857156</v>
      </c>
      <c r="I511" s="480">
        <f t="shared" si="118"/>
        <v>11.607142857143117</v>
      </c>
      <c r="J511" s="480">
        <f t="shared" si="118"/>
        <v>25.714285714285325</v>
      </c>
      <c r="K511" s="480">
        <f t="shared" si="118"/>
        <v>-48.928571428571558</v>
      </c>
      <c r="L511" s="480">
        <f t="shared" si="118"/>
        <v>-191.51785714285688</v>
      </c>
      <c r="M511" s="481">
        <f t="shared" si="118"/>
        <v>-35.565610859727713</v>
      </c>
      <c r="N511" s="482">
        <f t="shared" si="118"/>
        <v>52</v>
      </c>
      <c r="O511" s="480">
        <f t="shared" si="118"/>
        <v>-14.205128205128858</v>
      </c>
      <c r="P511" s="480">
        <f t="shared" si="118"/>
        <v>-5.714285714286234</v>
      </c>
      <c r="Q511" s="480">
        <f t="shared" si="118"/>
        <v>255</v>
      </c>
      <c r="R511" s="480">
        <f t="shared" si="118"/>
        <v>102.77310924369704</v>
      </c>
      <c r="S511" s="480">
        <f t="shared" si="118"/>
        <v>-174.46428571428532</v>
      </c>
      <c r="T511" s="483">
        <f t="shared" si="118"/>
        <v>26.263869035464268</v>
      </c>
    </row>
    <row r="512" spans="1:23" s="504" customFormat="1" ht="11.25" customHeight="1" x14ac:dyDescent="0.2">
      <c r="A512" s="308" t="s">
        <v>52</v>
      </c>
      <c r="B512" s="280">
        <v>60</v>
      </c>
      <c r="C512" s="281">
        <v>61</v>
      </c>
      <c r="D512" s="281">
        <v>61</v>
      </c>
      <c r="E512" s="281">
        <v>16</v>
      </c>
      <c r="F512" s="281">
        <v>61</v>
      </c>
      <c r="G512" s="282">
        <v>62</v>
      </c>
      <c r="H512" s="280">
        <v>59</v>
      </c>
      <c r="I512" s="281">
        <v>60</v>
      </c>
      <c r="J512" s="281">
        <v>60</v>
      </c>
      <c r="K512" s="281">
        <v>15</v>
      </c>
      <c r="L512" s="281">
        <v>63</v>
      </c>
      <c r="M512" s="282">
        <v>62</v>
      </c>
      <c r="N512" s="458">
        <v>60</v>
      </c>
      <c r="O512" s="281">
        <v>61</v>
      </c>
      <c r="P512" s="281">
        <v>62</v>
      </c>
      <c r="Q512" s="281">
        <v>16</v>
      </c>
      <c r="R512" s="281">
        <v>61</v>
      </c>
      <c r="S512" s="328">
        <v>60</v>
      </c>
      <c r="T512" s="329">
        <f>SUM(B512:S512)</f>
        <v>960</v>
      </c>
      <c r="U512" s="504" t="s">
        <v>56</v>
      </c>
      <c r="V512" s="330">
        <f>T499-T512</f>
        <v>0</v>
      </c>
      <c r="W512" s="331">
        <f>V512/T499</f>
        <v>0</v>
      </c>
    </row>
    <row r="513" spans="1:23" s="504" customFormat="1" ht="11.25" customHeight="1" x14ac:dyDescent="0.2">
      <c r="A513" s="308" t="s">
        <v>28</v>
      </c>
      <c r="B513" s="231">
        <v>140</v>
      </c>
      <c r="C513" s="289">
        <v>140</v>
      </c>
      <c r="D513" s="289">
        <v>139</v>
      </c>
      <c r="E513" s="289">
        <v>140.5</v>
      </c>
      <c r="F513" s="289">
        <v>139</v>
      </c>
      <c r="G513" s="232">
        <v>137.5</v>
      </c>
      <c r="H513" s="231">
        <v>139</v>
      </c>
      <c r="I513" s="289">
        <v>138.5</v>
      </c>
      <c r="J513" s="289">
        <v>137</v>
      </c>
      <c r="K513" s="289">
        <v>139.5</v>
      </c>
      <c r="L513" s="289">
        <v>136.5</v>
      </c>
      <c r="M513" s="232">
        <v>136.5</v>
      </c>
      <c r="N513" s="459">
        <v>140.5</v>
      </c>
      <c r="O513" s="289">
        <v>140</v>
      </c>
      <c r="P513" s="289">
        <v>139</v>
      </c>
      <c r="Q513" s="289">
        <v>140</v>
      </c>
      <c r="R513" s="289">
        <v>137</v>
      </c>
      <c r="S513" s="289">
        <v>137</v>
      </c>
      <c r="T513" s="235"/>
      <c r="U513" s="504" t="s">
        <v>57</v>
      </c>
      <c r="V513" s="504">
        <v>138.47</v>
      </c>
    </row>
    <row r="514" spans="1:23" s="504" customFormat="1" ht="11.25" customHeight="1" thickBot="1" x14ac:dyDescent="0.25">
      <c r="A514" s="311" t="s">
        <v>26</v>
      </c>
      <c r="B514" s="229">
        <f t="shared" ref="B514:S514" si="119">B513-B500</f>
        <v>0</v>
      </c>
      <c r="C514" s="230">
        <f t="shared" si="119"/>
        <v>0</v>
      </c>
      <c r="D514" s="230">
        <f t="shared" si="119"/>
        <v>0</v>
      </c>
      <c r="E514" s="230">
        <f t="shared" si="119"/>
        <v>0</v>
      </c>
      <c r="F514" s="230">
        <f t="shared" si="119"/>
        <v>0</v>
      </c>
      <c r="G514" s="466">
        <f t="shared" si="119"/>
        <v>0</v>
      </c>
      <c r="H514" s="229">
        <f t="shared" si="119"/>
        <v>0</v>
      </c>
      <c r="I514" s="230">
        <f t="shared" si="119"/>
        <v>0</v>
      </c>
      <c r="J514" s="230">
        <f t="shared" si="119"/>
        <v>0</v>
      </c>
      <c r="K514" s="230">
        <f t="shared" si="119"/>
        <v>0</v>
      </c>
      <c r="L514" s="230">
        <f t="shared" si="119"/>
        <v>0</v>
      </c>
      <c r="M514" s="466">
        <f t="shared" si="119"/>
        <v>0</v>
      </c>
      <c r="N514" s="460">
        <f t="shared" si="119"/>
        <v>0</v>
      </c>
      <c r="O514" s="230">
        <f t="shared" si="119"/>
        <v>0</v>
      </c>
      <c r="P514" s="230">
        <f t="shared" si="119"/>
        <v>0</v>
      </c>
      <c r="Q514" s="230">
        <f t="shared" si="119"/>
        <v>0</v>
      </c>
      <c r="R514" s="230">
        <f t="shared" si="119"/>
        <v>0</v>
      </c>
      <c r="S514" s="230">
        <f t="shared" si="119"/>
        <v>0</v>
      </c>
      <c r="T514" s="236"/>
      <c r="U514" s="504" t="s">
        <v>26</v>
      </c>
      <c r="V514" s="504">
        <f>V513-V500</f>
        <v>0.55000000000001137</v>
      </c>
    </row>
    <row r="516" spans="1:23" ht="13.5" thickBot="1" x14ac:dyDescent="0.25"/>
    <row r="517" spans="1:23" s="505" customFormat="1" ht="12" customHeight="1" thickBot="1" x14ac:dyDescent="0.25">
      <c r="A517" s="295" t="s">
        <v>165</v>
      </c>
      <c r="B517" s="539" t="s">
        <v>53</v>
      </c>
      <c r="C517" s="540"/>
      <c r="D517" s="540"/>
      <c r="E517" s="540"/>
      <c r="F517" s="540"/>
      <c r="G517" s="541"/>
      <c r="H517" s="539" t="s">
        <v>53</v>
      </c>
      <c r="I517" s="540"/>
      <c r="J517" s="540"/>
      <c r="K517" s="540"/>
      <c r="L517" s="540"/>
      <c r="M517" s="541"/>
      <c r="N517" s="539" t="s">
        <v>53</v>
      </c>
      <c r="O517" s="540"/>
      <c r="P517" s="540"/>
      <c r="Q517" s="540"/>
      <c r="R517" s="540"/>
      <c r="S517" s="541"/>
      <c r="T517" s="313" t="s">
        <v>0</v>
      </c>
    </row>
    <row r="518" spans="1:23" s="505" customFormat="1" ht="12" customHeight="1" x14ac:dyDescent="0.2">
      <c r="A518" s="226" t="s">
        <v>54</v>
      </c>
      <c r="B518" s="315">
        <v>1</v>
      </c>
      <c r="C518" s="451">
        <v>2</v>
      </c>
      <c r="D518" s="451">
        <v>3</v>
      </c>
      <c r="E518" s="451">
        <v>4</v>
      </c>
      <c r="F518" s="451">
        <v>5</v>
      </c>
      <c r="G518" s="461">
        <v>6</v>
      </c>
      <c r="H518" s="315">
        <v>7</v>
      </c>
      <c r="I518" s="451">
        <v>8</v>
      </c>
      <c r="J518" s="451">
        <v>9</v>
      </c>
      <c r="K518" s="451">
        <v>10</v>
      </c>
      <c r="L518" s="451">
        <v>11</v>
      </c>
      <c r="M518" s="461">
        <v>12</v>
      </c>
      <c r="N518" s="451">
        <v>13</v>
      </c>
      <c r="O518" s="451">
        <v>14</v>
      </c>
      <c r="P518" s="451">
        <v>15</v>
      </c>
      <c r="Q518" s="451">
        <v>16</v>
      </c>
      <c r="R518" s="451">
        <v>17</v>
      </c>
      <c r="S518" s="451">
        <v>18</v>
      </c>
      <c r="T518" s="237"/>
    </row>
    <row r="519" spans="1:23" s="505" customFormat="1" ht="12" customHeight="1" x14ac:dyDescent="0.2">
      <c r="A519" s="301" t="s">
        <v>3</v>
      </c>
      <c r="B519" s="316">
        <v>4310</v>
      </c>
      <c r="C519" s="452">
        <v>4310</v>
      </c>
      <c r="D519" s="452">
        <v>4310</v>
      </c>
      <c r="E519" s="452">
        <v>4310</v>
      </c>
      <c r="F519" s="452">
        <v>4310</v>
      </c>
      <c r="G519" s="462">
        <v>4310</v>
      </c>
      <c r="H519" s="316">
        <v>4310</v>
      </c>
      <c r="I519" s="452">
        <v>4310</v>
      </c>
      <c r="J519" s="452">
        <v>4310</v>
      </c>
      <c r="K519" s="452">
        <v>4310</v>
      </c>
      <c r="L519" s="452">
        <v>4310</v>
      </c>
      <c r="M519" s="462">
        <v>4310</v>
      </c>
      <c r="N519" s="452">
        <v>4310</v>
      </c>
      <c r="O519" s="452">
        <v>4310</v>
      </c>
      <c r="P519" s="317">
        <v>4310</v>
      </c>
      <c r="Q519" s="318">
        <v>4310</v>
      </c>
      <c r="R519" s="318">
        <v>4310</v>
      </c>
      <c r="S519" s="318">
        <v>4310</v>
      </c>
      <c r="T519" s="319">
        <v>4310</v>
      </c>
    </row>
    <row r="520" spans="1:23" s="505" customFormat="1" ht="12" customHeight="1" x14ac:dyDescent="0.2">
      <c r="A520" s="303" t="s">
        <v>6</v>
      </c>
      <c r="B520" s="320">
        <v>4604.666666666667</v>
      </c>
      <c r="C520" s="453">
        <v>4713.333333333333</v>
      </c>
      <c r="D520" s="453">
        <v>4658.5714285714284</v>
      </c>
      <c r="E520" s="453">
        <v>4551.25</v>
      </c>
      <c r="F520" s="453">
        <v>4678.666666666667</v>
      </c>
      <c r="G520" s="463">
        <v>5047.333333333333</v>
      </c>
      <c r="H520" s="320">
        <v>4486.25</v>
      </c>
      <c r="I520" s="453">
        <v>4604.2857142857147</v>
      </c>
      <c r="J520" s="453">
        <v>4718.125</v>
      </c>
      <c r="K520" s="453">
        <v>4438.5714285714284</v>
      </c>
      <c r="L520" s="453">
        <v>4757.333333333333</v>
      </c>
      <c r="M520" s="463">
        <v>4983.125</v>
      </c>
      <c r="N520" s="453">
        <v>4405.333333333333</v>
      </c>
      <c r="O520" s="453">
        <v>4593.5714285714284</v>
      </c>
      <c r="P520" s="321">
        <v>4805.333333333333</v>
      </c>
      <c r="Q520" s="321">
        <v>4510</v>
      </c>
      <c r="R520" s="321">
        <v>4648</v>
      </c>
      <c r="S520" s="321">
        <v>4980</v>
      </c>
      <c r="T520" s="261">
        <v>4692.5714285714284</v>
      </c>
    </row>
    <row r="521" spans="1:23" s="505" customFormat="1" ht="12" customHeight="1" x14ac:dyDescent="0.2">
      <c r="A521" s="226" t="s">
        <v>7</v>
      </c>
      <c r="B521" s="322">
        <v>86.666666666666671</v>
      </c>
      <c r="C521" s="454">
        <v>100</v>
      </c>
      <c r="D521" s="454">
        <v>100</v>
      </c>
      <c r="E521" s="454">
        <v>87.5</v>
      </c>
      <c r="F521" s="454">
        <v>100</v>
      </c>
      <c r="G521" s="464">
        <v>100</v>
      </c>
      <c r="H521" s="322">
        <v>100</v>
      </c>
      <c r="I521" s="454">
        <v>92.857142857142861</v>
      </c>
      <c r="J521" s="454">
        <v>100</v>
      </c>
      <c r="K521" s="454">
        <v>100</v>
      </c>
      <c r="L521" s="454">
        <v>100</v>
      </c>
      <c r="M521" s="464">
        <v>100</v>
      </c>
      <c r="N521" s="454">
        <v>93.333333333333329</v>
      </c>
      <c r="O521" s="454">
        <v>100</v>
      </c>
      <c r="P521" s="323">
        <v>86.666666666666671</v>
      </c>
      <c r="Q521" s="324">
        <v>100</v>
      </c>
      <c r="R521" s="324">
        <v>100</v>
      </c>
      <c r="S521" s="324">
        <v>92.307692307692307</v>
      </c>
      <c r="T521" s="325">
        <v>87.755102040816325</v>
      </c>
    </row>
    <row r="522" spans="1:23" s="505" customFormat="1" ht="12" customHeight="1" x14ac:dyDescent="0.2">
      <c r="A522" s="226" t="s">
        <v>8</v>
      </c>
      <c r="B522" s="266">
        <v>0.10048820651082098</v>
      </c>
      <c r="C522" s="455">
        <v>4.5409500447204459E-2</v>
      </c>
      <c r="D522" s="455">
        <v>3.799298280700248E-2</v>
      </c>
      <c r="E522" s="455">
        <v>0.11153048721021437</v>
      </c>
      <c r="F522" s="455">
        <v>4.248900829997164E-2</v>
      </c>
      <c r="G522" s="465">
        <v>3.3696428482975833E-2</v>
      </c>
      <c r="H522" s="266">
        <v>3.9379476247151213E-2</v>
      </c>
      <c r="I522" s="455">
        <v>5.1098547639054803E-2</v>
      </c>
      <c r="J522" s="455">
        <v>3.9290740362866318E-2</v>
      </c>
      <c r="K522" s="455">
        <v>2.6723564537683587E-2</v>
      </c>
      <c r="L522" s="455">
        <v>3.7933254842954039E-2</v>
      </c>
      <c r="M522" s="465">
        <v>3.8021056186284943E-2</v>
      </c>
      <c r="N522" s="455">
        <v>5.1416273899865306E-2</v>
      </c>
      <c r="O522" s="455">
        <v>2.149739915410034E-2</v>
      </c>
      <c r="P522" s="267">
        <v>6.4602736650719528E-2</v>
      </c>
      <c r="Q522" s="326">
        <v>4.9679282710439199E-2</v>
      </c>
      <c r="R522" s="326">
        <v>4.4877132078345754E-2</v>
      </c>
      <c r="S522" s="326">
        <v>5.4607342266400169E-2</v>
      </c>
      <c r="T522" s="327">
        <v>6.4559052415077645E-2</v>
      </c>
    </row>
    <row r="523" spans="1:23" s="505" customFormat="1" ht="12" customHeight="1" x14ac:dyDescent="0.2">
      <c r="A523" s="303" t="s">
        <v>1</v>
      </c>
      <c r="B523" s="270">
        <f t="shared" ref="B523:T523" si="120">B520/B519*100-100</f>
        <v>6.8368136117556162</v>
      </c>
      <c r="C523" s="271">
        <f t="shared" si="120"/>
        <v>9.3580819798917219</v>
      </c>
      <c r="D523" s="271">
        <f t="shared" si="120"/>
        <v>8.0875041431885961</v>
      </c>
      <c r="E523" s="271">
        <f t="shared" si="120"/>
        <v>5.597447795823669</v>
      </c>
      <c r="F523" s="271">
        <f t="shared" si="120"/>
        <v>8.553750966744019</v>
      </c>
      <c r="G523" s="272">
        <f t="shared" si="120"/>
        <v>17.107501933487995</v>
      </c>
      <c r="H523" s="270">
        <f t="shared" si="120"/>
        <v>4.0893271461716978</v>
      </c>
      <c r="I523" s="271">
        <f t="shared" si="120"/>
        <v>6.8279748094133339</v>
      </c>
      <c r="J523" s="271">
        <f t="shared" si="120"/>
        <v>9.4692575406032375</v>
      </c>
      <c r="K523" s="271">
        <f t="shared" si="120"/>
        <v>2.9830957905203803</v>
      </c>
      <c r="L523" s="271">
        <f t="shared" si="120"/>
        <v>10.378963650425362</v>
      </c>
      <c r="M523" s="272">
        <f t="shared" si="120"/>
        <v>15.617749419953597</v>
      </c>
      <c r="N523" s="456">
        <f t="shared" si="120"/>
        <v>2.2119102861562112</v>
      </c>
      <c r="O523" s="271">
        <f t="shared" si="120"/>
        <v>6.5793834935366107</v>
      </c>
      <c r="P523" s="271">
        <f t="shared" si="120"/>
        <v>11.492652745552974</v>
      </c>
      <c r="Q523" s="271">
        <f t="shared" si="120"/>
        <v>4.6403712296983883</v>
      </c>
      <c r="R523" s="271">
        <f t="shared" si="120"/>
        <v>7.8422273781902447</v>
      </c>
      <c r="S523" s="271">
        <f t="shared" si="120"/>
        <v>15.545243619489568</v>
      </c>
      <c r="T523" s="273">
        <f t="shared" si="120"/>
        <v>8.8763672522373298</v>
      </c>
    </row>
    <row r="524" spans="1:23" s="505" customFormat="1" ht="12" customHeight="1" thickBot="1" x14ac:dyDescent="0.25">
      <c r="A524" s="226" t="s">
        <v>27</v>
      </c>
      <c r="B524" s="479">
        <f t="shared" ref="B524:T524" si="121">B520-B507</f>
        <v>199.33333333333394</v>
      </c>
      <c r="C524" s="480">
        <f t="shared" si="121"/>
        <v>-88</v>
      </c>
      <c r="D524" s="480">
        <f t="shared" si="121"/>
        <v>-19.428571428571558</v>
      </c>
      <c r="E524" s="480">
        <f t="shared" si="121"/>
        <v>99.821428571428442</v>
      </c>
      <c r="F524" s="480">
        <f t="shared" si="121"/>
        <v>122.66666666666697</v>
      </c>
      <c r="G524" s="481">
        <f t="shared" si="121"/>
        <v>47.95833333333303</v>
      </c>
      <c r="H524" s="479">
        <f t="shared" si="121"/>
        <v>-76.607142857143117</v>
      </c>
      <c r="I524" s="480">
        <f t="shared" si="121"/>
        <v>-39.464285714285325</v>
      </c>
      <c r="J524" s="480">
        <f t="shared" si="121"/>
        <v>18.125</v>
      </c>
      <c r="K524" s="480">
        <f t="shared" si="121"/>
        <v>160</v>
      </c>
      <c r="L524" s="480">
        <f t="shared" si="121"/>
        <v>201.70833333333303</v>
      </c>
      <c r="M524" s="481">
        <f t="shared" si="121"/>
        <v>2.5367647058819784</v>
      </c>
      <c r="N524" s="482">
        <f t="shared" si="121"/>
        <v>122</v>
      </c>
      <c r="O524" s="480">
        <f t="shared" si="121"/>
        <v>-24.89010989010967</v>
      </c>
      <c r="P524" s="480">
        <f t="shared" si="121"/>
        <v>23.190476190476147</v>
      </c>
      <c r="Q524" s="480">
        <f t="shared" si="121"/>
        <v>-105</v>
      </c>
      <c r="R524" s="480">
        <f t="shared" si="121"/>
        <v>-109.05882352941171</v>
      </c>
      <c r="S524" s="480">
        <f t="shared" si="121"/>
        <v>48.75</v>
      </c>
      <c r="T524" s="483">
        <f t="shared" si="121"/>
        <v>23.977051061388011</v>
      </c>
    </row>
    <row r="525" spans="1:23" s="505" customFormat="1" ht="12" customHeight="1" x14ac:dyDescent="0.2">
      <c r="A525" s="308" t="s">
        <v>52</v>
      </c>
      <c r="B525" s="280">
        <v>60</v>
      </c>
      <c r="C525" s="281">
        <v>61</v>
      </c>
      <c r="D525" s="281">
        <v>61</v>
      </c>
      <c r="E525" s="281">
        <v>16</v>
      </c>
      <c r="F525" s="281">
        <v>61</v>
      </c>
      <c r="G525" s="282">
        <v>62</v>
      </c>
      <c r="H525" s="280">
        <v>59</v>
      </c>
      <c r="I525" s="281">
        <v>60</v>
      </c>
      <c r="J525" s="281">
        <v>60</v>
      </c>
      <c r="K525" s="281">
        <v>15</v>
      </c>
      <c r="L525" s="281">
        <v>63</v>
      </c>
      <c r="M525" s="282">
        <v>62</v>
      </c>
      <c r="N525" s="458">
        <v>60</v>
      </c>
      <c r="O525" s="281">
        <v>61</v>
      </c>
      <c r="P525" s="281">
        <v>62</v>
      </c>
      <c r="Q525" s="281">
        <v>16</v>
      </c>
      <c r="R525" s="281">
        <v>61</v>
      </c>
      <c r="S525" s="328">
        <v>60</v>
      </c>
      <c r="T525" s="329">
        <f>SUM(B525:S525)</f>
        <v>960</v>
      </c>
      <c r="U525" s="505" t="s">
        <v>56</v>
      </c>
      <c r="V525" s="330">
        <f>T512-T525</f>
        <v>0</v>
      </c>
      <c r="W525" s="331">
        <f>V525/T512</f>
        <v>0</v>
      </c>
    </row>
    <row r="526" spans="1:23" s="505" customFormat="1" ht="12" customHeight="1" x14ac:dyDescent="0.2">
      <c r="A526" s="308" t="s">
        <v>28</v>
      </c>
      <c r="B526" s="231">
        <v>140</v>
      </c>
      <c r="C526" s="289">
        <v>140</v>
      </c>
      <c r="D526" s="289">
        <v>139</v>
      </c>
      <c r="E526" s="289">
        <v>140.5</v>
      </c>
      <c r="F526" s="289">
        <v>139</v>
      </c>
      <c r="G526" s="232">
        <v>137.5</v>
      </c>
      <c r="H526" s="231">
        <v>139</v>
      </c>
      <c r="I526" s="289">
        <v>138.5</v>
      </c>
      <c r="J526" s="289">
        <v>137</v>
      </c>
      <c r="K526" s="289">
        <v>139.5</v>
      </c>
      <c r="L526" s="289">
        <v>136.5</v>
      </c>
      <c r="M526" s="232">
        <v>136.5</v>
      </c>
      <c r="N526" s="459">
        <v>140.5</v>
      </c>
      <c r="O526" s="289">
        <v>140</v>
      </c>
      <c r="P526" s="289">
        <v>139</v>
      </c>
      <c r="Q526" s="289">
        <v>140</v>
      </c>
      <c r="R526" s="289">
        <v>137</v>
      </c>
      <c r="S526" s="289">
        <v>137</v>
      </c>
      <c r="T526" s="235"/>
      <c r="U526" s="505" t="s">
        <v>57</v>
      </c>
      <c r="V526" s="505">
        <v>138.5</v>
      </c>
    </row>
    <row r="527" spans="1:23" s="505" customFormat="1" ht="12" customHeight="1" thickBot="1" x14ac:dyDescent="0.25">
      <c r="A527" s="311" t="s">
        <v>26</v>
      </c>
      <c r="B527" s="229">
        <f t="shared" ref="B527:S527" si="122">B526-B513</f>
        <v>0</v>
      </c>
      <c r="C527" s="230">
        <f t="shared" si="122"/>
        <v>0</v>
      </c>
      <c r="D527" s="230">
        <f t="shared" si="122"/>
        <v>0</v>
      </c>
      <c r="E527" s="230">
        <f t="shared" si="122"/>
        <v>0</v>
      </c>
      <c r="F527" s="230">
        <f t="shared" si="122"/>
        <v>0</v>
      </c>
      <c r="G527" s="466">
        <f t="shared" si="122"/>
        <v>0</v>
      </c>
      <c r="H527" s="229">
        <f t="shared" si="122"/>
        <v>0</v>
      </c>
      <c r="I527" s="230">
        <f t="shared" si="122"/>
        <v>0</v>
      </c>
      <c r="J527" s="230">
        <f t="shared" si="122"/>
        <v>0</v>
      </c>
      <c r="K527" s="230">
        <f t="shared" si="122"/>
        <v>0</v>
      </c>
      <c r="L527" s="230">
        <f t="shared" si="122"/>
        <v>0</v>
      </c>
      <c r="M527" s="466">
        <f t="shared" si="122"/>
        <v>0</v>
      </c>
      <c r="N527" s="460">
        <f t="shared" si="122"/>
        <v>0</v>
      </c>
      <c r="O527" s="230">
        <f t="shared" si="122"/>
        <v>0</v>
      </c>
      <c r="P527" s="230">
        <f t="shared" si="122"/>
        <v>0</v>
      </c>
      <c r="Q527" s="230">
        <f t="shared" si="122"/>
        <v>0</v>
      </c>
      <c r="R527" s="230">
        <f t="shared" si="122"/>
        <v>0</v>
      </c>
      <c r="S527" s="230">
        <f t="shared" si="122"/>
        <v>0</v>
      </c>
      <c r="T527" s="236"/>
      <c r="U527" s="505" t="s">
        <v>26</v>
      </c>
      <c r="V527" s="505">
        <f>V526-V513</f>
        <v>3.0000000000001137E-2</v>
      </c>
    </row>
    <row r="529" spans="1:23" ht="13.5" thickBot="1" x14ac:dyDescent="0.25"/>
    <row r="530" spans="1:23" s="506" customFormat="1" ht="12" customHeight="1" thickBot="1" x14ac:dyDescent="0.25">
      <c r="A530" s="295" t="s">
        <v>167</v>
      </c>
      <c r="B530" s="539" t="s">
        <v>53</v>
      </c>
      <c r="C530" s="540"/>
      <c r="D530" s="540"/>
      <c r="E530" s="540"/>
      <c r="F530" s="540"/>
      <c r="G530" s="541"/>
      <c r="H530" s="539" t="s">
        <v>53</v>
      </c>
      <c r="I530" s="540"/>
      <c r="J530" s="540"/>
      <c r="K530" s="540"/>
      <c r="L530" s="540"/>
      <c r="M530" s="541"/>
      <c r="N530" s="539" t="s">
        <v>53</v>
      </c>
      <c r="O530" s="540"/>
      <c r="P530" s="540"/>
      <c r="Q530" s="540"/>
      <c r="R530" s="540"/>
      <c r="S530" s="541"/>
      <c r="T530" s="313" t="s">
        <v>0</v>
      </c>
    </row>
    <row r="531" spans="1:23" s="506" customFormat="1" ht="12" customHeight="1" x14ac:dyDescent="0.2">
      <c r="A531" s="226" t="s">
        <v>54</v>
      </c>
      <c r="B531" s="315">
        <v>1</v>
      </c>
      <c r="C531" s="451">
        <v>2</v>
      </c>
      <c r="D531" s="451">
        <v>3</v>
      </c>
      <c r="E531" s="451">
        <v>4</v>
      </c>
      <c r="F531" s="451">
        <v>5</v>
      </c>
      <c r="G531" s="461">
        <v>6</v>
      </c>
      <c r="H531" s="315">
        <v>7</v>
      </c>
      <c r="I531" s="451">
        <v>8</v>
      </c>
      <c r="J531" s="451">
        <v>9</v>
      </c>
      <c r="K531" s="451">
        <v>10</v>
      </c>
      <c r="L531" s="451">
        <v>11</v>
      </c>
      <c r="M531" s="461">
        <v>12</v>
      </c>
      <c r="N531" s="451">
        <v>13</v>
      </c>
      <c r="O531" s="451">
        <v>14</v>
      </c>
      <c r="P531" s="451">
        <v>15</v>
      </c>
      <c r="Q531" s="451">
        <v>16</v>
      </c>
      <c r="R531" s="451">
        <v>17</v>
      </c>
      <c r="S531" s="451">
        <v>18</v>
      </c>
      <c r="T531" s="237"/>
    </row>
    <row r="532" spans="1:23" s="506" customFormat="1" ht="12" customHeight="1" x14ac:dyDescent="0.2">
      <c r="A532" s="301" t="s">
        <v>3</v>
      </c>
      <c r="B532" s="316">
        <v>4325</v>
      </c>
      <c r="C532" s="452">
        <v>4325</v>
      </c>
      <c r="D532" s="452">
        <v>4325</v>
      </c>
      <c r="E532" s="452">
        <v>4325</v>
      </c>
      <c r="F532" s="452">
        <v>4325</v>
      </c>
      <c r="G532" s="462">
        <v>4325</v>
      </c>
      <c r="H532" s="316">
        <v>4325</v>
      </c>
      <c r="I532" s="452">
        <v>4325</v>
      </c>
      <c r="J532" s="452">
        <v>4325</v>
      </c>
      <c r="K532" s="452">
        <v>4325</v>
      </c>
      <c r="L532" s="452">
        <v>4325</v>
      </c>
      <c r="M532" s="462">
        <v>4325</v>
      </c>
      <c r="N532" s="452">
        <v>4325</v>
      </c>
      <c r="O532" s="452">
        <v>4325</v>
      </c>
      <c r="P532" s="317">
        <v>4325</v>
      </c>
      <c r="Q532" s="318">
        <v>4325</v>
      </c>
      <c r="R532" s="318">
        <v>4325</v>
      </c>
      <c r="S532" s="318">
        <v>4325</v>
      </c>
      <c r="T532" s="319">
        <v>4325</v>
      </c>
    </row>
    <row r="533" spans="1:23" s="506" customFormat="1" ht="12" customHeight="1" x14ac:dyDescent="0.2">
      <c r="A533" s="303" t="s">
        <v>6</v>
      </c>
      <c r="B533" s="320">
        <v>4315.333333333333</v>
      </c>
      <c r="C533" s="453">
        <v>4626.1538461538457</v>
      </c>
      <c r="D533" s="453">
        <v>4802.1428571428569</v>
      </c>
      <c r="E533" s="453">
        <v>4680</v>
      </c>
      <c r="F533" s="453">
        <v>4657.6923076923076</v>
      </c>
      <c r="G533" s="463">
        <v>5070.7142857142853</v>
      </c>
      <c r="H533" s="320">
        <v>4593.125</v>
      </c>
      <c r="I533" s="453">
        <v>4744.666666666667</v>
      </c>
      <c r="J533" s="453">
        <v>4830</v>
      </c>
      <c r="K533" s="453">
        <v>4421.25</v>
      </c>
      <c r="L533" s="453">
        <v>4541.25</v>
      </c>
      <c r="M533" s="463">
        <v>5160.666666666667</v>
      </c>
      <c r="N533" s="453">
        <v>4328</v>
      </c>
      <c r="O533" s="453">
        <v>4772.1428571428569</v>
      </c>
      <c r="P533" s="321">
        <v>4654</v>
      </c>
      <c r="Q533" s="321">
        <v>4312.8571428571431</v>
      </c>
      <c r="R533" s="321">
        <v>4681.333333333333</v>
      </c>
      <c r="S533" s="321">
        <v>5026</v>
      </c>
      <c r="T533" s="261">
        <v>4695.4771784232362</v>
      </c>
    </row>
    <row r="534" spans="1:23" s="506" customFormat="1" ht="12" customHeight="1" x14ac:dyDescent="0.2">
      <c r="A534" s="226" t="s">
        <v>7</v>
      </c>
      <c r="B534" s="322">
        <v>73.333333333333329</v>
      </c>
      <c r="C534" s="454">
        <v>100</v>
      </c>
      <c r="D534" s="454">
        <v>100</v>
      </c>
      <c r="E534" s="454">
        <v>100</v>
      </c>
      <c r="F534" s="454">
        <v>92.307692307692307</v>
      </c>
      <c r="G534" s="464">
        <v>78.571428571428569</v>
      </c>
      <c r="H534" s="322">
        <v>93.75</v>
      </c>
      <c r="I534" s="454">
        <v>100</v>
      </c>
      <c r="J534" s="454">
        <v>100</v>
      </c>
      <c r="K534" s="454">
        <v>100</v>
      </c>
      <c r="L534" s="454">
        <v>81.25</v>
      </c>
      <c r="M534" s="464">
        <v>80</v>
      </c>
      <c r="N534" s="454">
        <v>100</v>
      </c>
      <c r="O534" s="454">
        <v>100</v>
      </c>
      <c r="P534" s="323">
        <v>100</v>
      </c>
      <c r="Q534" s="324">
        <v>100</v>
      </c>
      <c r="R534" s="324">
        <v>100</v>
      </c>
      <c r="S534" s="324">
        <v>93.333333333333329</v>
      </c>
      <c r="T534" s="325">
        <v>81.742738589211612</v>
      </c>
    </row>
    <row r="535" spans="1:23" s="506" customFormat="1" ht="12" customHeight="1" x14ac:dyDescent="0.2">
      <c r="A535" s="226" t="s">
        <v>8</v>
      </c>
      <c r="B535" s="266">
        <v>7.6608852233175026E-2</v>
      </c>
      <c r="C535" s="455">
        <v>3.836536059077237E-2</v>
      </c>
      <c r="D535" s="455">
        <v>4.3639568720746647E-2</v>
      </c>
      <c r="E535" s="455">
        <v>6.7479881950581258E-2</v>
      </c>
      <c r="F535" s="455">
        <v>4.352331611264941E-2</v>
      </c>
      <c r="G535" s="465">
        <v>8.5966959316706615E-2</v>
      </c>
      <c r="H535" s="266">
        <v>6.2152867831241493E-2</v>
      </c>
      <c r="I535" s="455">
        <v>3.1250461173221486E-2</v>
      </c>
      <c r="J535" s="455">
        <v>3.7420128948863936E-2</v>
      </c>
      <c r="K535" s="455">
        <v>6.4693494671947349E-2</v>
      </c>
      <c r="L535" s="455">
        <v>6.8488635143662963E-2</v>
      </c>
      <c r="M535" s="465">
        <v>6.4011610215683593E-2</v>
      </c>
      <c r="N535" s="455">
        <v>4.0207753242527303E-2</v>
      </c>
      <c r="O535" s="455">
        <v>3.937219329729276E-2</v>
      </c>
      <c r="P535" s="267">
        <v>3.7959907348636322E-2</v>
      </c>
      <c r="Q535" s="326">
        <v>5.9071467403672057E-2</v>
      </c>
      <c r="R535" s="326">
        <v>4.1302703630724767E-2</v>
      </c>
      <c r="S535" s="326">
        <v>4.3261741890694316E-2</v>
      </c>
      <c r="T535" s="327">
        <v>7.4441622231298854E-2</v>
      </c>
    </row>
    <row r="536" spans="1:23" s="506" customFormat="1" ht="12" customHeight="1" x14ac:dyDescent="0.2">
      <c r="A536" s="303" t="s">
        <v>1</v>
      </c>
      <c r="B536" s="270">
        <f t="shared" ref="B536:T536" si="123">B533/B532*100-100</f>
        <v>-0.22350674373797119</v>
      </c>
      <c r="C536" s="271">
        <f t="shared" si="123"/>
        <v>6.9630947087594421</v>
      </c>
      <c r="D536" s="271">
        <f t="shared" si="123"/>
        <v>11.03220478943021</v>
      </c>
      <c r="E536" s="271">
        <f t="shared" si="123"/>
        <v>8.2080924855491162</v>
      </c>
      <c r="F536" s="271">
        <f t="shared" si="123"/>
        <v>7.6923076923076934</v>
      </c>
      <c r="G536" s="272">
        <f t="shared" si="123"/>
        <v>17.241948802642426</v>
      </c>
      <c r="H536" s="270">
        <f t="shared" si="123"/>
        <v>6.1994219653179101</v>
      </c>
      <c r="I536" s="271">
        <f t="shared" si="123"/>
        <v>9.7032755298651381</v>
      </c>
      <c r="J536" s="271">
        <f t="shared" si="123"/>
        <v>11.676300578034684</v>
      </c>
      <c r="K536" s="271">
        <f t="shared" si="123"/>
        <v>2.225433526011571</v>
      </c>
      <c r="L536" s="271">
        <f t="shared" si="123"/>
        <v>5</v>
      </c>
      <c r="M536" s="272">
        <f t="shared" si="123"/>
        <v>19.32177263969173</v>
      </c>
      <c r="N536" s="456">
        <f t="shared" si="123"/>
        <v>6.9364161849705397E-2</v>
      </c>
      <c r="O536" s="271">
        <f t="shared" si="123"/>
        <v>10.338563170933114</v>
      </c>
      <c r="P536" s="271">
        <f t="shared" si="123"/>
        <v>7.6069364161849791</v>
      </c>
      <c r="Q536" s="271">
        <f t="shared" si="123"/>
        <v>-0.28075970272502104</v>
      </c>
      <c r="R536" s="271">
        <f t="shared" si="123"/>
        <v>8.2389210019267836</v>
      </c>
      <c r="S536" s="271">
        <f t="shared" si="123"/>
        <v>16.20809248554913</v>
      </c>
      <c r="T536" s="273">
        <f t="shared" si="123"/>
        <v>8.5659463219245282</v>
      </c>
    </row>
    <row r="537" spans="1:23" s="506" customFormat="1" ht="12" customHeight="1" thickBot="1" x14ac:dyDescent="0.25">
      <c r="A537" s="226" t="s">
        <v>27</v>
      </c>
      <c r="B537" s="479">
        <f t="shared" ref="B537:T537" si="124">B533-B520</f>
        <v>-289.33333333333394</v>
      </c>
      <c r="C537" s="480">
        <f t="shared" si="124"/>
        <v>-87.179487179487296</v>
      </c>
      <c r="D537" s="480">
        <f t="shared" si="124"/>
        <v>143.57142857142844</v>
      </c>
      <c r="E537" s="480">
        <f t="shared" si="124"/>
        <v>128.75</v>
      </c>
      <c r="F537" s="480">
        <f t="shared" si="124"/>
        <v>-20.974358974359347</v>
      </c>
      <c r="G537" s="481">
        <f t="shared" si="124"/>
        <v>23.380952380952294</v>
      </c>
      <c r="H537" s="479">
        <f t="shared" si="124"/>
        <v>106.875</v>
      </c>
      <c r="I537" s="480">
        <f t="shared" si="124"/>
        <v>140.38095238095229</v>
      </c>
      <c r="J537" s="480">
        <f t="shared" si="124"/>
        <v>111.875</v>
      </c>
      <c r="K537" s="480">
        <f t="shared" si="124"/>
        <v>-17.321428571428442</v>
      </c>
      <c r="L537" s="480">
        <f t="shared" si="124"/>
        <v>-216.08333333333303</v>
      </c>
      <c r="M537" s="481">
        <f t="shared" si="124"/>
        <v>177.54166666666697</v>
      </c>
      <c r="N537" s="482">
        <f t="shared" si="124"/>
        <v>-77.33333333333303</v>
      </c>
      <c r="O537" s="480">
        <f t="shared" si="124"/>
        <v>178.57142857142844</v>
      </c>
      <c r="P537" s="480">
        <f t="shared" si="124"/>
        <v>-151.33333333333303</v>
      </c>
      <c r="Q537" s="480">
        <f t="shared" si="124"/>
        <v>-197.14285714285688</v>
      </c>
      <c r="R537" s="480">
        <f t="shared" si="124"/>
        <v>33.33333333333303</v>
      </c>
      <c r="S537" s="480">
        <f t="shared" si="124"/>
        <v>46</v>
      </c>
      <c r="T537" s="483">
        <f t="shared" si="124"/>
        <v>2.9057498518077409</v>
      </c>
    </row>
    <row r="538" spans="1:23" s="506" customFormat="1" ht="12" customHeight="1" x14ac:dyDescent="0.2">
      <c r="A538" s="308" t="s">
        <v>52</v>
      </c>
      <c r="B538" s="280">
        <v>60</v>
      </c>
      <c r="C538" s="281">
        <v>61</v>
      </c>
      <c r="D538" s="281">
        <v>61</v>
      </c>
      <c r="E538" s="281">
        <v>16</v>
      </c>
      <c r="F538" s="281">
        <v>61</v>
      </c>
      <c r="G538" s="282">
        <v>62</v>
      </c>
      <c r="H538" s="280">
        <v>59</v>
      </c>
      <c r="I538" s="281">
        <v>60</v>
      </c>
      <c r="J538" s="281">
        <v>60</v>
      </c>
      <c r="K538" s="281">
        <v>15</v>
      </c>
      <c r="L538" s="281">
        <v>63</v>
      </c>
      <c r="M538" s="282">
        <v>62</v>
      </c>
      <c r="N538" s="458">
        <v>60</v>
      </c>
      <c r="O538" s="281">
        <v>60</v>
      </c>
      <c r="P538" s="281">
        <v>62</v>
      </c>
      <c r="Q538" s="281">
        <v>16</v>
      </c>
      <c r="R538" s="281">
        <v>61</v>
      </c>
      <c r="S538" s="328">
        <v>60</v>
      </c>
      <c r="T538" s="329">
        <f>SUM(B538:S538)</f>
        <v>959</v>
      </c>
      <c r="U538" s="506" t="s">
        <v>56</v>
      </c>
      <c r="V538" s="330">
        <f>T525-T538</f>
        <v>1</v>
      </c>
      <c r="W538" s="331">
        <f>V538/T525</f>
        <v>1.0416666666666667E-3</v>
      </c>
    </row>
    <row r="539" spans="1:23" s="506" customFormat="1" ht="12" customHeight="1" x14ac:dyDescent="0.2">
      <c r="A539" s="308" t="s">
        <v>28</v>
      </c>
      <c r="B539" s="231">
        <v>141.5</v>
      </c>
      <c r="C539" s="289">
        <v>141.5</v>
      </c>
      <c r="D539" s="289">
        <v>140</v>
      </c>
      <c r="E539" s="289">
        <v>141.5</v>
      </c>
      <c r="F539" s="289">
        <v>140</v>
      </c>
      <c r="G539" s="232">
        <v>138.5</v>
      </c>
      <c r="H539" s="231">
        <v>140</v>
      </c>
      <c r="I539" s="289">
        <v>139.5</v>
      </c>
      <c r="J539" s="289">
        <v>138</v>
      </c>
      <c r="K539" s="289">
        <v>140.5</v>
      </c>
      <c r="L539" s="289">
        <v>138</v>
      </c>
      <c r="M539" s="232">
        <v>137.5</v>
      </c>
      <c r="N539" s="459">
        <v>142</v>
      </c>
      <c r="O539" s="289">
        <v>141</v>
      </c>
      <c r="P539" s="289">
        <v>140.5</v>
      </c>
      <c r="Q539" s="289">
        <v>141.5</v>
      </c>
      <c r="R539" s="289">
        <v>138</v>
      </c>
      <c r="S539" s="289">
        <v>138</v>
      </c>
      <c r="T539" s="235"/>
      <c r="U539" s="506" t="s">
        <v>57</v>
      </c>
      <c r="V539" s="506">
        <v>138.63</v>
      </c>
    </row>
    <row r="540" spans="1:23" s="506" customFormat="1" ht="12" customHeight="1" thickBot="1" x14ac:dyDescent="0.25">
      <c r="A540" s="311" t="s">
        <v>26</v>
      </c>
      <c r="B540" s="229">
        <f t="shared" ref="B540:S540" si="125">B539-B526</f>
        <v>1.5</v>
      </c>
      <c r="C540" s="230">
        <f t="shared" si="125"/>
        <v>1.5</v>
      </c>
      <c r="D540" s="230">
        <f t="shared" si="125"/>
        <v>1</v>
      </c>
      <c r="E540" s="230">
        <f t="shared" si="125"/>
        <v>1</v>
      </c>
      <c r="F540" s="230">
        <f t="shared" si="125"/>
        <v>1</v>
      </c>
      <c r="G540" s="466">
        <f t="shared" si="125"/>
        <v>1</v>
      </c>
      <c r="H540" s="229">
        <f t="shared" si="125"/>
        <v>1</v>
      </c>
      <c r="I540" s="230">
        <f t="shared" si="125"/>
        <v>1</v>
      </c>
      <c r="J540" s="230">
        <f t="shared" si="125"/>
        <v>1</v>
      </c>
      <c r="K540" s="230">
        <f t="shared" si="125"/>
        <v>1</v>
      </c>
      <c r="L540" s="230">
        <f t="shared" si="125"/>
        <v>1.5</v>
      </c>
      <c r="M540" s="466">
        <f t="shared" si="125"/>
        <v>1</v>
      </c>
      <c r="N540" s="460">
        <f t="shared" si="125"/>
        <v>1.5</v>
      </c>
      <c r="O540" s="230">
        <f t="shared" si="125"/>
        <v>1</v>
      </c>
      <c r="P540" s="230">
        <f t="shared" si="125"/>
        <v>1.5</v>
      </c>
      <c r="Q540" s="230">
        <f t="shared" si="125"/>
        <v>1.5</v>
      </c>
      <c r="R540" s="230">
        <f t="shared" si="125"/>
        <v>1</v>
      </c>
      <c r="S540" s="230">
        <f t="shared" si="125"/>
        <v>1</v>
      </c>
      <c r="T540" s="236"/>
      <c r="U540" s="506" t="s">
        <v>26</v>
      </c>
      <c r="V540" s="506">
        <f>V539-V526</f>
        <v>0.12999999999999545</v>
      </c>
    </row>
    <row r="542" spans="1:23" ht="13.5" thickBot="1" x14ac:dyDescent="0.25"/>
    <row r="543" spans="1:23" s="509" customFormat="1" ht="12" customHeight="1" thickBot="1" x14ac:dyDescent="0.25">
      <c r="A543" s="295" t="s">
        <v>168</v>
      </c>
      <c r="B543" s="539" t="s">
        <v>53</v>
      </c>
      <c r="C543" s="540"/>
      <c r="D543" s="540"/>
      <c r="E543" s="540"/>
      <c r="F543" s="540"/>
      <c r="G543" s="541"/>
      <c r="H543" s="539" t="s">
        <v>53</v>
      </c>
      <c r="I543" s="540"/>
      <c r="J543" s="540"/>
      <c r="K543" s="540"/>
      <c r="L543" s="540"/>
      <c r="M543" s="541"/>
      <c r="N543" s="539" t="s">
        <v>53</v>
      </c>
      <c r="O543" s="540"/>
      <c r="P543" s="540"/>
      <c r="Q543" s="540"/>
      <c r="R543" s="540"/>
      <c r="S543" s="541"/>
      <c r="T543" s="313" t="s">
        <v>0</v>
      </c>
    </row>
    <row r="544" spans="1:23" s="509" customFormat="1" ht="12" customHeight="1" x14ac:dyDescent="0.2">
      <c r="A544" s="226" t="s">
        <v>54</v>
      </c>
      <c r="B544" s="315">
        <v>1</v>
      </c>
      <c r="C544" s="451">
        <v>2</v>
      </c>
      <c r="D544" s="451">
        <v>3</v>
      </c>
      <c r="E544" s="451">
        <v>4</v>
      </c>
      <c r="F544" s="451">
        <v>5</v>
      </c>
      <c r="G544" s="461">
        <v>6</v>
      </c>
      <c r="H544" s="315">
        <v>7</v>
      </c>
      <c r="I544" s="451">
        <v>8</v>
      </c>
      <c r="J544" s="451">
        <v>9</v>
      </c>
      <c r="K544" s="451">
        <v>10</v>
      </c>
      <c r="L544" s="451">
        <v>11</v>
      </c>
      <c r="M544" s="461">
        <v>12</v>
      </c>
      <c r="N544" s="451">
        <v>13</v>
      </c>
      <c r="O544" s="451">
        <v>14</v>
      </c>
      <c r="P544" s="451">
        <v>15</v>
      </c>
      <c r="Q544" s="451">
        <v>16</v>
      </c>
      <c r="R544" s="451">
        <v>17</v>
      </c>
      <c r="S544" s="451">
        <v>18</v>
      </c>
      <c r="T544" s="237"/>
    </row>
    <row r="545" spans="1:23" s="509" customFormat="1" ht="12" customHeight="1" x14ac:dyDescent="0.2">
      <c r="A545" s="301" t="s">
        <v>3</v>
      </c>
      <c r="B545" s="316">
        <v>4340</v>
      </c>
      <c r="C545" s="452">
        <v>4340</v>
      </c>
      <c r="D545" s="452">
        <v>4340</v>
      </c>
      <c r="E545" s="452">
        <v>4340</v>
      </c>
      <c r="F545" s="452">
        <v>4340</v>
      </c>
      <c r="G545" s="462">
        <v>4340</v>
      </c>
      <c r="H545" s="316">
        <v>4340</v>
      </c>
      <c r="I545" s="452">
        <v>4340</v>
      </c>
      <c r="J545" s="452">
        <v>4340</v>
      </c>
      <c r="K545" s="452">
        <v>4340</v>
      </c>
      <c r="L545" s="452">
        <v>4340</v>
      </c>
      <c r="M545" s="462">
        <v>4340</v>
      </c>
      <c r="N545" s="452">
        <v>4340</v>
      </c>
      <c r="O545" s="452">
        <v>4340</v>
      </c>
      <c r="P545" s="317">
        <v>4340</v>
      </c>
      <c r="Q545" s="318">
        <v>4340</v>
      </c>
      <c r="R545" s="318">
        <v>4340</v>
      </c>
      <c r="S545" s="318">
        <v>4340</v>
      </c>
      <c r="T545" s="319">
        <v>4340</v>
      </c>
    </row>
    <row r="546" spans="1:23" s="509" customFormat="1" ht="12" customHeight="1" x14ac:dyDescent="0.2">
      <c r="A546" s="303" t="s">
        <v>6</v>
      </c>
      <c r="B546" s="320">
        <v>4219.333333333333</v>
      </c>
      <c r="C546" s="453">
        <v>4720</v>
      </c>
      <c r="D546" s="453">
        <v>4774.2857142857147</v>
      </c>
      <c r="E546" s="453">
        <v>4690</v>
      </c>
      <c r="F546" s="453">
        <v>4868.75</v>
      </c>
      <c r="G546" s="463">
        <v>5136.875</v>
      </c>
      <c r="H546" s="320">
        <v>4694.666666666667</v>
      </c>
      <c r="I546" s="453">
        <v>4740</v>
      </c>
      <c r="J546" s="453">
        <v>4796</v>
      </c>
      <c r="K546" s="453">
        <v>4417.5</v>
      </c>
      <c r="L546" s="453">
        <v>4775.333333333333</v>
      </c>
      <c r="M546" s="463">
        <v>5056</v>
      </c>
      <c r="N546" s="453">
        <v>4400.7142857142853</v>
      </c>
      <c r="O546" s="453">
        <v>4820</v>
      </c>
      <c r="P546" s="321">
        <v>4694.2857142857147</v>
      </c>
      <c r="Q546" s="321">
        <v>4417.5</v>
      </c>
      <c r="R546" s="321">
        <v>4705.625</v>
      </c>
      <c r="S546" s="321">
        <v>4960</v>
      </c>
      <c r="T546" s="261">
        <v>4736.572580645161</v>
      </c>
    </row>
    <row r="547" spans="1:23" s="509" customFormat="1" ht="12" customHeight="1" x14ac:dyDescent="0.2">
      <c r="A547" s="226" t="s">
        <v>7</v>
      </c>
      <c r="B547" s="322">
        <v>93.333333333333329</v>
      </c>
      <c r="C547" s="454">
        <v>100</v>
      </c>
      <c r="D547" s="454">
        <v>92.857142857142861</v>
      </c>
      <c r="E547" s="454">
        <v>87.5</v>
      </c>
      <c r="F547" s="454">
        <v>100</v>
      </c>
      <c r="G547" s="464">
        <v>87.5</v>
      </c>
      <c r="H547" s="322">
        <v>80</v>
      </c>
      <c r="I547" s="454">
        <v>87.5</v>
      </c>
      <c r="J547" s="454">
        <v>100</v>
      </c>
      <c r="K547" s="454">
        <v>100</v>
      </c>
      <c r="L547" s="454">
        <v>93.333333333333329</v>
      </c>
      <c r="M547" s="464">
        <v>86.666666666666671</v>
      </c>
      <c r="N547" s="454">
        <v>92.857142857142861</v>
      </c>
      <c r="O547" s="454">
        <v>100</v>
      </c>
      <c r="P547" s="323">
        <v>92.857142857142861</v>
      </c>
      <c r="Q547" s="324">
        <v>100</v>
      </c>
      <c r="R547" s="324">
        <v>100</v>
      </c>
      <c r="S547" s="324">
        <v>100</v>
      </c>
      <c r="T547" s="325">
        <v>82.661290322580641</v>
      </c>
    </row>
    <row r="548" spans="1:23" s="509" customFormat="1" ht="12" customHeight="1" x14ac:dyDescent="0.2">
      <c r="A548" s="226" t="s">
        <v>8</v>
      </c>
      <c r="B548" s="266">
        <v>5.9358200925525642E-2</v>
      </c>
      <c r="C548" s="455">
        <v>3.3354829186077704E-2</v>
      </c>
      <c r="D548" s="455">
        <v>5.0788476274755363E-2</v>
      </c>
      <c r="E548" s="455">
        <v>7.5805496096508218E-2</v>
      </c>
      <c r="F548" s="455">
        <v>3.706929454629504E-2</v>
      </c>
      <c r="G548" s="465">
        <v>5.3080037453246805E-2</v>
      </c>
      <c r="H548" s="266">
        <v>7.8224840767628895E-2</v>
      </c>
      <c r="I548" s="455">
        <v>7.531305763588117E-2</v>
      </c>
      <c r="J548" s="455">
        <v>4.7399184864596475E-2</v>
      </c>
      <c r="K548" s="455">
        <v>4.228606416122839E-2</v>
      </c>
      <c r="L548" s="455">
        <v>5.1242552737388168E-2</v>
      </c>
      <c r="M548" s="465">
        <v>5.9597697510249556E-2</v>
      </c>
      <c r="N548" s="455">
        <v>6.6513781911069408E-2</v>
      </c>
      <c r="O548" s="455">
        <v>3.9590306090234909E-2</v>
      </c>
      <c r="P548" s="267">
        <v>6.6773405487048174E-2</v>
      </c>
      <c r="Q548" s="326">
        <v>4.7534831583551117E-2</v>
      </c>
      <c r="R548" s="326">
        <v>4.3016997725865119E-2</v>
      </c>
      <c r="S548" s="326">
        <v>5.0684697943453767E-2</v>
      </c>
      <c r="T548" s="327">
        <v>7.3276839690288392E-2</v>
      </c>
    </row>
    <row r="549" spans="1:23" s="509" customFormat="1" ht="12" customHeight="1" x14ac:dyDescent="0.2">
      <c r="A549" s="303" t="s">
        <v>1</v>
      </c>
      <c r="B549" s="270">
        <f t="shared" ref="B549:T549" si="126">B546/B545*100-100</f>
        <v>-2.7803379416282752</v>
      </c>
      <c r="C549" s="271">
        <f t="shared" si="126"/>
        <v>8.7557603686635872</v>
      </c>
      <c r="D549" s="271">
        <f t="shared" si="126"/>
        <v>10.006583278472675</v>
      </c>
      <c r="E549" s="271">
        <f t="shared" si="126"/>
        <v>8.0645161290322562</v>
      </c>
      <c r="F549" s="271">
        <f t="shared" si="126"/>
        <v>12.18317972350232</v>
      </c>
      <c r="G549" s="272">
        <f t="shared" si="126"/>
        <v>18.361175115207388</v>
      </c>
      <c r="H549" s="270">
        <f t="shared" si="126"/>
        <v>8.172043010752688</v>
      </c>
      <c r="I549" s="271">
        <f t="shared" si="126"/>
        <v>9.2165898617511601</v>
      </c>
      <c r="J549" s="271">
        <f t="shared" si="126"/>
        <v>10.506912442396327</v>
      </c>
      <c r="K549" s="271">
        <f t="shared" si="126"/>
        <v>1.7857142857142776</v>
      </c>
      <c r="L549" s="271">
        <f t="shared" si="126"/>
        <v>10.030721966205817</v>
      </c>
      <c r="M549" s="272">
        <f t="shared" si="126"/>
        <v>16.497695852534548</v>
      </c>
      <c r="N549" s="456">
        <f t="shared" si="126"/>
        <v>1.398946675444364</v>
      </c>
      <c r="O549" s="271">
        <f t="shared" si="126"/>
        <v>11.059907834101381</v>
      </c>
      <c r="P549" s="271">
        <f t="shared" si="126"/>
        <v>8.1632653061224545</v>
      </c>
      <c r="Q549" s="271">
        <f t="shared" si="126"/>
        <v>1.7857142857142776</v>
      </c>
      <c r="R549" s="271">
        <f t="shared" si="126"/>
        <v>8.4245391705069181</v>
      </c>
      <c r="S549" s="271">
        <f t="shared" si="126"/>
        <v>14.285714285714278</v>
      </c>
      <c r="T549" s="273">
        <f t="shared" si="126"/>
        <v>9.1376170655567108</v>
      </c>
    </row>
    <row r="550" spans="1:23" s="509" customFormat="1" ht="12" customHeight="1" thickBot="1" x14ac:dyDescent="0.25">
      <c r="A550" s="226" t="s">
        <v>27</v>
      </c>
      <c r="B550" s="479">
        <f t="shared" ref="B550:T550" si="127">B546-B533</f>
        <v>-96</v>
      </c>
      <c r="C550" s="480">
        <f t="shared" si="127"/>
        <v>93.846153846154266</v>
      </c>
      <c r="D550" s="480">
        <f t="shared" si="127"/>
        <v>-27.857142857142208</v>
      </c>
      <c r="E550" s="480">
        <f t="shared" si="127"/>
        <v>10</v>
      </c>
      <c r="F550" s="480">
        <f t="shared" si="127"/>
        <v>211.05769230769238</v>
      </c>
      <c r="G550" s="481">
        <f t="shared" si="127"/>
        <v>66.160714285714675</v>
      </c>
      <c r="H550" s="479">
        <f t="shared" si="127"/>
        <v>101.54166666666697</v>
      </c>
      <c r="I550" s="480">
        <f t="shared" si="127"/>
        <v>-4.6666666666669698</v>
      </c>
      <c r="J550" s="480">
        <f t="shared" si="127"/>
        <v>-34</v>
      </c>
      <c r="K550" s="480">
        <f t="shared" si="127"/>
        <v>-3.75</v>
      </c>
      <c r="L550" s="480">
        <f t="shared" si="127"/>
        <v>234.08333333333303</v>
      </c>
      <c r="M550" s="481">
        <f t="shared" si="127"/>
        <v>-104.66666666666697</v>
      </c>
      <c r="N550" s="482">
        <f t="shared" si="127"/>
        <v>72.714285714285325</v>
      </c>
      <c r="O550" s="480">
        <f t="shared" si="127"/>
        <v>47.857142857143117</v>
      </c>
      <c r="P550" s="480">
        <f t="shared" si="127"/>
        <v>40.285714285714675</v>
      </c>
      <c r="Q550" s="480">
        <f t="shared" si="127"/>
        <v>104.64285714285688</v>
      </c>
      <c r="R550" s="480">
        <f t="shared" si="127"/>
        <v>24.29166666666697</v>
      </c>
      <c r="S550" s="480">
        <f t="shared" si="127"/>
        <v>-66</v>
      </c>
      <c r="T550" s="483">
        <f t="shared" si="127"/>
        <v>41.095402221924815</v>
      </c>
    </row>
    <row r="551" spans="1:23" s="509" customFormat="1" ht="12" customHeight="1" x14ac:dyDescent="0.2">
      <c r="A551" s="308" t="s">
        <v>52</v>
      </c>
      <c r="B551" s="280">
        <v>60</v>
      </c>
      <c r="C551" s="281">
        <v>61</v>
      </c>
      <c r="D551" s="281">
        <v>61</v>
      </c>
      <c r="E551" s="281">
        <v>16</v>
      </c>
      <c r="F551" s="281">
        <v>61</v>
      </c>
      <c r="G551" s="282">
        <v>62</v>
      </c>
      <c r="H551" s="280">
        <v>59</v>
      </c>
      <c r="I551" s="281">
        <v>60</v>
      </c>
      <c r="J551" s="281">
        <v>60</v>
      </c>
      <c r="K551" s="281">
        <v>15</v>
      </c>
      <c r="L551" s="281">
        <v>63</v>
      </c>
      <c r="M551" s="282">
        <v>62</v>
      </c>
      <c r="N551" s="458">
        <v>60</v>
      </c>
      <c r="O551" s="281">
        <v>60</v>
      </c>
      <c r="P551" s="281">
        <v>62</v>
      </c>
      <c r="Q551" s="281">
        <v>16</v>
      </c>
      <c r="R551" s="281">
        <v>61</v>
      </c>
      <c r="S551" s="328">
        <v>59</v>
      </c>
      <c r="T551" s="329">
        <f>SUM(B551:S551)</f>
        <v>958</v>
      </c>
      <c r="U551" s="509" t="s">
        <v>56</v>
      </c>
      <c r="V551" s="330">
        <f>T538-T551</f>
        <v>1</v>
      </c>
      <c r="W551" s="331">
        <f>V551/T538</f>
        <v>1.0427528675703858E-3</v>
      </c>
    </row>
    <row r="552" spans="1:23" s="509" customFormat="1" ht="12" customHeight="1" x14ac:dyDescent="0.2">
      <c r="A552" s="308" t="s">
        <v>28</v>
      </c>
      <c r="B552" s="231">
        <v>141.5</v>
      </c>
      <c r="C552" s="289">
        <v>141.5</v>
      </c>
      <c r="D552" s="289">
        <v>140</v>
      </c>
      <c r="E552" s="289">
        <v>141.5</v>
      </c>
      <c r="F552" s="289">
        <v>140</v>
      </c>
      <c r="G552" s="232">
        <v>138.5</v>
      </c>
      <c r="H552" s="231">
        <v>140</v>
      </c>
      <c r="I552" s="289">
        <v>139.5</v>
      </c>
      <c r="J552" s="289">
        <v>138</v>
      </c>
      <c r="K552" s="289">
        <v>140.5</v>
      </c>
      <c r="L552" s="289">
        <v>138</v>
      </c>
      <c r="M552" s="232">
        <v>137.5</v>
      </c>
      <c r="N552" s="459">
        <v>142</v>
      </c>
      <c r="O552" s="289">
        <v>141</v>
      </c>
      <c r="P552" s="289">
        <v>140.5</v>
      </c>
      <c r="Q552" s="289">
        <v>141.5</v>
      </c>
      <c r="R552" s="289">
        <v>138</v>
      </c>
      <c r="S552" s="289">
        <v>138</v>
      </c>
      <c r="T552" s="235"/>
      <c r="U552" s="509" t="s">
        <v>57</v>
      </c>
      <c r="V552" s="509">
        <v>139.77000000000001</v>
      </c>
    </row>
    <row r="553" spans="1:23" s="509" customFormat="1" ht="12" customHeight="1" thickBot="1" x14ac:dyDescent="0.25">
      <c r="A553" s="311" t="s">
        <v>26</v>
      </c>
      <c r="B553" s="229">
        <f t="shared" ref="B553:S553" si="128">B552-B539</f>
        <v>0</v>
      </c>
      <c r="C553" s="230">
        <f t="shared" si="128"/>
        <v>0</v>
      </c>
      <c r="D553" s="230">
        <f t="shared" si="128"/>
        <v>0</v>
      </c>
      <c r="E553" s="230">
        <f t="shared" si="128"/>
        <v>0</v>
      </c>
      <c r="F553" s="230">
        <f t="shared" si="128"/>
        <v>0</v>
      </c>
      <c r="G553" s="466">
        <f t="shared" si="128"/>
        <v>0</v>
      </c>
      <c r="H553" s="229">
        <f t="shared" si="128"/>
        <v>0</v>
      </c>
      <c r="I553" s="230">
        <f t="shared" si="128"/>
        <v>0</v>
      </c>
      <c r="J553" s="230">
        <f t="shared" si="128"/>
        <v>0</v>
      </c>
      <c r="K553" s="230">
        <f t="shared" si="128"/>
        <v>0</v>
      </c>
      <c r="L553" s="230">
        <f t="shared" si="128"/>
        <v>0</v>
      </c>
      <c r="M553" s="466">
        <f t="shared" si="128"/>
        <v>0</v>
      </c>
      <c r="N553" s="460">
        <f t="shared" si="128"/>
        <v>0</v>
      </c>
      <c r="O553" s="230">
        <f t="shared" si="128"/>
        <v>0</v>
      </c>
      <c r="P553" s="230">
        <f t="shared" si="128"/>
        <v>0</v>
      </c>
      <c r="Q553" s="230">
        <f t="shared" si="128"/>
        <v>0</v>
      </c>
      <c r="R553" s="230">
        <f t="shared" si="128"/>
        <v>0</v>
      </c>
      <c r="S553" s="230">
        <f t="shared" si="128"/>
        <v>0</v>
      </c>
      <c r="T553" s="236"/>
      <c r="U553" s="509" t="s">
        <v>26</v>
      </c>
      <c r="V553" s="509">
        <f>V552-V539</f>
        <v>1.1400000000000148</v>
      </c>
    </row>
    <row r="555" spans="1:23" ht="13.5" thickBot="1" x14ac:dyDescent="0.25"/>
    <row r="556" spans="1:23" s="510" customFormat="1" ht="12" customHeight="1" thickBot="1" x14ac:dyDescent="0.25">
      <c r="A556" s="295" t="s">
        <v>169</v>
      </c>
      <c r="B556" s="539" t="s">
        <v>53</v>
      </c>
      <c r="C556" s="540"/>
      <c r="D556" s="540"/>
      <c r="E556" s="540"/>
      <c r="F556" s="540"/>
      <c r="G556" s="541"/>
      <c r="H556" s="539" t="s">
        <v>53</v>
      </c>
      <c r="I556" s="540"/>
      <c r="J556" s="540"/>
      <c r="K556" s="540"/>
      <c r="L556" s="540"/>
      <c r="M556" s="541"/>
      <c r="N556" s="539" t="s">
        <v>53</v>
      </c>
      <c r="O556" s="540"/>
      <c r="P556" s="540"/>
      <c r="Q556" s="540"/>
      <c r="R556" s="540"/>
      <c r="S556" s="541"/>
      <c r="T556" s="313" t="s">
        <v>0</v>
      </c>
    </row>
    <row r="557" spans="1:23" s="510" customFormat="1" ht="12" customHeight="1" x14ac:dyDescent="0.2">
      <c r="A557" s="226" t="s">
        <v>54</v>
      </c>
      <c r="B557" s="315">
        <v>1</v>
      </c>
      <c r="C557" s="451">
        <v>2</v>
      </c>
      <c r="D557" s="451">
        <v>3</v>
      </c>
      <c r="E557" s="451">
        <v>4</v>
      </c>
      <c r="F557" s="451">
        <v>5</v>
      </c>
      <c r="G557" s="461">
        <v>6</v>
      </c>
      <c r="H557" s="315">
        <v>7</v>
      </c>
      <c r="I557" s="451">
        <v>8</v>
      </c>
      <c r="J557" s="451">
        <v>9</v>
      </c>
      <c r="K557" s="451">
        <v>10</v>
      </c>
      <c r="L557" s="451">
        <v>11</v>
      </c>
      <c r="M557" s="461">
        <v>12</v>
      </c>
      <c r="N557" s="451">
        <v>13</v>
      </c>
      <c r="O557" s="451">
        <v>14</v>
      </c>
      <c r="P557" s="451">
        <v>15</v>
      </c>
      <c r="Q557" s="451">
        <v>16</v>
      </c>
      <c r="R557" s="451">
        <v>17</v>
      </c>
      <c r="S557" s="451">
        <v>18</v>
      </c>
      <c r="T557" s="237"/>
    </row>
    <row r="558" spans="1:23" s="510" customFormat="1" ht="12" customHeight="1" x14ac:dyDescent="0.2">
      <c r="A558" s="301" t="s">
        <v>3</v>
      </c>
      <c r="B558" s="316">
        <v>4355</v>
      </c>
      <c r="C558" s="452">
        <v>4355</v>
      </c>
      <c r="D558" s="452">
        <v>4355</v>
      </c>
      <c r="E558" s="452">
        <v>4355</v>
      </c>
      <c r="F558" s="452">
        <v>4355</v>
      </c>
      <c r="G558" s="462">
        <v>4355</v>
      </c>
      <c r="H558" s="316">
        <v>4355</v>
      </c>
      <c r="I558" s="452">
        <v>4355</v>
      </c>
      <c r="J558" s="452">
        <v>4355</v>
      </c>
      <c r="K558" s="452">
        <v>4355</v>
      </c>
      <c r="L558" s="452">
        <v>4355</v>
      </c>
      <c r="M558" s="462">
        <v>4355</v>
      </c>
      <c r="N558" s="452">
        <v>4355</v>
      </c>
      <c r="O558" s="452">
        <v>4355</v>
      </c>
      <c r="P558" s="317">
        <v>4355</v>
      </c>
      <c r="Q558" s="318">
        <v>4355</v>
      </c>
      <c r="R558" s="318">
        <v>4355</v>
      </c>
      <c r="S558" s="318">
        <v>4355</v>
      </c>
      <c r="T558" s="319">
        <v>4355</v>
      </c>
    </row>
    <row r="559" spans="1:23" s="510" customFormat="1" ht="12" customHeight="1" x14ac:dyDescent="0.2">
      <c r="A559" s="303" t="s">
        <v>6</v>
      </c>
      <c r="B559" s="320">
        <v>4516.666666666667</v>
      </c>
      <c r="C559" s="453">
        <v>4846.666666666667</v>
      </c>
      <c r="D559" s="453">
        <v>4706</v>
      </c>
      <c r="E559" s="453">
        <v>4467.1428571428569</v>
      </c>
      <c r="F559" s="453">
        <v>4797.333333333333</v>
      </c>
      <c r="G559" s="463">
        <v>4925.333333333333</v>
      </c>
      <c r="H559" s="320">
        <v>4622</v>
      </c>
      <c r="I559" s="453">
        <v>4690.625</v>
      </c>
      <c r="J559" s="453">
        <v>4780</v>
      </c>
      <c r="K559" s="453">
        <v>4474.2857142857147</v>
      </c>
      <c r="L559" s="453">
        <v>4711.333333333333</v>
      </c>
      <c r="M559" s="463">
        <v>5137.333333333333</v>
      </c>
      <c r="N559" s="453">
        <v>4373.333333333333</v>
      </c>
      <c r="O559" s="453">
        <v>4700.666666666667</v>
      </c>
      <c r="P559" s="321">
        <v>4877.1428571428569</v>
      </c>
      <c r="Q559" s="321">
        <v>4747.1428571428569</v>
      </c>
      <c r="R559" s="321">
        <v>4746.666666666667</v>
      </c>
      <c r="S559" s="321">
        <v>4980</v>
      </c>
      <c r="T559" s="261">
        <v>4743.0894308943089</v>
      </c>
    </row>
    <row r="560" spans="1:23" s="510" customFormat="1" ht="12" customHeight="1" x14ac:dyDescent="0.2">
      <c r="A560" s="226" t="s">
        <v>7</v>
      </c>
      <c r="B560" s="322">
        <v>93.333333333333329</v>
      </c>
      <c r="C560" s="454">
        <v>100</v>
      </c>
      <c r="D560" s="454">
        <v>93.333333333333329</v>
      </c>
      <c r="E560" s="454">
        <v>100</v>
      </c>
      <c r="F560" s="454">
        <v>86.666666666666671</v>
      </c>
      <c r="G560" s="464">
        <v>100</v>
      </c>
      <c r="H560" s="322">
        <v>86.666666666666671</v>
      </c>
      <c r="I560" s="454">
        <v>81.25</v>
      </c>
      <c r="J560" s="454">
        <v>86.666666666666671</v>
      </c>
      <c r="K560" s="454">
        <v>100</v>
      </c>
      <c r="L560" s="454">
        <v>93.333333333333329</v>
      </c>
      <c r="M560" s="464">
        <v>93.333333333333329</v>
      </c>
      <c r="N560" s="454">
        <v>93.333333333333329</v>
      </c>
      <c r="O560" s="454">
        <v>100</v>
      </c>
      <c r="P560" s="323">
        <v>85.714285714285708</v>
      </c>
      <c r="Q560" s="324">
        <v>85.714285714285708</v>
      </c>
      <c r="R560" s="324">
        <v>93.333333333333329</v>
      </c>
      <c r="S560" s="324">
        <v>80</v>
      </c>
      <c r="T560" s="325">
        <v>84.146341463414629</v>
      </c>
    </row>
    <row r="561" spans="1:23" s="510" customFormat="1" ht="12" customHeight="1" x14ac:dyDescent="0.2">
      <c r="A561" s="226" t="s">
        <v>8</v>
      </c>
      <c r="B561" s="266">
        <v>5.8324065358921658E-2</v>
      </c>
      <c r="C561" s="455">
        <v>4.2389550189740263E-2</v>
      </c>
      <c r="D561" s="455">
        <v>4.9639535261256897E-2</v>
      </c>
      <c r="E561" s="455">
        <v>4.3104804465607993E-2</v>
      </c>
      <c r="F561" s="455">
        <v>7.4943062026419968E-2</v>
      </c>
      <c r="G561" s="465">
        <v>4.6362862872674972E-2</v>
      </c>
      <c r="H561" s="266">
        <v>7.4204095671031881E-2</v>
      </c>
      <c r="I561" s="455">
        <v>5.7760992861498439E-2</v>
      </c>
      <c r="J561" s="455">
        <v>5.8597326758115048E-2</v>
      </c>
      <c r="K561" s="455">
        <v>4.8905844408933939E-2</v>
      </c>
      <c r="L561" s="455">
        <v>4.502501288782397E-2</v>
      </c>
      <c r="M561" s="465">
        <v>6.4623664642894207E-2</v>
      </c>
      <c r="N561" s="455">
        <v>4.3092007420283247E-2</v>
      </c>
      <c r="O561" s="455">
        <v>4.0299941475164962E-2</v>
      </c>
      <c r="P561" s="267">
        <v>6.4357271654129966E-2</v>
      </c>
      <c r="Q561" s="326">
        <v>6.2059337970028682E-2</v>
      </c>
      <c r="R561" s="326">
        <v>4.2822110112717304E-2</v>
      </c>
      <c r="S561" s="326">
        <v>7.8995075364887937E-2</v>
      </c>
      <c r="T561" s="327">
        <v>6.9309823226340703E-2</v>
      </c>
    </row>
    <row r="562" spans="1:23" s="510" customFormat="1" ht="12" customHeight="1" x14ac:dyDescent="0.2">
      <c r="A562" s="303" t="s">
        <v>1</v>
      </c>
      <c r="B562" s="270">
        <f t="shared" ref="B562:T562" si="129">B559/B558*100-100</f>
        <v>3.7122081898201458</v>
      </c>
      <c r="C562" s="271">
        <f t="shared" si="129"/>
        <v>11.289705319556063</v>
      </c>
      <c r="D562" s="271">
        <f t="shared" si="129"/>
        <v>8.0597014925373145</v>
      </c>
      <c r="E562" s="271">
        <f t="shared" si="129"/>
        <v>2.5750369033951159</v>
      </c>
      <c r="F562" s="271">
        <f t="shared" si="129"/>
        <v>10.156907768848058</v>
      </c>
      <c r="G562" s="272">
        <f t="shared" si="129"/>
        <v>13.096058170685026</v>
      </c>
      <c r="H562" s="270">
        <f t="shared" si="129"/>
        <v>6.1308840413317967</v>
      </c>
      <c r="I562" s="271">
        <f t="shared" si="129"/>
        <v>7.7066590126291743</v>
      </c>
      <c r="J562" s="271">
        <f t="shared" si="129"/>
        <v>9.7588978185993085</v>
      </c>
      <c r="K562" s="271">
        <f t="shared" si="129"/>
        <v>2.7390519927833452</v>
      </c>
      <c r="L562" s="271">
        <f t="shared" si="129"/>
        <v>8.1821660926138406</v>
      </c>
      <c r="M562" s="272">
        <f t="shared" si="129"/>
        <v>17.964026023727513</v>
      </c>
      <c r="N562" s="456">
        <f t="shared" si="129"/>
        <v>0.42097206276309862</v>
      </c>
      <c r="O562" s="271">
        <f t="shared" si="129"/>
        <v>7.9372368924607741</v>
      </c>
      <c r="P562" s="271">
        <f t="shared" si="129"/>
        <v>11.989503034279153</v>
      </c>
      <c r="Q562" s="271">
        <f t="shared" si="129"/>
        <v>9.0044284074134708</v>
      </c>
      <c r="R562" s="271">
        <f t="shared" si="129"/>
        <v>8.9934940681209383</v>
      </c>
      <c r="S562" s="271">
        <f t="shared" si="129"/>
        <v>14.351320321469572</v>
      </c>
      <c r="T562" s="273">
        <f t="shared" si="129"/>
        <v>8.9113531778257027</v>
      </c>
    </row>
    <row r="563" spans="1:23" s="510" customFormat="1" ht="12" customHeight="1" thickBot="1" x14ac:dyDescent="0.25">
      <c r="A563" s="226" t="s">
        <v>27</v>
      </c>
      <c r="B563" s="479">
        <f t="shared" ref="B563:T563" si="130">B559-B546</f>
        <v>297.33333333333394</v>
      </c>
      <c r="C563" s="480">
        <f t="shared" si="130"/>
        <v>126.66666666666697</v>
      </c>
      <c r="D563" s="480">
        <f t="shared" si="130"/>
        <v>-68.285714285714675</v>
      </c>
      <c r="E563" s="480">
        <f t="shared" si="130"/>
        <v>-222.85714285714312</v>
      </c>
      <c r="F563" s="480">
        <f t="shared" si="130"/>
        <v>-71.41666666666697</v>
      </c>
      <c r="G563" s="481">
        <f t="shared" si="130"/>
        <v>-211.54166666666697</v>
      </c>
      <c r="H563" s="479">
        <f t="shared" si="130"/>
        <v>-72.66666666666697</v>
      </c>
      <c r="I563" s="480">
        <f t="shared" si="130"/>
        <v>-49.375</v>
      </c>
      <c r="J563" s="480">
        <f t="shared" si="130"/>
        <v>-16</v>
      </c>
      <c r="K563" s="480">
        <f t="shared" si="130"/>
        <v>56.785714285714675</v>
      </c>
      <c r="L563" s="480">
        <f t="shared" si="130"/>
        <v>-64</v>
      </c>
      <c r="M563" s="481">
        <f t="shared" si="130"/>
        <v>81.33333333333303</v>
      </c>
      <c r="N563" s="482">
        <f t="shared" si="130"/>
        <v>-27.380952380952294</v>
      </c>
      <c r="O563" s="480">
        <f t="shared" si="130"/>
        <v>-119.33333333333303</v>
      </c>
      <c r="P563" s="480">
        <f t="shared" si="130"/>
        <v>182.85714285714221</v>
      </c>
      <c r="Q563" s="480">
        <f t="shared" si="130"/>
        <v>329.64285714285688</v>
      </c>
      <c r="R563" s="480">
        <f t="shared" si="130"/>
        <v>41.04166666666697</v>
      </c>
      <c r="S563" s="480">
        <f t="shared" si="130"/>
        <v>20</v>
      </c>
      <c r="T563" s="483">
        <f t="shared" si="130"/>
        <v>6.5168502491478648</v>
      </c>
    </row>
    <row r="564" spans="1:23" s="510" customFormat="1" ht="12" customHeight="1" x14ac:dyDescent="0.2">
      <c r="A564" s="308" t="s">
        <v>52</v>
      </c>
      <c r="B564" s="280">
        <v>60</v>
      </c>
      <c r="C564" s="281">
        <v>61</v>
      </c>
      <c r="D564" s="281">
        <v>61</v>
      </c>
      <c r="E564" s="281">
        <v>16</v>
      </c>
      <c r="F564" s="281">
        <v>61</v>
      </c>
      <c r="G564" s="282">
        <v>62</v>
      </c>
      <c r="H564" s="280">
        <v>59</v>
      </c>
      <c r="I564" s="281">
        <v>60</v>
      </c>
      <c r="J564" s="281">
        <v>59</v>
      </c>
      <c r="K564" s="281">
        <v>15</v>
      </c>
      <c r="L564" s="281">
        <v>63</v>
      </c>
      <c r="M564" s="282">
        <v>62</v>
      </c>
      <c r="N564" s="458">
        <v>60</v>
      </c>
      <c r="O564" s="281">
        <v>60</v>
      </c>
      <c r="P564" s="281">
        <v>62</v>
      </c>
      <c r="Q564" s="281">
        <v>16</v>
      </c>
      <c r="R564" s="281">
        <v>61</v>
      </c>
      <c r="S564" s="328">
        <v>59</v>
      </c>
      <c r="T564" s="329">
        <f>SUM(B564:S564)</f>
        <v>957</v>
      </c>
      <c r="U564" s="510" t="s">
        <v>56</v>
      </c>
      <c r="V564" s="330">
        <f>T551-T564</f>
        <v>1</v>
      </c>
      <c r="W564" s="331">
        <f>V564/T551</f>
        <v>1.0438413361169101E-3</v>
      </c>
    </row>
    <row r="565" spans="1:23" s="510" customFormat="1" ht="12" customHeight="1" x14ac:dyDescent="0.2">
      <c r="A565" s="308" t="s">
        <v>28</v>
      </c>
      <c r="B565" s="231">
        <v>141.5</v>
      </c>
      <c r="C565" s="289">
        <v>141.5</v>
      </c>
      <c r="D565" s="289">
        <v>140</v>
      </c>
      <c r="E565" s="289">
        <v>141.5</v>
      </c>
      <c r="F565" s="289">
        <v>140</v>
      </c>
      <c r="G565" s="232">
        <v>138.5</v>
      </c>
      <c r="H565" s="231">
        <v>140</v>
      </c>
      <c r="I565" s="289">
        <v>139.5</v>
      </c>
      <c r="J565" s="289">
        <v>138</v>
      </c>
      <c r="K565" s="289">
        <v>140.5</v>
      </c>
      <c r="L565" s="289">
        <v>138</v>
      </c>
      <c r="M565" s="232">
        <v>137.5</v>
      </c>
      <c r="N565" s="459">
        <v>142</v>
      </c>
      <c r="O565" s="289">
        <v>141</v>
      </c>
      <c r="P565" s="289">
        <v>140.5</v>
      </c>
      <c r="Q565" s="289">
        <v>141.5</v>
      </c>
      <c r="R565" s="289">
        <v>138</v>
      </c>
      <c r="S565" s="289">
        <v>138</v>
      </c>
      <c r="T565" s="235"/>
      <c r="U565" s="510" t="s">
        <v>57</v>
      </c>
      <c r="V565" s="510">
        <v>139.66999999999999</v>
      </c>
    </row>
    <row r="566" spans="1:23" s="510" customFormat="1" ht="12" customHeight="1" thickBot="1" x14ac:dyDescent="0.25">
      <c r="A566" s="311" t="s">
        <v>26</v>
      </c>
      <c r="B566" s="229">
        <f t="shared" ref="B566:S566" si="131">B565-B552</f>
        <v>0</v>
      </c>
      <c r="C566" s="230">
        <f t="shared" si="131"/>
        <v>0</v>
      </c>
      <c r="D566" s="230">
        <f t="shared" si="131"/>
        <v>0</v>
      </c>
      <c r="E566" s="230">
        <f t="shared" si="131"/>
        <v>0</v>
      </c>
      <c r="F566" s="230">
        <f t="shared" si="131"/>
        <v>0</v>
      </c>
      <c r="G566" s="466">
        <f t="shared" si="131"/>
        <v>0</v>
      </c>
      <c r="H566" s="229">
        <f t="shared" si="131"/>
        <v>0</v>
      </c>
      <c r="I566" s="230">
        <f t="shared" si="131"/>
        <v>0</v>
      </c>
      <c r="J566" s="230">
        <f t="shared" si="131"/>
        <v>0</v>
      </c>
      <c r="K566" s="230">
        <f t="shared" si="131"/>
        <v>0</v>
      </c>
      <c r="L566" s="230">
        <f t="shared" si="131"/>
        <v>0</v>
      </c>
      <c r="M566" s="466">
        <f t="shared" si="131"/>
        <v>0</v>
      </c>
      <c r="N566" s="460">
        <f t="shared" si="131"/>
        <v>0</v>
      </c>
      <c r="O566" s="230">
        <f t="shared" si="131"/>
        <v>0</v>
      </c>
      <c r="P566" s="230">
        <f t="shared" si="131"/>
        <v>0</v>
      </c>
      <c r="Q566" s="230">
        <f t="shared" si="131"/>
        <v>0</v>
      </c>
      <c r="R566" s="230">
        <f t="shared" si="131"/>
        <v>0</v>
      </c>
      <c r="S566" s="230">
        <f t="shared" si="131"/>
        <v>0</v>
      </c>
      <c r="T566" s="236"/>
      <c r="U566" s="510" t="s">
        <v>26</v>
      </c>
      <c r="V566" s="510">
        <f>V565-V552</f>
        <v>-0.10000000000002274</v>
      </c>
    </row>
    <row r="568" spans="1:23" ht="13.5" thickBot="1" x14ac:dyDescent="0.25"/>
    <row r="569" spans="1:23" s="511" customFormat="1" ht="12" customHeight="1" thickBot="1" x14ac:dyDescent="0.25">
      <c r="A569" s="295" t="s">
        <v>170</v>
      </c>
      <c r="B569" s="539" t="s">
        <v>53</v>
      </c>
      <c r="C569" s="540"/>
      <c r="D569" s="540"/>
      <c r="E569" s="540"/>
      <c r="F569" s="540"/>
      <c r="G569" s="541"/>
      <c r="H569" s="539" t="s">
        <v>53</v>
      </c>
      <c r="I569" s="540"/>
      <c r="J569" s="540"/>
      <c r="K569" s="540"/>
      <c r="L569" s="540"/>
      <c r="M569" s="541"/>
      <c r="N569" s="539" t="s">
        <v>53</v>
      </c>
      <c r="O569" s="540"/>
      <c r="P569" s="540"/>
      <c r="Q569" s="540"/>
      <c r="R569" s="540"/>
      <c r="S569" s="541"/>
      <c r="T569" s="313" t="s">
        <v>0</v>
      </c>
    </row>
    <row r="570" spans="1:23" s="511" customFormat="1" ht="12" customHeight="1" x14ac:dyDescent="0.2">
      <c r="A570" s="226" t="s">
        <v>54</v>
      </c>
      <c r="B570" s="315">
        <v>1</v>
      </c>
      <c r="C570" s="451">
        <v>2</v>
      </c>
      <c r="D570" s="451">
        <v>3</v>
      </c>
      <c r="E570" s="451">
        <v>4</v>
      </c>
      <c r="F570" s="451">
        <v>5</v>
      </c>
      <c r="G570" s="461">
        <v>6</v>
      </c>
      <c r="H570" s="315">
        <v>7</v>
      </c>
      <c r="I570" s="451">
        <v>8</v>
      </c>
      <c r="J570" s="451">
        <v>9</v>
      </c>
      <c r="K570" s="451">
        <v>10</v>
      </c>
      <c r="L570" s="451">
        <v>11</v>
      </c>
      <c r="M570" s="461">
        <v>12</v>
      </c>
      <c r="N570" s="451">
        <v>13</v>
      </c>
      <c r="O570" s="451">
        <v>14</v>
      </c>
      <c r="P570" s="451">
        <v>15</v>
      </c>
      <c r="Q570" s="451">
        <v>16</v>
      </c>
      <c r="R570" s="451">
        <v>17</v>
      </c>
      <c r="S570" s="451">
        <v>18</v>
      </c>
      <c r="T570" s="237"/>
    </row>
    <row r="571" spans="1:23" s="511" customFormat="1" ht="12" customHeight="1" x14ac:dyDescent="0.2">
      <c r="A571" s="301" t="s">
        <v>3</v>
      </c>
      <c r="B571" s="253">
        <v>4370</v>
      </c>
      <c r="C571" s="254">
        <v>4370</v>
      </c>
      <c r="D571" s="254">
        <v>4370</v>
      </c>
      <c r="E571" s="254">
        <v>4370</v>
      </c>
      <c r="F571" s="254">
        <v>4370</v>
      </c>
      <c r="G571" s="254">
        <v>4370</v>
      </c>
      <c r="H571" s="253">
        <v>4370</v>
      </c>
      <c r="I571" s="467">
        <v>4370</v>
      </c>
      <c r="J571" s="467">
        <v>4370</v>
      </c>
      <c r="K571" s="254">
        <v>4370</v>
      </c>
      <c r="L571" s="254">
        <v>4370</v>
      </c>
      <c r="M571" s="255">
        <v>4370</v>
      </c>
      <c r="N571" s="253">
        <v>4370</v>
      </c>
      <c r="O571" s="254">
        <v>4370</v>
      </c>
      <c r="P571" s="254">
        <v>4370</v>
      </c>
      <c r="Q571" s="254">
        <v>4370</v>
      </c>
      <c r="R571" s="254">
        <v>4370</v>
      </c>
      <c r="S571" s="254">
        <v>4370</v>
      </c>
      <c r="T571" s="256">
        <v>4370</v>
      </c>
    </row>
    <row r="572" spans="1:23" s="511" customFormat="1" ht="12" customHeight="1" x14ac:dyDescent="0.2">
      <c r="A572" s="303" t="s">
        <v>6</v>
      </c>
      <c r="B572" s="258">
        <v>4526.875</v>
      </c>
      <c r="C572" s="259">
        <v>4853.125</v>
      </c>
      <c r="D572" s="259">
        <v>4622.5</v>
      </c>
      <c r="E572" s="259">
        <v>4628.5714285714284</v>
      </c>
      <c r="F572" s="259">
        <v>4621.25</v>
      </c>
      <c r="G572" s="259">
        <v>4975.333333333333</v>
      </c>
      <c r="H572" s="258">
        <v>4798.75</v>
      </c>
      <c r="I572" s="468">
        <v>4613.333333333333</v>
      </c>
      <c r="J572" s="468">
        <v>5028.75</v>
      </c>
      <c r="K572" s="259">
        <v>4480</v>
      </c>
      <c r="L572" s="259">
        <v>4516.25</v>
      </c>
      <c r="M572" s="260">
        <v>5070.625</v>
      </c>
      <c r="N572" s="258">
        <v>4489.375</v>
      </c>
      <c r="O572" s="259">
        <v>4716</v>
      </c>
      <c r="P572" s="259">
        <v>4949.2857142857147</v>
      </c>
      <c r="Q572" s="259">
        <v>4732.8571428571431</v>
      </c>
      <c r="R572" s="259">
        <v>4643.125</v>
      </c>
      <c r="S572" s="259">
        <v>5018.5714285714284</v>
      </c>
      <c r="T572" s="261">
        <v>4747.0078740157478</v>
      </c>
    </row>
    <row r="573" spans="1:23" s="511" customFormat="1" ht="12" customHeight="1" x14ac:dyDescent="0.2">
      <c r="A573" s="226" t="s">
        <v>7</v>
      </c>
      <c r="B573" s="262">
        <v>100</v>
      </c>
      <c r="C573" s="263">
        <v>93.75</v>
      </c>
      <c r="D573" s="263">
        <v>100</v>
      </c>
      <c r="E573" s="263">
        <v>100</v>
      </c>
      <c r="F573" s="263">
        <v>100</v>
      </c>
      <c r="G573" s="263">
        <v>93.333333333333329</v>
      </c>
      <c r="H573" s="262">
        <v>87.5</v>
      </c>
      <c r="I573" s="469">
        <v>93.333333333333329</v>
      </c>
      <c r="J573" s="469">
        <v>100</v>
      </c>
      <c r="K573" s="469">
        <v>100</v>
      </c>
      <c r="L573" s="469">
        <v>93.75</v>
      </c>
      <c r="M573" s="264">
        <v>93.75</v>
      </c>
      <c r="N573" s="262">
        <v>93.75</v>
      </c>
      <c r="O573" s="263">
        <v>100</v>
      </c>
      <c r="P573" s="263">
        <v>92.857142857142861</v>
      </c>
      <c r="Q573" s="263">
        <v>100</v>
      </c>
      <c r="R573" s="263">
        <v>100</v>
      </c>
      <c r="S573" s="263">
        <v>100</v>
      </c>
      <c r="T573" s="265">
        <v>81.496062992125985</v>
      </c>
    </row>
    <row r="574" spans="1:23" s="511" customFormat="1" ht="12" customHeight="1" x14ac:dyDescent="0.2">
      <c r="A574" s="226" t="s">
        <v>8</v>
      </c>
      <c r="B574" s="266">
        <v>5.3152977049283914E-2</v>
      </c>
      <c r="C574" s="267">
        <v>5.5009338764011408E-2</v>
      </c>
      <c r="D574" s="267">
        <v>4.2042582586729445E-2</v>
      </c>
      <c r="E574" s="267">
        <v>5.1818772517159266E-2</v>
      </c>
      <c r="F574" s="267">
        <v>5.7261437946707738E-2</v>
      </c>
      <c r="G574" s="267">
        <v>5.8275383347549128E-2</v>
      </c>
      <c r="H574" s="266">
        <v>5.9971995621508158E-2</v>
      </c>
      <c r="I574" s="455">
        <v>5.9849971695048423E-2</v>
      </c>
      <c r="J574" s="455">
        <v>3.703536873960879E-2</v>
      </c>
      <c r="K574" s="267">
        <v>6.1059847183289342E-2</v>
      </c>
      <c r="L574" s="267">
        <v>5.3342151385604282E-2</v>
      </c>
      <c r="M574" s="268">
        <v>5.2058932186139946E-2</v>
      </c>
      <c r="N574" s="266">
        <v>6.0025713728138551E-2</v>
      </c>
      <c r="O574" s="267">
        <v>4.2081006128603632E-2</v>
      </c>
      <c r="P574" s="267">
        <v>5.6271299508968045E-2</v>
      </c>
      <c r="Q574" s="267">
        <v>6.2154379472316737E-2</v>
      </c>
      <c r="R574" s="267">
        <v>6.1138389255886876E-2</v>
      </c>
      <c r="S574" s="267">
        <v>4.8387501702681988E-2</v>
      </c>
      <c r="T574" s="269">
        <v>6.7921763972088212E-2</v>
      </c>
    </row>
    <row r="575" spans="1:23" s="511" customFormat="1" ht="12" customHeight="1" x14ac:dyDescent="0.2">
      <c r="A575" s="303" t="s">
        <v>1</v>
      </c>
      <c r="B575" s="270">
        <f t="shared" ref="B575:T575" si="132">B572/B571*100-100</f>
        <v>3.5898169336384456</v>
      </c>
      <c r="C575" s="271">
        <f t="shared" si="132"/>
        <v>11.055491990846676</v>
      </c>
      <c r="D575" s="271">
        <f t="shared" si="132"/>
        <v>5.7780320366132685</v>
      </c>
      <c r="E575" s="271">
        <f t="shared" si="132"/>
        <v>5.9169663288656409</v>
      </c>
      <c r="F575" s="271">
        <f t="shared" si="132"/>
        <v>5.7494279176201388</v>
      </c>
      <c r="G575" s="272">
        <f t="shared" si="132"/>
        <v>13.852021357742174</v>
      </c>
      <c r="H575" s="270">
        <f t="shared" si="132"/>
        <v>9.8112128146453017</v>
      </c>
      <c r="I575" s="271">
        <f t="shared" si="132"/>
        <v>5.5682684973302798</v>
      </c>
      <c r="J575" s="271">
        <f t="shared" si="132"/>
        <v>15.074370709382151</v>
      </c>
      <c r="K575" s="271">
        <f t="shared" si="132"/>
        <v>2.5171624713958778</v>
      </c>
      <c r="L575" s="271">
        <f t="shared" si="132"/>
        <v>3.346681922196808</v>
      </c>
      <c r="M575" s="272">
        <f t="shared" si="132"/>
        <v>16.032608695652172</v>
      </c>
      <c r="N575" s="456">
        <f t="shared" si="132"/>
        <v>2.7316933638443999</v>
      </c>
      <c r="O575" s="271">
        <f t="shared" si="132"/>
        <v>7.9176201372997781</v>
      </c>
      <c r="P575" s="271">
        <f t="shared" si="132"/>
        <v>13.25596600196144</v>
      </c>
      <c r="Q575" s="271">
        <f t="shared" si="132"/>
        <v>8.3033671134357832</v>
      </c>
      <c r="R575" s="271">
        <f t="shared" si="132"/>
        <v>6.25</v>
      </c>
      <c r="S575" s="271">
        <f t="shared" si="132"/>
        <v>14.841451454723753</v>
      </c>
      <c r="T575" s="273">
        <f t="shared" si="132"/>
        <v>8.6271824717562424</v>
      </c>
    </row>
    <row r="576" spans="1:23" s="511" customFormat="1" ht="12" customHeight="1" thickBot="1" x14ac:dyDescent="0.25">
      <c r="A576" s="226" t="s">
        <v>27</v>
      </c>
      <c r="B576" s="479">
        <f t="shared" ref="B576:T576" si="133">B572-B559</f>
        <v>10.20833333333303</v>
      </c>
      <c r="C576" s="480">
        <f t="shared" si="133"/>
        <v>6.4583333333330302</v>
      </c>
      <c r="D576" s="480">
        <f t="shared" si="133"/>
        <v>-83.5</v>
      </c>
      <c r="E576" s="480">
        <f t="shared" si="133"/>
        <v>161.42857142857156</v>
      </c>
      <c r="F576" s="480">
        <f t="shared" si="133"/>
        <v>-176.08333333333303</v>
      </c>
      <c r="G576" s="481">
        <f t="shared" si="133"/>
        <v>50</v>
      </c>
      <c r="H576" s="479">
        <f t="shared" si="133"/>
        <v>176.75</v>
      </c>
      <c r="I576" s="480">
        <f t="shared" si="133"/>
        <v>-77.29166666666697</v>
      </c>
      <c r="J576" s="480">
        <f t="shared" si="133"/>
        <v>248.75</v>
      </c>
      <c r="K576" s="480">
        <f t="shared" si="133"/>
        <v>5.7142857142853245</v>
      </c>
      <c r="L576" s="480">
        <f t="shared" si="133"/>
        <v>-195.08333333333303</v>
      </c>
      <c r="M576" s="481">
        <f t="shared" si="133"/>
        <v>-66.70833333333303</v>
      </c>
      <c r="N576" s="482">
        <f t="shared" si="133"/>
        <v>116.04166666666697</v>
      </c>
      <c r="O576" s="480">
        <f t="shared" si="133"/>
        <v>15.33333333333303</v>
      </c>
      <c r="P576" s="480">
        <f t="shared" si="133"/>
        <v>72.142857142857792</v>
      </c>
      <c r="Q576" s="480">
        <f t="shared" si="133"/>
        <v>-14.285714285713766</v>
      </c>
      <c r="R576" s="480">
        <f t="shared" si="133"/>
        <v>-103.54166666666697</v>
      </c>
      <c r="S576" s="480">
        <f t="shared" si="133"/>
        <v>38.571428571428442</v>
      </c>
      <c r="T576" s="483">
        <f t="shared" si="133"/>
        <v>3.9184431214389406</v>
      </c>
    </row>
    <row r="577" spans="1:23" s="511" customFormat="1" ht="12" customHeight="1" x14ac:dyDescent="0.2">
      <c r="A577" s="308" t="s">
        <v>52</v>
      </c>
      <c r="B577" s="280">
        <v>59</v>
      </c>
      <c r="C577" s="281">
        <v>61</v>
      </c>
      <c r="D577" s="281">
        <v>61</v>
      </c>
      <c r="E577" s="281">
        <v>16</v>
      </c>
      <c r="F577" s="281">
        <v>61</v>
      </c>
      <c r="G577" s="282">
        <v>62</v>
      </c>
      <c r="H577" s="280">
        <v>57</v>
      </c>
      <c r="I577" s="281">
        <v>60</v>
      </c>
      <c r="J577" s="281">
        <v>59</v>
      </c>
      <c r="K577" s="281">
        <v>15</v>
      </c>
      <c r="L577" s="281">
        <v>63</v>
      </c>
      <c r="M577" s="282">
        <v>62</v>
      </c>
      <c r="N577" s="458">
        <v>60</v>
      </c>
      <c r="O577" s="281">
        <v>60</v>
      </c>
      <c r="P577" s="281">
        <v>62</v>
      </c>
      <c r="Q577" s="281">
        <v>16</v>
      </c>
      <c r="R577" s="281">
        <v>61</v>
      </c>
      <c r="S577" s="328">
        <v>59</v>
      </c>
      <c r="T577" s="329">
        <f>SUM(B577:S577)</f>
        <v>954</v>
      </c>
      <c r="U577" s="511" t="s">
        <v>56</v>
      </c>
      <c r="V577" s="330">
        <f>T564-T577</f>
        <v>3</v>
      </c>
      <c r="W577" s="331">
        <f>V577/T564</f>
        <v>3.134796238244514E-3</v>
      </c>
    </row>
    <row r="578" spans="1:23" s="511" customFormat="1" ht="12" customHeight="1" x14ac:dyDescent="0.2">
      <c r="A578" s="308" t="s">
        <v>28</v>
      </c>
      <c r="B578" s="231">
        <v>142.5</v>
      </c>
      <c r="C578" s="289">
        <v>142.5</v>
      </c>
      <c r="D578" s="289">
        <v>141.5</v>
      </c>
      <c r="E578" s="289">
        <v>142.5</v>
      </c>
      <c r="F578" s="289">
        <v>141.5</v>
      </c>
      <c r="G578" s="232">
        <v>139.5</v>
      </c>
      <c r="H578" s="231">
        <v>141</v>
      </c>
      <c r="I578" s="289">
        <v>140.5</v>
      </c>
      <c r="J578" s="289">
        <v>139</v>
      </c>
      <c r="K578" s="289">
        <v>141.5</v>
      </c>
      <c r="L578" s="289">
        <v>139.5</v>
      </c>
      <c r="M578" s="232">
        <v>138.5</v>
      </c>
      <c r="N578" s="459">
        <v>143</v>
      </c>
      <c r="O578" s="289">
        <v>142</v>
      </c>
      <c r="P578" s="289">
        <v>141.5</v>
      </c>
      <c r="Q578" s="289">
        <v>142.5</v>
      </c>
      <c r="R578" s="289">
        <v>139</v>
      </c>
      <c r="S578" s="289">
        <v>139</v>
      </c>
      <c r="T578" s="235"/>
      <c r="U578" s="511" t="s">
        <v>57</v>
      </c>
      <c r="V578" s="511">
        <v>139.65</v>
      </c>
    </row>
    <row r="579" spans="1:23" s="511" customFormat="1" ht="12" customHeight="1" thickBot="1" x14ac:dyDescent="0.25">
      <c r="A579" s="311" t="s">
        <v>26</v>
      </c>
      <c r="B579" s="229">
        <f t="shared" ref="B579:S579" si="134">B578-B565</f>
        <v>1</v>
      </c>
      <c r="C579" s="230">
        <f t="shared" si="134"/>
        <v>1</v>
      </c>
      <c r="D579" s="230">
        <f t="shared" si="134"/>
        <v>1.5</v>
      </c>
      <c r="E579" s="230">
        <f t="shared" si="134"/>
        <v>1</v>
      </c>
      <c r="F579" s="230">
        <f t="shared" si="134"/>
        <v>1.5</v>
      </c>
      <c r="G579" s="466">
        <f t="shared" si="134"/>
        <v>1</v>
      </c>
      <c r="H579" s="229">
        <f t="shared" si="134"/>
        <v>1</v>
      </c>
      <c r="I579" s="230">
        <f t="shared" si="134"/>
        <v>1</v>
      </c>
      <c r="J579" s="230">
        <f t="shared" si="134"/>
        <v>1</v>
      </c>
      <c r="K579" s="230">
        <f t="shared" si="134"/>
        <v>1</v>
      </c>
      <c r="L579" s="230">
        <f t="shared" si="134"/>
        <v>1.5</v>
      </c>
      <c r="M579" s="466">
        <f t="shared" si="134"/>
        <v>1</v>
      </c>
      <c r="N579" s="460">
        <f t="shared" si="134"/>
        <v>1</v>
      </c>
      <c r="O579" s="230">
        <f t="shared" si="134"/>
        <v>1</v>
      </c>
      <c r="P579" s="230">
        <f t="shared" si="134"/>
        <v>1</v>
      </c>
      <c r="Q579" s="230">
        <f t="shared" si="134"/>
        <v>1</v>
      </c>
      <c r="R579" s="230">
        <f t="shared" si="134"/>
        <v>1</v>
      </c>
      <c r="S579" s="230">
        <f t="shared" si="134"/>
        <v>1</v>
      </c>
      <c r="T579" s="236"/>
      <c r="U579" s="511" t="s">
        <v>26</v>
      </c>
      <c r="V579" s="511">
        <f>V578-V565</f>
        <v>-1.999999999998181E-2</v>
      </c>
    </row>
    <row r="580" spans="1:23" x14ac:dyDescent="0.2">
      <c r="C580" s="511"/>
      <c r="D580" s="511"/>
      <c r="E580" s="511"/>
      <c r="F580" s="511"/>
      <c r="G580" s="511"/>
      <c r="H580" s="511"/>
      <c r="I580" s="511"/>
      <c r="J580" s="511"/>
      <c r="K580" s="511"/>
      <c r="L580" s="511"/>
      <c r="M580" s="511"/>
      <c r="N580" s="511"/>
      <c r="O580" s="511"/>
      <c r="P580" s="511"/>
      <c r="Q580" s="511"/>
      <c r="R580" s="511"/>
      <c r="S580" s="511"/>
    </row>
    <row r="581" spans="1:23" ht="13.5" thickBot="1" x14ac:dyDescent="0.25"/>
    <row r="582" spans="1:23" s="512" customFormat="1" ht="12" customHeight="1" thickBot="1" x14ac:dyDescent="0.25">
      <c r="A582" s="295" t="s">
        <v>171</v>
      </c>
      <c r="B582" s="539" t="s">
        <v>53</v>
      </c>
      <c r="C582" s="540"/>
      <c r="D582" s="540"/>
      <c r="E582" s="540"/>
      <c r="F582" s="540"/>
      <c r="G582" s="541"/>
      <c r="H582" s="539" t="s">
        <v>53</v>
      </c>
      <c r="I582" s="540"/>
      <c r="J582" s="540"/>
      <c r="K582" s="540"/>
      <c r="L582" s="540"/>
      <c r="M582" s="541"/>
      <c r="N582" s="539" t="s">
        <v>53</v>
      </c>
      <c r="O582" s="540"/>
      <c r="P582" s="540"/>
      <c r="Q582" s="540"/>
      <c r="R582" s="540"/>
      <c r="S582" s="541"/>
      <c r="T582" s="313" t="s">
        <v>0</v>
      </c>
    </row>
    <row r="583" spans="1:23" s="512" customFormat="1" ht="12" customHeight="1" x14ac:dyDescent="0.2">
      <c r="A583" s="226" t="s">
        <v>54</v>
      </c>
      <c r="B583" s="315">
        <v>1</v>
      </c>
      <c r="C583" s="451">
        <v>2</v>
      </c>
      <c r="D583" s="451">
        <v>3</v>
      </c>
      <c r="E583" s="451">
        <v>4</v>
      </c>
      <c r="F583" s="451">
        <v>5</v>
      </c>
      <c r="G583" s="461">
        <v>6</v>
      </c>
      <c r="H583" s="315">
        <v>7</v>
      </c>
      <c r="I583" s="451">
        <v>8</v>
      </c>
      <c r="J583" s="451">
        <v>9</v>
      </c>
      <c r="K583" s="451">
        <v>10</v>
      </c>
      <c r="L583" s="451">
        <v>11</v>
      </c>
      <c r="M583" s="461">
        <v>12</v>
      </c>
      <c r="N583" s="451">
        <v>13</v>
      </c>
      <c r="O583" s="451">
        <v>14</v>
      </c>
      <c r="P583" s="451">
        <v>15</v>
      </c>
      <c r="Q583" s="451">
        <v>16</v>
      </c>
      <c r="R583" s="451">
        <v>17</v>
      </c>
      <c r="S583" s="451">
        <v>18</v>
      </c>
      <c r="T583" s="237"/>
    </row>
    <row r="584" spans="1:23" s="512" customFormat="1" ht="12" customHeight="1" x14ac:dyDescent="0.2">
      <c r="A584" s="301" t="s">
        <v>3</v>
      </c>
      <c r="B584" s="253">
        <v>4385</v>
      </c>
      <c r="C584" s="254">
        <v>4385</v>
      </c>
      <c r="D584" s="254">
        <v>4385</v>
      </c>
      <c r="E584" s="254">
        <v>4385</v>
      </c>
      <c r="F584" s="254">
        <v>4385</v>
      </c>
      <c r="G584" s="254">
        <v>4385</v>
      </c>
      <c r="H584" s="253">
        <v>4385</v>
      </c>
      <c r="I584" s="467">
        <v>4385</v>
      </c>
      <c r="J584" s="467">
        <v>4385</v>
      </c>
      <c r="K584" s="254">
        <v>4385</v>
      </c>
      <c r="L584" s="254">
        <v>4385</v>
      </c>
      <c r="M584" s="255">
        <v>4385</v>
      </c>
      <c r="N584" s="253">
        <v>4385</v>
      </c>
      <c r="O584" s="254">
        <v>4385</v>
      </c>
      <c r="P584" s="254">
        <v>4385</v>
      </c>
      <c r="Q584" s="254">
        <v>4385</v>
      </c>
      <c r="R584" s="254">
        <v>4385</v>
      </c>
      <c r="S584" s="254">
        <v>4385</v>
      </c>
      <c r="T584" s="256">
        <v>4385</v>
      </c>
    </row>
    <row r="585" spans="1:23" s="512" customFormat="1" ht="12" customHeight="1" x14ac:dyDescent="0.2">
      <c r="A585" s="303" t="s">
        <v>6</v>
      </c>
      <c r="B585" s="258">
        <v>4460.666666666667</v>
      </c>
      <c r="C585" s="259">
        <v>4817.333333333333</v>
      </c>
      <c r="D585" s="259">
        <v>4486.666666666667</v>
      </c>
      <c r="E585" s="259">
        <v>4451.4285714285716</v>
      </c>
      <c r="F585" s="259">
        <v>4682</v>
      </c>
      <c r="G585" s="259">
        <v>4946</v>
      </c>
      <c r="H585" s="258">
        <v>4764.666666666667</v>
      </c>
      <c r="I585" s="468">
        <v>4774</v>
      </c>
      <c r="J585" s="468">
        <v>4858.75</v>
      </c>
      <c r="K585" s="259">
        <v>4456.25</v>
      </c>
      <c r="L585" s="259">
        <v>4696</v>
      </c>
      <c r="M585" s="260">
        <v>5164.2857142857147</v>
      </c>
      <c r="N585" s="258">
        <v>4377.333333333333</v>
      </c>
      <c r="O585" s="259">
        <v>4677.6470588235297</v>
      </c>
      <c r="P585" s="259">
        <v>4963.333333333333</v>
      </c>
      <c r="Q585" s="259">
        <v>4802.8571428571431</v>
      </c>
      <c r="R585" s="259">
        <v>4778</v>
      </c>
      <c r="S585" s="259">
        <v>5143.5714285714284</v>
      </c>
      <c r="T585" s="261">
        <v>4750.7661290322585</v>
      </c>
    </row>
    <row r="586" spans="1:23" s="512" customFormat="1" ht="12" customHeight="1" x14ac:dyDescent="0.2">
      <c r="A586" s="226" t="s">
        <v>7</v>
      </c>
      <c r="B586" s="262">
        <v>93.333333333333329</v>
      </c>
      <c r="C586" s="263">
        <v>100</v>
      </c>
      <c r="D586" s="263">
        <v>100</v>
      </c>
      <c r="E586" s="263">
        <v>100</v>
      </c>
      <c r="F586" s="263">
        <v>86.666666666666671</v>
      </c>
      <c r="G586" s="263">
        <v>100</v>
      </c>
      <c r="H586" s="262">
        <v>93.333333333333329</v>
      </c>
      <c r="I586" s="469">
        <v>93.333333333333329</v>
      </c>
      <c r="J586" s="469">
        <v>100</v>
      </c>
      <c r="K586" s="469">
        <v>100</v>
      </c>
      <c r="L586" s="469">
        <v>93.333333333333329</v>
      </c>
      <c r="M586" s="264">
        <v>92.857142857142861</v>
      </c>
      <c r="N586" s="262">
        <v>86.666666666666671</v>
      </c>
      <c r="O586" s="263">
        <v>88.235294117647058</v>
      </c>
      <c r="P586" s="263">
        <v>80</v>
      </c>
      <c r="Q586" s="263">
        <v>85.714285714285708</v>
      </c>
      <c r="R586" s="263">
        <v>93.333333333333329</v>
      </c>
      <c r="S586" s="263">
        <v>50</v>
      </c>
      <c r="T586" s="265">
        <v>80.645161290322577</v>
      </c>
    </row>
    <row r="587" spans="1:23" s="512" customFormat="1" ht="12" customHeight="1" x14ac:dyDescent="0.2">
      <c r="A587" s="226" t="s">
        <v>8</v>
      </c>
      <c r="B587" s="266">
        <v>5.269282976994779E-2</v>
      </c>
      <c r="C587" s="267">
        <v>4.6924738732446451E-2</v>
      </c>
      <c r="D587" s="267">
        <v>4.4275855741639794E-2</v>
      </c>
      <c r="E587" s="267">
        <v>5.532011961820988E-2</v>
      </c>
      <c r="F587" s="267">
        <v>7.0584887025151116E-2</v>
      </c>
      <c r="G587" s="267">
        <v>3.9638983868858418E-2</v>
      </c>
      <c r="H587" s="266">
        <v>5.9312389797086626E-2</v>
      </c>
      <c r="I587" s="455">
        <v>5.7410015796425032E-2</v>
      </c>
      <c r="J587" s="455">
        <v>3.7152715031670419E-2</v>
      </c>
      <c r="K587" s="267">
        <v>4.0686751143992596E-2</v>
      </c>
      <c r="L587" s="267">
        <v>4.6184182220586484E-2</v>
      </c>
      <c r="M587" s="268">
        <v>5.3616067320921793E-2</v>
      </c>
      <c r="N587" s="266">
        <v>5.4211857042706167E-2</v>
      </c>
      <c r="O587" s="267">
        <v>5.6559348084236065E-2</v>
      </c>
      <c r="P587" s="267">
        <v>7.5032150052030885E-2</v>
      </c>
      <c r="Q587" s="267">
        <v>6.6157947766605246E-2</v>
      </c>
      <c r="R587" s="267">
        <v>5.4239767622940561E-2</v>
      </c>
      <c r="S587" s="267">
        <v>0.11072436558824067</v>
      </c>
      <c r="T587" s="269">
        <v>7.5741588694679507E-2</v>
      </c>
    </row>
    <row r="588" spans="1:23" s="512" customFormat="1" ht="12" customHeight="1" x14ac:dyDescent="0.2">
      <c r="A588" s="303" t="s">
        <v>1</v>
      </c>
      <c r="B588" s="270">
        <f t="shared" ref="B588:T588" si="135">B585/B584*100-100</f>
        <v>1.7255796275180728</v>
      </c>
      <c r="C588" s="271">
        <f t="shared" si="135"/>
        <v>9.8593690611934477</v>
      </c>
      <c r="D588" s="271">
        <f t="shared" si="135"/>
        <v>2.3185100722158865</v>
      </c>
      <c r="E588" s="271">
        <f t="shared" si="135"/>
        <v>1.5149047076071156</v>
      </c>
      <c r="F588" s="271">
        <f t="shared" si="135"/>
        <v>6.7730900798175639</v>
      </c>
      <c r="G588" s="272">
        <f t="shared" si="135"/>
        <v>12.793614595210954</v>
      </c>
      <c r="H588" s="270">
        <f t="shared" si="135"/>
        <v>8.6583048270619543</v>
      </c>
      <c r="I588" s="271">
        <f t="shared" si="135"/>
        <v>8.8711516533637393</v>
      </c>
      <c r="J588" s="271">
        <f t="shared" si="135"/>
        <v>10.803876852907649</v>
      </c>
      <c r="K588" s="271">
        <f t="shared" si="135"/>
        <v>1.6248574686430857</v>
      </c>
      <c r="L588" s="271">
        <f t="shared" si="135"/>
        <v>7.0923603192702274</v>
      </c>
      <c r="M588" s="272">
        <f t="shared" si="135"/>
        <v>17.771624043003769</v>
      </c>
      <c r="N588" s="456">
        <f t="shared" si="135"/>
        <v>-0.17483846446218365</v>
      </c>
      <c r="O588" s="271">
        <f t="shared" si="135"/>
        <v>6.6738211818364874</v>
      </c>
      <c r="P588" s="271">
        <f t="shared" si="135"/>
        <v>13.18890155834282</v>
      </c>
      <c r="Q588" s="271">
        <f t="shared" si="135"/>
        <v>9.5292392897866165</v>
      </c>
      <c r="R588" s="271">
        <f t="shared" si="135"/>
        <v>8.9623717217787799</v>
      </c>
      <c r="S588" s="271">
        <f t="shared" si="135"/>
        <v>17.299234402997229</v>
      </c>
      <c r="T588" s="273">
        <f t="shared" si="135"/>
        <v>8.3413028285577866</v>
      </c>
    </row>
    <row r="589" spans="1:23" s="512" customFormat="1" ht="12" customHeight="1" thickBot="1" x14ac:dyDescent="0.25">
      <c r="A589" s="226" t="s">
        <v>27</v>
      </c>
      <c r="B589" s="479">
        <f t="shared" ref="B589:T589" si="136">B585-B572</f>
        <v>-66.20833333333303</v>
      </c>
      <c r="C589" s="480">
        <f t="shared" si="136"/>
        <v>-35.79166666666697</v>
      </c>
      <c r="D589" s="480">
        <f t="shared" si="136"/>
        <v>-135.83333333333303</v>
      </c>
      <c r="E589" s="480">
        <f t="shared" si="136"/>
        <v>-177.14285714285688</v>
      </c>
      <c r="F589" s="480">
        <f t="shared" si="136"/>
        <v>60.75</v>
      </c>
      <c r="G589" s="481">
        <f t="shared" si="136"/>
        <v>-29.33333333333303</v>
      </c>
      <c r="H589" s="479">
        <f t="shared" si="136"/>
        <v>-34.08333333333303</v>
      </c>
      <c r="I589" s="480">
        <f t="shared" si="136"/>
        <v>160.66666666666697</v>
      </c>
      <c r="J589" s="480">
        <f t="shared" si="136"/>
        <v>-170</v>
      </c>
      <c r="K589" s="480">
        <f t="shared" si="136"/>
        <v>-23.75</v>
      </c>
      <c r="L589" s="480">
        <f t="shared" si="136"/>
        <v>179.75</v>
      </c>
      <c r="M589" s="481">
        <f t="shared" si="136"/>
        <v>93.660714285714675</v>
      </c>
      <c r="N589" s="482">
        <f t="shared" si="136"/>
        <v>-112.04166666666697</v>
      </c>
      <c r="O589" s="480">
        <f t="shared" si="136"/>
        <v>-38.352941176470267</v>
      </c>
      <c r="P589" s="480">
        <f t="shared" si="136"/>
        <v>14.047619047618355</v>
      </c>
      <c r="Q589" s="480">
        <f t="shared" si="136"/>
        <v>70</v>
      </c>
      <c r="R589" s="480">
        <f t="shared" si="136"/>
        <v>134.875</v>
      </c>
      <c r="S589" s="480">
        <f t="shared" si="136"/>
        <v>125</v>
      </c>
      <c r="T589" s="483">
        <f t="shared" si="136"/>
        <v>3.7582550165107023</v>
      </c>
    </row>
    <row r="590" spans="1:23" s="512" customFormat="1" ht="12" customHeight="1" x14ac:dyDescent="0.2">
      <c r="A590" s="308" t="s">
        <v>52</v>
      </c>
      <c r="B590" s="280">
        <v>59</v>
      </c>
      <c r="C590" s="281">
        <v>61</v>
      </c>
      <c r="D590" s="281">
        <v>61</v>
      </c>
      <c r="E590" s="281">
        <v>15</v>
      </c>
      <c r="F590" s="281">
        <v>61</v>
      </c>
      <c r="G590" s="282">
        <v>62</v>
      </c>
      <c r="H590" s="280">
        <v>56</v>
      </c>
      <c r="I590" s="281">
        <v>60</v>
      </c>
      <c r="J590" s="281">
        <v>59</v>
      </c>
      <c r="K590" s="281">
        <v>15</v>
      </c>
      <c r="L590" s="281">
        <v>63</v>
      </c>
      <c r="M590" s="282">
        <v>62</v>
      </c>
      <c r="N590" s="458">
        <v>60</v>
      </c>
      <c r="O590" s="281">
        <v>60</v>
      </c>
      <c r="P590" s="281">
        <v>62</v>
      </c>
      <c r="Q590" s="281">
        <v>16</v>
      </c>
      <c r="R590" s="281">
        <v>61</v>
      </c>
      <c r="S590" s="328">
        <v>59</v>
      </c>
      <c r="T590" s="329">
        <f>SUM(B590:S590)</f>
        <v>952</v>
      </c>
      <c r="U590" s="512" t="s">
        <v>56</v>
      </c>
      <c r="V590" s="330">
        <f>T577-T590</f>
        <v>2</v>
      </c>
      <c r="W590" s="331">
        <f>V590/T577</f>
        <v>2.0964360587002098E-3</v>
      </c>
    </row>
    <row r="591" spans="1:23" s="512" customFormat="1" ht="12" customHeight="1" x14ac:dyDescent="0.2">
      <c r="A591" s="308" t="s">
        <v>28</v>
      </c>
      <c r="B591" s="231">
        <v>142.5</v>
      </c>
      <c r="C591" s="289">
        <v>142.5</v>
      </c>
      <c r="D591" s="289">
        <v>141.5</v>
      </c>
      <c r="E591" s="289">
        <v>142.5</v>
      </c>
      <c r="F591" s="289">
        <v>141.5</v>
      </c>
      <c r="G591" s="232">
        <v>139.5</v>
      </c>
      <c r="H591" s="231">
        <v>141</v>
      </c>
      <c r="I591" s="289">
        <v>140.5</v>
      </c>
      <c r="J591" s="289">
        <v>139</v>
      </c>
      <c r="K591" s="289">
        <v>141.5</v>
      </c>
      <c r="L591" s="289">
        <v>139.5</v>
      </c>
      <c r="M591" s="232">
        <v>138.5</v>
      </c>
      <c r="N591" s="459">
        <v>143</v>
      </c>
      <c r="O591" s="289">
        <v>142</v>
      </c>
      <c r="P591" s="289">
        <v>141.5</v>
      </c>
      <c r="Q591" s="289">
        <v>142.5</v>
      </c>
      <c r="R591" s="289">
        <v>139</v>
      </c>
      <c r="S591" s="289">
        <v>139</v>
      </c>
      <c r="T591" s="235"/>
      <c r="U591" s="512" t="s">
        <v>57</v>
      </c>
      <c r="V591" s="512">
        <v>140.69999999999999</v>
      </c>
    </row>
    <row r="592" spans="1:23" s="512" customFormat="1" ht="12" customHeight="1" thickBot="1" x14ac:dyDescent="0.25">
      <c r="A592" s="311" t="s">
        <v>26</v>
      </c>
      <c r="B592" s="229">
        <f t="shared" ref="B592:S592" si="137">B591-B578</f>
        <v>0</v>
      </c>
      <c r="C592" s="230">
        <f t="shared" si="137"/>
        <v>0</v>
      </c>
      <c r="D592" s="230">
        <f t="shared" si="137"/>
        <v>0</v>
      </c>
      <c r="E592" s="230">
        <f t="shared" si="137"/>
        <v>0</v>
      </c>
      <c r="F592" s="230">
        <f t="shared" si="137"/>
        <v>0</v>
      </c>
      <c r="G592" s="466">
        <f t="shared" si="137"/>
        <v>0</v>
      </c>
      <c r="H592" s="229">
        <f t="shared" si="137"/>
        <v>0</v>
      </c>
      <c r="I592" s="230">
        <f t="shared" si="137"/>
        <v>0</v>
      </c>
      <c r="J592" s="230">
        <f t="shared" si="137"/>
        <v>0</v>
      </c>
      <c r="K592" s="230">
        <f t="shared" si="137"/>
        <v>0</v>
      </c>
      <c r="L592" s="230">
        <f t="shared" si="137"/>
        <v>0</v>
      </c>
      <c r="M592" s="466">
        <f t="shared" si="137"/>
        <v>0</v>
      </c>
      <c r="N592" s="460">
        <f t="shared" si="137"/>
        <v>0</v>
      </c>
      <c r="O592" s="230">
        <f t="shared" si="137"/>
        <v>0</v>
      </c>
      <c r="P592" s="230">
        <f t="shared" si="137"/>
        <v>0</v>
      </c>
      <c r="Q592" s="230">
        <f t="shared" si="137"/>
        <v>0</v>
      </c>
      <c r="R592" s="230">
        <f t="shared" si="137"/>
        <v>0</v>
      </c>
      <c r="S592" s="230">
        <f t="shared" si="137"/>
        <v>0</v>
      </c>
      <c r="T592" s="236"/>
      <c r="U592" s="512" t="s">
        <v>26</v>
      </c>
      <c r="V592" s="512">
        <f>V591-V578</f>
        <v>1.0499999999999829</v>
      </c>
    </row>
    <row r="593" spans="1:23" x14ac:dyDescent="0.2">
      <c r="C593" s="512"/>
      <c r="D593" s="512"/>
      <c r="E593" s="512"/>
      <c r="F593" s="512"/>
      <c r="G593" s="512"/>
      <c r="H593" s="512"/>
      <c r="I593" s="512"/>
      <c r="J593" s="512"/>
      <c r="K593" s="512"/>
      <c r="L593" s="512"/>
      <c r="M593" s="512"/>
      <c r="N593" s="512"/>
      <c r="O593" s="512"/>
      <c r="P593" s="512"/>
      <c r="Q593" s="512"/>
      <c r="R593" s="512"/>
      <c r="S593" s="512"/>
    </row>
    <row r="594" spans="1:23" ht="13.5" thickBot="1" x14ac:dyDescent="0.25"/>
    <row r="595" spans="1:23" s="513" customFormat="1" ht="12" customHeight="1" thickBot="1" x14ac:dyDescent="0.25">
      <c r="A595" s="295" t="s">
        <v>172</v>
      </c>
      <c r="B595" s="539" t="s">
        <v>53</v>
      </c>
      <c r="C595" s="540"/>
      <c r="D595" s="540"/>
      <c r="E595" s="540"/>
      <c r="F595" s="540"/>
      <c r="G595" s="541"/>
      <c r="H595" s="539" t="s">
        <v>53</v>
      </c>
      <c r="I595" s="540"/>
      <c r="J595" s="540"/>
      <c r="K595" s="540"/>
      <c r="L595" s="540"/>
      <c r="M595" s="541"/>
      <c r="N595" s="539" t="s">
        <v>53</v>
      </c>
      <c r="O595" s="540"/>
      <c r="P595" s="540"/>
      <c r="Q595" s="540"/>
      <c r="R595" s="540"/>
      <c r="S595" s="541"/>
      <c r="T595" s="313" t="s">
        <v>0</v>
      </c>
    </row>
    <row r="596" spans="1:23" s="513" customFormat="1" ht="12" customHeight="1" x14ac:dyDescent="0.2">
      <c r="A596" s="226" t="s">
        <v>54</v>
      </c>
      <c r="B596" s="315">
        <v>1</v>
      </c>
      <c r="C596" s="451">
        <v>2</v>
      </c>
      <c r="D596" s="451">
        <v>3</v>
      </c>
      <c r="E596" s="451">
        <v>4</v>
      </c>
      <c r="F596" s="451">
        <v>5</v>
      </c>
      <c r="G596" s="461">
        <v>6</v>
      </c>
      <c r="H596" s="315">
        <v>7</v>
      </c>
      <c r="I596" s="451">
        <v>8</v>
      </c>
      <c r="J596" s="451">
        <v>9</v>
      </c>
      <c r="K596" s="451">
        <v>10</v>
      </c>
      <c r="L596" s="451">
        <v>11</v>
      </c>
      <c r="M596" s="461">
        <v>12</v>
      </c>
      <c r="N596" s="451">
        <v>13</v>
      </c>
      <c r="O596" s="451">
        <v>14</v>
      </c>
      <c r="P596" s="451">
        <v>15</v>
      </c>
      <c r="Q596" s="451">
        <v>16</v>
      </c>
      <c r="R596" s="451">
        <v>17</v>
      </c>
      <c r="S596" s="451">
        <v>18</v>
      </c>
      <c r="T596" s="237"/>
    </row>
    <row r="597" spans="1:23" s="513" customFormat="1" ht="12" customHeight="1" x14ac:dyDescent="0.2">
      <c r="A597" s="301" t="s">
        <v>3</v>
      </c>
      <c r="B597" s="253">
        <v>4400</v>
      </c>
      <c r="C597" s="254">
        <v>4400</v>
      </c>
      <c r="D597" s="254">
        <v>4400</v>
      </c>
      <c r="E597" s="254">
        <v>4400</v>
      </c>
      <c r="F597" s="254">
        <v>4400</v>
      </c>
      <c r="G597" s="254">
        <v>4400</v>
      </c>
      <c r="H597" s="253">
        <v>4400</v>
      </c>
      <c r="I597" s="467">
        <v>4400</v>
      </c>
      <c r="J597" s="467">
        <v>4400</v>
      </c>
      <c r="K597" s="254">
        <v>4400</v>
      </c>
      <c r="L597" s="254">
        <v>4400</v>
      </c>
      <c r="M597" s="255">
        <v>4400</v>
      </c>
      <c r="N597" s="253">
        <v>4400</v>
      </c>
      <c r="O597" s="254">
        <v>4400</v>
      </c>
      <c r="P597" s="254">
        <v>4400</v>
      </c>
      <c r="Q597" s="254">
        <v>4400</v>
      </c>
      <c r="R597" s="254">
        <v>4400</v>
      </c>
      <c r="S597" s="254">
        <v>4400</v>
      </c>
      <c r="T597" s="256">
        <v>4400</v>
      </c>
    </row>
    <row r="598" spans="1:23" s="513" customFormat="1" ht="12" customHeight="1" x14ac:dyDescent="0.2">
      <c r="A598" s="303" t="s">
        <v>6</v>
      </c>
      <c r="B598" s="258">
        <v>4488.75</v>
      </c>
      <c r="C598" s="259">
        <v>4521.875</v>
      </c>
      <c r="D598" s="259">
        <v>4775</v>
      </c>
      <c r="E598" s="259">
        <v>4838.5714285714284</v>
      </c>
      <c r="F598" s="259">
        <v>4847.5</v>
      </c>
      <c r="G598" s="259">
        <v>5312</v>
      </c>
      <c r="H598" s="258">
        <v>4474.666666666667</v>
      </c>
      <c r="I598" s="468">
        <v>4548.75</v>
      </c>
      <c r="J598" s="468">
        <v>4821.1764705882351</v>
      </c>
      <c r="K598" s="259">
        <v>4800</v>
      </c>
      <c r="L598" s="259">
        <v>4977.1428571428569</v>
      </c>
      <c r="M598" s="260">
        <v>5296</v>
      </c>
      <c r="N598" s="258">
        <v>4431.7647058823532</v>
      </c>
      <c r="O598" s="259">
        <v>4469.333333333333</v>
      </c>
      <c r="P598" s="259">
        <v>4748.8235294117649</v>
      </c>
      <c r="Q598" s="259">
        <v>4800</v>
      </c>
      <c r="R598" s="259">
        <v>4749.333333333333</v>
      </c>
      <c r="S598" s="259">
        <v>5168.666666666667</v>
      </c>
      <c r="T598" s="261">
        <v>4772.5098039215691</v>
      </c>
    </row>
    <row r="599" spans="1:23" s="513" customFormat="1" ht="12" customHeight="1" x14ac:dyDescent="0.2">
      <c r="A599" s="226" t="s">
        <v>7</v>
      </c>
      <c r="B599" s="262">
        <v>87.5</v>
      </c>
      <c r="C599" s="263">
        <v>100</v>
      </c>
      <c r="D599" s="263">
        <v>100</v>
      </c>
      <c r="E599" s="263">
        <v>100</v>
      </c>
      <c r="F599" s="263">
        <v>93.75</v>
      </c>
      <c r="G599" s="263">
        <v>86.666666666666671</v>
      </c>
      <c r="H599" s="262">
        <v>100</v>
      </c>
      <c r="I599" s="469">
        <v>100</v>
      </c>
      <c r="J599" s="469">
        <v>100</v>
      </c>
      <c r="K599" s="469">
        <v>100</v>
      </c>
      <c r="L599" s="469">
        <v>100</v>
      </c>
      <c r="M599" s="264">
        <v>93.333333333333329</v>
      </c>
      <c r="N599" s="262">
        <v>100</v>
      </c>
      <c r="O599" s="263">
        <v>93.333333333333329</v>
      </c>
      <c r="P599" s="263">
        <v>94.117647058823536</v>
      </c>
      <c r="Q599" s="263">
        <v>100</v>
      </c>
      <c r="R599" s="263">
        <v>100</v>
      </c>
      <c r="S599" s="263">
        <v>93.333333333333329</v>
      </c>
      <c r="T599" s="265">
        <v>80.392156862745097</v>
      </c>
    </row>
    <row r="600" spans="1:23" s="513" customFormat="1" ht="12" customHeight="1" x14ac:dyDescent="0.2">
      <c r="A600" s="226" t="s">
        <v>8</v>
      </c>
      <c r="B600" s="266">
        <v>6.4263561324069823E-2</v>
      </c>
      <c r="C600" s="267">
        <v>4.2776542825011157E-2</v>
      </c>
      <c r="D600" s="267">
        <v>2.5840759537702755E-2</v>
      </c>
      <c r="E600" s="267">
        <v>2.7978406236744125E-2</v>
      </c>
      <c r="F600" s="267">
        <v>4.3940054284627425E-2</v>
      </c>
      <c r="G600" s="267">
        <v>6.6579495405116013E-2</v>
      </c>
      <c r="H600" s="266">
        <v>5.8572125856088189E-2</v>
      </c>
      <c r="I600" s="455">
        <v>4.5460220773783817E-2</v>
      </c>
      <c r="J600" s="455">
        <v>3.2484656999044195E-2</v>
      </c>
      <c r="K600" s="267">
        <v>3.3666489862807784E-2</v>
      </c>
      <c r="L600" s="267">
        <v>4.7941143494318772E-2</v>
      </c>
      <c r="M600" s="268">
        <v>4.5655834621472546E-2</v>
      </c>
      <c r="N600" s="266">
        <v>4.1478577117035183E-2</v>
      </c>
      <c r="O600" s="267">
        <v>5.4900707609414519E-2</v>
      </c>
      <c r="P600" s="267">
        <v>5.2938027162745468E-2</v>
      </c>
      <c r="Q600" s="267">
        <v>2.2821773229381923E-2</v>
      </c>
      <c r="R600" s="267">
        <v>2.9692276242824979E-2</v>
      </c>
      <c r="S600" s="267">
        <v>5.3695391761573355E-2</v>
      </c>
      <c r="T600" s="269">
        <v>7.4628620375111684E-2</v>
      </c>
    </row>
    <row r="601" spans="1:23" s="513" customFormat="1" ht="12" customHeight="1" x14ac:dyDescent="0.2">
      <c r="A601" s="303" t="s">
        <v>1</v>
      </c>
      <c r="B601" s="270">
        <f t="shared" ref="B601:T601" si="138">B598/B597*100-100</f>
        <v>2.0170454545454675</v>
      </c>
      <c r="C601" s="271">
        <f t="shared" si="138"/>
        <v>2.7698863636363598</v>
      </c>
      <c r="D601" s="271">
        <f t="shared" si="138"/>
        <v>8.5227272727272663</v>
      </c>
      <c r="E601" s="271">
        <f t="shared" si="138"/>
        <v>9.9675324675324646</v>
      </c>
      <c r="F601" s="271">
        <f t="shared" si="138"/>
        <v>10.170454545454561</v>
      </c>
      <c r="G601" s="272">
        <f t="shared" si="138"/>
        <v>20.727272727272734</v>
      </c>
      <c r="H601" s="270">
        <f t="shared" si="138"/>
        <v>1.6969696969697026</v>
      </c>
      <c r="I601" s="271">
        <f t="shared" si="138"/>
        <v>3.380681818181813</v>
      </c>
      <c r="J601" s="271">
        <f t="shared" si="138"/>
        <v>9.5721925133689751</v>
      </c>
      <c r="K601" s="271">
        <f t="shared" si="138"/>
        <v>9.0909090909090793</v>
      </c>
      <c r="L601" s="271">
        <f t="shared" si="138"/>
        <v>13.116883116883102</v>
      </c>
      <c r="M601" s="272">
        <f t="shared" si="138"/>
        <v>20.36363636363636</v>
      </c>
      <c r="N601" s="456">
        <f t="shared" si="138"/>
        <v>0.7219251336898509</v>
      </c>
      <c r="O601" s="271">
        <f t="shared" si="138"/>
        <v>1.5757575757575637</v>
      </c>
      <c r="P601" s="271">
        <f t="shared" si="138"/>
        <v>7.9278074866310249</v>
      </c>
      <c r="Q601" s="271">
        <f t="shared" si="138"/>
        <v>9.0909090909090793</v>
      </c>
      <c r="R601" s="271">
        <f t="shared" si="138"/>
        <v>7.9393939393939377</v>
      </c>
      <c r="S601" s="271">
        <f t="shared" si="138"/>
        <v>17.469696969696983</v>
      </c>
      <c r="T601" s="273">
        <f t="shared" si="138"/>
        <v>8.4661319073083803</v>
      </c>
    </row>
    <row r="602" spans="1:23" s="513" customFormat="1" ht="12" customHeight="1" thickBot="1" x14ac:dyDescent="0.25">
      <c r="A602" s="226" t="s">
        <v>27</v>
      </c>
      <c r="B602" s="479">
        <f t="shared" ref="B602:T602" si="139">B598-B585</f>
        <v>28.08333333333303</v>
      </c>
      <c r="C602" s="480">
        <f t="shared" si="139"/>
        <v>-295.45833333333303</v>
      </c>
      <c r="D602" s="480">
        <f t="shared" si="139"/>
        <v>288.33333333333303</v>
      </c>
      <c r="E602" s="480">
        <f t="shared" si="139"/>
        <v>387.14285714285688</v>
      </c>
      <c r="F602" s="480">
        <f t="shared" si="139"/>
        <v>165.5</v>
      </c>
      <c r="G602" s="481">
        <f t="shared" si="139"/>
        <v>366</v>
      </c>
      <c r="H602" s="479">
        <f t="shared" si="139"/>
        <v>-290</v>
      </c>
      <c r="I602" s="480">
        <f t="shared" si="139"/>
        <v>-225.25</v>
      </c>
      <c r="J602" s="480">
        <f t="shared" si="139"/>
        <v>-37.573529411764866</v>
      </c>
      <c r="K602" s="480">
        <f t="shared" si="139"/>
        <v>343.75</v>
      </c>
      <c r="L602" s="480">
        <f t="shared" si="139"/>
        <v>281.14285714285688</v>
      </c>
      <c r="M602" s="481">
        <f t="shared" si="139"/>
        <v>131.71428571428532</v>
      </c>
      <c r="N602" s="482">
        <f t="shared" si="139"/>
        <v>54.431372549020125</v>
      </c>
      <c r="O602" s="480">
        <f t="shared" si="139"/>
        <v>-208.3137254901967</v>
      </c>
      <c r="P602" s="480">
        <f t="shared" si="139"/>
        <v>-214.50980392156816</v>
      </c>
      <c r="Q602" s="480">
        <f t="shared" si="139"/>
        <v>-2.857142857143117</v>
      </c>
      <c r="R602" s="480">
        <f t="shared" si="139"/>
        <v>-28.66666666666697</v>
      </c>
      <c r="S602" s="480">
        <f t="shared" si="139"/>
        <v>25.095238095238528</v>
      </c>
      <c r="T602" s="483">
        <f t="shared" si="139"/>
        <v>21.743674889310569</v>
      </c>
    </row>
    <row r="603" spans="1:23" s="513" customFormat="1" ht="12" customHeight="1" x14ac:dyDescent="0.2">
      <c r="A603" s="308" t="s">
        <v>52</v>
      </c>
      <c r="B603" s="280">
        <v>56</v>
      </c>
      <c r="C603" s="281">
        <v>57</v>
      </c>
      <c r="D603" s="281">
        <v>58</v>
      </c>
      <c r="E603" s="281">
        <v>15</v>
      </c>
      <c r="F603" s="281">
        <v>59</v>
      </c>
      <c r="G603" s="282">
        <v>57</v>
      </c>
      <c r="H603" s="280">
        <v>55</v>
      </c>
      <c r="I603" s="281">
        <v>56</v>
      </c>
      <c r="J603" s="281">
        <v>56</v>
      </c>
      <c r="K603" s="281">
        <v>13</v>
      </c>
      <c r="L603" s="281">
        <v>57</v>
      </c>
      <c r="M603" s="282">
        <v>57</v>
      </c>
      <c r="N603" s="458">
        <v>56</v>
      </c>
      <c r="O603" s="281">
        <v>56</v>
      </c>
      <c r="P603" s="281">
        <v>57</v>
      </c>
      <c r="Q603" s="281">
        <v>15</v>
      </c>
      <c r="R603" s="281">
        <v>57</v>
      </c>
      <c r="S603" s="328">
        <v>58</v>
      </c>
      <c r="T603" s="329">
        <f>SUM(B603:S603)</f>
        <v>895</v>
      </c>
      <c r="U603" s="513" t="s">
        <v>56</v>
      </c>
      <c r="V603" s="330">
        <f>T590-T603</f>
        <v>57</v>
      </c>
      <c r="W603" s="331">
        <f>V603/T590</f>
        <v>5.9873949579831935E-2</v>
      </c>
    </row>
    <row r="604" spans="1:23" s="513" customFormat="1" ht="12" customHeight="1" x14ac:dyDescent="0.2">
      <c r="A604" s="308" t="s">
        <v>28</v>
      </c>
      <c r="B604" s="231">
        <v>142.5</v>
      </c>
      <c r="C604" s="289">
        <v>142.5</v>
      </c>
      <c r="D604" s="289">
        <v>141.5</v>
      </c>
      <c r="E604" s="289">
        <v>142.5</v>
      </c>
      <c r="F604" s="289">
        <v>141.5</v>
      </c>
      <c r="G604" s="232">
        <v>139.5</v>
      </c>
      <c r="H604" s="231">
        <v>141</v>
      </c>
      <c r="I604" s="289">
        <v>140.5</v>
      </c>
      <c r="J604" s="289">
        <v>139</v>
      </c>
      <c r="K604" s="289">
        <v>141.5</v>
      </c>
      <c r="L604" s="289">
        <v>139.5</v>
      </c>
      <c r="M604" s="232">
        <v>138.5</v>
      </c>
      <c r="N604" s="459">
        <v>143</v>
      </c>
      <c r="O604" s="289">
        <v>142</v>
      </c>
      <c r="P604" s="289">
        <v>141.5</v>
      </c>
      <c r="Q604" s="289">
        <v>142.5</v>
      </c>
      <c r="R604" s="289">
        <v>139</v>
      </c>
      <c r="S604" s="289">
        <v>139</v>
      </c>
      <c r="T604" s="235"/>
      <c r="U604" s="513" t="s">
        <v>57</v>
      </c>
      <c r="V604" s="513">
        <v>140.62</v>
      </c>
    </row>
    <row r="605" spans="1:23" s="513" customFormat="1" ht="12" customHeight="1" thickBot="1" x14ac:dyDescent="0.25">
      <c r="A605" s="311" t="s">
        <v>26</v>
      </c>
      <c r="B605" s="229">
        <f t="shared" ref="B605:S605" si="140">B604-B591</f>
        <v>0</v>
      </c>
      <c r="C605" s="230">
        <f t="shared" si="140"/>
        <v>0</v>
      </c>
      <c r="D605" s="230">
        <f t="shared" si="140"/>
        <v>0</v>
      </c>
      <c r="E605" s="230">
        <f t="shared" si="140"/>
        <v>0</v>
      </c>
      <c r="F605" s="230">
        <f t="shared" si="140"/>
        <v>0</v>
      </c>
      <c r="G605" s="466">
        <f t="shared" si="140"/>
        <v>0</v>
      </c>
      <c r="H605" s="229">
        <f t="shared" si="140"/>
        <v>0</v>
      </c>
      <c r="I605" s="230">
        <f t="shared" si="140"/>
        <v>0</v>
      </c>
      <c r="J605" s="230">
        <f t="shared" si="140"/>
        <v>0</v>
      </c>
      <c r="K605" s="230">
        <f t="shared" si="140"/>
        <v>0</v>
      </c>
      <c r="L605" s="230">
        <f t="shared" si="140"/>
        <v>0</v>
      </c>
      <c r="M605" s="466">
        <f t="shared" si="140"/>
        <v>0</v>
      </c>
      <c r="N605" s="460">
        <f t="shared" si="140"/>
        <v>0</v>
      </c>
      <c r="O605" s="230">
        <f t="shared" si="140"/>
        <v>0</v>
      </c>
      <c r="P605" s="230">
        <f t="shared" si="140"/>
        <v>0</v>
      </c>
      <c r="Q605" s="230">
        <f t="shared" si="140"/>
        <v>0</v>
      </c>
      <c r="R605" s="230">
        <f t="shared" si="140"/>
        <v>0</v>
      </c>
      <c r="S605" s="230">
        <f t="shared" si="140"/>
        <v>0</v>
      </c>
      <c r="T605" s="236"/>
      <c r="U605" s="513" t="s">
        <v>26</v>
      </c>
      <c r="V605" s="513">
        <f>V604-V591</f>
        <v>-7.9999999999984084E-2</v>
      </c>
    </row>
    <row r="607" spans="1:23" ht="13.5" thickBot="1" x14ac:dyDescent="0.25"/>
    <row r="608" spans="1:23" s="514" customFormat="1" ht="12" customHeight="1" thickBot="1" x14ac:dyDescent="0.25">
      <c r="A608" s="295" t="s">
        <v>173</v>
      </c>
      <c r="B608" s="539" t="s">
        <v>53</v>
      </c>
      <c r="C608" s="540"/>
      <c r="D608" s="540"/>
      <c r="E608" s="540"/>
      <c r="F608" s="540"/>
      <c r="G608" s="541"/>
      <c r="H608" s="539" t="s">
        <v>53</v>
      </c>
      <c r="I608" s="540"/>
      <c r="J608" s="540"/>
      <c r="K608" s="540"/>
      <c r="L608" s="540"/>
      <c r="M608" s="541"/>
      <c r="N608" s="539" t="s">
        <v>53</v>
      </c>
      <c r="O608" s="540"/>
      <c r="P608" s="540"/>
      <c r="Q608" s="540"/>
      <c r="R608" s="540"/>
      <c r="S608" s="541"/>
      <c r="T608" s="313" t="s">
        <v>0</v>
      </c>
    </row>
    <row r="609" spans="1:23" s="514" customFormat="1" ht="12" customHeight="1" x14ac:dyDescent="0.2">
      <c r="A609" s="226" t="s">
        <v>54</v>
      </c>
      <c r="B609" s="315">
        <v>1</v>
      </c>
      <c r="C609" s="451">
        <v>2</v>
      </c>
      <c r="D609" s="451">
        <v>3</v>
      </c>
      <c r="E609" s="451">
        <v>4</v>
      </c>
      <c r="F609" s="451">
        <v>5</v>
      </c>
      <c r="G609" s="461">
        <v>6</v>
      </c>
      <c r="H609" s="315">
        <v>7</v>
      </c>
      <c r="I609" s="451">
        <v>8</v>
      </c>
      <c r="J609" s="451">
        <v>9</v>
      </c>
      <c r="K609" s="451">
        <v>10</v>
      </c>
      <c r="L609" s="451">
        <v>11</v>
      </c>
      <c r="M609" s="461">
        <v>12</v>
      </c>
      <c r="N609" s="451">
        <v>13</v>
      </c>
      <c r="O609" s="451">
        <v>14</v>
      </c>
      <c r="P609" s="451">
        <v>15</v>
      </c>
      <c r="Q609" s="451">
        <v>16</v>
      </c>
      <c r="R609" s="451">
        <v>17</v>
      </c>
      <c r="S609" s="451">
        <v>18</v>
      </c>
      <c r="T609" s="237"/>
    </row>
    <row r="610" spans="1:23" s="514" customFormat="1" ht="12" customHeight="1" x14ac:dyDescent="0.2">
      <c r="A610" s="301" t="s">
        <v>3</v>
      </c>
      <c r="B610" s="253">
        <v>4415</v>
      </c>
      <c r="C610" s="254">
        <v>4415</v>
      </c>
      <c r="D610" s="254">
        <v>4415</v>
      </c>
      <c r="E610" s="254">
        <v>4415</v>
      </c>
      <c r="F610" s="254">
        <v>4415</v>
      </c>
      <c r="G610" s="254">
        <v>4415</v>
      </c>
      <c r="H610" s="253">
        <v>4415</v>
      </c>
      <c r="I610" s="467">
        <v>4415</v>
      </c>
      <c r="J610" s="467">
        <v>4415</v>
      </c>
      <c r="K610" s="254">
        <v>4415</v>
      </c>
      <c r="L610" s="254">
        <v>4415</v>
      </c>
      <c r="M610" s="255">
        <v>4415</v>
      </c>
      <c r="N610" s="253">
        <v>4415</v>
      </c>
      <c r="O610" s="254">
        <v>4415</v>
      </c>
      <c r="P610" s="254">
        <v>4415</v>
      </c>
      <c r="Q610" s="254">
        <v>4415</v>
      </c>
      <c r="R610" s="254">
        <v>4415</v>
      </c>
      <c r="S610" s="254">
        <v>4415</v>
      </c>
      <c r="T610" s="256">
        <v>4415</v>
      </c>
    </row>
    <row r="611" spans="1:23" s="514" customFormat="1" ht="12" customHeight="1" x14ac:dyDescent="0.2">
      <c r="A611" s="303" t="s">
        <v>6</v>
      </c>
      <c r="B611" s="258">
        <v>4350.666666666667</v>
      </c>
      <c r="C611" s="259">
        <v>4572</v>
      </c>
      <c r="D611" s="259">
        <v>4812.666666666667</v>
      </c>
      <c r="E611" s="259">
        <v>4591.4285714285716</v>
      </c>
      <c r="F611" s="259">
        <v>4790</v>
      </c>
      <c r="G611" s="259">
        <v>5144</v>
      </c>
      <c r="H611" s="258">
        <v>4530.666666666667</v>
      </c>
      <c r="I611" s="468">
        <v>4471.25</v>
      </c>
      <c r="J611" s="468">
        <v>4876.4285714285716</v>
      </c>
      <c r="K611" s="259">
        <v>5018.333333333333</v>
      </c>
      <c r="L611" s="259">
        <v>4917.1428571428569</v>
      </c>
      <c r="M611" s="260">
        <v>5209.333333333333</v>
      </c>
      <c r="N611" s="258">
        <v>4493.333333333333</v>
      </c>
      <c r="O611" s="259">
        <v>4656.666666666667</v>
      </c>
      <c r="P611" s="259">
        <v>4868.125</v>
      </c>
      <c r="Q611" s="259">
        <v>4962.8571428571431</v>
      </c>
      <c r="R611" s="259">
        <v>4968</v>
      </c>
      <c r="S611" s="259">
        <v>5362</v>
      </c>
      <c r="T611" s="261">
        <v>4803.6625514403295</v>
      </c>
    </row>
    <row r="612" spans="1:23" s="514" customFormat="1" ht="12" customHeight="1" x14ac:dyDescent="0.2">
      <c r="A612" s="226" t="s">
        <v>7</v>
      </c>
      <c r="B612" s="262">
        <v>100</v>
      </c>
      <c r="C612" s="263">
        <v>100</v>
      </c>
      <c r="D612" s="263">
        <v>100</v>
      </c>
      <c r="E612" s="263">
        <v>100</v>
      </c>
      <c r="F612" s="263">
        <v>100</v>
      </c>
      <c r="G612" s="263">
        <v>100</v>
      </c>
      <c r="H612" s="262">
        <v>93.333333333333329</v>
      </c>
      <c r="I612" s="469">
        <v>100</v>
      </c>
      <c r="J612" s="469">
        <v>92.857142857142861</v>
      </c>
      <c r="K612" s="469">
        <v>100</v>
      </c>
      <c r="L612" s="469">
        <v>100</v>
      </c>
      <c r="M612" s="264">
        <v>80</v>
      </c>
      <c r="N612" s="262">
        <v>93.333333333333329</v>
      </c>
      <c r="O612" s="263">
        <v>100</v>
      </c>
      <c r="P612" s="263">
        <v>100</v>
      </c>
      <c r="Q612" s="263">
        <v>100</v>
      </c>
      <c r="R612" s="263">
        <v>93.333333333333329</v>
      </c>
      <c r="S612" s="263">
        <v>86.666666666666671</v>
      </c>
      <c r="T612" s="265">
        <v>82.304526748971199</v>
      </c>
    </row>
    <row r="613" spans="1:23" s="514" customFormat="1" ht="12" customHeight="1" x14ac:dyDescent="0.2">
      <c r="A613" s="226" t="s">
        <v>8</v>
      </c>
      <c r="B613" s="266">
        <v>3.3143747066124038E-2</v>
      </c>
      <c r="C613" s="267">
        <v>2.8698546748655691E-2</v>
      </c>
      <c r="D613" s="267">
        <v>4.3515735716229603E-2</v>
      </c>
      <c r="E613" s="267">
        <v>7.5594555757450999E-2</v>
      </c>
      <c r="F613" s="267">
        <v>3.5551954834919422E-2</v>
      </c>
      <c r="G613" s="267">
        <v>3.7841222940672957E-2</v>
      </c>
      <c r="H613" s="266">
        <v>5.0566226574231717E-2</v>
      </c>
      <c r="I613" s="455">
        <v>4.4526198112509047E-2</v>
      </c>
      <c r="J613" s="455">
        <v>4.4136336324089538E-2</v>
      </c>
      <c r="K613" s="267">
        <v>4.7899540967492479E-2</v>
      </c>
      <c r="L613" s="267">
        <v>3.83904930827536E-2</v>
      </c>
      <c r="M613" s="268">
        <v>6.6776200342810427E-2</v>
      </c>
      <c r="N613" s="266">
        <v>5.1381173661410068E-2</v>
      </c>
      <c r="O613" s="267">
        <v>3.9741851102802581E-2</v>
      </c>
      <c r="P613" s="267">
        <v>3.0840221785829566E-2</v>
      </c>
      <c r="Q613" s="267">
        <v>3.2180326495475718E-2</v>
      </c>
      <c r="R613" s="267">
        <v>4.1135096810802026E-2</v>
      </c>
      <c r="S613" s="267">
        <v>5.9051152337674898E-2</v>
      </c>
      <c r="T613" s="269">
        <v>7.393157837345106E-2</v>
      </c>
    </row>
    <row r="614" spans="1:23" s="514" customFormat="1" ht="12" customHeight="1" x14ac:dyDescent="0.2">
      <c r="A614" s="303" t="s">
        <v>1</v>
      </c>
      <c r="B614" s="270">
        <f t="shared" ref="B614:T614" si="141">B611/B610*100-100</f>
        <v>-1.4571536428840943</v>
      </c>
      <c r="C614" s="271">
        <f t="shared" si="141"/>
        <v>3.5560588901472272</v>
      </c>
      <c r="D614" s="271">
        <f t="shared" si="141"/>
        <v>9.0071725179313091</v>
      </c>
      <c r="E614" s="271">
        <f t="shared" si="141"/>
        <v>3.9961171331499798</v>
      </c>
      <c r="F614" s="271">
        <f t="shared" si="141"/>
        <v>8.4937712344280953</v>
      </c>
      <c r="G614" s="272">
        <f t="shared" si="141"/>
        <v>16.511891279728204</v>
      </c>
      <c r="H614" s="270">
        <f t="shared" si="141"/>
        <v>2.6198565496413835</v>
      </c>
      <c r="I614" s="271">
        <f t="shared" si="141"/>
        <v>1.2740656851642171</v>
      </c>
      <c r="J614" s="271">
        <f t="shared" si="141"/>
        <v>10.451383271315322</v>
      </c>
      <c r="K614" s="271">
        <f t="shared" si="141"/>
        <v>13.665534163835403</v>
      </c>
      <c r="L614" s="271">
        <f t="shared" si="141"/>
        <v>11.373564148196081</v>
      </c>
      <c r="M614" s="272">
        <f t="shared" si="141"/>
        <v>17.991694979237451</v>
      </c>
      <c r="N614" s="456">
        <f t="shared" si="141"/>
        <v>1.774254435636081</v>
      </c>
      <c r="O614" s="271">
        <f t="shared" si="141"/>
        <v>5.4737636844092208</v>
      </c>
      <c r="P614" s="271">
        <f t="shared" si="141"/>
        <v>10.263306908267268</v>
      </c>
      <c r="Q614" s="271">
        <f t="shared" si="141"/>
        <v>12.408995308202563</v>
      </c>
      <c r="R614" s="271">
        <f t="shared" si="141"/>
        <v>12.525481313703281</v>
      </c>
      <c r="S614" s="271">
        <f t="shared" si="141"/>
        <v>21.449603624009058</v>
      </c>
      <c r="T614" s="273">
        <f t="shared" si="141"/>
        <v>8.8032287981954624</v>
      </c>
    </row>
    <row r="615" spans="1:23" s="514" customFormat="1" ht="12" customHeight="1" thickBot="1" x14ac:dyDescent="0.25">
      <c r="A615" s="226" t="s">
        <v>27</v>
      </c>
      <c r="B615" s="479">
        <f t="shared" ref="B615:T615" si="142">B611-B598</f>
        <v>-138.08333333333303</v>
      </c>
      <c r="C615" s="480">
        <f t="shared" si="142"/>
        <v>50.125</v>
      </c>
      <c r="D615" s="480">
        <f t="shared" si="142"/>
        <v>37.66666666666697</v>
      </c>
      <c r="E615" s="480">
        <f t="shared" si="142"/>
        <v>-247.14285714285688</v>
      </c>
      <c r="F615" s="480">
        <f t="shared" si="142"/>
        <v>-57.5</v>
      </c>
      <c r="G615" s="481">
        <f t="shared" si="142"/>
        <v>-168</v>
      </c>
      <c r="H615" s="479">
        <f t="shared" si="142"/>
        <v>56</v>
      </c>
      <c r="I615" s="480">
        <f t="shared" si="142"/>
        <v>-77.5</v>
      </c>
      <c r="J615" s="480">
        <f t="shared" si="142"/>
        <v>55.252100840336425</v>
      </c>
      <c r="K615" s="480">
        <f t="shared" si="142"/>
        <v>218.33333333333303</v>
      </c>
      <c r="L615" s="480">
        <f t="shared" si="142"/>
        <v>-60</v>
      </c>
      <c r="M615" s="481">
        <f t="shared" si="142"/>
        <v>-86.66666666666697</v>
      </c>
      <c r="N615" s="482">
        <f t="shared" si="142"/>
        <v>61.568627450979875</v>
      </c>
      <c r="O615" s="480">
        <f t="shared" si="142"/>
        <v>187.33333333333394</v>
      </c>
      <c r="P615" s="480">
        <f t="shared" si="142"/>
        <v>119.30147058823513</v>
      </c>
      <c r="Q615" s="480">
        <f t="shared" si="142"/>
        <v>162.85714285714312</v>
      </c>
      <c r="R615" s="480">
        <f t="shared" si="142"/>
        <v>218.66666666666697</v>
      </c>
      <c r="S615" s="480">
        <f t="shared" si="142"/>
        <v>193.33333333333303</v>
      </c>
      <c r="T615" s="483">
        <f t="shared" si="142"/>
        <v>31.152747518760407</v>
      </c>
    </row>
    <row r="616" spans="1:23" s="514" customFormat="1" ht="12" customHeight="1" x14ac:dyDescent="0.2">
      <c r="A616" s="308" t="s">
        <v>52</v>
      </c>
      <c r="B616" s="280">
        <v>56</v>
      </c>
      <c r="C616" s="281">
        <v>57</v>
      </c>
      <c r="D616" s="281">
        <v>58</v>
      </c>
      <c r="E616" s="281">
        <v>15</v>
      </c>
      <c r="F616" s="281">
        <v>58</v>
      </c>
      <c r="G616" s="282">
        <v>57</v>
      </c>
      <c r="H616" s="280">
        <v>55</v>
      </c>
      <c r="I616" s="281">
        <v>56</v>
      </c>
      <c r="J616" s="281">
        <v>56</v>
      </c>
      <c r="K616" s="281">
        <v>13</v>
      </c>
      <c r="L616" s="281">
        <v>57</v>
      </c>
      <c r="M616" s="282">
        <v>56</v>
      </c>
      <c r="N616" s="458">
        <v>56</v>
      </c>
      <c r="O616" s="281">
        <v>56</v>
      </c>
      <c r="P616" s="281">
        <v>57</v>
      </c>
      <c r="Q616" s="281">
        <v>15</v>
      </c>
      <c r="R616" s="281">
        <v>56</v>
      </c>
      <c r="S616" s="328">
        <v>58</v>
      </c>
      <c r="T616" s="329">
        <f>SUM(B616:S616)</f>
        <v>892</v>
      </c>
      <c r="U616" s="514" t="s">
        <v>56</v>
      </c>
      <c r="V616" s="330">
        <f>T603-T616</f>
        <v>3</v>
      </c>
      <c r="W616" s="331">
        <f>V616/T603</f>
        <v>3.3519553072625698E-3</v>
      </c>
    </row>
    <row r="617" spans="1:23" s="514" customFormat="1" ht="12" customHeight="1" x14ac:dyDescent="0.2">
      <c r="A617" s="308" t="s">
        <v>28</v>
      </c>
      <c r="B617" s="231">
        <v>144</v>
      </c>
      <c r="C617" s="289">
        <v>143.5</v>
      </c>
      <c r="D617" s="289">
        <v>142.5</v>
      </c>
      <c r="E617" s="289">
        <v>143.5</v>
      </c>
      <c r="F617" s="289">
        <v>142.5</v>
      </c>
      <c r="G617" s="232">
        <v>140.5</v>
      </c>
      <c r="H617" s="231">
        <v>142</v>
      </c>
      <c r="I617" s="289">
        <v>141.5</v>
      </c>
      <c r="J617" s="289">
        <v>140</v>
      </c>
      <c r="K617" s="289">
        <v>142.5</v>
      </c>
      <c r="L617" s="289">
        <v>140.5</v>
      </c>
      <c r="M617" s="232">
        <v>139.5</v>
      </c>
      <c r="N617" s="459">
        <v>144</v>
      </c>
      <c r="O617" s="289">
        <v>143</v>
      </c>
      <c r="P617" s="289">
        <v>142.5</v>
      </c>
      <c r="Q617" s="289">
        <v>143.5</v>
      </c>
      <c r="R617" s="289">
        <v>140</v>
      </c>
      <c r="S617" s="289">
        <v>140</v>
      </c>
      <c r="T617" s="235"/>
      <c r="U617" s="514" t="s">
        <v>57</v>
      </c>
      <c r="V617" s="514">
        <v>140.78</v>
      </c>
    </row>
    <row r="618" spans="1:23" s="514" customFormat="1" ht="12" customHeight="1" thickBot="1" x14ac:dyDescent="0.25">
      <c r="A618" s="311" t="s">
        <v>26</v>
      </c>
      <c r="B618" s="229">
        <f t="shared" ref="B618:S618" si="143">B617-B604</f>
        <v>1.5</v>
      </c>
      <c r="C618" s="230">
        <f t="shared" si="143"/>
        <v>1</v>
      </c>
      <c r="D618" s="230">
        <f t="shared" si="143"/>
        <v>1</v>
      </c>
      <c r="E618" s="230">
        <f t="shared" si="143"/>
        <v>1</v>
      </c>
      <c r="F618" s="230">
        <f t="shared" si="143"/>
        <v>1</v>
      </c>
      <c r="G618" s="466">
        <f t="shared" si="143"/>
        <v>1</v>
      </c>
      <c r="H618" s="229">
        <f t="shared" si="143"/>
        <v>1</v>
      </c>
      <c r="I618" s="230">
        <f t="shared" si="143"/>
        <v>1</v>
      </c>
      <c r="J618" s="230">
        <f t="shared" si="143"/>
        <v>1</v>
      </c>
      <c r="K618" s="230">
        <f t="shared" si="143"/>
        <v>1</v>
      </c>
      <c r="L618" s="230">
        <f t="shared" si="143"/>
        <v>1</v>
      </c>
      <c r="M618" s="466">
        <f t="shared" si="143"/>
        <v>1</v>
      </c>
      <c r="N618" s="460">
        <f t="shared" si="143"/>
        <v>1</v>
      </c>
      <c r="O618" s="230">
        <f t="shared" si="143"/>
        <v>1</v>
      </c>
      <c r="P618" s="230">
        <f t="shared" si="143"/>
        <v>1</v>
      </c>
      <c r="Q618" s="230">
        <f t="shared" si="143"/>
        <v>1</v>
      </c>
      <c r="R618" s="230">
        <f t="shared" si="143"/>
        <v>1</v>
      </c>
      <c r="S618" s="230">
        <f t="shared" si="143"/>
        <v>1</v>
      </c>
      <c r="T618" s="236"/>
      <c r="U618" s="514" t="s">
        <v>26</v>
      </c>
      <c r="V618" s="514">
        <f>V617-V604</f>
        <v>0.15999999999999659</v>
      </c>
    </row>
    <row r="619" spans="1:23" x14ac:dyDescent="0.2">
      <c r="C619" s="514"/>
      <c r="D619" s="514"/>
      <c r="E619" s="514"/>
      <c r="F619" s="514"/>
      <c r="G619" s="514"/>
      <c r="H619" s="514"/>
      <c r="I619" s="514"/>
      <c r="J619" s="514"/>
      <c r="K619" s="514"/>
      <c r="L619" s="514"/>
      <c r="M619" s="514"/>
      <c r="N619" s="514"/>
      <c r="O619" s="514"/>
      <c r="P619" s="514"/>
      <c r="Q619" s="514"/>
      <c r="R619" s="514"/>
      <c r="S619" s="514"/>
    </row>
    <row r="620" spans="1:23" ht="13.5" thickBot="1" x14ac:dyDescent="0.25"/>
    <row r="621" spans="1:23" s="515" customFormat="1" ht="12" customHeight="1" thickBot="1" x14ac:dyDescent="0.25">
      <c r="A621" s="295" t="s">
        <v>174</v>
      </c>
      <c r="B621" s="539" t="s">
        <v>53</v>
      </c>
      <c r="C621" s="540"/>
      <c r="D621" s="540"/>
      <c r="E621" s="540"/>
      <c r="F621" s="540"/>
      <c r="G621" s="541"/>
      <c r="H621" s="539" t="s">
        <v>53</v>
      </c>
      <c r="I621" s="540"/>
      <c r="J621" s="540"/>
      <c r="K621" s="540"/>
      <c r="L621" s="540"/>
      <c r="M621" s="541"/>
      <c r="N621" s="539" t="s">
        <v>53</v>
      </c>
      <c r="O621" s="540"/>
      <c r="P621" s="540"/>
      <c r="Q621" s="540"/>
      <c r="R621" s="540"/>
      <c r="S621" s="541"/>
      <c r="T621" s="313" t="s">
        <v>0</v>
      </c>
    </row>
    <row r="622" spans="1:23" s="515" customFormat="1" ht="12" customHeight="1" x14ac:dyDescent="0.2">
      <c r="A622" s="226" t="s">
        <v>54</v>
      </c>
      <c r="B622" s="315">
        <v>1</v>
      </c>
      <c r="C622" s="451">
        <v>2</v>
      </c>
      <c r="D622" s="451">
        <v>3</v>
      </c>
      <c r="E622" s="451">
        <v>4</v>
      </c>
      <c r="F622" s="451">
        <v>5</v>
      </c>
      <c r="G622" s="461">
        <v>6</v>
      </c>
      <c r="H622" s="315">
        <v>7</v>
      </c>
      <c r="I622" s="451">
        <v>8</v>
      </c>
      <c r="J622" s="451">
        <v>9</v>
      </c>
      <c r="K622" s="451">
        <v>10</v>
      </c>
      <c r="L622" s="451">
        <v>11</v>
      </c>
      <c r="M622" s="461">
        <v>12</v>
      </c>
      <c r="N622" s="451">
        <v>13</v>
      </c>
      <c r="O622" s="451">
        <v>14</v>
      </c>
      <c r="P622" s="451">
        <v>15</v>
      </c>
      <c r="Q622" s="451">
        <v>16</v>
      </c>
      <c r="R622" s="451">
        <v>17</v>
      </c>
      <c r="S622" s="451">
        <v>18</v>
      </c>
      <c r="T622" s="237"/>
    </row>
    <row r="623" spans="1:23" s="515" customFormat="1" ht="12" customHeight="1" x14ac:dyDescent="0.2">
      <c r="A623" s="301" t="s">
        <v>3</v>
      </c>
      <c r="B623" s="253">
        <v>4430</v>
      </c>
      <c r="C623" s="254">
        <v>4430</v>
      </c>
      <c r="D623" s="254">
        <v>4430</v>
      </c>
      <c r="E623" s="254">
        <v>4430</v>
      </c>
      <c r="F623" s="254">
        <v>4430</v>
      </c>
      <c r="G623" s="254">
        <v>4430</v>
      </c>
      <c r="H623" s="253">
        <v>4430</v>
      </c>
      <c r="I623" s="467">
        <v>4430</v>
      </c>
      <c r="J623" s="467">
        <v>4430</v>
      </c>
      <c r="K623" s="254">
        <v>4430</v>
      </c>
      <c r="L623" s="254">
        <v>4430</v>
      </c>
      <c r="M623" s="255">
        <v>4430</v>
      </c>
      <c r="N623" s="253">
        <v>4430</v>
      </c>
      <c r="O623" s="254">
        <v>4430</v>
      </c>
      <c r="P623" s="254">
        <v>4430</v>
      </c>
      <c r="Q623" s="254">
        <v>4430</v>
      </c>
      <c r="R623" s="254">
        <v>4430</v>
      </c>
      <c r="S623" s="254">
        <v>4430</v>
      </c>
      <c r="T623" s="256">
        <v>4430</v>
      </c>
    </row>
    <row r="624" spans="1:23" s="515" customFormat="1" ht="12" customHeight="1" x14ac:dyDescent="0.2">
      <c r="A624" s="303" t="s">
        <v>6</v>
      </c>
      <c r="B624" s="258">
        <v>4560</v>
      </c>
      <c r="C624" s="259">
        <v>4696.666666666667</v>
      </c>
      <c r="D624" s="259">
        <v>4719.333333333333</v>
      </c>
      <c r="E624" s="259">
        <v>4718.8888888888887</v>
      </c>
      <c r="F624" s="259">
        <v>4733.75</v>
      </c>
      <c r="G624" s="259">
        <v>5116</v>
      </c>
      <c r="H624" s="258">
        <v>4631.7647058823532</v>
      </c>
      <c r="I624" s="468">
        <v>4661.1764705882351</v>
      </c>
      <c r="J624" s="468">
        <v>4926.875</v>
      </c>
      <c r="K624" s="259">
        <v>4754.2857142857147</v>
      </c>
      <c r="L624" s="259">
        <v>4887.3684210526317</v>
      </c>
      <c r="M624" s="260">
        <v>5200.666666666667</v>
      </c>
      <c r="N624" s="258">
        <v>4478.5</v>
      </c>
      <c r="O624" s="259">
        <v>4575.333333333333</v>
      </c>
      <c r="P624" s="259">
        <v>4833.1578947368425</v>
      </c>
      <c r="Q624" s="259">
        <v>5047.1428571428569</v>
      </c>
      <c r="R624" s="259">
        <v>4931.4285714285716</v>
      </c>
      <c r="S624" s="259">
        <v>5346.666666666667</v>
      </c>
      <c r="T624" s="261">
        <v>4810.7089552238804</v>
      </c>
    </row>
    <row r="625" spans="1:23" s="515" customFormat="1" ht="12" customHeight="1" x14ac:dyDescent="0.2">
      <c r="A625" s="226" t="s">
        <v>7</v>
      </c>
      <c r="B625" s="262">
        <v>88.235294117647058</v>
      </c>
      <c r="C625" s="263">
        <v>93.333333333333329</v>
      </c>
      <c r="D625" s="263">
        <v>100</v>
      </c>
      <c r="E625" s="263">
        <v>88.888888888888886</v>
      </c>
      <c r="F625" s="263">
        <v>93.75</v>
      </c>
      <c r="G625" s="263">
        <v>86.666666666666671</v>
      </c>
      <c r="H625" s="262">
        <v>94.117647058823536</v>
      </c>
      <c r="I625" s="469">
        <v>100</v>
      </c>
      <c r="J625" s="469">
        <v>100</v>
      </c>
      <c r="K625" s="469">
        <v>100</v>
      </c>
      <c r="L625" s="469">
        <v>100</v>
      </c>
      <c r="M625" s="264">
        <v>100</v>
      </c>
      <c r="N625" s="262">
        <v>90</v>
      </c>
      <c r="O625" s="263">
        <v>100</v>
      </c>
      <c r="P625" s="263">
        <v>100</v>
      </c>
      <c r="Q625" s="263">
        <v>85.714285714285708</v>
      </c>
      <c r="R625" s="263">
        <v>100</v>
      </c>
      <c r="S625" s="263">
        <v>86.666666666666671</v>
      </c>
      <c r="T625" s="265">
        <v>84.328358208955223</v>
      </c>
    </row>
    <row r="626" spans="1:23" s="515" customFormat="1" ht="12" customHeight="1" x14ac:dyDescent="0.2">
      <c r="A626" s="226" t="s">
        <v>8</v>
      </c>
      <c r="B626" s="266">
        <v>6.4064061754412635E-2</v>
      </c>
      <c r="C626" s="267">
        <v>5.5612599074973859E-2</v>
      </c>
      <c r="D626" s="267">
        <v>4.1841963166785255E-2</v>
      </c>
      <c r="E626" s="267">
        <v>6.8678574180694327E-2</v>
      </c>
      <c r="F626" s="267">
        <v>3.5763488752426235E-2</v>
      </c>
      <c r="G626" s="267">
        <v>5.0016690971841249E-2</v>
      </c>
      <c r="H626" s="266">
        <v>7.1041857927296018E-2</v>
      </c>
      <c r="I626" s="455">
        <v>4.4559825338894209E-2</v>
      </c>
      <c r="J626" s="455">
        <v>3.818638271161099E-2</v>
      </c>
      <c r="K626" s="267">
        <v>4.3614242826511482E-2</v>
      </c>
      <c r="L626" s="267">
        <v>4.0077671265552034E-2</v>
      </c>
      <c r="M626" s="268">
        <v>4.6363566328271016E-2</v>
      </c>
      <c r="N626" s="266">
        <v>6.105342824575441E-2</v>
      </c>
      <c r="O626" s="267">
        <v>4.7301777569618564E-2</v>
      </c>
      <c r="P626" s="267">
        <v>2.8920270957931461E-2</v>
      </c>
      <c r="Q626" s="267">
        <v>6.6491013235329077E-2</v>
      </c>
      <c r="R626" s="267">
        <v>2.4536346671910056E-2</v>
      </c>
      <c r="S626" s="267">
        <v>6.4152089407183935E-2</v>
      </c>
      <c r="T626" s="269">
        <v>6.9870991085192791E-2</v>
      </c>
    </row>
    <row r="627" spans="1:23" s="515" customFormat="1" ht="12" customHeight="1" x14ac:dyDescent="0.2">
      <c r="A627" s="303" t="s">
        <v>1</v>
      </c>
      <c r="B627" s="270">
        <f t="shared" ref="B627:T627" si="144">B624/B623*100-100</f>
        <v>2.9345372460496577</v>
      </c>
      <c r="C627" s="271">
        <f t="shared" si="144"/>
        <v>6.0195635816403268</v>
      </c>
      <c r="D627" s="271">
        <f t="shared" si="144"/>
        <v>6.5312264860797598</v>
      </c>
      <c r="E627" s="271">
        <f t="shared" si="144"/>
        <v>6.5211938801103457</v>
      </c>
      <c r="F627" s="271">
        <f t="shared" si="144"/>
        <v>6.8566591422121803</v>
      </c>
      <c r="G627" s="272">
        <f t="shared" si="144"/>
        <v>15.485327313769744</v>
      </c>
      <c r="H627" s="270">
        <f t="shared" si="144"/>
        <v>4.554508033461687</v>
      </c>
      <c r="I627" s="271">
        <f t="shared" si="144"/>
        <v>5.2184304873190683</v>
      </c>
      <c r="J627" s="271">
        <f t="shared" si="144"/>
        <v>11.216139954853261</v>
      </c>
      <c r="K627" s="271">
        <f t="shared" si="144"/>
        <v>7.3202192841019098</v>
      </c>
      <c r="L627" s="271">
        <f t="shared" si="144"/>
        <v>10.324343590352854</v>
      </c>
      <c r="M627" s="272">
        <f t="shared" si="144"/>
        <v>17.396538750940564</v>
      </c>
      <c r="N627" s="456">
        <f t="shared" si="144"/>
        <v>1.0948081264108254</v>
      </c>
      <c r="O627" s="271">
        <f t="shared" si="144"/>
        <v>3.2806621519939654</v>
      </c>
      <c r="P627" s="271">
        <f t="shared" si="144"/>
        <v>9.1006296780325613</v>
      </c>
      <c r="Q627" s="271">
        <f t="shared" si="144"/>
        <v>13.93099000322475</v>
      </c>
      <c r="R627" s="271">
        <f t="shared" si="144"/>
        <v>11.318929377620137</v>
      </c>
      <c r="S627" s="271">
        <f t="shared" si="144"/>
        <v>20.692249811888644</v>
      </c>
      <c r="T627" s="273">
        <f t="shared" si="144"/>
        <v>8.5938816077625262</v>
      </c>
    </row>
    <row r="628" spans="1:23" s="515" customFormat="1" ht="12" customHeight="1" thickBot="1" x14ac:dyDescent="0.25">
      <c r="A628" s="226" t="s">
        <v>27</v>
      </c>
      <c r="B628" s="479">
        <f t="shared" ref="B628:T628" si="145">B624-B611</f>
        <v>209.33333333333303</v>
      </c>
      <c r="C628" s="480">
        <f t="shared" si="145"/>
        <v>124.66666666666697</v>
      </c>
      <c r="D628" s="480">
        <f t="shared" si="145"/>
        <v>-93.33333333333394</v>
      </c>
      <c r="E628" s="480">
        <f t="shared" si="145"/>
        <v>127.46031746031713</v>
      </c>
      <c r="F628" s="480">
        <f t="shared" si="145"/>
        <v>-56.25</v>
      </c>
      <c r="G628" s="481">
        <f t="shared" si="145"/>
        <v>-28</v>
      </c>
      <c r="H628" s="479">
        <f t="shared" si="145"/>
        <v>101.09803921568619</v>
      </c>
      <c r="I628" s="480">
        <f t="shared" si="145"/>
        <v>189.92647058823513</v>
      </c>
      <c r="J628" s="480">
        <f t="shared" si="145"/>
        <v>50.446428571428442</v>
      </c>
      <c r="K628" s="480">
        <f t="shared" si="145"/>
        <v>-264.04761904761835</v>
      </c>
      <c r="L628" s="480">
        <f t="shared" si="145"/>
        <v>-29.774436090225208</v>
      </c>
      <c r="M628" s="481">
        <f t="shared" si="145"/>
        <v>-8.6666666666660603</v>
      </c>
      <c r="N628" s="482">
        <f t="shared" si="145"/>
        <v>-14.83333333333303</v>
      </c>
      <c r="O628" s="480">
        <f t="shared" si="145"/>
        <v>-81.33333333333394</v>
      </c>
      <c r="P628" s="480">
        <f t="shared" si="145"/>
        <v>-34.967105263157464</v>
      </c>
      <c r="Q628" s="480">
        <f t="shared" si="145"/>
        <v>84.285714285713766</v>
      </c>
      <c r="R628" s="480">
        <f t="shared" si="145"/>
        <v>-36.571428571428442</v>
      </c>
      <c r="S628" s="480">
        <f t="shared" si="145"/>
        <v>-15.33333333333303</v>
      </c>
      <c r="T628" s="483">
        <f t="shared" si="145"/>
        <v>7.0464037835508861</v>
      </c>
    </row>
    <row r="629" spans="1:23" s="515" customFormat="1" ht="12" customHeight="1" x14ac:dyDescent="0.2">
      <c r="A629" s="308" t="s">
        <v>52</v>
      </c>
      <c r="B629" s="280">
        <v>55</v>
      </c>
      <c r="C629" s="281">
        <v>57</v>
      </c>
      <c r="D629" s="281">
        <v>57</v>
      </c>
      <c r="E629" s="281">
        <v>15</v>
      </c>
      <c r="F629" s="281">
        <v>57</v>
      </c>
      <c r="G629" s="282">
        <v>57</v>
      </c>
      <c r="H629" s="280">
        <v>55</v>
      </c>
      <c r="I629" s="281">
        <v>56</v>
      </c>
      <c r="J629" s="281">
        <v>56</v>
      </c>
      <c r="K629" s="281">
        <v>13</v>
      </c>
      <c r="L629" s="281">
        <v>56</v>
      </c>
      <c r="M629" s="282">
        <v>56</v>
      </c>
      <c r="N629" s="458">
        <v>56</v>
      </c>
      <c r="O629" s="281">
        <v>56</v>
      </c>
      <c r="P629" s="281">
        <v>57</v>
      </c>
      <c r="Q629" s="281">
        <v>15</v>
      </c>
      <c r="R629" s="281">
        <v>56</v>
      </c>
      <c r="S629" s="328">
        <v>58</v>
      </c>
      <c r="T629" s="329">
        <f>SUM(B629:S629)</f>
        <v>888</v>
      </c>
      <c r="U629" s="515" t="s">
        <v>56</v>
      </c>
      <c r="V629" s="330">
        <f>T616-T629</f>
        <v>4</v>
      </c>
      <c r="W629" s="331">
        <f>V629/T616</f>
        <v>4.4843049327354259E-3</v>
      </c>
    </row>
    <row r="630" spans="1:23" s="515" customFormat="1" ht="12" customHeight="1" x14ac:dyDescent="0.2">
      <c r="A630" s="308" t="s">
        <v>28</v>
      </c>
      <c r="B630" s="231">
        <v>144</v>
      </c>
      <c r="C630" s="289">
        <v>143.5</v>
      </c>
      <c r="D630" s="289">
        <v>142.5</v>
      </c>
      <c r="E630" s="289">
        <v>143.5</v>
      </c>
      <c r="F630" s="289">
        <v>142.5</v>
      </c>
      <c r="G630" s="232">
        <v>140.5</v>
      </c>
      <c r="H630" s="231">
        <v>142</v>
      </c>
      <c r="I630" s="289">
        <v>141.5</v>
      </c>
      <c r="J630" s="289">
        <v>140</v>
      </c>
      <c r="K630" s="289">
        <v>142.5</v>
      </c>
      <c r="L630" s="289">
        <v>140.5</v>
      </c>
      <c r="M630" s="232">
        <v>139.5</v>
      </c>
      <c r="N630" s="459">
        <v>144</v>
      </c>
      <c r="O630" s="289">
        <v>143</v>
      </c>
      <c r="P630" s="289">
        <v>142.5</v>
      </c>
      <c r="Q630" s="289">
        <v>143.5</v>
      </c>
      <c r="R630" s="289">
        <v>140</v>
      </c>
      <c r="S630" s="289">
        <v>140</v>
      </c>
      <c r="T630" s="235"/>
      <c r="U630" s="515" t="s">
        <v>57</v>
      </c>
      <c r="V630" s="515">
        <v>141.75</v>
      </c>
    </row>
    <row r="631" spans="1:23" s="515" customFormat="1" ht="12" customHeight="1" thickBot="1" x14ac:dyDescent="0.25">
      <c r="A631" s="311" t="s">
        <v>26</v>
      </c>
      <c r="B631" s="229">
        <f t="shared" ref="B631:S631" si="146">B630-B617</f>
        <v>0</v>
      </c>
      <c r="C631" s="230">
        <f t="shared" si="146"/>
        <v>0</v>
      </c>
      <c r="D631" s="230">
        <f t="shared" si="146"/>
        <v>0</v>
      </c>
      <c r="E631" s="230">
        <f t="shared" si="146"/>
        <v>0</v>
      </c>
      <c r="F631" s="230">
        <f t="shared" si="146"/>
        <v>0</v>
      </c>
      <c r="G631" s="466">
        <f t="shared" si="146"/>
        <v>0</v>
      </c>
      <c r="H631" s="229">
        <f t="shared" si="146"/>
        <v>0</v>
      </c>
      <c r="I631" s="230">
        <f t="shared" si="146"/>
        <v>0</v>
      </c>
      <c r="J631" s="230">
        <f t="shared" si="146"/>
        <v>0</v>
      </c>
      <c r="K631" s="230">
        <f t="shared" si="146"/>
        <v>0</v>
      </c>
      <c r="L631" s="230">
        <f t="shared" si="146"/>
        <v>0</v>
      </c>
      <c r="M631" s="466">
        <f t="shared" si="146"/>
        <v>0</v>
      </c>
      <c r="N631" s="460">
        <f t="shared" si="146"/>
        <v>0</v>
      </c>
      <c r="O631" s="230">
        <f t="shared" si="146"/>
        <v>0</v>
      </c>
      <c r="P631" s="230">
        <f t="shared" si="146"/>
        <v>0</v>
      </c>
      <c r="Q631" s="230">
        <f t="shared" si="146"/>
        <v>0</v>
      </c>
      <c r="R631" s="230">
        <f t="shared" si="146"/>
        <v>0</v>
      </c>
      <c r="S631" s="230">
        <f t="shared" si="146"/>
        <v>0</v>
      </c>
      <c r="T631" s="236"/>
      <c r="U631" s="515" t="s">
        <v>26</v>
      </c>
      <c r="V631" s="515">
        <f>V630-V617</f>
        <v>0.96999999999999886</v>
      </c>
    </row>
    <row r="633" spans="1:23" ht="13.5" thickBot="1" x14ac:dyDescent="0.25"/>
    <row r="634" spans="1:23" s="516" customFormat="1" ht="12" customHeight="1" thickBot="1" x14ac:dyDescent="0.25">
      <c r="A634" s="295" t="s">
        <v>175</v>
      </c>
      <c r="B634" s="539" t="s">
        <v>53</v>
      </c>
      <c r="C634" s="540"/>
      <c r="D634" s="540"/>
      <c r="E634" s="540"/>
      <c r="F634" s="540"/>
      <c r="G634" s="541"/>
      <c r="H634" s="539" t="s">
        <v>53</v>
      </c>
      <c r="I634" s="540"/>
      <c r="J634" s="540"/>
      <c r="K634" s="540"/>
      <c r="L634" s="540"/>
      <c r="M634" s="541"/>
      <c r="N634" s="539" t="s">
        <v>53</v>
      </c>
      <c r="O634" s="540"/>
      <c r="P634" s="540"/>
      <c r="Q634" s="540"/>
      <c r="R634" s="540"/>
      <c r="S634" s="541"/>
      <c r="T634" s="313" t="s">
        <v>0</v>
      </c>
    </row>
    <row r="635" spans="1:23" s="516" customFormat="1" ht="12" customHeight="1" x14ac:dyDescent="0.2">
      <c r="A635" s="226" t="s">
        <v>54</v>
      </c>
      <c r="B635" s="315">
        <v>1</v>
      </c>
      <c r="C635" s="451">
        <v>2</v>
      </c>
      <c r="D635" s="451">
        <v>3</v>
      </c>
      <c r="E635" s="451">
        <v>4</v>
      </c>
      <c r="F635" s="451">
        <v>5</v>
      </c>
      <c r="G635" s="461">
        <v>6</v>
      </c>
      <c r="H635" s="315">
        <v>7</v>
      </c>
      <c r="I635" s="451">
        <v>8</v>
      </c>
      <c r="J635" s="451">
        <v>9</v>
      </c>
      <c r="K635" s="451">
        <v>10</v>
      </c>
      <c r="L635" s="451">
        <v>11</v>
      </c>
      <c r="M635" s="461">
        <v>12</v>
      </c>
      <c r="N635" s="451">
        <v>13</v>
      </c>
      <c r="O635" s="451">
        <v>14</v>
      </c>
      <c r="P635" s="451">
        <v>15</v>
      </c>
      <c r="Q635" s="451">
        <v>16</v>
      </c>
      <c r="R635" s="451">
        <v>17</v>
      </c>
      <c r="S635" s="451">
        <v>18</v>
      </c>
      <c r="T635" s="237"/>
    </row>
    <row r="636" spans="1:23" s="516" customFormat="1" ht="12" customHeight="1" x14ac:dyDescent="0.2">
      <c r="A636" s="301" t="s">
        <v>3</v>
      </c>
      <c r="B636" s="253">
        <v>4445</v>
      </c>
      <c r="C636" s="254">
        <v>4445</v>
      </c>
      <c r="D636" s="254">
        <v>4445</v>
      </c>
      <c r="E636" s="254">
        <v>4445</v>
      </c>
      <c r="F636" s="254">
        <v>4445</v>
      </c>
      <c r="G636" s="254">
        <v>4445</v>
      </c>
      <c r="H636" s="253">
        <v>4445</v>
      </c>
      <c r="I636" s="467">
        <v>4445</v>
      </c>
      <c r="J636" s="467">
        <v>4445</v>
      </c>
      <c r="K636" s="254">
        <v>4445</v>
      </c>
      <c r="L636" s="254">
        <v>4445</v>
      </c>
      <c r="M636" s="255">
        <v>4445</v>
      </c>
      <c r="N636" s="253">
        <v>4445</v>
      </c>
      <c r="O636" s="254">
        <v>4445</v>
      </c>
      <c r="P636" s="254">
        <v>4445</v>
      </c>
      <c r="Q636" s="254">
        <v>4445</v>
      </c>
      <c r="R636" s="254">
        <v>4445</v>
      </c>
      <c r="S636" s="254">
        <v>4445</v>
      </c>
      <c r="T636" s="256">
        <v>4445</v>
      </c>
    </row>
    <row r="637" spans="1:23" s="516" customFormat="1" ht="12" customHeight="1" x14ac:dyDescent="0.2">
      <c r="A637" s="303" t="s">
        <v>6</v>
      </c>
      <c r="B637" s="258">
        <v>4404</v>
      </c>
      <c r="C637" s="259">
        <v>4655.8823529411766</v>
      </c>
      <c r="D637" s="259">
        <v>4663.5294117647063</v>
      </c>
      <c r="E637" s="259">
        <v>4827.5</v>
      </c>
      <c r="F637" s="259">
        <v>4711.7647058823532</v>
      </c>
      <c r="G637" s="259">
        <v>5124.666666666667</v>
      </c>
      <c r="H637" s="258">
        <v>4540</v>
      </c>
      <c r="I637" s="468">
        <v>4578</v>
      </c>
      <c r="J637" s="468">
        <v>4864.2857142857147</v>
      </c>
      <c r="K637" s="259">
        <v>4698.5714285714284</v>
      </c>
      <c r="L637" s="259">
        <v>4848.75</v>
      </c>
      <c r="M637" s="260">
        <v>5347.333333333333</v>
      </c>
      <c r="N637" s="258">
        <v>4262.666666666667</v>
      </c>
      <c r="O637" s="259">
        <v>4748</v>
      </c>
      <c r="P637" s="259">
        <v>4815</v>
      </c>
      <c r="Q637" s="259">
        <v>5155.7142857142853</v>
      </c>
      <c r="R637" s="259">
        <v>4894.666666666667</v>
      </c>
      <c r="S637" s="259">
        <v>5294.666666666667</v>
      </c>
      <c r="T637" s="261">
        <v>4789.411764705882</v>
      </c>
    </row>
    <row r="638" spans="1:23" s="516" customFormat="1" ht="12" customHeight="1" x14ac:dyDescent="0.2">
      <c r="A638" s="226" t="s">
        <v>7</v>
      </c>
      <c r="B638" s="262">
        <v>93.333333333333329</v>
      </c>
      <c r="C638" s="263">
        <v>94.117647058823536</v>
      </c>
      <c r="D638" s="263">
        <v>100</v>
      </c>
      <c r="E638" s="263">
        <v>62.5</v>
      </c>
      <c r="F638" s="263">
        <v>100</v>
      </c>
      <c r="G638" s="263">
        <v>100</v>
      </c>
      <c r="H638" s="262">
        <v>75</v>
      </c>
      <c r="I638" s="469">
        <v>93.333333333333329</v>
      </c>
      <c r="J638" s="469">
        <v>100</v>
      </c>
      <c r="K638" s="469">
        <v>85.714285714285708</v>
      </c>
      <c r="L638" s="469">
        <v>100</v>
      </c>
      <c r="M638" s="264">
        <v>93.333333333333329</v>
      </c>
      <c r="N638" s="262">
        <v>100</v>
      </c>
      <c r="O638" s="263">
        <v>100</v>
      </c>
      <c r="P638" s="263">
        <v>100</v>
      </c>
      <c r="Q638" s="263">
        <v>100</v>
      </c>
      <c r="R638" s="263">
        <v>100</v>
      </c>
      <c r="S638" s="263">
        <v>80</v>
      </c>
      <c r="T638" s="265">
        <v>78.039215686274517</v>
      </c>
    </row>
    <row r="639" spans="1:23" s="516" customFormat="1" ht="12" customHeight="1" x14ac:dyDescent="0.2">
      <c r="A639" s="226" t="s">
        <v>8</v>
      </c>
      <c r="B639" s="266">
        <v>6.4639093969239836E-2</v>
      </c>
      <c r="C639" s="267">
        <v>5.0198487541662389E-2</v>
      </c>
      <c r="D639" s="267">
        <v>3.9817993209335122E-2</v>
      </c>
      <c r="E639" s="267">
        <v>8.3379705365261028E-2</v>
      </c>
      <c r="F639" s="267">
        <v>3.1464637207537158E-2</v>
      </c>
      <c r="G639" s="267">
        <v>4.6215017316144705E-2</v>
      </c>
      <c r="H639" s="266">
        <v>8.0230351570975147E-2</v>
      </c>
      <c r="I639" s="455">
        <v>5.7909301595402973E-2</v>
      </c>
      <c r="J639" s="455">
        <v>3.6838543981413528E-2</v>
      </c>
      <c r="K639" s="267">
        <v>5.9586376033487175E-2</v>
      </c>
      <c r="L639" s="267">
        <v>3.7086251211342076E-2</v>
      </c>
      <c r="M639" s="268">
        <v>4.9630710632754024E-2</v>
      </c>
      <c r="N639" s="266">
        <v>5.3396106325101299E-2</v>
      </c>
      <c r="O639" s="267">
        <v>4.7077359370279986E-2</v>
      </c>
      <c r="P639" s="267">
        <v>3.6706404241191357E-2</v>
      </c>
      <c r="Q639" s="267">
        <v>6.4394712205748342E-2</v>
      </c>
      <c r="R639" s="267">
        <v>3.5330352901249078E-2</v>
      </c>
      <c r="S639" s="267">
        <v>6.6959843026066085E-2</v>
      </c>
      <c r="T639" s="269">
        <v>7.8867748686775582E-2</v>
      </c>
    </row>
    <row r="640" spans="1:23" s="516" customFormat="1" ht="12" customHeight="1" x14ac:dyDescent="0.2">
      <c r="A640" s="303" t="s">
        <v>1</v>
      </c>
      <c r="B640" s="270">
        <f t="shared" ref="B640:T640" si="147">B637/B636*100-100</f>
        <v>-0.9223847019122644</v>
      </c>
      <c r="C640" s="271">
        <f t="shared" si="147"/>
        <v>4.7442599086878943</v>
      </c>
      <c r="D640" s="271">
        <f t="shared" si="147"/>
        <v>4.9162972275524481</v>
      </c>
      <c r="E640" s="271">
        <f t="shared" si="147"/>
        <v>8.6051743532058538</v>
      </c>
      <c r="F640" s="271">
        <f t="shared" si="147"/>
        <v>6.0014557003903946</v>
      </c>
      <c r="G640" s="272">
        <f t="shared" si="147"/>
        <v>15.290588676415467</v>
      </c>
      <c r="H640" s="270">
        <f t="shared" si="147"/>
        <v>2.1372328458942604</v>
      </c>
      <c r="I640" s="271">
        <f t="shared" si="147"/>
        <v>2.9921259842519561</v>
      </c>
      <c r="J640" s="271">
        <f t="shared" si="147"/>
        <v>9.4327494777438687</v>
      </c>
      <c r="K640" s="271">
        <f t="shared" si="147"/>
        <v>5.7046440623493453</v>
      </c>
      <c r="L640" s="271">
        <f t="shared" si="147"/>
        <v>9.083239595050614</v>
      </c>
      <c r="M640" s="272">
        <f t="shared" si="147"/>
        <v>20.299962504686903</v>
      </c>
      <c r="N640" s="456">
        <f t="shared" si="147"/>
        <v>-4.1019872515935418</v>
      </c>
      <c r="O640" s="271">
        <f t="shared" si="147"/>
        <v>6.816647919010137</v>
      </c>
      <c r="P640" s="271">
        <f t="shared" si="147"/>
        <v>8.3239595050618647</v>
      </c>
      <c r="Q640" s="271">
        <f t="shared" si="147"/>
        <v>15.989072794472108</v>
      </c>
      <c r="R640" s="271">
        <f t="shared" si="147"/>
        <v>10.116235470566195</v>
      </c>
      <c r="S640" s="271">
        <f t="shared" si="147"/>
        <v>19.11511061117362</v>
      </c>
      <c r="T640" s="273">
        <f t="shared" si="147"/>
        <v>7.7482961688612306</v>
      </c>
    </row>
    <row r="641" spans="1:23" s="516" customFormat="1" ht="12" customHeight="1" thickBot="1" x14ac:dyDescent="0.25">
      <c r="A641" s="226" t="s">
        <v>27</v>
      </c>
      <c r="B641" s="479">
        <f t="shared" ref="B641:T641" si="148">B637-B624</f>
        <v>-156</v>
      </c>
      <c r="C641" s="480">
        <f t="shared" si="148"/>
        <v>-40.784313725490392</v>
      </c>
      <c r="D641" s="480">
        <f t="shared" si="148"/>
        <v>-55.80392156862672</v>
      </c>
      <c r="E641" s="480">
        <f t="shared" si="148"/>
        <v>108.61111111111131</v>
      </c>
      <c r="F641" s="480">
        <f t="shared" si="148"/>
        <v>-21.985294117646845</v>
      </c>
      <c r="G641" s="481">
        <f t="shared" si="148"/>
        <v>8.6666666666669698</v>
      </c>
      <c r="H641" s="479">
        <f t="shared" si="148"/>
        <v>-91.764705882353155</v>
      </c>
      <c r="I641" s="480">
        <f t="shared" si="148"/>
        <v>-83.176470588235134</v>
      </c>
      <c r="J641" s="480">
        <f t="shared" si="148"/>
        <v>-62.589285714285325</v>
      </c>
      <c r="K641" s="480">
        <f t="shared" si="148"/>
        <v>-55.714285714286234</v>
      </c>
      <c r="L641" s="480">
        <f t="shared" si="148"/>
        <v>-38.618421052631675</v>
      </c>
      <c r="M641" s="481">
        <f t="shared" si="148"/>
        <v>146.66666666666606</v>
      </c>
      <c r="N641" s="482">
        <f t="shared" si="148"/>
        <v>-215.83333333333303</v>
      </c>
      <c r="O641" s="480">
        <f t="shared" si="148"/>
        <v>172.66666666666697</v>
      </c>
      <c r="P641" s="480">
        <f t="shared" si="148"/>
        <v>-18.157894736842536</v>
      </c>
      <c r="Q641" s="480">
        <f t="shared" si="148"/>
        <v>108.57142857142844</v>
      </c>
      <c r="R641" s="480">
        <f t="shared" si="148"/>
        <v>-36.761904761904589</v>
      </c>
      <c r="S641" s="480">
        <f t="shared" si="148"/>
        <v>-52</v>
      </c>
      <c r="T641" s="483">
        <f t="shared" si="148"/>
        <v>-21.297190517998388</v>
      </c>
    </row>
    <row r="642" spans="1:23" s="516" customFormat="1" ht="12" customHeight="1" x14ac:dyDescent="0.2">
      <c r="A642" s="308" t="s">
        <v>52</v>
      </c>
      <c r="B642" s="280">
        <v>55</v>
      </c>
      <c r="C642" s="281">
        <v>57</v>
      </c>
      <c r="D642" s="281">
        <v>57</v>
      </c>
      <c r="E642" s="281">
        <v>15</v>
      </c>
      <c r="F642" s="281">
        <v>57</v>
      </c>
      <c r="G642" s="282">
        <v>57</v>
      </c>
      <c r="H642" s="280">
        <v>55</v>
      </c>
      <c r="I642" s="281">
        <v>56</v>
      </c>
      <c r="J642" s="281">
        <v>56</v>
      </c>
      <c r="K642" s="281">
        <v>13</v>
      </c>
      <c r="L642" s="281">
        <v>56</v>
      </c>
      <c r="M642" s="282">
        <v>56</v>
      </c>
      <c r="N642" s="458">
        <v>55</v>
      </c>
      <c r="O642" s="281">
        <v>56</v>
      </c>
      <c r="P642" s="281">
        <v>57</v>
      </c>
      <c r="Q642" s="281">
        <v>15</v>
      </c>
      <c r="R642" s="281">
        <v>56</v>
      </c>
      <c r="S642" s="328">
        <v>58</v>
      </c>
      <c r="T642" s="329">
        <f>SUM(B642:S642)</f>
        <v>887</v>
      </c>
      <c r="U642" s="516" t="s">
        <v>56</v>
      </c>
      <c r="V642" s="330">
        <f>T629-T642</f>
        <v>1</v>
      </c>
      <c r="W642" s="331">
        <f>V642/T629</f>
        <v>1.1261261261261261E-3</v>
      </c>
    </row>
    <row r="643" spans="1:23" s="516" customFormat="1" ht="12" customHeight="1" x14ac:dyDescent="0.2">
      <c r="A643" s="308" t="s">
        <v>28</v>
      </c>
      <c r="B643" s="231">
        <v>144</v>
      </c>
      <c r="C643" s="289">
        <v>143.5</v>
      </c>
      <c r="D643" s="289">
        <v>142.5</v>
      </c>
      <c r="E643" s="289">
        <v>143.5</v>
      </c>
      <c r="F643" s="289">
        <v>142.5</v>
      </c>
      <c r="G643" s="232">
        <v>140.5</v>
      </c>
      <c r="H643" s="231">
        <v>142</v>
      </c>
      <c r="I643" s="289">
        <v>141.5</v>
      </c>
      <c r="J643" s="289">
        <v>140</v>
      </c>
      <c r="K643" s="289">
        <v>142.5</v>
      </c>
      <c r="L643" s="289">
        <v>140.5</v>
      </c>
      <c r="M643" s="232">
        <v>139.5</v>
      </c>
      <c r="N643" s="459">
        <v>144</v>
      </c>
      <c r="O643" s="289">
        <v>143</v>
      </c>
      <c r="P643" s="289">
        <v>142.5</v>
      </c>
      <c r="Q643" s="289">
        <v>143.5</v>
      </c>
      <c r="R643" s="289">
        <v>140</v>
      </c>
      <c r="S643" s="289">
        <v>140</v>
      </c>
      <c r="T643" s="235"/>
      <c r="U643" s="516" t="s">
        <v>57</v>
      </c>
      <c r="V643" s="516">
        <v>141.76</v>
      </c>
    </row>
    <row r="644" spans="1:23" s="516" customFormat="1" ht="12" customHeight="1" thickBot="1" x14ac:dyDescent="0.25">
      <c r="A644" s="311" t="s">
        <v>26</v>
      </c>
      <c r="B644" s="229">
        <f t="shared" ref="B644:S644" si="149">B643-B630</f>
        <v>0</v>
      </c>
      <c r="C644" s="230">
        <f t="shared" si="149"/>
        <v>0</v>
      </c>
      <c r="D644" s="230">
        <f t="shared" si="149"/>
        <v>0</v>
      </c>
      <c r="E644" s="230">
        <f t="shared" si="149"/>
        <v>0</v>
      </c>
      <c r="F644" s="230">
        <f t="shared" si="149"/>
        <v>0</v>
      </c>
      <c r="G644" s="466">
        <f t="shared" si="149"/>
        <v>0</v>
      </c>
      <c r="H644" s="229">
        <f t="shared" si="149"/>
        <v>0</v>
      </c>
      <c r="I644" s="230">
        <f t="shared" si="149"/>
        <v>0</v>
      </c>
      <c r="J644" s="230">
        <f t="shared" si="149"/>
        <v>0</v>
      </c>
      <c r="K644" s="230">
        <f t="shared" si="149"/>
        <v>0</v>
      </c>
      <c r="L644" s="230">
        <f t="shared" si="149"/>
        <v>0</v>
      </c>
      <c r="M644" s="466">
        <f t="shared" si="149"/>
        <v>0</v>
      </c>
      <c r="N644" s="460">
        <f t="shared" si="149"/>
        <v>0</v>
      </c>
      <c r="O644" s="230">
        <f t="shared" si="149"/>
        <v>0</v>
      </c>
      <c r="P644" s="230">
        <f t="shared" si="149"/>
        <v>0</v>
      </c>
      <c r="Q644" s="230">
        <f t="shared" si="149"/>
        <v>0</v>
      </c>
      <c r="R644" s="230">
        <f t="shared" si="149"/>
        <v>0</v>
      </c>
      <c r="S644" s="230">
        <f t="shared" si="149"/>
        <v>0</v>
      </c>
      <c r="T644" s="236"/>
      <c r="U644" s="516" t="s">
        <v>26</v>
      </c>
      <c r="V644" s="516">
        <f>V643-V630</f>
        <v>9.9999999999909051E-3</v>
      </c>
    </row>
    <row r="646" spans="1:23" ht="13.5" thickBot="1" x14ac:dyDescent="0.25"/>
    <row r="647" spans="1:23" s="517" customFormat="1" ht="12" customHeight="1" thickBot="1" x14ac:dyDescent="0.25">
      <c r="A647" s="295" t="s">
        <v>176</v>
      </c>
      <c r="B647" s="539" t="s">
        <v>53</v>
      </c>
      <c r="C647" s="540"/>
      <c r="D647" s="540"/>
      <c r="E647" s="540"/>
      <c r="F647" s="540"/>
      <c r="G647" s="541"/>
      <c r="H647" s="539" t="s">
        <v>53</v>
      </c>
      <c r="I647" s="540"/>
      <c r="J647" s="540"/>
      <c r="K647" s="540"/>
      <c r="L647" s="540"/>
      <c r="M647" s="541"/>
      <c r="N647" s="539" t="s">
        <v>53</v>
      </c>
      <c r="O647" s="540"/>
      <c r="P647" s="540"/>
      <c r="Q647" s="540"/>
      <c r="R647" s="540"/>
      <c r="S647" s="541"/>
      <c r="T647" s="313" t="s">
        <v>0</v>
      </c>
    </row>
    <row r="648" spans="1:23" s="517" customFormat="1" ht="12" customHeight="1" x14ac:dyDescent="0.2">
      <c r="A648" s="226" t="s">
        <v>54</v>
      </c>
      <c r="B648" s="315">
        <v>1</v>
      </c>
      <c r="C648" s="451">
        <v>2</v>
      </c>
      <c r="D648" s="451">
        <v>3</v>
      </c>
      <c r="E648" s="451">
        <v>4</v>
      </c>
      <c r="F648" s="451">
        <v>5</v>
      </c>
      <c r="G648" s="461">
        <v>6</v>
      </c>
      <c r="H648" s="315">
        <v>7</v>
      </c>
      <c r="I648" s="451">
        <v>8</v>
      </c>
      <c r="J648" s="451">
        <v>9</v>
      </c>
      <c r="K648" s="451">
        <v>10</v>
      </c>
      <c r="L648" s="451">
        <v>11</v>
      </c>
      <c r="M648" s="461">
        <v>12</v>
      </c>
      <c r="N648" s="451">
        <v>13</v>
      </c>
      <c r="O648" s="451">
        <v>14</v>
      </c>
      <c r="P648" s="451">
        <v>15</v>
      </c>
      <c r="Q648" s="451">
        <v>16</v>
      </c>
      <c r="R648" s="451">
        <v>17</v>
      </c>
      <c r="S648" s="451">
        <v>18</v>
      </c>
      <c r="T648" s="237"/>
    </row>
    <row r="649" spans="1:23" s="517" customFormat="1" ht="12" customHeight="1" x14ac:dyDescent="0.2">
      <c r="A649" s="301" t="s">
        <v>3</v>
      </c>
      <c r="B649" s="253">
        <v>4460</v>
      </c>
      <c r="C649" s="254">
        <v>4460</v>
      </c>
      <c r="D649" s="254">
        <v>4460</v>
      </c>
      <c r="E649" s="254">
        <v>4460</v>
      </c>
      <c r="F649" s="254">
        <v>4460</v>
      </c>
      <c r="G649" s="254">
        <v>4460</v>
      </c>
      <c r="H649" s="253">
        <v>4460</v>
      </c>
      <c r="I649" s="467">
        <v>4460</v>
      </c>
      <c r="J649" s="467">
        <v>4460</v>
      </c>
      <c r="K649" s="254">
        <v>4460</v>
      </c>
      <c r="L649" s="254">
        <v>4460</v>
      </c>
      <c r="M649" s="255">
        <v>4460</v>
      </c>
      <c r="N649" s="253">
        <v>4460</v>
      </c>
      <c r="O649" s="254">
        <v>4460</v>
      </c>
      <c r="P649" s="254">
        <v>4460</v>
      </c>
      <c r="Q649" s="254">
        <v>4460</v>
      </c>
      <c r="R649" s="254">
        <v>4460</v>
      </c>
      <c r="S649" s="254">
        <v>4460</v>
      </c>
      <c r="T649" s="256">
        <v>4460</v>
      </c>
    </row>
    <row r="650" spans="1:23" s="517" customFormat="1" ht="12" customHeight="1" x14ac:dyDescent="0.2">
      <c r="A650" s="303" t="s">
        <v>6</v>
      </c>
      <c r="B650" s="258">
        <v>4495.333333333333</v>
      </c>
      <c r="C650" s="259">
        <v>4731.666666666667</v>
      </c>
      <c r="D650" s="259">
        <v>4718.666666666667</v>
      </c>
      <c r="E650" s="259">
        <v>4628.8888888888887</v>
      </c>
      <c r="F650" s="259">
        <v>4808.666666666667</v>
      </c>
      <c r="G650" s="259">
        <v>4932</v>
      </c>
      <c r="H650" s="258">
        <v>4690</v>
      </c>
      <c r="I650" s="468">
        <v>4681.25</v>
      </c>
      <c r="J650" s="468">
        <v>4843.75</v>
      </c>
      <c r="K650" s="259">
        <v>4465</v>
      </c>
      <c r="L650" s="259">
        <v>4886</v>
      </c>
      <c r="M650" s="260">
        <v>5385.333333333333</v>
      </c>
      <c r="N650" s="258">
        <v>4499.333333333333</v>
      </c>
      <c r="O650" s="259">
        <v>4698.5714285714284</v>
      </c>
      <c r="P650" s="259">
        <v>4872</v>
      </c>
      <c r="Q650" s="259">
        <v>4495</v>
      </c>
      <c r="R650" s="259">
        <v>4812.666666666667</v>
      </c>
      <c r="S650" s="259">
        <v>5140.625</v>
      </c>
      <c r="T650" s="261">
        <v>4783.7743190661477</v>
      </c>
    </row>
    <row r="651" spans="1:23" s="517" customFormat="1" ht="12" customHeight="1" x14ac:dyDescent="0.2">
      <c r="A651" s="226" t="s">
        <v>7</v>
      </c>
      <c r="B651" s="262">
        <v>93.333333333333329</v>
      </c>
      <c r="C651" s="263">
        <v>94.444444444444443</v>
      </c>
      <c r="D651" s="263">
        <v>100</v>
      </c>
      <c r="E651" s="263">
        <v>88.888888888888886</v>
      </c>
      <c r="F651" s="263">
        <v>93.333333333333329</v>
      </c>
      <c r="G651" s="263">
        <v>86.666666666666671</v>
      </c>
      <c r="H651" s="262">
        <v>93.333333333333329</v>
      </c>
      <c r="I651" s="469">
        <v>100</v>
      </c>
      <c r="J651" s="469">
        <v>100</v>
      </c>
      <c r="K651" s="469">
        <v>87.5</v>
      </c>
      <c r="L651" s="469">
        <v>100</v>
      </c>
      <c r="M651" s="264">
        <v>93.333333333333329</v>
      </c>
      <c r="N651" s="262">
        <v>80</v>
      </c>
      <c r="O651" s="263">
        <v>100</v>
      </c>
      <c r="P651" s="263">
        <v>100</v>
      </c>
      <c r="Q651" s="263">
        <v>80</v>
      </c>
      <c r="R651" s="263">
        <v>93.333333333333329</v>
      </c>
      <c r="S651" s="263">
        <v>87.5</v>
      </c>
      <c r="T651" s="265">
        <v>81.322957198443575</v>
      </c>
    </row>
    <row r="652" spans="1:23" s="517" customFormat="1" ht="12" customHeight="1" x14ac:dyDescent="0.2">
      <c r="A652" s="226" t="s">
        <v>8</v>
      </c>
      <c r="B652" s="266">
        <v>5.8421554666057252E-2</v>
      </c>
      <c r="C652" s="267">
        <v>6.6743975784053194E-2</v>
      </c>
      <c r="D652" s="267">
        <v>3.4657808661116889E-2</v>
      </c>
      <c r="E652" s="267">
        <v>7.2323695256120882E-2</v>
      </c>
      <c r="F652" s="267">
        <v>4.672880794010266E-2</v>
      </c>
      <c r="G652" s="267">
        <v>5.4376321254365881E-2</v>
      </c>
      <c r="H652" s="266">
        <v>6.3852066470771157E-2</v>
      </c>
      <c r="I652" s="455">
        <v>6.133796731777915E-2</v>
      </c>
      <c r="J652" s="455">
        <v>4.3794240304758883E-2</v>
      </c>
      <c r="K652" s="267">
        <v>7.3397400260577561E-2</v>
      </c>
      <c r="L652" s="267">
        <v>3.2098929627578356E-2</v>
      </c>
      <c r="M652" s="268">
        <v>5.5213073857567949E-2</v>
      </c>
      <c r="N652" s="266">
        <v>6.7018762551877928E-2</v>
      </c>
      <c r="O652" s="267">
        <v>4.4308057439134935E-2</v>
      </c>
      <c r="P652" s="267">
        <v>2.4938775588165336E-2</v>
      </c>
      <c r="Q652" s="267">
        <v>7.6149885096704353E-2</v>
      </c>
      <c r="R652" s="267">
        <v>5.2934044554048931E-2</v>
      </c>
      <c r="S652" s="267">
        <v>6.5016270412658755E-2</v>
      </c>
      <c r="T652" s="269">
        <v>7.2748139803755441E-2</v>
      </c>
    </row>
    <row r="653" spans="1:23" s="517" customFormat="1" ht="12" customHeight="1" x14ac:dyDescent="0.2">
      <c r="A653" s="303" t="s">
        <v>1</v>
      </c>
      <c r="B653" s="270">
        <f t="shared" ref="B653:T653" si="150">B650/B649*100-100</f>
        <v>0.79222720478324504</v>
      </c>
      <c r="C653" s="271">
        <f t="shared" si="150"/>
        <v>6.0911808669656295</v>
      </c>
      <c r="D653" s="271">
        <f t="shared" si="150"/>
        <v>5.7997010463378302</v>
      </c>
      <c r="E653" s="271">
        <f t="shared" si="150"/>
        <v>3.7867463876432481</v>
      </c>
      <c r="F653" s="271">
        <f t="shared" si="150"/>
        <v>7.8176382660687551</v>
      </c>
      <c r="G653" s="272">
        <f t="shared" si="150"/>
        <v>10.582959641255599</v>
      </c>
      <c r="H653" s="270">
        <f t="shared" si="150"/>
        <v>5.156950672645749</v>
      </c>
      <c r="I653" s="271">
        <f t="shared" si="150"/>
        <v>4.9607623318385805</v>
      </c>
      <c r="J653" s="271">
        <f t="shared" si="150"/>
        <v>8.6042600896860932</v>
      </c>
      <c r="K653" s="271">
        <f t="shared" si="150"/>
        <v>0.11210762331839419</v>
      </c>
      <c r="L653" s="271">
        <f t="shared" si="150"/>
        <v>9.5515695067264659</v>
      </c>
      <c r="M653" s="272">
        <f t="shared" si="150"/>
        <v>20.74738415545589</v>
      </c>
      <c r="N653" s="456">
        <f t="shared" si="150"/>
        <v>0.88191330343796892</v>
      </c>
      <c r="O653" s="271">
        <f t="shared" si="150"/>
        <v>5.3491351697629597</v>
      </c>
      <c r="P653" s="271">
        <f t="shared" si="150"/>
        <v>9.237668161434982</v>
      </c>
      <c r="Q653" s="271">
        <f t="shared" si="150"/>
        <v>0.78475336322870248</v>
      </c>
      <c r="R653" s="271">
        <f t="shared" si="150"/>
        <v>7.907324364723479</v>
      </c>
      <c r="S653" s="271">
        <f t="shared" si="150"/>
        <v>15.260650224215254</v>
      </c>
      <c r="T653" s="273">
        <f t="shared" si="150"/>
        <v>7.2595138804068853</v>
      </c>
    </row>
    <row r="654" spans="1:23" s="517" customFormat="1" ht="12" customHeight="1" thickBot="1" x14ac:dyDescent="0.25">
      <c r="A654" s="226" t="s">
        <v>27</v>
      </c>
      <c r="B654" s="479">
        <f t="shared" ref="B654:T654" si="151">B650-B637</f>
        <v>91.33333333333303</v>
      </c>
      <c r="C654" s="480">
        <f t="shared" si="151"/>
        <v>75.784313725490392</v>
      </c>
      <c r="D654" s="480">
        <f t="shared" si="151"/>
        <v>55.137254901960659</v>
      </c>
      <c r="E654" s="480">
        <f t="shared" si="151"/>
        <v>-198.61111111111131</v>
      </c>
      <c r="F654" s="480">
        <f t="shared" si="151"/>
        <v>96.901960784313815</v>
      </c>
      <c r="G654" s="481">
        <f t="shared" si="151"/>
        <v>-192.66666666666697</v>
      </c>
      <c r="H654" s="479">
        <f t="shared" si="151"/>
        <v>150</v>
      </c>
      <c r="I654" s="480">
        <f t="shared" si="151"/>
        <v>103.25</v>
      </c>
      <c r="J654" s="480">
        <f t="shared" si="151"/>
        <v>-20.535714285714675</v>
      </c>
      <c r="K654" s="480">
        <f t="shared" si="151"/>
        <v>-233.57142857142844</v>
      </c>
      <c r="L654" s="480">
        <f t="shared" si="151"/>
        <v>37.25</v>
      </c>
      <c r="M654" s="481">
        <f t="shared" si="151"/>
        <v>38</v>
      </c>
      <c r="N654" s="482">
        <f t="shared" si="151"/>
        <v>236.66666666666606</v>
      </c>
      <c r="O654" s="480">
        <f t="shared" si="151"/>
        <v>-49.428571428571558</v>
      </c>
      <c r="P654" s="480">
        <f t="shared" si="151"/>
        <v>57</v>
      </c>
      <c r="Q654" s="480">
        <f t="shared" si="151"/>
        <v>-660.71428571428532</v>
      </c>
      <c r="R654" s="480">
        <f t="shared" si="151"/>
        <v>-82</v>
      </c>
      <c r="S654" s="480">
        <f t="shared" si="151"/>
        <v>-154.04166666666697</v>
      </c>
      <c r="T654" s="483">
        <f t="shared" si="151"/>
        <v>-5.6374456397343238</v>
      </c>
    </row>
    <row r="655" spans="1:23" s="517" customFormat="1" ht="12" customHeight="1" x14ac:dyDescent="0.2">
      <c r="A655" s="308" t="s">
        <v>52</v>
      </c>
      <c r="B655" s="280">
        <v>55</v>
      </c>
      <c r="C655" s="281">
        <v>57</v>
      </c>
      <c r="D655" s="281">
        <v>57</v>
      </c>
      <c r="E655" s="281">
        <v>15</v>
      </c>
      <c r="F655" s="281">
        <v>56</v>
      </c>
      <c r="G655" s="282">
        <v>57</v>
      </c>
      <c r="H655" s="280">
        <v>55</v>
      </c>
      <c r="I655" s="281">
        <v>56</v>
      </c>
      <c r="J655" s="281">
        <v>56</v>
      </c>
      <c r="K655" s="281">
        <v>12</v>
      </c>
      <c r="L655" s="281">
        <v>56</v>
      </c>
      <c r="M655" s="282">
        <v>56</v>
      </c>
      <c r="N655" s="458">
        <v>55</v>
      </c>
      <c r="O655" s="281">
        <v>56</v>
      </c>
      <c r="P655" s="281">
        <v>57</v>
      </c>
      <c r="Q655" s="281">
        <v>15</v>
      </c>
      <c r="R655" s="281">
        <v>56</v>
      </c>
      <c r="S655" s="328">
        <v>58</v>
      </c>
      <c r="T655" s="329">
        <f>SUM(B655:S655)</f>
        <v>885</v>
      </c>
      <c r="U655" s="517" t="s">
        <v>56</v>
      </c>
      <c r="V655" s="330">
        <f>T642-T655</f>
        <v>2</v>
      </c>
      <c r="W655" s="331">
        <f>V655/T642</f>
        <v>2.2547914317925591E-3</v>
      </c>
    </row>
    <row r="656" spans="1:23" s="517" customFormat="1" ht="12" customHeight="1" x14ac:dyDescent="0.2">
      <c r="A656" s="308" t="s">
        <v>28</v>
      </c>
      <c r="B656" s="231">
        <v>145</v>
      </c>
      <c r="C656" s="289">
        <v>144.5</v>
      </c>
      <c r="D656" s="289">
        <v>143.5</v>
      </c>
      <c r="E656" s="289">
        <v>144.5</v>
      </c>
      <c r="F656" s="289">
        <v>143.5</v>
      </c>
      <c r="G656" s="232">
        <v>141.5</v>
      </c>
      <c r="H656" s="231">
        <v>143</v>
      </c>
      <c r="I656" s="289">
        <v>142.5</v>
      </c>
      <c r="J656" s="289">
        <v>141</v>
      </c>
      <c r="K656" s="289">
        <v>144</v>
      </c>
      <c r="L656" s="289">
        <v>141.5</v>
      </c>
      <c r="M656" s="232">
        <v>140.5</v>
      </c>
      <c r="N656" s="459">
        <v>145</v>
      </c>
      <c r="O656" s="289">
        <v>144</v>
      </c>
      <c r="P656" s="289">
        <v>143.5</v>
      </c>
      <c r="Q656" s="289">
        <v>145.5</v>
      </c>
      <c r="R656" s="289">
        <v>141</v>
      </c>
      <c r="S656" s="289">
        <v>141</v>
      </c>
      <c r="T656" s="235"/>
      <c r="U656" s="517" t="s">
        <v>57</v>
      </c>
      <c r="V656" s="517">
        <v>141.76</v>
      </c>
    </row>
    <row r="657" spans="1:23" s="517" customFormat="1" ht="12" customHeight="1" thickBot="1" x14ac:dyDescent="0.25">
      <c r="A657" s="311" t="s">
        <v>26</v>
      </c>
      <c r="B657" s="229">
        <f t="shared" ref="B657:S657" si="152">B656-B643</f>
        <v>1</v>
      </c>
      <c r="C657" s="230">
        <f t="shared" si="152"/>
        <v>1</v>
      </c>
      <c r="D657" s="230">
        <f t="shared" si="152"/>
        <v>1</v>
      </c>
      <c r="E657" s="230">
        <f t="shared" si="152"/>
        <v>1</v>
      </c>
      <c r="F657" s="230">
        <f t="shared" si="152"/>
        <v>1</v>
      </c>
      <c r="G657" s="466">
        <f t="shared" si="152"/>
        <v>1</v>
      </c>
      <c r="H657" s="229">
        <f t="shared" si="152"/>
        <v>1</v>
      </c>
      <c r="I657" s="230">
        <f t="shared" si="152"/>
        <v>1</v>
      </c>
      <c r="J657" s="230">
        <f t="shared" si="152"/>
        <v>1</v>
      </c>
      <c r="K657" s="230">
        <f t="shared" si="152"/>
        <v>1.5</v>
      </c>
      <c r="L657" s="230">
        <f t="shared" si="152"/>
        <v>1</v>
      </c>
      <c r="M657" s="466">
        <f t="shared" si="152"/>
        <v>1</v>
      </c>
      <c r="N657" s="460">
        <f t="shared" si="152"/>
        <v>1</v>
      </c>
      <c r="O657" s="230">
        <f t="shared" si="152"/>
        <v>1</v>
      </c>
      <c r="P657" s="230">
        <f t="shared" si="152"/>
        <v>1</v>
      </c>
      <c r="Q657" s="230">
        <f t="shared" si="152"/>
        <v>2</v>
      </c>
      <c r="R657" s="230">
        <f t="shared" si="152"/>
        <v>1</v>
      </c>
      <c r="S657" s="230">
        <f t="shared" si="152"/>
        <v>1</v>
      </c>
      <c r="T657" s="236"/>
      <c r="U657" s="517" t="s">
        <v>26</v>
      </c>
      <c r="V657" s="517">
        <f>V656-V643</f>
        <v>0</v>
      </c>
    </row>
    <row r="658" spans="1:23" x14ac:dyDescent="0.2">
      <c r="C658" s="518"/>
      <c r="D658" s="518"/>
      <c r="E658" s="518"/>
      <c r="F658" s="518"/>
      <c r="G658" s="518"/>
      <c r="H658" s="518"/>
      <c r="I658" s="518"/>
      <c r="J658" s="518"/>
      <c r="K658" s="518"/>
      <c r="L658" s="518"/>
      <c r="M658" s="518"/>
      <c r="N658" s="518"/>
      <c r="O658" s="518"/>
      <c r="P658" s="518"/>
      <c r="Q658" s="518"/>
      <c r="R658" s="518"/>
      <c r="S658" s="518"/>
    </row>
    <row r="659" spans="1:23" ht="13.5" thickBot="1" x14ac:dyDescent="0.25"/>
    <row r="660" spans="1:23" s="519" customFormat="1" ht="12" customHeight="1" thickBot="1" x14ac:dyDescent="0.25">
      <c r="A660" s="295" t="s">
        <v>177</v>
      </c>
      <c r="B660" s="539" t="s">
        <v>53</v>
      </c>
      <c r="C660" s="540"/>
      <c r="D660" s="540"/>
      <c r="E660" s="540"/>
      <c r="F660" s="540"/>
      <c r="G660" s="541"/>
      <c r="H660" s="539" t="s">
        <v>53</v>
      </c>
      <c r="I660" s="540"/>
      <c r="J660" s="540"/>
      <c r="K660" s="540"/>
      <c r="L660" s="540"/>
      <c r="M660" s="541"/>
      <c r="N660" s="539" t="s">
        <v>53</v>
      </c>
      <c r="O660" s="540"/>
      <c r="P660" s="540"/>
      <c r="Q660" s="540"/>
      <c r="R660" s="540"/>
      <c r="S660" s="541"/>
      <c r="T660" s="313" t="s">
        <v>0</v>
      </c>
    </row>
    <row r="661" spans="1:23" s="519" customFormat="1" ht="12" customHeight="1" x14ac:dyDescent="0.2">
      <c r="A661" s="226" t="s">
        <v>54</v>
      </c>
      <c r="B661" s="315">
        <v>1</v>
      </c>
      <c r="C661" s="451">
        <v>2</v>
      </c>
      <c r="D661" s="451">
        <v>3</v>
      </c>
      <c r="E661" s="451">
        <v>4</v>
      </c>
      <c r="F661" s="451">
        <v>5</v>
      </c>
      <c r="G661" s="461">
        <v>6</v>
      </c>
      <c r="H661" s="315">
        <v>7</v>
      </c>
      <c r="I661" s="451">
        <v>8</v>
      </c>
      <c r="J661" s="451">
        <v>9</v>
      </c>
      <c r="K661" s="451">
        <v>10</v>
      </c>
      <c r="L661" s="451">
        <v>11</v>
      </c>
      <c r="M661" s="461">
        <v>12</v>
      </c>
      <c r="N661" s="451">
        <v>13</v>
      </c>
      <c r="O661" s="451">
        <v>14</v>
      </c>
      <c r="P661" s="451">
        <v>15</v>
      </c>
      <c r="Q661" s="451">
        <v>16</v>
      </c>
      <c r="R661" s="451">
        <v>17</v>
      </c>
      <c r="S661" s="451">
        <v>18</v>
      </c>
      <c r="T661" s="237"/>
    </row>
    <row r="662" spans="1:23" s="519" customFormat="1" ht="12" customHeight="1" x14ac:dyDescent="0.2">
      <c r="A662" s="301" t="s">
        <v>3</v>
      </c>
      <c r="B662" s="253">
        <v>4475</v>
      </c>
      <c r="C662" s="254">
        <v>4475</v>
      </c>
      <c r="D662" s="254">
        <v>4475</v>
      </c>
      <c r="E662" s="254">
        <v>4475</v>
      </c>
      <c r="F662" s="254">
        <v>4475</v>
      </c>
      <c r="G662" s="254">
        <v>4475</v>
      </c>
      <c r="H662" s="253">
        <v>4475</v>
      </c>
      <c r="I662" s="467">
        <v>4475</v>
      </c>
      <c r="J662" s="467">
        <v>4475</v>
      </c>
      <c r="K662" s="254">
        <v>4475</v>
      </c>
      <c r="L662" s="254">
        <v>4475</v>
      </c>
      <c r="M662" s="255">
        <v>4475</v>
      </c>
      <c r="N662" s="253">
        <v>4475</v>
      </c>
      <c r="O662" s="254">
        <v>4475</v>
      </c>
      <c r="P662" s="254">
        <v>4475</v>
      </c>
      <c r="Q662" s="254">
        <v>4475</v>
      </c>
      <c r="R662" s="254">
        <v>4475</v>
      </c>
      <c r="S662" s="254">
        <v>4475</v>
      </c>
      <c r="T662" s="256">
        <v>4475</v>
      </c>
    </row>
    <row r="663" spans="1:23" s="519" customFormat="1" ht="12" customHeight="1" x14ac:dyDescent="0.2">
      <c r="A663" s="303" t="s">
        <v>6</v>
      </c>
      <c r="B663" s="258">
        <v>4438</v>
      </c>
      <c r="C663" s="259">
        <v>4574.2857142857147</v>
      </c>
      <c r="D663" s="259">
        <v>4688.5714285714284</v>
      </c>
      <c r="E663" s="259">
        <v>4872.8571428571431</v>
      </c>
      <c r="F663" s="259">
        <v>4858.75</v>
      </c>
      <c r="G663" s="259">
        <v>5253.5294117647063</v>
      </c>
      <c r="H663" s="258">
        <v>4649.375</v>
      </c>
      <c r="I663" s="468">
        <v>4700</v>
      </c>
      <c r="J663" s="468">
        <v>4823.125</v>
      </c>
      <c r="K663" s="259">
        <v>4684</v>
      </c>
      <c r="L663" s="259">
        <v>4863.125</v>
      </c>
      <c r="M663" s="260">
        <v>5214.666666666667</v>
      </c>
      <c r="N663" s="258">
        <v>4452.666666666667</v>
      </c>
      <c r="O663" s="259">
        <v>4650.666666666667</v>
      </c>
      <c r="P663" s="259">
        <v>4852.5</v>
      </c>
      <c r="Q663" s="259">
        <v>5471.4285714285716</v>
      </c>
      <c r="R663" s="259">
        <v>4823.333333333333</v>
      </c>
      <c r="S663" s="259">
        <v>5348.666666666667</v>
      </c>
      <c r="T663" s="261">
        <v>4834.76</v>
      </c>
    </row>
    <row r="664" spans="1:23" s="519" customFormat="1" ht="12" customHeight="1" x14ac:dyDescent="0.2">
      <c r="A664" s="226" t="s">
        <v>7</v>
      </c>
      <c r="B664" s="262">
        <v>100</v>
      </c>
      <c r="C664" s="263">
        <v>92.857142857142861</v>
      </c>
      <c r="D664" s="263">
        <v>92.857142857142861</v>
      </c>
      <c r="E664" s="263">
        <v>85.714285714285708</v>
      </c>
      <c r="F664" s="263">
        <v>93.75</v>
      </c>
      <c r="G664" s="263">
        <v>94.117647058823536</v>
      </c>
      <c r="H664" s="262">
        <v>81.25</v>
      </c>
      <c r="I664" s="469">
        <v>93.75</v>
      </c>
      <c r="J664" s="469">
        <v>100</v>
      </c>
      <c r="K664" s="469">
        <v>40</v>
      </c>
      <c r="L664" s="469">
        <v>93.75</v>
      </c>
      <c r="M664" s="264">
        <v>86.666666666666671</v>
      </c>
      <c r="N664" s="262">
        <v>86.666666666666671</v>
      </c>
      <c r="O664" s="263">
        <v>93.333333333333329</v>
      </c>
      <c r="P664" s="263">
        <v>100</v>
      </c>
      <c r="Q664" s="263">
        <v>100</v>
      </c>
      <c r="R664" s="263">
        <v>93.333333333333329</v>
      </c>
      <c r="S664" s="263">
        <v>73.333333333333329</v>
      </c>
      <c r="T664" s="265">
        <v>76.8</v>
      </c>
    </row>
    <row r="665" spans="1:23" s="519" customFormat="1" ht="12" customHeight="1" x14ac:dyDescent="0.2">
      <c r="A665" s="226" t="s">
        <v>8</v>
      </c>
      <c r="B665" s="266">
        <v>4.2164404292802403E-2</v>
      </c>
      <c r="C665" s="267">
        <v>5.3496273286276506E-2</v>
      </c>
      <c r="D665" s="267">
        <v>5.5135830501866538E-2</v>
      </c>
      <c r="E665" s="267">
        <v>6.0508012117503826E-2</v>
      </c>
      <c r="F665" s="267">
        <v>4.888291602079517E-2</v>
      </c>
      <c r="G665" s="267">
        <v>6.4132651912372385E-2</v>
      </c>
      <c r="H665" s="266">
        <v>7.3583224154774404E-2</v>
      </c>
      <c r="I665" s="455">
        <v>5.0141267162912631E-2</v>
      </c>
      <c r="J665" s="455">
        <v>4.3544670784948968E-2</v>
      </c>
      <c r="K665" s="267">
        <v>9.7232760563554455E-2</v>
      </c>
      <c r="L665" s="267">
        <v>4.2749831406293355E-2</v>
      </c>
      <c r="M665" s="268">
        <v>7.1594769308625919E-2</v>
      </c>
      <c r="N665" s="266">
        <v>6.6377127126802465E-2</v>
      </c>
      <c r="O665" s="267">
        <v>6.2789969962043266E-2</v>
      </c>
      <c r="P665" s="267">
        <v>2.5391492076973946E-2</v>
      </c>
      <c r="Q665" s="267">
        <v>6.124705316655181E-2</v>
      </c>
      <c r="R665" s="267">
        <v>5.5917275881108432E-2</v>
      </c>
      <c r="S665" s="267">
        <v>8.3970556779117869E-2</v>
      </c>
      <c r="T665" s="269">
        <v>8.2745611818324419E-2</v>
      </c>
    </row>
    <row r="666" spans="1:23" s="519" customFormat="1" ht="12" customHeight="1" x14ac:dyDescent="0.2">
      <c r="A666" s="303" t="s">
        <v>1</v>
      </c>
      <c r="B666" s="270">
        <f t="shared" ref="B666:T666" si="153">B663/B662*100-100</f>
        <v>-0.8268156424581008</v>
      </c>
      <c r="C666" s="271">
        <f t="shared" si="153"/>
        <v>2.2186751795690469</v>
      </c>
      <c r="D666" s="271">
        <f t="shared" si="153"/>
        <v>4.7725458898643325</v>
      </c>
      <c r="E666" s="271">
        <f t="shared" si="153"/>
        <v>8.8906624102154979</v>
      </c>
      <c r="F666" s="271">
        <f t="shared" si="153"/>
        <v>8.5754189944134112</v>
      </c>
      <c r="G666" s="272">
        <f t="shared" si="153"/>
        <v>17.39730529083144</v>
      </c>
      <c r="H666" s="270">
        <f t="shared" si="153"/>
        <v>3.8966480446927392</v>
      </c>
      <c r="I666" s="271">
        <f t="shared" si="153"/>
        <v>5.0279329608938497</v>
      </c>
      <c r="J666" s="271">
        <f t="shared" si="153"/>
        <v>7.7793296089385393</v>
      </c>
      <c r="K666" s="271">
        <f t="shared" si="153"/>
        <v>4.6703910614525057</v>
      </c>
      <c r="L666" s="271">
        <f t="shared" si="153"/>
        <v>8.6731843575418992</v>
      </c>
      <c r="M666" s="272">
        <f t="shared" si="153"/>
        <v>16.528864059590333</v>
      </c>
      <c r="N666" s="456">
        <f t="shared" si="153"/>
        <v>-0.49906890130353077</v>
      </c>
      <c r="O666" s="271">
        <f t="shared" si="153"/>
        <v>3.9255121042830723</v>
      </c>
      <c r="P666" s="271">
        <f t="shared" si="153"/>
        <v>8.4357541899441344</v>
      </c>
      <c r="Q666" s="271">
        <f t="shared" si="153"/>
        <v>22.266560255387063</v>
      </c>
      <c r="R666" s="271">
        <f t="shared" si="153"/>
        <v>7.7839851024208428</v>
      </c>
      <c r="S666" s="271">
        <f t="shared" si="153"/>
        <v>19.52327746741156</v>
      </c>
      <c r="T666" s="273">
        <f t="shared" si="153"/>
        <v>8.0393296089385586</v>
      </c>
    </row>
    <row r="667" spans="1:23" s="519" customFormat="1" ht="12" customHeight="1" thickBot="1" x14ac:dyDescent="0.25">
      <c r="A667" s="226" t="s">
        <v>27</v>
      </c>
      <c r="B667" s="479">
        <f t="shared" ref="B667:T667" si="154">B663-B650</f>
        <v>-57.33333333333303</v>
      </c>
      <c r="C667" s="480">
        <f t="shared" si="154"/>
        <v>-157.38095238095229</v>
      </c>
      <c r="D667" s="480">
        <f t="shared" si="154"/>
        <v>-30.095238095238528</v>
      </c>
      <c r="E667" s="480">
        <f t="shared" si="154"/>
        <v>243.96825396825443</v>
      </c>
      <c r="F667" s="480">
        <f t="shared" si="154"/>
        <v>50.08333333333303</v>
      </c>
      <c r="G667" s="481">
        <f t="shared" si="154"/>
        <v>321.52941176470631</v>
      </c>
      <c r="H667" s="479">
        <f t="shared" si="154"/>
        <v>-40.625</v>
      </c>
      <c r="I667" s="480">
        <f t="shared" si="154"/>
        <v>18.75</v>
      </c>
      <c r="J667" s="480">
        <f t="shared" si="154"/>
        <v>-20.625</v>
      </c>
      <c r="K667" s="480">
        <f t="shared" si="154"/>
        <v>219</v>
      </c>
      <c r="L667" s="480">
        <f t="shared" si="154"/>
        <v>-22.875</v>
      </c>
      <c r="M667" s="481">
        <f t="shared" si="154"/>
        <v>-170.66666666666606</v>
      </c>
      <c r="N667" s="482">
        <f t="shared" si="154"/>
        <v>-46.66666666666606</v>
      </c>
      <c r="O667" s="480">
        <f t="shared" si="154"/>
        <v>-47.904761904761472</v>
      </c>
      <c r="P667" s="480">
        <f t="shared" si="154"/>
        <v>-19.5</v>
      </c>
      <c r="Q667" s="480">
        <f t="shared" si="154"/>
        <v>976.42857142857156</v>
      </c>
      <c r="R667" s="480">
        <f t="shared" si="154"/>
        <v>10.66666666666606</v>
      </c>
      <c r="S667" s="480">
        <f t="shared" si="154"/>
        <v>208.04166666666697</v>
      </c>
      <c r="T667" s="483">
        <f t="shared" si="154"/>
        <v>50.985680933852564</v>
      </c>
    </row>
    <row r="668" spans="1:23" s="519" customFormat="1" ht="12" customHeight="1" x14ac:dyDescent="0.2">
      <c r="A668" s="308" t="s">
        <v>52</v>
      </c>
      <c r="B668" s="280">
        <v>55</v>
      </c>
      <c r="C668" s="281">
        <v>57</v>
      </c>
      <c r="D668" s="281">
        <v>57</v>
      </c>
      <c r="E668" s="281">
        <v>15</v>
      </c>
      <c r="F668" s="281">
        <v>56</v>
      </c>
      <c r="G668" s="282">
        <v>57</v>
      </c>
      <c r="H668" s="280">
        <v>55</v>
      </c>
      <c r="I668" s="281">
        <v>56</v>
      </c>
      <c r="J668" s="281">
        <v>56</v>
      </c>
      <c r="K668" s="281">
        <v>12</v>
      </c>
      <c r="L668" s="281">
        <v>56</v>
      </c>
      <c r="M668" s="282">
        <v>56</v>
      </c>
      <c r="N668" s="458">
        <v>55</v>
      </c>
      <c r="O668" s="281">
        <v>56</v>
      </c>
      <c r="P668" s="281">
        <v>57</v>
      </c>
      <c r="Q668" s="281">
        <v>15</v>
      </c>
      <c r="R668" s="281">
        <v>56</v>
      </c>
      <c r="S668" s="328">
        <v>58</v>
      </c>
      <c r="T668" s="329">
        <f>SUM(B668:S668)</f>
        <v>885</v>
      </c>
      <c r="U668" s="519" t="s">
        <v>56</v>
      </c>
      <c r="V668" s="330">
        <f>T655-T668</f>
        <v>0</v>
      </c>
      <c r="W668" s="331">
        <f>V668/T655</f>
        <v>0</v>
      </c>
    </row>
    <row r="669" spans="1:23" s="519" customFormat="1" ht="12" customHeight="1" x14ac:dyDescent="0.2">
      <c r="A669" s="308" t="s">
        <v>28</v>
      </c>
      <c r="B669" s="231">
        <v>145</v>
      </c>
      <c r="C669" s="289">
        <v>144.5</v>
      </c>
      <c r="D669" s="289">
        <v>143.5</v>
      </c>
      <c r="E669" s="289">
        <v>144.5</v>
      </c>
      <c r="F669" s="289">
        <v>143.5</v>
      </c>
      <c r="G669" s="232">
        <v>141.5</v>
      </c>
      <c r="H669" s="231">
        <v>143</v>
      </c>
      <c r="I669" s="289">
        <v>142.5</v>
      </c>
      <c r="J669" s="289">
        <v>141</v>
      </c>
      <c r="K669" s="289">
        <v>144</v>
      </c>
      <c r="L669" s="289">
        <v>141.5</v>
      </c>
      <c r="M669" s="232">
        <v>140.5</v>
      </c>
      <c r="N669" s="459">
        <v>145</v>
      </c>
      <c r="O669" s="289">
        <v>144</v>
      </c>
      <c r="P669" s="289">
        <v>143.5</v>
      </c>
      <c r="Q669" s="289">
        <v>145.5</v>
      </c>
      <c r="R669" s="289">
        <v>141</v>
      </c>
      <c r="S669" s="289">
        <v>141</v>
      </c>
      <c r="T669" s="235"/>
      <c r="U669" s="519" t="s">
        <v>57</v>
      </c>
      <c r="V669" s="519">
        <v>142.78</v>
      </c>
    </row>
    <row r="670" spans="1:23" s="519" customFormat="1" ht="12" customHeight="1" thickBot="1" x14ac:dyDescent="0.25">
      <c r="A670" s="311" t="s">
        <v>26</v>
      </c>
      <c r="B670" s="229">
        <f t="shared" ref="B670:S670" si="155">B669-B656</f>
        <v>0</v>
      </c>
      <c r="C670" s="230">
        <f t="shared" si="155"/>
        <v>0</v>
      </c>
      <c r="D670" s="230">
        <f t="shared" si="155"/>
        <v>0</v>
      </c>
      <c r="E670" s="230">
        <f t="shared" si="155"/>
        <v>0</v>
      </c>
      <c r="F670" s="230">
        <f t="shared" si="155"/>
        <v>0</v>
      </c>
      <c r="G670" s="466">
        <f t="shared" si="155"/>
        <v>0</v>
      </c>
      <c r="H670" s="229">
        <f t="shared" si="155"/>
        <v>0</v>
      </c>
      <c r="I670" s="230">
        <f t="shared" si="155"/>
        <v>0</v>
      </c>
      <c r="J670" s="230">
        <f t="shared" si="155"/>
        <v>0</v>
      </c>
      <c r="K670" s="230">
        <f t="shared" si="155"/>
        <v>0</v>
      </c>
      <c r="L670" s="230">
        <f t="shared" si="155"/>
        <v>0</v>
      </c>
      <c r="M670" s="466">
        <f t="shared" si="155"/>
        <v>0</v>
      </c>
      <c r="N670" s="460">
        <f t="shared" si="155"/>
        <v>0</v>
      </c>
      <c r="O670" s="230">
        <f t="shared" si="155"/>
        <v>0</v>
      </c>
      <c r="P670" s="230">
        <f t="shared" si="155"/>
        <v>0</v>
      </c>
      <c r="Q670" s="230">
        <f t="shared" si="155"/>
        <v>0</v>
      </c>
      <c r="R670" s="230">
        <f t="shared" si="155"/>
        <v>0</v>
      </c>
      <c r="S670" s="230">
        <f t="shared" si="155"/>
        <v>0</v>
      </c>
      <c r="T670" s="236"/>
      <c r="U670" s="519" t="s">
        <v>26</v>
      </c>
      <c r="V670" s="519">
        <f>V669-V656</f>
        <v>1.0200000000000102</v>
      </c>
    </row>
    <row r="672" spans="1:23" ht="13.5" thickBot="1" x14ac:dyDescent="0.25"/>
    <row r="673" spans="1:23" s="520" customFormat="1" ht="12" customHeight="1" thickBot="1" x14ac:dyDescent="0.25">
      <c r="A673" s="295" t="s">
        <v>178</v>
      </c>
      <c r="B673" s="539" t="s">
        <v>53</v>
      </c>
      <c r="C673" s="540"/>
      <c r="D673" s="540"/>
      <c r="E673" s="540"/>
      <c r="F673" s="540"/>
      <c r="G673" s="541"/>
      <c r="H673" s="539" t="s">
        <v>53</v>
      </c>
      <c r="I673" s="540"/>
      <c r="J673" s="540"/>
      <c r="K673" s="540"/>
      <c r="L673" s="540"/>
      <c r="M673" s="541"/>
      <c r="N673" s="539" t="s">
        <v>53</v>
      </c>
      <c r="O673" s="540"/>
      <c r="P673" s="540"/>
      <c r="Q673" s="540"/>
      <c r="R673" s="540"/>
      <c r="S673" s="541"/>
      <c r="T673" s="313" t="s">
        <v>0</v>
      </c>
    </row>
    <row r="674" spans="1:23" s="520" customFormat="1" ht="12" customHeight="1" x14ac:dyDescent="0.2">
      <c r="A674" s="226" t="s">
        <v>54</v>
      </c>
      <c r="B674" s="315">
        <v>1</v>
      </c>
      <c r="C674" s="451">
        <v>2</v>
      </c>
      <c r="D674" s="451">
        <v>3</v>
      </c>
      <c r="E674" s="451">
        <v>4</v>
      </c>
      <c r="F674" s="451">
        <v>5</v>
      </c>
      <c r="G674" s="461">
        <v>6</v>
      </c>
      <c r="H674" s="315">
        <v>7</v>
      </c>
      <c r="I674" s="451">
        <v>8</v>
      </c>
      <c r="J674" s="451">
        <v>9</v>
      </c>
      <c r="K674" s="451">
        <v>10</v>
      </c>
      <c r="L674" s="451">
        <v>11</v>
      </c>
      <c r="M674" s="461">
        <v>12</v>
      </c>
      <c r="N674" s="451">
        <v>13</v>
      </c>
      <c r="O674" s="451">
        <v>14</v>
      </c>
      <c r="P674" s="451">
        <v>15</v>
      </c>
      <c r="Q674" s="451">
        <v>16</v>
      </c>
      <c r="R674" s="451">
        <v>17</v>
      </c>
      <c r="S674" s="451">
        <v>18</v>
      </c>
      <c r="T674" s="237"/>
    </row>
    <row r="675" spans="1:23" s="520" customFormat="1" ht="12" customHeight="1" x14ac:dyDescent="0.2">
      <c r="A675" s="301" t="s">
        <v>3</v>
      </c>
      <c r="B675" s="253">
        <v>4490</v>
      </c>
      <c r="C675" s="254">
        <v>4490</v>
      </c>
      <c r="D675" s="254">
        <v>4490</v>
      </c>
      <c r="E675" s="254">
        <v>4490</v>
      </c>
      <c r="F675" s="254">
        <v>4490</v>
      </c>
      <c r="G675" s="254">
        <v>4490</v>
      </c>
      <c r="H675" s="253">
        <v>4490</v>
      </c>
      <c r="I675" s="467">
        <v>4490</v>
      </c>
      <c r="J675" s="467">
        <v>4490</v>
      </c>
      <c r="K675" s="254">
        <v>4490</v>
      </c>
      <c r="L675" s="254">
        <v>4490</v>
      </c>
      <c r="M675" s="255">
        <v>4490</v>
      </c>
      <c r="N675" s="253">
        <v>4490</v>
      </c>
      <c r="O675" s="254">
        <v>4490</v>
      </c>
      <c r="P675" s="254">
        <v>4490</v>
      </c>
      <c r="Q675" s="254">
        <v>4490</v>
      </c>
      <c r="R675" s="254">
        <v>4490</v>
      </c>
      <c r="S675" s="254">
        <v>4490</v>
      </c>
      <c r="T675" s="256">
        <v>4490</v>
      </c>
    </row>
    <row r="676" spans="1:23" s="520" customFormat="1" ht="12" customHeight="1" x14ac:dyDescent="0.2">
      <c r="A676" s="303" t="s">
        <v>6</v>
      </c>
      <c r="B676" s="258">
        <v>4450.666666666667</v>
      </c>
      <c r="C676" s="259">
        <v>4642.9411764705883</v>
      </c>
      <c r="D676" s="259">
        <v>4693.75</v>
      </c>
      <c r="E676" s="259">
        <v>4735.7142857142853</v>
      </c>
      <c r="F676" s="259">
        <v>4724.1176470588234</v>
      </c>
      <c r="G676" s="259">
        <v>5085.5555555555557</v>
      </c>
      <c r="H676" s="258">
        <v>4690.666666666667</v>
      </c>
      <c r="I676" s="468">
        <v>4625.5555555555557</v>
      </c>
      <c r="J676" s="468">
        <v>4920.666666666667</v>
      </c>
      <c r="K676" s="259">
        <v>4942.2222222222226</v>
      </c>
      <c r="L676" s="259">
        <v>4848.125</v>
      </c>
      <c r="M676" s="260">
        <v>5336.4285714285716</v>
      </c>
      <c r="N676" s="258">
        <v>4544</v>
      </c>
      <c r="O676" s="259">
        <v>4658.181818181818</v>
      </c>
      <c r="P676" s="259">
        <v>4688.125</v>
      </c>
      <c r="Q676" s="259">
        <v>5006.25</v>
      </c>
      <c r="R676" s="259">
        <v>4862.8571428571431</v>
      </c>
      <c r="S676" s="259">
        <v>5383.125</v>
      </c>
      <c r="T676" s="261">
        <v>4819.6498054474705</v>
      </c>
    </row>
    <row r="677" spans="1:23" s="520" customFormat="1" ht="12" customHeight="1" x14ac:dyDescent="0.2">
      <c r="A677" s="226" t="s">
        <v>7</v>
      </c>
      <c r="B677" s="262">
        <v>100</v>
      </c>
      <c r="C677" s="263">
        <v>100</v>
      </c>
      <c r="D677" s="263">
        <v>87.5</v>
      </c>
      <c r="E677" s="263">
        <v>85.714285714285708</v>
      </c>
      <c r="F677" s="263">
        <v>94.117647058823536</v>
      </c>
      <c r="G677" s="263">
        <v>100</v>
      </c>
      <c r="H677" s="262">
        <v>86.666666666666671</v>
      </c>
      <c r="I677" s="469">
        <v>88.888888888888886</v>
      </c>
      <c r="J677" s="469">
        <v>86.666666666666671</v>
      </c>
      <c r="K677" s="469">
        <v>77.777777777777771</v>
      </c>
      <c r="L677" s="469">
        <v>93.75</v>
      </c>
      <c r="M677" s="264">
        <v>92.857142857142861</v>
      </c>
      <c r="N677" s="262">
        <v>80</v>
      </c>
      <c r="O677" s="263">
        <v>100</v>
      </c>
      <c r="P677" s="263">
        <v>87.5</v>
      </c>
      <c r="Q677" s="263">
        <v>100</v>
      </c>
      <c r="R677" s="263">
        <v>92.857142857142861</v>
      </c>
      <c r="S677" s="263">
        <v>75</v>
      </c>
      <c r="T677" s="265">
        <v>77.431906614785987</v>
      </c>
    </row>
    <row r="678" spans="1:23" s="520" customFormat="1" ht="12" customHeight="1" x14ac:dyDescent="0.2">
      <c r="A678" s="226" t="s">
        <v>8</v>
      </c>
      <c r="B678" s="266">
        <v>4.5616985599303793E-2</v>
      </c>
      <c r="C678" s="267">
        <v>5.3612901792138019E-2</v>
      </c>
      <c r="D678" s="267">
        <v>5.7906084500138628E-2</v>
      </c>
      <c r="E678" s="267">
        <v>6.9786998447885593E-2</v>
      </c>
      <c r="F678" s="267">
        <v>4.7489020122105312E-2</v>
      </c>
      <c r="G678" s="267">
        <v>5.6327713998055827E-2</v>
      </c>
      <c r="H678" s="266">
        <v>7.1734182134336938E-2</v>
      </c>
      <c r="I678" s="455">
        <v>6.3075960667935999E-2</v>
      </c>
      <c r="J678" s="455">
        <v>4.9699181783209881E-2</v>
      </c>
      <c r="K678" s="267">
        <v>7.8948051206780029E-2</v>
      </c>
      <c r="L678" s="267">
        <v>4.1453802873079419E-2</v>
      </c>
      <c r="M678" s="268">
        <v>5.8175883853860057E-2</v>
      </c>
      <c r="N678" s="266">
        <v>7.7118068765495443E-2</v>
      </c>
      <c r="O678" s="267">
        <v>4.6502994986622456E-2</v>
      </c>
      <c r="P678" s="267">
        <v>5.5935211037810045E-2</v>
      </c>
      <c r="Q678" s="267">
        <v>3.7488955035508524E-2</v>
      </c>
      <c r="R678" s="267">
        <v>5.5356348992295218E-2</v>
      </c>
      <c r="S678" s="267">
        <v>8.1590907330853599E-2</v>
      </c>
      <c r="T678" s="269">
        <v>7.9409415696133648E-2</v>
      </c>
    </row>
    <row r="679" spans="1:23" s="520" customFormat="1" ht="12" customHeight="1" x14ac:dyDescent="0.2">
      <c r="A679" s="303" t="s">
        <v>1</v>
      </c>
      <c r="B679" s="270">
        <f t="shared" ref="B679:T679" si="156">B676/B675*100-100</f>
        <v>-0.87602078693392116</v>
      </c>
      <c r="C679" s="271">
        <f t="shared" si="156"/>
        <v>3.4062622821957405</v>
      </c>
      <c r="D679" s="271">
        <f t="shared" si="156"/>
        <v>4.5378619153674862</v>
      </c>
      <c r="E679" s="271">
        <f t="shared" si="156"/>
        <v>5.4724785237034439</v>
      </c>
      <c r="F679" s="271">
        <f t="shared" si="156"/>
        <v>5.2142014935149916</v>
      </c>
      <c r="G679" s="272">
        <f t="shared" si="156"/>
        <v>13.264043553575846</v>
      </c>
      <c r="H679" s="270">
        <f t="shared" si="156"/>
        <v>4.4691907943578428</v>
      </c>
      <c r="I679" s="271">
        <f t="shared" si="156"/>
        <v>3.0190546894333039</v>
      </c>
      <c r="J679" s="271">
        <f t="shared" si="156"/>
        <v>9.5916852264291066</v>
      </c>
      <c r="K679" s="271">
        <f t="shared" si="156"/>
        <v>10.071764414748841</v>
      </c>
      <c r="L679" s="271">
        <f t="shared" si="156"/>
        <v>7.9760579064587915</v>
      </c>
      <c r="M679" s="272">
        <f t="shared" si="156"/>
        <v>18.851415844734333</v>
      </c>
      <c r="N679" s="456">
        <f t="shared" si="156"/>
        <v>1.2026726057906529</v>
      </c>
      <c r="O679" s="271">
        <f t="shared" si="156"/>
        <v>3.7456975096173295</v>
      </c>
      <c r="P679" s="271">
        <f t="shared" si="156"/>
        <v>4.4125835189309726</v>
      </c>
      <c r="Q679" s="271">
        <f t="shared" si="156"/>
        <v>11.497772828507792</v>
      </c>
      <c r="R679" s="271">
        <f t="shared" si="156"/>
        <v>8.3041679923640004</v>
      </c>
      <c r="S679" s="271">
        <f t="shared" si="156"/>
        <v>19.891425389755014</v>
      </c>
      <c r="T679" s="273">
        <f t="shared" si="156"/>
        <v>7.3418664910349918</v>
      </c>
    </row>
    <row r="680" spans="1:23" s="520" customFormat="1" ht="12" customHeight="1" thickBot="1" x14ac:dyDescent="0.25">
      <c r="A680" s="226" t="s">
        <v>27</v>
      </c>
      <c r="B680" s="479">
        <f t="shared" ref="B680:T680" si="157">B676-B663</f>
        <v>12.66666666666697</v>
      </c>
      <c r="C680" s="480">
        <f t="shared" si="157"/>
        <v>68.655462184873613</v>
      </c>
      <c r="D680" s="480">
        <f t="shared" si="157"/>
        <v>5.1785714285715585</v>
      </c>
      <c r="E680" s="480">
        <f t="shared" si="157"/>
        <v>-137.14285714285779</v>
      </c>
      <c r="F680" s="480">
        <f t="shared" si="157"/>
        <v>-134.63235294117658</v>
      </c>
      <c r="G680" s="481">
        <f t="shared" si="157"/>
        <v>-167.97385620915065</v>
      </c>
      <c r="H680" s="479">
        <f t="shared" si="157"/>
        <v>41.29166666666697</v>
      </c>
      <c r="I680" s="480">
        <f t="shared" si="157"/>
        <v>-74.444444444444343</v>
      </c>
      <c r="J680" s="480">
        <f t="shared" si="157"/>
        <v>97.54166666666697</v>
      </c>
      <c r="K680" s="480">
        <f t="shared" si="157"/>
        <v>258.22222222222263</v>
      </c>
      <c r="L680" s="480">
        <f t="shared" si="157"/>
        <v>-15</v>
      </c>
      <c r="M680" s="481">
        <f t="shared" si="157"/>
        <v>121.76190476190459</v>
      </c>
      <c r="N680" s="482">
        <f t="shared" si="157"/>
        <v>91.33333333333303</v>
      </c>
      <c r="O680" s="480">
        <f t="shared" si="157"/>
        <v>7.5151515151510466</v>
      </c>
      <c r="P680" s="480">
        <f t="shared" si="157"/>
        <v>-164.375</v>
      </c>
      <c r="Q680" s="480">
        <f t="shared" si="157"/>
        <v>-465.17857142857156</v>
      </c>
      <c r="R680" s="480">
        <f t="shared" si="157"/>
        <v>39.523809523810087</v>
      </c>
      <c r="S680" s="480">
        <f t="shared" si="157"/>
        <v>34.45833333333303</v>
      </c>
      <c r="T680" s="483">
        <f t="shared" si="157"/>
        <v>-15.11019455252972</v>
      </c>
    </row>
    <row r="681" spans="1:23" s="520" customFormat="1" ht="12" customHeight="1" x14ac:dyDescent="0.2">
      <c r="A681" s="308" t="s">
        <v>52</v>
      </c>
      <c r="B681" s="280">
        <v>55</v>
      </c>
      <c r="C681" s="281">
        <v>57</v>
      </c>
      <c r="D681" s="281">
        <v>57</v>
      </c>
      <c r="E681" s="281">
        <v>14</v>
      </c>
      <c r="F681" s="281">
        <v>56</v>
      </c>
      <c r="G681" s="282">
        <v>57</v>
      </c>
      <c r="H681" s="280">
        <v>55</v>
      </c>
      <c r="I681" s="281">
        <v>56</v>
      </c>
      <c r="J681" s="281">
        <v>56</v>
      </c>
      <c r="K681" s="281">
        <v>12</v>
      </c>
      <c r="L681" s="281">
        <v>55</v>
      </c>
      <c r="M681" s="282">
        <v>56</v>
      </c>
      <c r="N681" s="458">
        <v>55</v>
      </c>
      <c r="O681" s="281">
        <v>56</v>
      </c>
      <c r="P681" s="281">
        <v>57</v>
      </c>
      <c r="Q681" s="281">
        <v>15</v>
      </c>
      <c r="R681" s="281">
        <v>56</v>
      </c>
      <c r="S681" s="328">
        <v>58</v>
      </c>
      <c r="T681" s="329">
        <f>SUM(B681:S681)</f>
        <v>883</v>
      </c>
      <c r="U681" s="520" t="s">
        <v>56</v>
      </c>
      <c r="V681" s="330">
        <f>T668-T681</f>
        <v>2</v>
      </c>
      <c r="W681" s="331">
        <f>V681/T668</f>
        <v>2.2598870056497176E-3</v>
      </c>
    </row>
    <row r="682" spans="1:23" s="520" customFormat="1" ht="12" customHeight="1" x14ac:dyDescent="0.2">
      <c r="A682" s="308" t="s">
        <v>28</v>
      </c>
      <c r="B682" s="231">
        <v>145</v>
      </c>
      <c r="C682" s="289">
        <v>144.5</v>
      </c>
      <c r="D682" s="289">
        <v>143.5</v>
      </c>
      <c r="E682" s="289">
        <v>144.5</v>
      </c>
      <c r="F682" s="289">
        <v>143.5</v>
      </c>
      <c r="G682" s="232">
        <v>141.5</v>
      </c>
      <c r="H682" s="231">
        <v>143</v>
      </c>
      <c r="I682" s="289">
        <v>142.5</v>
      </c>
      <c r="J682" s="289">
        <v>141</v>
      </c>
      <c r="K682" s="289">
        <v>144</v>
      </c>
      <c r="L682" s="289">
        <v>141.5</v>
      </c>
      <c r="M682" s="232">
        <v>140.5</v>
      </c>
      <c r="N682" s="459">
        <v>145</v>
      </c>
      <c r="O682" s="289">
        <v>144</v>
      </c>
      <c r="P682" s="289">
        <v>143.5</v>
      </c>
      <c r="Q682" s="289">
        <v>145.5</v>
      </c>
      <c r="R682" s="289">
        <v>141</v>
      </c>
      <c r="S682" s="289">
        <v>141</v>
      </c>
      <c r="T682" s="235"/>
      <c r="U682" s="520" t="s">
        <v>57</v>
      </c>
      <c r="V682" s="520">
        <v>142.78</v>
      </c>
    </row>
    <row r="683" spans="1:23" s="520" customFormat="1" ht="12" customHeight="1" thickBot="1" x14ac:dyDescent="0.25">
      <c r="A683" s="311" t="s">
        <v>26</v>
      </c>
      <c r="B683" s="229">
        <f t="shared" ref="B683:S683" si="158">B682-B669</f>
        <v>0</v>
      </c>
      <c r="C683" s="230">
        <f t="shared" si="158"/>
        <v>0</v>
      </c>
      <c r="D683" s="230">
        <f t="shared" si="158"/>
        <v>0</v>
      </c>
      <c r="E683" s="230">
        <f t="shared" si="158"/>
        <v>0</v>
      </c>
      <c r="F683" s="230">
        <f t="shared" si="158"/>
        <v>0</v>
      </c>
      <c r="G683" s="466">
        <f t="shared" si="158"/>
        <v>0</v>
      </c>
      <c r="H683" s="229">
        <f t="shared" si="158"/>
        <v>0</v>
      </c>
      <c r="I683" s="230">
        <f t="shared" si="158"/>
        <v>0</v>
      </c>
      <c r="J683" s="230">
        <f t="shared" si="158"/>
        <v>0</v>
      </c>
      <c r="K683" s="230">
        <f t="shared" si="158"/>
        <v>0</v>
      </c>
      <c r="L683" s="230">
        <f t="shared" si="158"/>
        <v>0</v>
      </c>
      <c r="M683" s="466">
        <f t="shared" si="158"/>
        <v>0</v>
      </c>
      <c r="N683" s="460">
        <f t="shared" si="158"/>
        <v>0</v>
      </c>
      <c r="O683" s="230">
        <f t="shared" si="158"/>
        <v>0</v>
      </c>
      <c r="P683" s="230">
        <f t="shared" si="158"/>
        <v>0</v>
      </c>
      <c r="Q683" s="230">
        <f t="shared" si="158"/>
        <v>0</v>
      </c>
      <c r="R683" s="230">
        <f t="shared" si="158"/>
        <v>0</v>
      </c>
      <c r="S683" s="230">
        <f t="shared" si="158"/>
        <v>0</v>
      </c>
      <c r="T683" s="236"/>
      <c r="U683" s="520" t="s">
        <v>26</v>
      </c>
      <c r="V683" s="520">
        <f>V682-V669</f>
        <v>0</v>
      </c>
    </row>
    <row r="685" spans="1:23" ht="13.5" thickBot="1" x14ac:dyDescent="0.25"/>
    <row r="686" spans="1:23" s="521" customFormat="1" ht="12" customHeight="1" thickBot="1" x14ac:dyDescent="0.25">
      <c r="A686" s="295" t="s">
        <v>179</v>
      </c>
      <c r="B686" s="539" t="s">
        <v>53</v>
      </c>
      <c r="C686" s="540"/>
      <c r="D686" s="540"/>
      <c r="E686" s="540"/>
      <c r="F686" s="540"/>
      <c r="G686" s="541"/>
      <c r="H686" s="539" t="s">
        <v>53</v>
      </c>
      <c r="I686" s="540"/>
      <c r="J686" s="540"/>
      <c r="K686" s="540"/>
      <c r="L686" s="540"/>
      <c r="M686" s="541"/>
      <c r="N686" s="539" t="s">
        <v>53</v>
      </c>
      <c r="O686" s="540"/>
      <c r="P686" s="540"/>
      <c r="Q686" s="540"/>
      <c r="R686" s="540"/>
      <c r="S686" s="541"/>
      <c r="T686" s="313" t="s">
        <v>0</v>
      </c>
    </row>
    <row r="687" spans="1:23" s="521" customFormat="1" ht="12" customHeight="1" x14ac:dyDescent="0.2">
      <c r="A687" s="226" t="s">
        <v>54</v>
      </c>
      <c r="B687" s="315">
        <v>1</v>
      </c>
      <c r="C687" s="451">
        <v>2</v>
      </c>
      <c r="D687" s="451">
        <v>3</v>
      </c>
      <c r="E687" s="451">
        <v>4</v>
      </c>
      <c r="F687" s="451">
        <v>5</v>
      </c>
      <c r="G687" s="461">
        <v>6</v>
      </c>
      <c r="H687" s="315">
        <v>7</v>
      </c>
      <c r="I687" s="451">
        <v>8</v>
      </c>
      <c r="J687" s="451">
        <v>9</v>
      </c>
      <c r="K687" s="451">
        <v>10</v>
      </c>
      <c r="L687" s="451">
        <v>11</v>
      </c>
      <c r="M687" s="461">
        <v>12</v>
      </c>
      <c r="N687" s="451">
        <v>13</v>
      </c>
      <c r="O687" s="451">
        <v>14</v>
      </c>
      <c r="P687" s="451">
        <v>15</v>
      </c>
      <c r="Q687" s="451">
        <v>16</v>
      </c>
      <c r="R687" s="451">
        <v>17</v>
      </c>
      <c r="S687" s="451">
        <v>18</v>
      </c>
      <c r="T687" s="237"/>
    </row>
    <row r="688" spans="1:23" s="521" customFormat="1" ht="12" customHeight="1" x14ac:dyDescent="0.2">
      <c r="A688" s="301" t="s">
        <v>3</v>
      </c>
      <c r="B688" s="253">
        <v>4505</v>
      </c>
      <c r="C688" s="254">
        <v>4505</v>
      </c>
      <c r="D688" s="254">
        <v>4505</v>
      </c>
      <c r="E688" s="254">
        <v>4505</v>
      </c>
      <c r="F688" s="254">
        <v>4505</v>
      </c>
      <c r="G688" s="254">
        <v>4505</v>
      </c>
      <c r="H688" s="253">
        <v>4505</v>
      </c>
      <c r="I688" s="467">
        <v>4505</v>
      </c>
      <c r="J688" s="467">
        <v>4505</v>
      </c>
      <c r="K688" s="254">
        <v>4505</v>
      </c>
      <c r="L688" s="254">
        <v>4505</v>
      </c>
      <c r="M688" s="255">
        <v>4505</v>
      </c>
      <c r="N688" s="253">
        <v>4505</v>
      </c>
      <c r="O688" s="254">
        <v>4505</v>
      </c>
      <c r="P688" s="254">
        <v>4505</v>
      </c>
      <c r="Q688" s="254">
        <v>4505</v>
      </c>
      <c r="R688" s="254">
        <v>4505</v>
      </c>
      <c r="S688" s="254">
        <v>4505</v>
      </c>
      <c r="T688" s="256">
        <v>4505</v>
      </c>
    </row>
    <row r="689" spans="1:23" s="521" customFormat="1" ht="12" customHeight="1" x14ac:dyDescent="0.2">
      <c r="A689" s="303" t="s">
        <v>6</v>
      </c>
      <c r="B689" s="258">
        <v>4487.333333333333</v>
      </c>
      <c r="C689" s="259">
        <v>4686</v>
      </c>
      <c r="D689" s="259">
        <v>4894.375</v>
      </c>
      <c r="E689" s="259">
        <v>5211.4285714285716</v>
      </c>
      <c r="F689" s="259">
        <v>4772</v>
      </c>
      <c r="G689" s="259">
        <v>5154.666666666667</v>
      </c>
      <c r="H689" s="258">
        <v>4671.7647058823532</v>
      </c>
      <c r="I689" s="468">
        <v>4910.666666666667</v>
      </c>
      <c r="J689" s="468">
        <v>4830.7692307692305</v>
      </c>
      <c r="K689" s="259">
        <v>5042.5</v>
      </c>
      <c r="L689" s="259">
        <v>4812.3529411764703</v>
      </c>
      <c r="M689" s="260">
        <v>5273.5714285714284</v>
      </c>
      <c r="N689" s="258">
        <v>4586.875</v>
      </c>
      <c r="O689" s="259">
        <v>4725.2941176470586</v>
      </c>
      <c r="P689" s="259">
        <v>4627.5</v>
      </c>
      <c r="Q689" s="259">
        <v>5038.75</v>
      </c>
      <c r="R689" s="259">
        <v>4815</v>
      </c>
      <c r="S689" s="259">
        <v>5089.333333333333</v>
      </c>
      <c r="T689" s="261">
        <v>4841.5686274509808</v>
      </c>
    </row>
    <row r="690" spans="1:23" s="521" customFormat="1" ht="12" customHeight="1" x14ac:dyDescent="0.2">
      <c r="A690" s="226" t="s">
        <v>7</v>
      </c>
      <c r="B690" s="262">
        <v>86.666666666666671</v>
      </c>
      <c r="C690" s="263">
        <v>86.666666666666671</v>
      </c>
      <c r="D690" s="263">
        <v>100</v>
      </c>
      <c r="E690" s="263">
        <v>100</v>
      </c>
      <c r="F690" s="263">
        <v>100</v>
      </c>
      <c r="G690" s="263">
        <v>93.333333333333329</v>
      </c>
      <c r="H690" s="262">
        <v>88.235294117647058</v>
      </c>
      <c r="I690" s="469">
        <v>86.666666666666671</v>
      </c>
      <c r="J690" s="469">
        <v>100</v>
      </c>
      <c r="K690" s="469">
        <v>75</v>
      </c>
      <c r="L690" s="469">
        <v>100</v>
      </c>
      <c r="M690" s="264">
        <v>92.857142857142861</v>
      </c>
      <c r="N690" s="262">
        <v>87.5</v>
      </c>
      <c r="O690" s="263">
        <v>88.235294117647058</v>
      </c>
      <c r="P690" s="263">
        <v>93.75</v>
      </c>
      <c r="Q690" s="263">
        <v>62.5</v>
      </c>
      <c r="R690" s="263">
        <v>93.75</v>
      </c>
      <c r="S690" s="263">
        <v>80</v>
      </c>
      <c r="T690" s="265">
        <v>78.431372549019613</v>
      </c>
    </row>
    <row r="691" spans="1:23" s="521" customFormat="1" ht="12" customHeight="1" x14ac:dyDescent="0.2">
      <c r="A691" s="226" t="s">
        <v>8</v>
      </c>
      <c r="B691" s="266">
        <v>6.0918357052182313E-2</v>
      </c>
      <c r="C691" s="267">
        <v>6.1023411763967139E-2</v>
      </c>
      <c r="D691" s="267">
        <v>3.0842344026685713E-2</v>
      </c>
      <c r="E691" s="267">
        <v>4.2394312922364556E-2</v>
      </c>
      <c r="F691" s="267">
        <v>4.024488787906922E-2</v>
      </c>
      <c r="G691" s="267">
        <v>6.1527006254770013E-2</v>
      </c>
      <c r="H691" s="266">
        <v>6.8925076735916274E-2</v>
      </c>
      <c r="I691" s="455">
        <v>7.6087257762134583E-2</v>
      </c>
      <c r="J691" s="455">
        <v>4.9478496618755273E-2</v>
      </c>
      <c r="K691" s="267">
        <v>7.8963912071613712E-2</v>
      </c>
      <c r="L691" s="267">
        <v>4.7237880691997705E-2</v>
      </c>
      <c r="M691" s="268">
        <v>6.2926576363218342E-2</v>
      </c>
      <c r="N691" s="266">
        <v>5.5720001254586142E-2</v>
      </c>
      <c r="O691" s="267">
        <v>8.5246619941458157E-2</v>
      </c>
      <c r="P691" s="267">
        <v>6.1850787131606431E-2</v>
      </c>
      <c r="Q691" s="267">
        <v>9.0596494354338891E-2</v>
      </c>
      <c r="R691" s="267">
        <v>5.153020052253169E-2</v>
      </c>
      <c r="S691" s="267">
        <v>6.4395248606705258E-2</v>
      </c>
      <c r="T691" s="269">
        <v>7.5783864964910602E-2</v>
      </c>
    </row>
    <row r="692" spans="1:23" s="521" customFormat="1" ht="12" customHeight="1" x14ac:dyDescent="0.2">
      <c r="A692" s="303" t="s">
        <v>1</v>
      </c>
      <c r="B692" s="270">
        <f t="shared" ref="B692:T692" si="159">B689/B688*100-100</f>
        <v>-0.39215686274511086</v>
      </c>
      <c r="C692" s="271">
        <f t="shared" si="159"/>
        <v>4.0177580466148868</v>
      </c>
      <c r="D692" s="271">
        <f t="shared" si="159"/>
        <v>8.6431742508324021</v>
      </c>
      <c r="E692" s="271">
        <f t="shared" si="159"/>
        <v>15.68098937688282</v>
      </c>
      <c r="F692" s="271">
        <f t="shared" si="159"/>
        <v>5.9267480577136524</v>
      </c>
      <c r="G692" s="272">
        <f t="shared" si="159"/>
        <v>14.42101368849427</v>
      </c>
      <c r="H692" s="270">
        <f t="shared" si="159"/>
        <v>3.7017692759678766</v>
      </c>
      <c r="I692" s="271">
        <f t="shared" si="159"/>
        <v>9.0048094709582074</v>
      </c>
      <c r="J692" s="271">
        <f t="shared" si="159"/>
        <v>7.2312814821139</v>
      </c>
      <c r="K692" s="271">
        <f t="shared" si="159"/>
        <v>11.931187569367381</v>
      </c>
      <c r="L692" s="271">
        <f t="shared" si="159"/>
        <v>6.8224848207873521</v>
      </c>
      <c r="M692" s="272">
        <f t="shared" si="159"/>
        <v>17.060409069288099</v>
      </c>
      <c r="N692" s="456">
        <f t="shared" si="159"/>
        <v>1.8174250832408489</v>
      </c>
      <c r="O692" s="271">
        <f t="shared" si="159"/>
        <v>4.889991512698316</v>
      </c>
      <c r="P692" s="271">
        <f t="shared" si="159"/>
        <v>2.7192008879023462</v>
      </c>
      <c r="Q692" s="271">
        <f t="shared" si="159"/>
        <v>11.847946725860155</v>
      </c>
      <c r="R692" s="271">
        <f t="shared" si="159"/>
        <v>6.8812430632630281</v>
      </c>
      <c r="S692" s="271">
        <f t="shared" si="159"/>
        <v>12.970773214946348</v>
      </c>
      <c r="T692" s="273">
        <f t="shared" si="159"/>
        <v>7.4710017192226559</v>
      </c>
    </row>
    <row r="693" spans="1:23" s="521" customFormat="1" ht="12" customHeight="1" thickBot="1" x14ac:dyDescent="0.25">
      <c r="A693" s="226" t="s">
        <v>27</v>
      </c>
      <c r="B693" s="479">
        <f t="shared" ref="B693:T693" si="160">B689-B676</f>
        <v>36.66666666666606</v>
      </c>
      <c r="C693" s="480">
        <f t="shared" si="160"/>
        <v>43.058823529411711</v>
      </c>
      <c r="D693" s="480">
        <f t="shared" si="160"/>
        <v>200.625</v>
      </c>
      <c r="E693" s="480">
        <f t="shared" si="160"/>
        <v>475.71428571428623</v>
      </c>
      <c r="F693" s="480">
        <f t="shared" si="160"/>
        <v>47.882352941176578</v>
      </c>
      <c r="G693" s="481">
        <f t="shared" si="160"/>
        <v>69.111111111111313</v>
      </c>
      <c r="H693" s="479">
        <f t="shared" si="160"/>
        <v>-18.901960784313815</v>
      </c>
      <c r="I693" s="480">
        <f t="shared" si="160"/>
        <v>285.11111111111131</v>
      </c>
      <c r="J693" s="480">
        <f t="shared" si="160"/>
        <v>-89.89743589743648</v>
      </c>
      <c r="K693" s="480">
        <f t="shared" si="160"/>
        <v>100.27777777777737</v>
      </c>
      <c r="L693" s="480">
        <f t="shared" si="160"/>
        <v>-35.772058823529733</v>
      </c>
      <c r="M693" s="481">
        <f t="shared" si="160"/>
        <v>-62.857142857143117</v>
      </c>
      <c r="N693" s="482">
        <f t="shared" si="160"/>
        <v>42.875</v>
      </c>
      <c r="O693" s="480">
        <f t="shared" si="160"/>
        <v>67.11229946524054</v>
      </c>
      <c r="P693" s="480">
        <f t="shared" si="160"/>
        <v>-60.625</v>
      </c>
      <c r="Q693" s="480">
        <f t="shared" si="160"/>
        <v>32.5</v>
      </c>
      <c r="R693" s="480">
        <f t="shared" si="160"/>
        <v>-47.857142857143117</v>
      </c>
      <c r="S693" s="480">
        <f t="shared" si="160"/>
        <v>-293.79166666666697</v>
      </c>
      <c r="T693" s="483">
        <f t="shared" si="160"/>
        <v>21.918822003510286</v>
      </c>
    </row>
    <row r="694" spans="1:23" s="521" customFormat="1" ht="12" customHeight="1" x14ac:dyDescent="0.2">
      <c r="A694" s="308" t="s">
        <v>52</v>
      </c>
      <c r="B694" s="280">
        <v>54</v>
      </c>
      <c r="C694" s="281">
        <v>57</v>
      </c>
      <c r="D694" s="281">
        <v>57</v>
      </c>
      <c r="E694" s="281">
        <v>14</v>
      </c>
      <c r="F694" s="281">
        <v>56</v>
      </c>
      <c r="G694" s="282">
        <v>57</v>
      </c>
      <c r="H694" s="280">
        <v>55</v>
      </c>
      <c r="I694" s="281">
        <v>56</v>
      </c>
      <c r="J694" s="281">
        <v>56</v>
      </c>
      <c r="K694" s="281">
        <v>12</v>
      </c>
      <c r="L694" s="281">
        <v>55</v>
      </c>
      <c r="M694" s="282">
        <v>56</v>
      </c>
      <c r="N694" s="458">
        <v>55</v>
      </c>
      <c r="O694" s="281">
        <v>56</v>
      </c>
      <c r="P694" s="281">
        <v>57</v>
      </c>
      <c r="Q694" s="281">
        <v>15</v>
      </c>
      <c r="R694" s="281">
        <v>56</v>
      </c>
      <c r="S694" s="328">
        <v>58</v>
      </c>
      <c r="T694" s="329">
        <f>SUM(B694:S694)</f>
        <v>882</v>
      </c>
      <c r="U694" s="521" t="s">
        <v>56</v>
      </c>
      <c r="V694" s="330">
        <f>T681-T694</f>
        <v>1</v>
      </c>
      <c r="W694" s="331">
        <f>V694/T681</f>
        <v>1.1325028312570782E-3</v>
      </c>
    </row>
    <row r="695" spans="1:23" s="521" customFormat="1" ht="12" customHeight="1" x14ac:dyDescent="0.2">
      <c r="A695" s="308" t="s">
        <v>28</v>
      </c>
      <c r="B695" s="231">
        <v>146</v>
      </c>
      <c r="C695" s="289">
        <v>145.5</v>
      </c>
      <c r="D695" s="289">
        <v>144.5</v>
      </c>
      <c r="E695" s="289">
        <v>145.5</v>
      </c>
      <c r="F695" s="289">
        <v>144.5</v>
      </c>
      <c r="G695" s="232">
        <v>142.5</v>
      </c>
      <c r="H695" s="231">
        <v>144</v>
      </c>
      <c r="I695" s="289">
        <v>143.5</v>
      </c>
      <c r="J695" s="289">
        <v>142</v>
      </c>
      <c r="K695" s="289">
        <v>145</v>
      </c>
      <c r="L695" s="289">
        <v>142.5</v>
      </c>
      <c r="M695" s="232">
        <v>141.5</v>
      </c>
      <c r="N695" s="459">
        <v>146</v>
      </c>
      <c r="O695" s="289">
        <v>145</v>
      </c>
      <c r="P695" s="289">
        <v>144.5</v>
      </c>
      <c r="Q695" s="289">
        <v>146.5</v>
      </c>
      <c r="R695" s="289">
        <v>142</v>
      </c>
      <c r="S695" s="289">
        <v>142.5</v>
      </c>
      <c r="T695" s="235"/>
      <c r="U695" s="521" t="s">
        <v>57</v>
      </c>
      <c r="V695" s="521">
        <v>142.61000000000001</v>
      </c>
    </row>
    <row r="696" spans="1:23" s="521" customFormat="1" ht="12" customHeight="1" thickBot="1" x14ac:dyDescent="0.25">
      <c r="A696" s="311" t="s">
        <v>26</v>
      </c>
      <c r="B696" s="229">
        <f t="shared" ref="B696:S696" si="161">B695-B682</f>
        <v>1</v>
      </c>
      <c r="C696" s="230">
        <f t="shared" si="161"/>
        <v>1</v>
      </c>
      <c r="D696" s="230">
        <f t="shared" si="161"/>
        <v>1</v>
      </c>
      <c r="E696" s="230">
        <f t="shared" si="161"/>
        <v>1</v>
      </c>
      <c r="F696" s="230">
        <f t="shared" si="161"/>
        <v>1</v>
      </c>
      <c r="G696" s="466">
        <f t="shared" si="161"/>
        <v>1</v>
      </c>
      <c r="H696" s="229">
        <f t="shared" si="161"/>
        <v>1</v>
      </c>
      <c r="I696" s="230">
        <f t="shared" si="161"/>
        <v>1</v>
      </c>
      <c r="J696" s="230">
        <f t="shared" si="161"/>
        <v>1</v>
      </c>
      <c r="K696" s="230">
        <f t="shared" si="161"/>
        <v>1</v>
      </c>
      <c r="L696" s="230">
        <f t="shared" si="161"/>
        <v>1</v>
      </c>
      <c r="M696" s="466">
        <f t="shared" si="161"/>
        <v>1</v>
      </c>
      <c r="N696" s="460">
        <f t="shared" si="161"/>
        <v>1</v>
      </c>
      <c r="O696" s="230">
        <f t="shared" si="161"/>
        <v>1</v>
      </c>
      <c r="P696" s="230">
        <f t="shared" si="161"/>
        <v>1</v>
      </c>
      <c r="Q696" s="230">
        <f t="shared" si="161"/>
        <v>1</v>
      </c>
      <c r="R696" s="230">
        <f t="shared" si="161"/>
        <v>1</v>
      </c>
      <c r="S696" s="230">
        <f t="shared" si="161"/>
        <v>1.5</v>
      </c>
      <c r="T696" s="236"/>
      <c r="U696" s="521" t="s">
        <v>26</v>
      </c>
      <c r="V696" s="521">
        <f>V695-V682</f>
        <v>-0.16999999999998749</v>
      </c>
    </row>
    <row r="697" spans="1:23" x14ac:dyDescent="0.2">
      <c r="C697" s="521"/>
      <c r="D697" s="521"/>
      <c r="E697" s="521"/>
      <c r="F697" s="521"/>
      <c r="G697" s="521"/>
      <c r="H697" s="521"/>
      <c r="I697" s="521"/>
      <c r="J697" s="521"/>
      <c r="K697" s="521"/>
      <c r="L697" s="521"/>
      <c r="M697" s="521"/>
      <c r="N697" s="521"/>
      <c r="O697" s="521"/>
      <c r="P697" s="521"/>
      <c r="Q697" s="521"/>
      <c r="R697" s="521"/>
      <c r="S697" s="521"/>
    </row>
    <row r="698" spans="1:23" ht="13.5" thickBot="1" x14ac:dyDescent="0.25"/>
    <row r="699" spans="1:23" s="522" customFormat="1" ht="12" customHeight="1" thickBot="1" x14ac:dyDescent="0.25">
      <c r="A699" s="295" t="s">
        <v>180</v>
      </c>
      <c r="B699" s="539" t="s">
        <v>53</v>
      </c>
      <c r="C699" s="540"/>
      <c r="D699" s="540"/>
      <c r="E699" s="540"/>
      <c r="F699" s="540"/>
      <c r="G699" s="541"/>
      <c r="H699" s="539" t="s">
        <v>53</v>
      </c>
      <c r="I699" s="540"/>
      <c r="J699" s="540"/>
      <c r="K699" s="540"/>
      <c r="L699" s="540"/>
      <c r="M699" s="541"/>
      <c r="N699" s="539" t="s">
        <v>53</v>
      </c>
      <c r="O699" s="540"/>
      <c r="P699" s="540"/>
      <c r="Q699" s="540"/>
      <c r="R699" s="540"/>
      <c r="S699" s="541"/>
      <c r="T699" s="313" t="s">
        <v>0</v>
      </c>
    </row>
    <row r="700" spans="1:23" s="522" customFormat="1" ht="12" customHeight="1" x14ac:dyDescent="0.2">
      <c r="A700" s="226" t="s">
        <v>54</v>
      </c>
      <c r="B700" s="315">
        <v>1</v>
      </c>
      <c r="C700" s="451">
        <v>2</v>
      </c>
      <c r="D700" s="451">
        <v>3</v>
      </c>
      <c r="E700" s="451">
        <v>4</v>
      </c>
      <c r="F700" s="451">
        <v>5</v>
      </c>
      <c r="G700" s="461">
        <v>6</v>
      </c>
      <c r="H700" s="315">
        <v>7</v>
      </c>
      <c r="I700" s="451">
        <v>8</v>
      </c>
      <c r="J700" s="451">
        <v>9</v>
      </c>
      <c r="K700" s="451">
        <v>10</v>
      </c>
      <c r="L700" s="451">
        <v>11</v>
      </c>
      <c r="M700" s="461">
        <v>12</v>
      </c>
      <c r="N700" s="451">
        <v>13</v>
      </c>
      <c r="O700" s="451">
        <v>14</v>
      </c>
      <c r="P700" s="451">
        <v>15</v>
      </c>
      <c r="Q700" s="451">
        <v>16</v>
      </c>
      <c r="R700" s="451">
        <v>17</v>
      </c>
      <c r="S700" s="451">
        <v>18</v>
      </c>
      <c r="T700" s="237"/>
    </row>
    <row r="701" spans="1:23" s="522" customFormat="1" ht="12" customHeight="1" x14ac:dyDescent="0.2">
      <c r="A701" s="301" t="s">
        <v>3</v>
      </c>
      <c r="B701" s="253">
        <v>4520</v>
      </c>
      <c r="C701" s="254">
        <v>4520</v>
      </c>
      <c r="D701" s="254">
        <v>4520</v>
      </c>
      <c r="E701" s="254">
        <v>4520</v>
      </c>
      <c r="F701" s="254">
        <v>4520</v>
      </c>
      <c r="G701" s="254">
        <v>4520</v>
      </c>
      <c r="H701" s="253">
        <v>4520</v>
      </c>
      <c r="I701" s="467">
        <v>4520</v>
      </c>
      <c r="J701" s="467">
        <v>4520</v>
      </c>
      <c r="K701" s="254">
        <v>4520</v>
      </c>
      <c r="L701" s="254">
        <v>4520</v>
      </c>
      <c r="M701" s="255">
        <v>4520</v>
      </c>
      <c r="N701" s="253">
        <v>4520</v>
      </c>
      <c r="O701" s="254">
        <v>4520</v>
      </c>
      <c r="P701" s="254">
        <v>4520</v>
      </c>
      <c r="Q701" s="254">
        <v>4520</v>
      </c>
      <c r="R701" s="254">
        <v>4520</v>
      </c>
      <c r="S701" s="254">
        <v>4520</v>
      </c>
      <c r="T701" s="256">
        <v>4520</v>
      </c>
    </row>
    <row r="702" spans="1:23" s="522" customFormat="1" ht="12" customHeight="1" x14ac:dyDescent="0.2">
      <c r="A702" s="303" t="s">
        <v>6</v>
      </c>
      <c r="B702" s="258">
        <v>4642</v>
      </c>
      <c r="C702" s="259">
        <v>4776.25</v>
      </c>
      <c r="D702" s="259">
        <v>4574.4444444444443</v>
      </c>
      <c r="E702" s="259">
        <v>5061.4285714285716</v>
      </c>
      <c r="F702" s="259">
        <v>4946</v>
      </c>
      <c r="G702" s="259">
        <v>5100</v>
      </c>
      <c r="H702" s="258">
        <v>4719.333333333333</v>
      </c>
      <c r="I702" s="468">
        <v>4832.1428571428569</v>
      </c>
      <c r="J702" s="468">
        <v>4874.375</v>
      </c>
      <c r="K702" s="259">
        <v>4845</v>
      </c>
      <c r="L702" s="259">
        <v>4916</v>
      </c>
      <c r="M702" s="260">
        <v>5303.333333333333</v>
      </c>
      <c r="N702" s="258">
        <v>4637.333333333333</v>
      </c>
      <c r="O702" s="259">
        <v>4718.666666666667</v>
      </c>
      <c r="P702" s="259">
        <v>4817.333333333333</v>
      </c>
      <c r="Q702" s="259">
        <v>5325.7142857142853</v>
      </c>
      <c r="R702" s="259">
        <v>4945.7142857142853</v>
      </c>
      <c r="S702" s="259">
        <v>5330.588235294118</v>
      </c>
      <c r="T702" s="261">
        <v>4892.608695652174</v>
      </c>
    </row>
    <row r="703" spans="1:23" s="522" customFormat="1" ht="12" customHeight="1" x14ac:dyDescent="0.2">
      <c r="A703" s="226" t="s">
        <v>7</v>
      </c>
      <c r="B703" s="262">
        <v>93.333333333333329</v>
      </c>
      <c r="C703" s="263">
        <v>93.75</v>
      </c>
      <c r="D703" s="263">
        <v>94.444444444444443</v>
      </c>
      <c r="E703" s="263">
        <v>71.428571428571431</v>
      </c>
      <c r="F703" s="263">
        <v>80</v>
      </c>
      <c r="G703" s="263">
        <v>81.25</v>
      </c>
      <c r="H703" s="262">
        <v>86.666666666666671</v>
      </c>
      <c r="I703" s="469">
        <v>85.714285714285708</v>
      </c>
      <c r="J703" s="469">
        <v>93.75</v>
      </c>
      <c r="K703" s="469">
        <v>87.5</v>
      </c>
      <c r="L703" s="469">
        <v>100</v>
      </c>
      <c r="M703" s="264">
        <v>86.666666666666671</v>
      </c>
      <c r="N703" s="262">
        <v>93.333333333333329</v>
      </c>
      <c r="O703" s="263">
        <v>93.333333333333329</v>
      </c>
      <c r="P703" s="263">
        <v>100</v>
      </c>
      <c r="Q703" s="263">
        <v>85.714285714285708</v>
      </c>
      <c r="R703" s="263">
        <v>85.714285714285708</v>
      </c>
      <c r="S703" s="263">
        <v>76.470588235294116</v>
      </c>
      <c r="T703" s="265">
        <v>79.841897233201578</v>
      </c>
    </row>
    <row r="704" spans="1:23" s="522" customFormat="1" ht="12" customHeight="1" x14ac:dyDescent="0.2">
      <c r="A704" s="226" t="s">
        <v>8</v>
      </c>
      <c r="B704" s="266">
        <v>6.4661774527374774E-2</v>
      </c>
      <c r="C704" s="267">
        <v>5.9268864966948491E-2</v>
      </c>
      <c r="D704" s="267">
        <v>5.0889321401215624E-2</v>
      </c>
      <c r="E704" s="267">
        <v>8.4640128701776382E-2</v>
      </c>
      <c r="F704" s="267">
        <v>7.3962722944916626E-2</v>
      </c>
      <c r="G704" s="267">
        <v>7.2826707565777027E-2</v>
      </c>
      <c r="H704" s="266">
        <v>6.7516272903395153E-2</v>
      </c>
      <c r="I704" s="455">
        <v>7.7144445027261269E-2</v>
      </c>
      <c r="J704" s="455">
        <v>7.5242246527951223E-2</v>
      </c>
      <c r="K704" s="267">
        <v>6.5691766616468722E-2</v>
      </c>
      <c r="L704" s="267">
        <v>4.090528094282566E-2</v>
      </c>
      <c r="M704" s="268">
        <v>6.9505911248467875E-2</v>
      </c>
      <c r="N704" s="266">
        <v>8.4431038982729079E-2</v>
      </c>
      <c r="O704" s="267">
        <v>4.7114387721314543E-2</v>
      </c>
      <c r="P704" s="267">
        <v>3.4088144045288309E-2</v>
      </c>
      <c r="Q704" s="267">
        <v>7.1463778547931997E-2</v>
      </c>
      <c r="R704" s="267">
        <v>5.6463414581008307E-2</v>
      </c>
      <c r="S704" s="267">
        <v>8.0973814783807663E-2</v>
      </c>
      <c r="T704" s="269">
        <v>8.127700175361649E-2</v>
      </c>
    </row>
    <row r="705" spans="1:23" s="522" customFormat="1" ht="12" customHeight="1" x14ac:dyDescent="0.2">
      <c r="A705" s="303" t="s">
        <v>1</v>
      </c>
      <c r="B705" s="270">
        <f t="shared" ref="B705:T705" si="162">B702/B701*100-100</f>
        <v>2.699115044247776</v>
      </c>
      <c r="C705" s="271">
        <f t="shared" si="162"/>
        <v>5.6692477876106153</v>
      </c>
      <c r="D705" s="271">
        <f t="shared" si="162"/>
        <v>1.2045231071779767</v>
      </c>
      <c r="E705" s="271">
        <f t="shared" si="162"/>
        <v>11.978508217446276</v>
      </c>
      <c r="F705" s="271">
        <f t="shared" si="162"/>
        <v>9.4247787610619298</v>
      </c>
      <c r="G705" s="272">
        <f t="shared" si="162"/>
        <v>12.83185840707965</v>
      </c>
      <c r="H705" s="270">
        <f t="shared" si="162"/>
        <v>4.4100294985250628</v>
      </c>
      <c r="I705" s="271">
        <f t="shared" si="162"/>
        <v>6.9058154235145395</v>
      </c>
      <c r="J705" s="271">
        <f t="shared" si="162"/>
        <v>7.8401548672566435</v>
      </c>
      <c r="K705" s="271">
        <f t="shared" si="162"/>
        <v>7.1902654867256501</v>
      </c>
      <c r="L705" s="271">
        <f t="shared" si="162"/>
        <v>8.7610619469026432</v>
      </c>
      <c r="M705" s="272">
        <f t="shared" si="162"/>
        <v>17.330383480825958</v>
      </c>
      <c r="N705" s="456">
        <f t="shared" si="162"/>
        <v>2.5958702064896642</v>
      </c>
      <c r="O705" s="271">
        <f t="shared" si="162"/>
        <v>4.3952802359882099</v>
      </c>
      <c r="P705" s="271">
        <f t="shared" si="162"/>
        <v>6.5781710914454266</v>
      </c>
      <c r="Q705" s="271">
        <f t="shared" si="162"/>
        <v>17.825537294563844</v>
      </c>
      <c r="R705" s="271">
        <f t="shared" si="162"/>
        <v>9.4184576485461378</v>
      </c>
      <c r="S705" s="271">
        <f t="shared" si="162"/>
        <v>17.933368037480491</v>
      </c>
      <c r="T705" s="273">
        <f t="shared" si="162"/>
        <v>8.2435552135436723</v>
      </c>
    </row>
    <row r="706" spans="1:23" s="522" customFormat="1" ht="12" customHeight="1" thickBot="1" x14ac:dyDescent="0.25">
      <c r="A706" s="226" t="s">
        <v>27</v>
      </c>
      <c r="B706" s="479">
        <f t="shared" ref="B706:T706" si="163">B702-B689</f>
        <v>154.66666666666697</v>
      </c>
      <c r="C706" s="480">
        <f t="shared" si="163"/>
        <v>90.25</v>
      </c>
      <c r="D706" s="480">
        <f t="shared" si="163"/>
        <v>-319.93055555555566</v>
      </c>
      <c r="E706" s="480">
        <f t="shared" si="163"/>
        <v>-150</v>
      </c>
      <c r="F706" s="480">
        <f t="shared" si="163"/>
        <v>174</v>
      </c>
      <c r="G706" s="481">
        <f t="shared" si="163"/>
        <v>-54.66666666666697</v>
      </c>
      <c r="H706" s="479">
        <f t="shared" si="163"/>
        <v>47.568627450979875</v>
      </c>
      <c r="I706" s="480">
        <f t="shared" si="163"/>
        <v>-78.523809523810087</v>
      </c>
      <c r="J706" s="480">
        <f t="shared" si="163"/>
        <v>43.605769230769511</v>
      </c>
      <c r="K706" s="480">
        <f t="shared" si="163"/>
        <v>-197.5</v>
      </c>
      <c r="L706" s="480">
        <f t="shared" si="163"/>
        <v>103.64705882352973</v>
      </c>
      <c r="M706" s="481">
        <f t="shared" si="163"/>
        <v>29.761904761904589</v>
      </c>
      <c r="N706" s="482">
        <f t="shared" si="163"/>
        <v>50.45833333333303</v>
      </c>
      <c r="O706" s="480">
        <f t="shared" si="163"/>
        <v>-6.6274509803915862</v>
      </c>
      <c r="P706" s="480">
        <f t="shared" si="163"/>
        <v>189.83333333333303</v>
      </c>
      <c r="Q706" s="480">
        <f t="shared" si="163"/>
        <v>286.96428571428532</v>
      </c>
      <c r="R706" s="480">
        <f t="shared" si="163"/>
        <v>130.71428571428532</v>
      </c>
      <c r="S706" s="480">
        <f t="shared" si="163"/>
        <v>241.25490196078499</v>
      </c>
      <c r="T706" s="483">
        <f t="shared" si="163"/>
        <v>51.040068201193208</v>
      </c>
    </row>
    <row r="707" spans="1:23" s="522" customFormat="1" ht="12" customHeight="1" x14ac:dyDescent="0.2">
      <c r="A707" s="308" t="s">
        <v>52</v>
      </c>
      <c r="B707" s="280">
        <v>54</v>
      </c>
      <c r="C707" s="281">
        <v>57</v>
      </c>
      <c r="D707" s="281">
        <v>57</v>
      </c>
      <c r="E707" s="281">
        <v>14</v>
      </c>
      <c r="F707" s="281">
        <v>56</v>
      </c>
      <c r="G707" s="282">
        <v>56</v>
      </c>
      <c r="H707" s="280">
        <v>55</v>
      </c>
      <c r="I707" s="281">
        <v>56</v>
      </c>
      <c r="J707" s="281">
        <v>56</v>
      </c>
      <c r="K707" s="281">
        <v>12</v>
      </c>
      <c r="L707" s="281">
        <v>55</v>
      </c>
      <c r="M707" s="282">
        <v>56</v>
      </c>
      <c r="N707" s="458">
        <v>54</v>
      </c>
      <c r="O707" s="281">
        <v>56</v>
      </c>
      <c r="P707" s="281">
        <v>57</v>
      </c>
      <c r="Q707" s="281">
        <v>15</v>
      </c>
      <c r="R707" s="281">
        <v>56</v>
      </c>
      <c r="S707" s="328">
        <v>58</v>
      </c>
      <c r="T707" s="329">
        <f>SUM(B707:S707)</f>
        <v>880</v>
      </c>
      <c r="U707" s="522" t="s">
        <v>56</v>
      </c>
      <c r="V707" s="330">
        <f>T694-T707</f>
        <v>2</v>
      </c>
      <c r="W707" s="331">
        <f>V707/T694</f>
        <v>2.2675736961451248E-3</v>
      </c>
    </row>
    <row r="708" spans="1:23" s="522" customFormat="1" ht="12" customHeight="1" x14ac:dyDescent="0.2">
      <c r="A708" s="308" t="s">
        <v>28</v>
      </c>
      <c r="B708" s="231">
        <v>146</v>
      </c>
      <c r="C708" s="289">
        <v>145.5</v>
      </c>
      <c r="D708" s="289">
        <v>144.5</v>
      </c>
      <c r="E708" s="289">
        <v>145.5</v>
      </c>
      <c r="F708" s="289">
        <v>144.5</v>
      </c>
      <c r="G708" s="232">
        <v>142.5</v>
      </c>
      <c r="H708" s="231">
        <v>144</v>
      </c>
      <c r="I708" s="289">
        <v>143.5</v>
      </c>
      <c r="J708" s="289">
        <v>142</v>
      </c>
      <c r="K708" s="289">
        <v>145</v>
      </c>
      <c r="L708" s="289">
        <v>142.5</v>
      </c>
      <c r="M708" s="232">
        <v>141.5</v>
      </c>
      <c r="N708" s="459">
        <v>146</v>
      </c>
      <c r="O708" s="289">
        <v>145</v>
      </c>
      <c r="P708" s="289">
        <v>144.5</v>
      </c>
      <c r="Q708" s="289">
        <v>146.5</v>
      </c>
      <c r="R708" s="289">
        <v>142</v>
      </c>
      <c r="S708" s="289">
        <v>142.5</v>
      </c>
      <c r="T708" s="235"/>
      <c r="U708" s="522" t="s">
        <v>57</v>
      </c>
      <c r="V708" s="522">
        <v>143.81</v>
      </c>
    </row>
    <row r="709" spans="1:23" s="522" customFormat="1" ht="12" customHeight="1" thickBot="1" x14ac:dyDescent="0.25">
      <c r="A709" s="311" t="s">
        <v>26</v>
      </c>
      <c r="B709" s="229">
        <f t="shared" ref="B709:S709" si="164">B708-B695</f>
        <v>0</v>
      </c>
      <c r="C709" s="230">
        <f t="shared" si="164"/>
        <v>0</v>
      </c>
      <c r="D709" s="230">
        <f t="shared" si="164"/>
        <v>0</v>
      </c>
      <c r="E709" s="230">
        <f t="shared" si="164"/>
        <v>0</v>
      </c>
      <c r="F709" s="230">
        <f t="shared" si="164"/>
        <v>0</v>
      </c>
      <c r="G709" s="466">
        <f t="shared" si="164"/>
        <v>0</v>
      </c>
      <c r="H709" s="229">
        <f t="shared" si="164"/>
        <v>0</v>
      </c>
      <c r="I709" s="230">
        <f t="shared" si="164"/>
        <v>0</v>
      </c>
      <c r="J709" s="230">
        <f t="shared" si="164"/>
        <v>0</v>
      </c>
      <c r="K709" s="230">
        <f t="shared" si="164"/>
        <v>0</v>
      </c>
      <c r="L709" s="230">
        <f t="shared" si="164"/>
        <v>0</v>
      </c>
      <c r="M709" s="466">
        <f t="shared" si="164"/>
        <v>0</v>
      </c>
      <c r="N709" s="460">
        <f t="shared" si="164"/>
        <v>0</v>
      </c>
      <c r="O709" s="230">
        <f t="shared" si="164"/>
        <v>0</v>
      </c>
      <c r="P709" s="230">
        <f t="shared" si="164"/>
        <v>0</v>
      </c>
      <c r="Q709" s="230">
        <f t="shared" si="164"/>
        <v>0</v>
      </c>
      <c r="R709" s="230">
        <f t="shared" si="164"/>
        <v>0</v>
      </c>
      <c r="S709" s="230">
        <f t="shared" si="164"/>
        <v>0</v>
      </c>
      <c r="T709" s="236"/>
      <c r="U709" s="522" t="s">
        <v>26</v>
      </c>
      <c r="V709" s="522">
        <f>V708-V695</f>
        <v>1.1999999999999886</v>
      </c>
    </row>
    <row r="711" spans="1:23" ht="13.5" thickBot="1" x14ac:dyDescent="0.25"/>
    <row r="712" spans="1:23" s="523" customFormat="1" ht="12" customHeight="1" thickBot="1" x14ac:dyDescent="0.25">
      <c r="A712" s="295" t="s">
        <v>181</v>
      </c>
      <c r="B712" s="539" t="s">
        <v>53</v>
      </c>
      <c r="C712" s="540"/>
      <c r="D712" s="540"/>
      <c r="E712" s="540"/>
      <c r="F712" s="540"/>
      <c r="G712" s="541"/>
      <c r="H712" s="539" t="s">
        <v>53</v>
      </c>
      <c r="I712" s="540"/>
      <c r="J712" s="540"/>
      <c r="K712" s="540"/>
      <c r="L712" s="540"/>
      <c r="M712" s="541"/>
      <c r="N712" s="539" t="s">
        <v>53</v>
      </c>
      <c r="O712" s="540"/>
      <c r="P712" s="540"/>
      <c r="Q712" s="540"/>
      <c r="R712" s="540"/>
      <c r="S712" s="541"/>
      <c r="T712" s="313" t="s">
        <v>0</v>
      </c>
    </row>
    <row r="713" spans="1:23" s="523" customFormat="1" ht="12" customHeight="1" x14ac:dyDescent="0.2">
      <c r="A713" s="226" t="s">
        <v>54</v>
      </c>
      <c r="B713" s="315">
        <v>1</v>
      </c>
      <c r="C713" s="451">
        <v>2</v>
      </c>
      <c r="D713" s="451">
        <v>3</v>
      </c>
      <c r="E713" s="451">
        <v>4</v>
      </c>
      <c r="F713" s="451">
        <v>5</v>
      </c>
      <c r="G713" s="461">
        <v>6</v>
      </c>
      <c r="H713" s="315">
        <v>7</v>
      </c>
      <c r="I713" s="451">
        <v>8</v>
      </c>
      <c r="J713" s="451">
        <v>9</v>
      </c>
      <c r="K713" s="451">
        <v>10</v>
      </c>
      <c r="L713" s="451">
        <v>11</v>
      </c>
      <c r="M713" s="461">
        <v>12</v>
      </c>
      <c r="N713" s="451">
        <v>13</v>
      </c>
      <c r="O713" s="451">
        <v>14</v>
      </c>
      <c r="P713" s="451">
        <v>15</v>
      </c>
      <c r="Q713" s="451">
        <v>16</v>
      </c>
      <c r="R713" s="451">
        <v>17</v>
      </c>
      <c r="S713" s="451">
        <v>18</v>
      </c>
      <c r="T713" s="237"/>
    </row>
    <row r="714" spans="1:23" s="523" customFormat="1" ht="12" customHeight="1" x14ac:dyDescent="0.2">
      <c r="A714" s="301" t="s">
        <v>3</v>
      </c>
      <c r="B714" s="253">
        <v>4535</v>
      </c>
      <c r="C714" s="254">
        <v>4535</v>
      </c>
      <c r="D714" s="254">
        <v>4535</v>
      </c>
      <c r="E714" s="254">
        <v>4535</v>
      </c>
      <c r="F714" s="254">
        <v>4535</v>
      </c>
      <c r="G714" s="254">
        <v>4535</v>
      </c>
      <c r="H714" s="253">
        <v>4535</v>
      </c>
      <c r="I714" s="467">
        <v>4535</v>
      </c>
      <c r="J714" s="467">
        <v>4535</v>
      </c>
      <c r="K714" s="254">
        <v>4535</v>
      </c>
      <c r="L714" s="254">
        <v>4535</v>
      </c>
      <c r="M714" s="255">
        <v>4535</v>
      </c>
      <c r="N714" s="253">
        <v>4535</v>
      </c>
      <c r="O714" s="254">
        <v>4535</v>
      </c>
      <c r="P714" s="254">
        <v>4535</v>
      </c>
      <c r="Q714" s="254">
        <v>4535</v>
      </c>
      <c r="R714" s="254">
        <v>4535</v>
      </c>
      <c r="S714" s="254">
        <v>4535</v>
      </c>
      <c r="T714" s="256">
        <v>4535</v>
      </c>
    </row>
    <row r="715" spans="1:23" s="523" customFormat="1" ht="12" customHeight="1" x14ac:dyDescent="0.2">
      <c r="A715" s="303" t="s">
        <v>6</v>
      </c>
      <c r="B715" s="258">
        <v>4682.5</v>
      </c>
      <c r="C715" s="259">
        <v>4663.333333333333</v>
      </c>
      <c r="D715" s="259">
        <v>4817.5</v>
      </c>
      <c r="E715" s="259">
        <v>5044.2857142857147</v>
      </c>
      <c r="F715" s="259">
        <v>4850.666666666667</v>
      </c>
      <c r="G715" s="259">
        <v>5099.375</v>
      </c>
      <c r="H715" s="258">
        <v>4816</v>
      </c>
      <c r="I715" s="468">
        <v>4808.666666666667</v>
      </c>
      <c r="J715" s="468">
        <v>4772</v>
      </c>
      <c r="K715" s="259">
        <v>5308.5714285714284</v>
      </c>
      <c r="L715" s="259">
        <v>4876.25</v>
      </c>
      <c r="M715" s="260">
        <v>5253.333333333333</v>
      </c>
      <c r="N715" s="258">
        <v>4423.0769230769229</v>
      </c>
      <c r="O715" s="259">
        <v>4896</v>
      </c>
      <c r="P715" s="259">
        <v>4811.333333333333</v>
      </c>
      <c r="Q715" s="259">
        <v>5230</v>
      </c>
      <c r="R715" s="259">
        <v>4930</v>
      </c>
      <c r="S715" s="259">
        <v>5265.333333333333</v>
      </c>
      <c r="T715" s="261">
        <v>4894.5748987854249</v>
      </c>
    </row>
    <row r="716" spans="1:23" s="523" customFormat="1" ht="12" customHeight="1" x14ac:dyDescent="0.2">
      <c r="A716" s="226" t="s">
        <v>7</v>
      </c>
      <c r="B716" s="262">
        <v>100</v>
      </c>
      <c r="C716" s="263">
        <v>86.666666666666671</v>
      </c>
      <c r="D716" s="263">
        <v>100</v>
      </c>
      <c r="E716" s="263">
        <v>100</v>
      </c>
      <c r="F716" s="263">
        <v>100</v>
      </c>
      <c r="G716" s="263">
        <v>100</v>
      </c>
      <c r="H716" s="262">
        <v>80</v>
      </c>
      <c r="I716" s="469">
        <v>80</v>
      </c>
      <c r="J716" s="469">
        <v>100</v>
      </c>
      <c r="K716" s="469">
        <v>100</v>
      </c>
      <c r="L716" s="469">
        <v>100</v>
      </c>
      <c r="M716" s="264">
        <v>93.333333333333329</v>
      </c>
      <c r="N716" s="262">
        <v>100</v>
      </c>
      <c r="O716" s="263">
        <v>93.333333333333329</v>
      </c>
      <c r="P716" s="263">
        <v>93.333333333333329</v>
      </c>
      <c r="Q716" s="263">
        <v>66.666666666666671</v>
      </c>
      <c r="R716" s="263">
        <v>86.666666666666671</v>
      </c>
      <c r="S716" s="263">
        <v>66.666666666666671</v>
      </c>
      <c r="T716" s="265">
        <v>83.805668016194332</v>
      </c>
    </row>
    <row r="717" spans="1:23" s="523" customFormat="1" ht="12" customHeight="1" x14ac:dyDescent="0.2">
      <c r="A717" s="226" t="s">
        <v>8</v>
      </c>
      <c r="B717" s="266">
        <v>3.8429879152008774E-2</v>
      </c>
      <c r="C717" s="267">
        <v>5.761807858517308E-2</v>
      </c>
      <c r="D717" s="267">
        <v>4.6914709859012207E-2</v>
      </c>
      <c r="E717" s="267">
        <v>5.272651793208126E-2</v>
      </c>
      <c r="F717" s="267">
        <v>5.2868868589646803E-2</v>
      </c>
      <c r="G717" s="267">
        <v>5.3738286723501734E-2</v>
      </c>
      <c r="H717" s="266">
        <v>7.7728469400322686E-2</v>
      </c>
      <c r="I717" s="455">
        <v>6.872418897662208E-2</v>
      </c>
      <c r="J717" s="455">
        <v>4.3898135073468202E-2</v>
      </c>
      <c r="K717" s="267">
        <v>3.5161427278924968E-2</v>
      </c>
      <c r="L717" s="267">
        <v>4.0808728316561078E-2</v>
      </c>
      <c r="M717" s="268">
        <v>5.9633868770330056E-2</v>
      </c>
      <c r="N717" s="266">
        <v>4.3546381417904186E-2</v>
      </c>
      <c r="O717" s="267">
        <v>5.2104287937274792E-2</v>
      </c>
      <c r="P717" s="267">
        <v>4.6604141299964742E-2</v>
      </c>
      <c r="Q717" s="267">
        <v>9.9426386233269604E-2</v>
      </c>
      <c r="R717" s="267">
        <v>6.1265218105974149E-2</v>
      </c>
      <c r="S717" s="267">
        <v>8.854733326516355E-2</v>
      </c>
      <c r="T717" s="269">
        <v>7.3654292177466801E-2</v>
      </c>
    </row>
    <row r="718" spans="1:23" s="523" customFormat="1" ht="12" customHeight="1" x14ac:dyDescent="0.2">
      <c r="A718" s="303" t="s">
        <v>1</v>
      </c>
      <c r="B718" s="270">
        <f t="shared" ref="B718:T718" si="165">B715/B714*100-100</f>
        <v>3.2524807056229434</v>
      </c>
      <c r="C718" s="271">
        <f t="shared" si="165"/>
        <v>2.8298419698640203</v>
      </c>
      <c r="D718" s="271">
        <f t="shared" si="165"/>
        <v>6.2293274531422185</v>
      </c>
      <c r="E718" s="271">
        <f t="shared" si="165"/>
        <v>11.230114978736822</v>
      </c>
      <c r="F718" s="271">
        <f t="shared" si="165"/>
        <v>6.9606762219772236</v>
      </c>
      <c r="G718" s="272">
        <f t="shared" si="165"/>
        <v>12.444873208379278</v>
      </c>
      <c r="H718" s="270">
        <f t="shared" si="165"/>
        <v>6.1962513781697908</v>
      </c>
      <c r="I718" s="271">
        <f t="shared" si="165"/>
        <v>6.034546122748992</v>
      </c>
      <c r="J718" s="271">
        <f t="shared" si="165"/>
        <v>5.2260198456449984</v>
      </c>
      <c r="K718" s="271">
        <f t="shared" si="165"/>
        <v>17.057804378642302</v>
      </c>
      <c r="L718" s="271">
        <f t="shared" si="165"/>
        <v>7.524807056229335</v>
      </c>
      <c r="M718" s="272">
        <f t="shared" si="165"/>
        <v>15.839764792355737</v>
      </c>
      <c r="N718" s="456">
        <f t="shared" si="165"/>
        <v>-2.467984055635668</v>
      </c>
      <c r="O718" s="271">
        <f t="shared" si="165"/>
        <v>7.9603087100330754</v>
      </c>
      <c r="P718" s="271">
        <f t="shared" si="165"/>
        <v>6.0933480338110968</v>
      </c>
      <c r="Q718" s="271">
        <f t="shared" si="165"/>
        <v>15.32524807056231</v>
      </c>
      <c r="R718" s="271">
        <f t="shared" si="165"/>
        <v>8.7100330760749642</v>
      </c>
      <c r="S718" s="271">
        <f t="shared" si="165"/>
        <v>16.104373392135244</v>
      </c>
      <c r="T718" s="273">
        <f t="shared" si="165"/>
        <v>7.9288842069553453</v>
      </c>
    </row>
    <row r="719" spans="1:23" s="523" customFormat="1" ht="12" customHeight="1" thickBot="1" x14ac:dyDescent="0.25">
      <c r="A719" s="226" t="s">
        <v>27</v>
      </c>
      <c r="B719" s="479">
        <f t="shared" ref="B719:T719" si="166">B715-B702</f>
        <v>40.5</v>
      </c>
      <c r="C719" s="480">
        <f t="shared" si="166"/>
        <v>-112.91666666666697</v>
      </c>
      <c r="D719" s="480">
        <f t="shared" si="166"/>
        <v>243.05555555555566</v>
      </c>
      <c r="E719" s="480">
        <f t="shared" si="166"/>
        <v>-17.142857142856883</v>
      </c>
      <c r="F719" s="480">
        <f t="shared" si="166"/>
        <v>-95.33333333333303</v>
      </c>
      <c r="G719" s="481">
        <f t="shared" si="166"/>
        <v>-0.625</v>
      </c>
      <c r="H719" s="479">
        <f t="shared" si="166"/>
        <v>96.66666666666697</v>
      </c>
      <c r="I719" s="480">
        <f t="shared" si="166"/>
        <v>-23.476190476189913</v>
      </c>
      <c r="J719" s="480">
        <f t="shared" si="166"/>
        <v>-102.375</v>
      </c>
      <c r="K719" s="480">
        <f t="shared" si="166"/>
        <v>463.57142857142844</v>
      </c>
      <c r="L719" s="480">
        <f t="shared" si="166"/>
        <v>-39.75</v>
      </c>
      <c r="M719" s="481">
        <f t="shared" si="166"/>
        <v>-50</v>
      </c>
      <c r="N719" s="482">
        <f t="shared" si="166"/>
        <v>-214.25641025641016</v>
      </c>
      <c r="O719" s="480">
        <f t="shared" si="166"/>
        <v>177.33333333333303</v>
      </c>
      <c r="P719" s="480">
        <f t="shared" si="166"/>
        <v>-6</v>
      </c>
      <c r="Q719" s="480">
        <f t="shared" si="166"/>
        <v>-95.714285714285325</v>
      </c>
      <c r="R719" s="480">
        <f t="shared" si="166"/>
        <v>-15.714285714285325</v>
      </c>
      <c r="S719" s="480">
        <f t="shared" si="166"/>
        <v>-65.254901960784991</v>
      </c>
      <c r="T719" s="483">
        <f t="shared" si="166"/>
        <v>1.9662031332509287</v>
      </c>
    </row>
    <row r="720" spans="1:23" s="523" customFormat="1" ht="12" customHeight="1" x14ac:dyDescent="0.2">
      <c r="A720" s="308" t="s">
        <v>52</v>
      </c>
      <c r="B720" s="280">
        <v>54</v>
      </c>
      <c r="C720" s="281">
        <v>57</v>
      </c>
      <c r="D720" s="281">
        <v>57</v>
      </c>
      <c r="E720" s="281">
        <v>14</v>
      </c>
      <c r="F720" s="281">
        <v>56</v>
      </c>
      <c r="G720" s="282">
        <v>56</v>
      </c>
      <c r="H720" s="280">
        <v>55</v>
      </c>
      <c r="I720" s="281">
        <v>56</v>
      </c>
      <c r="J720" s="281">
        <v>56</v>
      </c>
      <c r="K720" s="281">
        <v>12</v>
      </c>
      <c r="L720" s="281">
        <v>55</v>
      </c>
      <c r="M720" s="282">
        <v>56</v>
      </c>
      <c r="N720" s="458">
        <v>54</v>
      </c>
      <c r="O720" s="281">
        <v>56</v>
      </c>
      <c r="P720" s="281">
        <v>57</v>
      </c>
      <c r="Q720" s="281">
        <v>15</v>
      </c>
      <c r="R720" s="281">
        <v>56</v>
      </c>
      <c r="S720" s="328">
        <v>57</v>
      </c>
      <c r="T720" s="329">
        <f>SUM(B720:S720)</f>
        <v>879</v>
      </c>
      <c r="U720" s="523" t="s">
        <v>56</v>
      </c>
      <c r="V720" s="330">
        <f>T707-T720</f>
        <v>1</v>
      </c>
      <c r="W720" s="331">
        <f>V720/T707</f>
        <v>1.1363636363636363E-3</v>
      </c>
    </row>
    <row r="721" spans="1:23" s="523" customFormat="1" ht="12" customHeight="1" x14ac:dyDescent="0.2">
      <c r="A721" s="308" t="s">
        <v>28</v>
      </c>
      <c r="B721" s="231">
        <v>146</v>
      </c>
      <c r="C721" s="289">
        <v>145.5</v>
      </c>
      <c r="D721" s="289">
        <v>144.5</v>
      </c>
      <c r="E721" s="289">
        <v>145.5</v>
      </c>
      <c r="F721" s="289">
        <v>144.5</v>
      </c>
      <c r="G721" s="232">
        <v>142.5</v>
      </c>
      <c r="H721" s="231">
        <v>144</v>
      </c>
      <c r="I721" s="289">
        <v>143.5</v>
      </c>
      <c r="J721" s="289">
        <v>142</v>
      </c>
      <c r="K721" s="289">
        <v>145</v>
      </c>
      <c r="L721" s="289">
        <v>142.5</v>
      </c>
      <c r="M721" s="232">
        <v>141.5</v>
      </c>
      <c r="N721" s="459">
        <v>146</v>
      </c>
      <c r="O721" s="289">
        <v>145</v>
      </c>
      <c r="P721" s="289">
        <v>144.5</v>
      </c>
      <c r="Q721" s="289">
        <v>146.5</v>
      </c>
      <c r="R721" s="289">
        <v>142</v>
      </c>
      <c r="S721" s="289">
        <v>142.5</v>
      </c>
      <c r="T721" s="235"/>
      <c r="U721" s="523" t="s">
        <v>57</v>
      </c>
      <c r="V721" s="523">
        <v>143.81</v>
      </c>
    </row>
    <row r="722" spans="1:23" s="523" customFormat="1" ht="12" customHeight="1" thickBot="1" x14ac:dyDescent="0.25">
      <c r="A722" s="311" t="s">
        <v>26</v>
      </c>
      <c r="B722" s="229">
        <f t="shared" ref="B722:S722" si="167">B721-B708</f>
        <v>0</v>
      </c>
      <c r="C722" s="230">
        <f t="shared" si="167"/>
        <v>0</v>
      </c>
      <c r="D722" s="230">
        <f t="shared" si="167"/>
        <v>0</v>
      </c>
      <c r="E722" s="230">
        <f t="shared" si="167"/>
        <v>0</v>
      </c>
      <c r="F722" s="230">
        <f t="shared" si="167"/>
        <v>0</v>
      </c>
      <c r="G722" s="466">
        <f t="shared" si="167"/>
        <v>0</v>
      </c>
      <c r="H722" s="229">
        <f t="shared" si="167"/>
        <v>0</v>
      </c>
      <c r="I722" s="230">
        <f t="shared" si="167"/>
        <v>0</v>
      </c>
      <c r="J722" s="230">
        <f t="shared" si="167"/>
        <v>0</v>
      </c>
      <c r="K722" s="230">
        <f t="shared" si="167"/>
        <v>0</v>
      </c>
      <c r="L722" s="230">
        <f t="shared" si="167"/>
        <v>0</v>
      </c>
      <c r="M722" s="466">
        <f t="shared" si="167"/>
        <v>0</v>
      </c>
      <c r="N722" s="460">
        <f t="shared" si="167"/>
        <v>0</v>
      </c>
      <c r="O722" s="230">
        <f t="shared" si="167"/>
        <v>0</v>
      </c>
      <c r="P722" s="230">
        <f t="shared" si="167"/>
        <v>0</v>
      </c>
      <c r="Q722" s="230">
        <f t="shared" si="167"/>
        <v>0</v>
      </c>
      <c r="R722" s="230">
        <f t="shared" si="167"/>
        <v>0</v>
      </c>
      <c r="S722" s="230">
        <f t="shared" si="167"/>
        <v>0</v>
      </c>
      <c r="T722" s="236"/>
      <c r="U722" s="523" t="s">
        <v>26</v>
      </c>
      <c r="V722" s="523">
        <f>V721-V708</f>
        <v>0</v>
      </c>
    </row>
    <row r="724" spans="1:23" ht="13.5" thickBot="1" x14ac:dyDescent="0.25"/>
    <row r="725" spans="1:23" s="524" customFormat="1" ht="12" customHeight="1" thickBot="1" x14ac:dyDescent="0.25">
      <c r="A725" s="295" t="s">
        <v>182</v>
      </c>
      <c r="B725" s="539" t="s">
        <v>53</v>
      </c>
      <c r="C725" s="540"/>
      <c r="D725" s="540"/>
      <c r="E725" s="540"/>
      <c r="F725" s="540"/>
      <c r="G725" s="541"/>
      <c r="H725" s="539" t="s">
        <v>53</v>
      </c>
      <c r="I725" s="540"/>
      <c r="J725" s="540"/>
      <c r="K725" s="540"/>
      <c r="L725" s="540"/>
      <c r="M725" s="541"/>
      <c r="N725" s="539" t="s">
        <v>53</v>
      </c>
      <c r="O725" s="540"/>
      <c r="P725" s="540"/>
      <c r="Q725" s="540"/>
      <c r="R725" s="540"/>
      <c r="S725" s="541"/>
      <c r="T725" s="313" t="s">
        <v>0</v>
      </c>
    </row>
    <row r="726" spans="1:23" s="524" customFormat="1" ht="12" customHeight="1" x14ac:dyDescent="0.2">
      <c r="A726" s="226" t="s">
        <v>54</v>
      </c>
      <c r="B726" s="315">
        <v>1</v>
      </c>
      <c r="C726" s="451">
        <v>2</v>
      </c>
      <c r="D726" s="451">
        <v>3</v>
      </c>
      <c r="E726" s="451">
        <v>4</v>
      </c>
      <c r="F726" s="451">
        <v>5</v>
      </c>
      <c r="G726" s="461">
        <v>6</v>
      </c>
      <c r="H726" s="315">
        <v>7</v>
      </c>
      <c r="I726" s="451">
        <v>8</v>
      </c>
      <c r="J726" s="451">
        <v>9</v>
      </c>
      <c r="K726" s="451">
        <v>10</v>
      </c>
      <c r="L726" s="451">
        <v>11</v>
      </c>
      <c r="M726" s="461">
        <v>12</v>
      </c>
      <c r="N726" s="451">
        <v>13</v>
      </c>
      <c r="O726" s="451">
        <v>14</v>
      </c>
      <c r="P726" s="451">
        <v>15</v>
      </c>
      <c r="Q726" s="451">
        <v>16</v>
      </c>
      <c r="R726" s="451">
        <v>17</v>
      </c>
      <c r="S726" s="451">
        <v>18</v>
      </c>
      <c r="T726" s="237"/>
    </row>
    <row r="727" spans="1:23" s="524" customFormat="1" ht="12" customHeight="1" x14ac:dyDescent="0.2">
      <c r="A727" s="301" t="s">
        <v>3</v>
      </c>
      <c r="B727" s="253">
        <v>4550</v>
      </c>
      <c r="C727" s="254">
        <v>4550</v>
      </c>
      <c r="D727" s="254">
        <v>4550</v>
      </c>
      <c r="E727" s="254">
        <v>4550</v>
      </c>
      <c r="F727" s="254">
        <v>4550</v>
      </c>
      <c r="G727" s="254">
        <v>4550</v>
      </c>
      <c r="H727" s="253">
        <v>4550</v>
      </c>
      <c r="I727" s="467">
        <v>4550</v>
      </c>
      <c r="J727" s="467">
        <v>4550</v>
      </c>
      <c r="K727" s="254">
        <v>4550</v>
      </c>
      <c r="L727" s="254">
        <v>4550</v>
      </c>
      <c r="M727" s="255">
        <v>4550</v>
      </c>
      <c r="N727" s="253">
        <v>4550</v>
      </c>
      <c r="O727" s="254">
        <v>4550</v>
      </c>
      <c r="P727" s="254">
        <v>4550</v>
      </c>
      <c r="Q727" s="254">
        <v>4550</v>
      </c>
      <c r="R727" s="254">
        <v>4550</v>
      </c>
      <c r="S727" s="254">
        <v>4550</v>
      </c>
      <c r="T727" s="256">
        <v>4550</v>
      </c>
    </row>
    <row r="728" spans="1:23" s="524" customFormat="1" ht="12" customHeight="1" x14ac:dyDescent="0.2">
      <c r="A728" s="303" t="s">
        <v>6</v>
      </c>
      <c r="B728" s="258">
        <v>4757.5</v>
      </c>
      <c r="C728" s="259">
        <v>4757.5</v>
      </c>
      <c r="D728" s="259">
        <v>4636.666666666667</v>
      </c>
      <c r="E728" s="259">
        <v>5025</v>
      </c>
      <c r="F728" s="259">
        <v>4976.666666666667</v>
      </c>
      <c r="G728" s="259">
        <v>5148.125</v>
      </c>
      <c r="H728" s="258">
        <v>4857.333333333333</v>
      </c>
      <c r="I728" s="468">
        <v>4674.8</v>
      </c>
      <c r="J728" s="468">
        <v>4794</v>
      </c>
      <c r="K728" s="259">
        <v>4854.2857142857147</v>
      </c>
      <c r="L728" s="259">
        <v>4792.666666666667</v>
      </c>
      <c r="M728" s="260">
        <v>5266</v>
      </c>
      <c r="N728" s="258">
        <v>4690.666666666667</v>
      </c>
      <c r="O728" s="259">
        <v>4795</v>
      </c>
      <c r="P728" s="259">
        <v>4868.666666666667</v>
      </c>
      <c r="Q728" s="259">
        <v>5564.2857142857147</v>
      </c>
      <c r="R728" s="259">
        <v>4937.8571428571431</v>
      </c>
      <c r="S728" s="259">
        <v>5301.875</v>
      </c>
      <c r="T728" s="261">
        <v>4899.3822393822393</v>
      </c>
    </row>
    <row r="729" spans="1:23" s="524" customFormat="1" ht="12" customHeight="1" x14ac:dyDescent="0.2">
      <c r="A729" s="226" t="s">
        <v>7</v>
      </c>
      <c r="B729" s="262">
        <v>75</v>
      </c>
      <c r="C729" s="263">
        <v>81.25</v>
      </c>
      <c r="D729" s="263">
        <v>86.666666666666671</v>
      </c>
      <c r="E729" s="263">
        <v>75</v>
      </c>
      <c r="F729" s="263">
        <v>80</v>
      </c>
      <c r="G729" s="263">
        <v>81.25</v>
      </c>
      <c r="H729" s="262">
        <v>66.666666666666671</v>
      </c>
      <c r="I729" s="469">
        <v>92</v>
      </c>
      <c r="J729" s="469">
        <v>100</v>
      </c>
      <c r="K729" s="469">
        <v>71.428571428571431</v>
      </c>
      <c r="L729" s="469">
        <v>100</v>
      </c>
      <c r="M729" s="264">
        <v>86.666666666666671</v>
      </c>
      <c r="N729" s="262">
        <v>80</v>
      </c>
      <c r="O729" s="263">
        <v>100</v>
      </c>
      <c r="P729" s="263">
        <v>100</v>
      </c>
      <c r="Q729" s="263">
        <v>100</v>
      </c>
      <c r="R729" s="263">
        <v>85.714285714285708</v>
      </c>
      <c r="S729" s="263">
        <v>68.75</v>
      </c>
      <c r="T729" s="265">
        <v>77.992277992277991</v>
      </c>
    </row>
    <row r="730" spans="1:23" s="524" customFormat="1" ht="12" customHeight="1" x14ac:dyDescent="0.2">
      <c r="A730" s="226" t="s">
        <v>8</v>
      </c>
      <c r="B730" s="266">
        <v>9.0909090909090912E-2</v>
      </c>
      <c r="C730" s="267">
        <v>7.5254669756839671E-2</v>
      </c>
      <c r="D730" s="267">
        <v>7.4858926267779818E-2</v>
      </c>
      <c r="E730" s="267">
        <v>8.1007492286756702E-2</v>
      </c>
      <c r="F730" s="267">
        <v>7.7738630657656155E-2</v>
      </c>
      <c r="G730" s="267">
        <v>7.2881600693036966E-2</v>
      </c>
      <c r="H730" s="266">
        <v>8.5502595316918575E-2</v>
      </c>
      <c r="I730" s="455">
        <v>6.2148584177586806E-2</v>
      </c>
      <c r="J730" s="455">
        <v>4.35277412207676E-2</v>
      </c>
      <c r="K730" s="267">
        <v>8.2547377656309512E-2</v>
      </c>
      <c r="L730" s="267">
        <v>3.6835354763289758E-2</v>
      </c>
      <c r="M730" s="268">
        <v>8.0225176169143125E-2</v>
      </c>
      <c r="N730" s="266">
        <v>5.9349222547164765E-2</v>
      </c>
      <c r="O730" s="267">
        <v>4.7122080045499788E-2</v>
      </c>
      <c r="P730" s="267">
        <v>3.4392614765951006E-2</v>
      </c>
      <c r="Q730" s="267">
        <v>4.6328482388157025E-2</v>
      </c>
      <c r="R730" s="267">
        <v>8.094956234642052E-2</v>
      </c>
      <c r="S730" s="267">
        <v>8.0873374051775984E-2</v>
      </c>
      <c r="T730" s="269">
        <v>8.345786899720567E-2</v>
      </c>
    </row>
    <row r="731" spans="1:23" s="524" customFormat="1" ht="12" customHeight="1" x14ac:dyDescent="0.2">
      <c r="A731" s="303" t="s">
        <v>1</v>
      </c>
      <c r="B731" s="270">
        <f t="shared" ref="B731:T731" si="168">B728/B727*100-100</f>
        <v>4.560439560439562</v>
      </c>
      <c r="C731" s="271">
        <f t="shared" si="168"/>
        <v>4.560439560439562</v>
      </c>
      <c r="D731" s="271">
        <f t="shared" si="168"/>
        <v>1.9047619047619264</v>
      </c>
      <c r="E731" s="271">
        <f t="shared" si="168"/>
        <v>10.439560439560452</v>
      </c>
      <c r="F731" s="271">
        <f t="shared" si="168"/>
        <v>9.3772893772893866</v>
      </c>
      <c r="G731" s="272">
        <f t="shared" si="168"/>
        <v>13.145604395604394</v>
      </c>
      <c r="H731" s="270">
        <f t="shared" si="168"/>
        <v>6.7545787545787448</v>
      </c>
      <c r="I731" s="271">
        <f t="shared" si="168"/>
        <v>2.7428571428571331</v>
      </c>
      <c r="J731" s="271">
        <f t="shared" si="168"/>
        <v>5.3626373626373578</v>
      </c>
      <c r="K731" s="271">
        <f t="shared" si="168"/>
        <v>6.6875981161695393</v>
      </c>
      <c r="L731" s="271">
        <f t="shared" si="168"/>
        <v>5.3333333333333428</v>
      </c>
      <c r="M731" s="272">
        <f t="shared" si="168"/>
        <v>15.736263736263737</v>
      </c>
      <c r="N731" s="456">
        <f t="shared" si="168"/>
        <v>3.0915750915750948</v>
      </c>
      <c r="O731" s="271">
        <f t="shared" si="168"/>
        <v>5.3846153846153868</v>
      </c>
      <c r="P731" s="271">
        <f t="shared" si="168"/>
        <v>7.0036630036630214</v>
      </c>
      <c r="Q731" s="271">
        <f t="shared" si="168"/>
        <v>22.291993720565159</v>
      </c>
      <c r="R731" s="271">
        <f t="shared" si="168"/>
        <v>8.524332810047099</v>
      </c>
      <c r="S731" s="271">
        <f t="shared" si="168"/>
        <v>16.524725274725284</v>
      </c>
      <c r="T731" s="273">
        <f t="shared" si="168"/>
        <v>7.6787305358733988</v>
      </c>
    </row>
    <row r="732" spans="1:23" s="524" customFormat="1" ht="12" customHeight="1" thickBot="1" x14ac:dyDescent="0.25">
      <c r="A732" s="226" t="s">
        <v>27</v>
      </c>
      <c r="B732" s="479">
        <f t="shared" ref="B732:T732" si="169">B728-B715</f>
        <v>75</v>
      </c>
      <c r="C732" s="480">
        <f t="shared" si="169"/>
        <v>94.16666666666697</v>
      </c>
      <c r="D732" s="480">
        <f t="shared" si="169"/>
        <v>-180.83333333333303</v>
      </c>
      <c r="E732" s="480">
        <f t="shared" si="169"/>
        <v>-19.285714285714675</v>
      </c>
      <c r="F732" s="480">
        <f t="shared" si="169"/>
        <v>126</v>
      </c>
      <c r="G732" s="481">
        <f t="shared" si="169"/>
        <v>48.75</v>
      </c>
      <c r="H732" s="479">
        <f t="shared" si="169"/>
        <v>41.33333333333303</v>
      </c>
      <c r="I732" s="480">
        <f t="shared" si="169"/>
        <v>-133.86666666666679</v>
      </c>
      <c r="J732" s="480">
        <f t="shared" si="169"/>
        <v>22</v>
      </c>
      <c r="K732" s="480">
        <f t="shared" si="169"/>
        <v>-454.28571428571377</v>
      </c>
      <c r="L732" s="480">
        <f t="shared" si="169"/>
        <v>-83.58333333333303</v>
      </c>
      <c r="M732" s="481">
        <f t="shared" si="169"/>
        <v>12.66666666666697</v>
      </c>
      <c r="N732" s="482">
        <f t="shared" si="169"/>
        <v>267.5897435897441</v>
      </c>
      <c r="O732" s="480">
        <f t="shared" si="169"/>
        <v>-101</v>
      </c>
      <c r="P732" s="480">
        <f t="shared" si="169"/>
        <v>57.33333333333394</v>
      </c>
      <c r="Q732" s="480">
        <f t="shared" si="169"/>
        <v>334.28571428571468</v>
      </c>
      <c r="R732" s="480">
        <f t="shared" si="169"/>
        <v>7.857142857143117</v>
      </c>
      <c r="S732" s="480">
        <f t="shared" si="169"/>
        <v>36.54166666666697</v>
      </c>
      <c r="T732" s="483">
        <f t="shared" si="169"/>
        <v>4.8073405968143561</v>
      </c>
    </row>
    <row r="733" spans="1:23" s="524" customFormat="1" ht="12" customHeight="1" x14ac:dyDescent="0.2">
      <c r="A733" s="308" t="s">
        <v>52</v>
      </c>
      <c r="B733" s="280">
        <v>54</v>
      </c>
      <c r="C733" s="281">
        <v>56</v>
      </c>
      <c r="D733" s="281">
        <v>57</v>
      </c>
      <c r="E733" s="281">
        <v>14</v>
      </c>
      <c r="F733" s="281">
        <v>56</v>
      </c>
      <c r="G733" s="282">
        <v>56</v>
      </c>
      <c r="H733" s="280">
        <v>55</v>
      </c>
      <c r="I733" s="281">
        <v>56</v>
      </c>
      <c r="J733" s="281">
        <v>56</v>
      </c>
      <c r="K733" s="281">
        <v>12</v>
      </c>
      <c r="L733" s="281">
        <v>55</v>
      </c>
      <c r="M733" s="282">
        <v>56</v>
      </c>
      <c r="N733" s="458">
        <v>54</v>
      </c>
      <c r="O733" s="281">
        <v>56</v>
      </c>
      <c r="P733" s="281">
        <v>57</v>
      </c>
      <c r="Q733" s="281">
        <v>14</v>
      </c>
      <c r="R733" s="281">
        <v>56</v>
      </c>
      <c r="S733" s="328">
        <v>57</v>
      </c>
      <c r="T733" s="329">
        <f>SUM(B733:S733)</f>
        <v>877</v>
      </c>
      <c r="U733" s="524" t="s">
        <v>56</v>
      </c>
      <c r="V733" s="330">
        <f>T720-T733</f>
        <v>2</v>
      </c>
      <c r="W733" s="331">
        <f>V733/T720</f>
        <v>2.2753128555176336E-3</v>
      </c>
    </row>
    <row r="734" spans="1:23" s="524" customFormat="1" ht="12" customHeight="1" x14ac:dyDescent="0.2">
      <c r="A734" s="308" t="s">
        <v>28</v>
      </c>
      <c r="B734" s="231">
        <v>147</v>
      </c>
      <c r="C734" s="289">
        <v>146.5</v>
      </c>
      <c r="D734" s="289">
        <v>145.5</v>
      </c>
      <c r="E734" s="289">
        <v>146.5</v>
      </c>
      <c r="F734" s="289">
        <v>145.5</v>
      </c>
      <c r="G734" s="232">
        <v>143.5</v>
      </c>
      <c r="H734" s="231">
        <v>145</v>
      </c>
      <c r="I734" s="289">
        <v>144.5</v>
      </c>
      <c r="J734" s="289">
        <v>143</v>
      </c>
      <c r="K734" s="289">
        <v>146</v>
      </c>
      <c r="L734" s="289">
        <v>143.5</v>
      </c>
      <c r="M734" s="232">
        <v>142.5</v>
      </c>
      <c r="N734" s="459">
        <v>147</v>
      </c>
      <c r="O734" s="289">
        <v>146</v>
      </c>
      <c r="P734" s="289">
        <v>145.5</v>
      </c>
      <c r="Q734" s="289">
        <v>147.5</v>
      </c>
      <c r="R734" s="289">
        <v>143</v>
      </c>
      <c r="S734" s="289">
        <v>143.5</v>
      </c>
      <c r="T734" s="235"/>
      <c r="U734" s="524" t="s">
        <v>57</v>
      </c>
      <c r="V734" s="524">
        <v>143.82</v>
      </c>
    </row>
    <row r="735" spans="1:23" s="524" customFormat="1" ht="12" customHeight="1" thickBot="1" x14ac:dyDescent="0.25">
      <c r="A735" s="311" t="s">
        <v>26</v>
      </c>
      <c r="B735" s="229">
        <f t="shared" ref="B735:S735" si="170">B734-B721</f>
        <v>1</v>
      </c>
      <c r="C735" s="230">
        <f t="shared" si="170"/>
        <v>1</v>
      </c>
      <c r="D735" s="230">
        <f t="shared" si="170"/>
        <v>1</v>
      </c>
      <c r="E735" s="230">
        <f t="shared" si="170"/>
        <v>1</v>
      </c>
      <c r="F735" s="230">
        <f t="shared" si="170"/>
        <v>1</v>
      </c>
      <c r="G735" s="466">
        <f t="shared" si="170"/>
        <v>1</v>
      </c>
      <c r="H735" s="229">
        <f t="shared" si="170"/>
        <v>1</v>
      </c>
      <c r="I735" s="230">
        <f t="shared" si="170"/>
        <v>1</v>
      </c>
      <c r="J735" s="230">
        <f t="shared" si="170"/>
        <v>1</v>
      </c>
      <c r="K735" s="230">
        <f t="shared" si="170"/>
        <v>1</v>
      </c>
      <c r="L735" s="230">
        <f t="shared" si="170"/>
        <v>1</v>
      </c>
      <c r="M735" s="466">
        <f t="shared" si="170"/>
        <v>1</v>
      </c>
      <c r="N735" s="460">
        <f t="shared" si="170"/>
        <v>1</v>
      </c>
      <c r="O735" s="230">
        <f t="shared" si="170"/>
        <v>1</v>
      </c>
      <c r="P735" s="230">
        <f t="shared" si="170"/>
        <v>1</v>
      </c>
      <c r="Q735" s="230">
        <f t="shared" si="170"/>
        <v>1</v>
      </c>
      <c r="R735" s="230">
        <f t="shared" si="170"/>
        <v>1</v>
      </c>
      <c r="S735" s="230">
        <f t="shared" si="170"/>
        <v>1</v>
      </c>
      <c r="T735" s="236"/>
      <c r="U735" s="524" t="s">
        <v>26</v>
      </c>
      <c r="V735" s="524">
        <f>V734-V721</f>
        <v>9.9999999999909051E-3</v>
      </c>
    </row>
    <row r="736" spans="1:23" x14ac:dyDescent="0.2">
      <c r="A736" s="525"/>
      <c r="B736" s="525"/>
      <c r="C736" s="525"/>
      <c r="D736" s="525"/>
      <c r="E736" s="525"/>
      <c r="F736" s="525"/>
      <c r="G736" s="525"/>
      <c r="H736" s="525"/>
      <c r="I736" s="525"/>
      <c r="J736" s="525"/>
      <c r="K736" s="525"/>
      <c r="L736" s="525"/>
      <c r="M736" s="525"/>
      <c r="N736" s="525"/>
      <c r="O736" s="525"/>
      <c r="P736" s="525"/>
      <c r="Q736" s="525"/>
      <c r="R736" s="525"/>
      <c r="S736" s="525"/>
      <c r="T736" s="525"/>
      <c r="U736" s="525"/>
      <c r="V736" s="525"/>
      <c r="W736" s="525"/>
    </row>
    <row r="737" spans="1:23" ht="13.5" thickBot="1" x14ac:dyDescent="0.25">
      <c r="A737" s="525"/>
      <c r="B737" s="525"/>
      <c r="C737" s="525"/>
      <c r="D737" s="525"/>
      <c r="E737" s="525"/>
      <c r="F737" s="525"/>
      <c r="G737" s="525"/>
      <c r="H737" s="525"/>
      <c r="I737" s="525"/>
      <c r="J737" s="525"/>
      <c r="K737" s="525"/>
      <c r="L737" s="525"/>
      <c r="M737" s="525"/>
      <c r="N737" s="525"/>
      <c r="O737" s="525"/>
      <c r="P737" s="525"/>
      <c r="Q737" s="525"/>
      <c r="R737" s="525"/>
      <c r="S737" s="525"/>
      <c r="T737" s="525"/>
      <c r="U737" s="525"/>
      <c r="V737" s="525"/>
      <c r="W737" s="525"/>
    </row>
    <row r="738" spans="1:23" ht="13.5" thickBot="1" x14ac:dyDescent="0.25">
      <c r="A738" s="295" t="s">
        <v>183</v>
      </c>
      <c r="B738" s="539" t="s">
        <v>53</v>
      </c>
      <c r="C738" s="540"/>
      <c r="D738" s="540"/>
      <c r="E738" s="540"/>
      <c r="F738" s="540"/>
      <c r="G738" s="541"/>
      <c r="H738" s="539" t="s">
        <v>53</v>
      </c>
      <c r="I738" s="540"/>
      <c r="J738" s="540"/>
      <c r="K738" s="540"/>
      <c r="L738" s="540"/>
      <c r="M738" s="541"/>
      <c r="N738" s="539" t="s">
        <v>53</v>
      </c>
      <c r="O738" s="540"/>
      <c r="P738" s="540"/>
      <c r="Q738" s="540"/>
      <c r="R738" s="540"/>
      <c r="S738" s="541"/>
      <c r="T738" s="313" t="s">
        <v>0</v>
      </c>
      <c r="U738" s="525"/>
      <c r="V738" s="525"/>
      <c r="W738" s="525"/>
    </row>
    <row r="739" spans="1:23" x14ac:dyDescent="0.2">
      <c r="A739" s="226" t="s">
        <v>54</v>
      </c>
      <c r="B739" s="315">
        <v>1</v>
      </c>
      <c r="C739" s="451">
        <v>2</v>
      </c>
      <c r="D739" s="451">
        <v>3</v>
      </c>
      <c r="E739" s="451">
        <v>4</v>
      </c>
      <c r="F739" s="451">
        <v>5</v>
      </c>
      <c r="G739" s="461">
        <v>6</v>
      </c>
      <c r="H739" s="315">
        <v>7</v>
      </c>
      <c r="I739" s="451">
        <v>8</v>
      </c>
      <c r="J739" s="451">
        <v>9</v>
      </c>
      <c r="K739" s="451">
        <v>10</v>
      </c>
      <c r="L739" s="451">
        <v>11</v>
      </c>
      <c r="M739" s="461">
        <v>12</v>
      </c>
      <c r="N739" s="451">
        <v>13</v>
      </c>
      <c r="O739" s="451">
        <v>14</v>
      </c>
      <c r="P739" s="451">
        <v>15</v>
      </c>
      <c r="Q739" s="451">
        <v>16</v>
      </c>
      <c r="R739" s="451">
        <v>17</v>
      </c>
      <c r="S739" s="451">
        <v>18</v>
      </c>
      <c r="T739" s="237"/>
      <c r="U739" s="525"/>
      <c r="V739" s="525"/>
      <c r="W739" s="525"/>
    </row>
    <row r="740" spans="1:23" x14ac:dyDescent="0.2">
      <c r="A740" s="301" t="s">
        <v>3</v>
      </c>
      <c r="B740" s="253">
        <v>4565</v>
      </c>
      <c r="C740" s="254">
        <v>4565</v>
      </c>
      <c r="D740" s="254">
        <v>4565</v>
      </c>
      <c r="E740" s="254">
        <v>4565</v>
      </c>
      <c r="F740" s="254">
        <v>4565</v>
      </c>
      <c r="G740" s="254">
        <v>4565</v>
      </c>
      <c r="H740" s="253">
        <v>4565</v>
      </c>
      <c r="I740" s="467">
        <v>4565</v>
      </c>
      <c r="J740" s="467">
        <v>4565</v>
      </c>
      <c r="K740" s="254">
        <v>4565</v>
      </c>
      <c r="L740" s="254">
        <v>4565</v>
      </c>
      <c r="M740" s="255">
        <v>4565</v>
      </c>
      <c r="N740" s="253">
        <v>4565</v>
      </c>
      <c r="O740" s="254">
        <v>4565</v>
      </c>
      <c r="P740" s="254">
        <v>4565</v>
      </c>
      <c r="Q740" s="254">
        <v>4565</v>
      </c>
      <c r="R740" s="254">
        <v>4565</v>
      </c>
      <c r="S740" s="254">
        <v>4565</v>
      </c>
      <c r="T740" s="256">
        <v>4565</v>
      </c>
      <c r="U740" s="525"/>
      <c r="V740" s="525"/>
      <c r="W740" s="525"/>
    </row>
    <row r="741" spans="1:23" x14ac:dyDescent="0.2">
      <c r="A741" s="303" t="s">
        <v>6</v>
      </c>
      <c r="B741" s="258">
        <v>4806</v>
      </c>
      <c r="C741" s="259">
        <v>4935</v>
      </c>
      <c r="D741" s="259">
        <v>4843.125</v>
      </c>
      <c r="E741" s="259">
        <v>5044.2857142857147</v>
      </c>
      <c r="F741" s="259">
        <v>4852.9411764705883</v>
      </c>
      <c r="G741" s="259">
        <v>5216.875</v>
      </c>
      <c r="H741" s="258">
        <v>4966.666666666667</v>
      </c>
      <c r="I741" s="468">
        <v>4770</v>
      </c>
      <c r="J741" s="468">
        <v>4866.25</v>
      </c>
      <c r="K741" s="259">
        <v>5198.5714285714284</v>
      </c>
      <c r="L741" s="259">
        <v>4829.375</v>
      </c>
      <c r="M741" s="260">
        <v>5157.5</v>
      </c>
      <c r="N741" s="258">
        <v>4686.666666666667</v>
      </c>
      <c r="O741" s="259">
        <v>4810.625</v>
      </c>
      <c r="P741" s="259">
        <v>4911.333333333333</v>
      </c>
      <c r="Q741" s="259">
        <v>5340</v>
      </c>
      <c r="R741" s="259">
        <v>4925.8823529411766</v>
      </c>
      <c r="S741" s="259">
        <v>5093.333333333333</v>
      </c>
      <c r="T741" s="261">
        <v>4935.2918287937746</v>
      </c>
      <c r="U741" s="525"/>
      <c r="V741" s="525"/>
      <c r="W741" s="525"/>
    </row>
    <row r="742" spans="1:23" x14ac:dyDescent="0.2">
      <c r="A742" s="226" t="s">
        <v>7</v>
      </c>
      <c r="B742" s="262">
        <v>86.666666666666671</v>
      </c>
      <c r="C742" s="263">
        <v>81.25</v>
      </c>
      <c r="D742" s="263">
        <v>93.75</v>
      </c>
      <c r="E742" s="263">
        <v>57.142857142857146</v>
      </c>
      <c r="F742" s="263">
        <v>94.117647058823536</v>
      </c>
      <c r="G742" s="263">
        <v>87.5</v>
      </c>
      <c r="H742" s="262">
        <v>60</v>
      </c>
      <c r="I742" s="469">
        <v>86.666666666666671</v>
      </c>
      <c r="J742" s="469">
        <v>93.75</v>
      </c>
      <c r="K742" s="469">
        <v>85.714285714285708</v>
      </c>
      <c r="L742" s="469">
        <v>93.75</v>
      </c>
      <c r="M742" s="264">
        <v>56.25</v>
      </c>
      <c r="N742" s="262">
        <v>80</v>
      </c>
      <c r="O742" s="263">
        <v>93.75</v>
      </c>
      <c r="P742" s="263">
        <v>93.333333333333329</v>
      </c>
      <c r="Q742" s="263">
        <v>71.428571428571431</v>
      </c>
      <c r="R742" s="263">
        <v>94.117647058823536</v>
      </c>
      <c r="S742" s="263">
        <v>73.333333333333329</v>
      </c>
      <c r="T742" s="265">
        <v>76.264591439688715</v>
      </c>
      <c r="U742" s="525"/>
      <c r="V742" s="525"/>
      <c r="W742" s="525"/>
    </row>
    <row r="743" spans="1:23" x14ac:dyDescent="0.2">
      <c r="A743" s="226" t="s">
        <v>8</v>
      </c>
      <c r="B743" s="266">
        <v>6.7251125836090761E-2</v>
      </c>
      <c r="C743" s="267">
        <v>8.1910366490000969E-2</v>
      </c>
      <c r="D743" s="267">
        <v>6.5784952136455327E-2</v>
      </c>
      <c r="E743" s="267">
        <v>8.8148487462016964E-2</v>
      </c>
      <c r="F743" s="267">
        <v>4.9845749211110318E-2</v>
      </c>
      <c r="G743" s="267">
        <v>6.1053149117262714E-2</v>
      </c>
      <c r="H743" s="266">
        <v>8.4159040040506408E-2</v>
      </c>
      <c r="I743" s="455">
        <v>6.5637758013409916E-2</v>
      </c>
      <c r="J743" s="455">
        <v>7.4035551445194137E-2</v>
      </c>
      <c r="K743" s="267">
        <v>6.7552937924274775E-2</v>
      </c>
      <c r="L743" s="267">
        <v>5.1447020946866824E-2</v>
      </c>
      <c r="M743" s="268">
        <v>9.9763946650420751E-2</v>
      </c>
      <c r="N743" s="266">
        <v>7.6209361054015864E-2</v>
      </c>
      <c r="O743" s="267">
        <v>8.0647931724136854E-2</v>
      </c>
      <c r="P743" s="267">
        <v>4.1307498241626286E-2</v>
      </c>
      <c r="Q743" s="267">
        <v>0.10499781881058307</v>
      </c>
      <c r="R743" s="267">
        <v>5.2140363927208395E-2</v>
      </c>
      <c r="S743" s="267">
        <v>7.4423397779211697E-2</v>
      </c>
      <c r="T743" s="269">
        <v>7.8927108681219049E-2</v>
      </c>
      <c r="U743" s="525"/>
      <c r="V743" s="525"/>
      <c r="W743" s="525"/>
    </row>
    <row r="744" spans="1:23" x14ac:dyDescent="0.2">
      <c r="A744" s="303" t="s">
        <v>1</v>
      </c>
      <c r="B744" s="270">
        <f t="shared" ref="B744:T744" si="171">B741/B740*100-100</f>
        <v>5.2792990142387737</v>
      </c>
      <c r="C744" s="271">
        <f t="shared" si="171"/>
        <v>8.1051478641840191</v>
      </c>
      <c r="D744" s="271">
        <f t="shared" si="171"/>
        <v>6.0925520262869526</v>
      </c>
      <c r="E744" s="271">
        <f t="shared" si="171"/>
        <v>10.499139414802073</v>
      </c>
      <c r="F744" s="271">
        <f t="shared" si="171"/>
        <v>6.3075832742735685</v>
      </c>
      <c r="G744" s="272">
        <f t="shared" si="171"/>
        <v>14.279846659364722</v>
      </c>
      <c r="H744" s="270">
        <f t="shared" si="171"/>
        <v>8.7988316903979751</v>
      </c>
      <c r="I744" s="271">
        <f t="shared" si="171"/>
        <v>4.4906900328587085</v>
      </c>
      <c r="J744" s="271">
        <f t="shared" si="171"/>
        <v>6.5991237677984742</v>
      </c>
      <c r="K744" s="271">
        <f t="shared" si="171"/>
        <v>13.878892192145202</v>
      </c>
      <c r="L744" s="271">
        <f t="shared" si="171"/>
        <v>5.7913472070098635</v>
      </c>
      <c r="M744" s="272">
        <f t="shared" si="171"/>
        <v>12.979189485213567</v>
      </c>
      <c r="N744" s="456">
        <f t="shared" si="171"/>
        <v>2.6652062796641189</v>
      </c>
      <c r="O744" s="271">
        <f t="shared" si="171"/>
        <v>5.3806133625410695</v>
      </c>
      <c r="P744" s="271">
        <f t="shared" si="171"/>
        <v>7.5867104782767285</v>
      </c>
      <c r="Q744" s="271">
        <f t="shared" si="171"/>
        <v>16.976998904709745</v>
      </c>
      <c r="R744" s="271">
        <f t="shared" si="171"/>
        <v>7.9054184653050754</v>
      </c>
      <c r="S744" s="271">
        <f t="shared" si="171"/>
        <v>11.573566995253742</v>
      </c>
      <c r="T744" s="273">
        <f t="shared" si="171"/>
        <v>8.1115406088450044</v>
      </c>
      <c r="U744" s="525"/>
      <c r="V744" s="525"/>
      <c r="W744" s="525"/>
    </row>
    <row r="745" spans="1:23" ht="13.5" thickBot="1" x14ac:dyDescent="0.25">
      <c r="A745" s="226" t="s">
        <v>27</v>
      </c>
      <c r="B745" s="479">
        <f t="shared" ref="B745:T745" si="172">B741-B728</f>
        <v>48.5</v>
      </c>
      <c r="C745" s="480">
        <f t="shared" si="172"/>
        <v>177.5</v>
      </c>
      <c r="D745" s="480">
        <f t="shared" si="172"/>
        <v>206.45833333333303</v>
      </c>
      <c r="E745" s="480">
        <f t="shared" si="172"/>
        <v>19.285714285714675</v>
      </c>
      <c r="F745" s="480">
        <f t="shared" si="172"/>
        <v>-123.72549019607868</v>
      </c>
      <c r="G745" s="481">
        <f t="shared" si="172"/>
        <v>68.75</v>
      </c>
      <c r="H745" s="479">
        <f t="shared" si="172"/>
        <v>109.33333333333394</v>
      </c>
      <c r="I745" s="480">
        <f t="shared" si="172"/>
        <v>95.199999999999818</v>
      </c>
      <c r="J745" s="480">
        <f t="shared" si="172"/>
        <v>72.25</v>
      </c>
      <c r="K745" s="480">
        <f t="shared" si="172"/>
        <v>344.28571428571377</v>
      </c>
      <c r="L745" s="480">
        <f t="shared" si="172"/>
        <v>36.70833333333303</v>
      </c>
      <c r="M745" s="481">
        <f t="shared" si="172"/>
        <v>-108.5</v>
      </c>
      <c r="N745" s="482">
        <f t="shared" si="172"/>
        <v>-4</v>
      </c>
      <c r="O745" s="480">
        <f t="shared" si="172"/>
        <v>15.625</v>
      </c>
      <c r="P745" s="480">
        <f t="shared" si="172"/>
        <v>42.66666666666606</v>
      </c>
      <c r="Q745" s="480">
        <f t="shared" si="172"/>
        <v>-224.28571428571468</v>
      </c>
      <c r="R745" s="480">
        <f t="shared" si="172"/>
        <v>-11.974789915966539</v>
      </c>
      <c r="S745" s="480">
        <f t="shared" si="172"/>
        <v>-208.54166666666697</v>
      </c>
      <c r="T745" s="483">
        <f t="shared" si="172"/>
        <v>35.909589411535308</v>
      </c>
      <c r="U745" s="525"/>
      <c r="V745" s="525"/>
      <c r="W745" s="525"/>
    </row>
    <row r="746" spans="1:23" x14ac:dyDescent="0.2">
      <c r="A746" s="308" t="s">
        <v>52</v>
      </c>
      <c r="B746" s="280">
        <v>54</v>
      </c>
      <c r="C746" s="281">
        <v>56</v>
      </c>
      <c r="D746" s="281">
        <v>56</v>
      </c>
      <c r="E746" s="281">
        <v>14</v>
      </c>
      <c r="F746" s="281">
        <v>56</v>
      </c>
      <c r="G746" s="282">
        <v>56</v>
      </c>
      <c r="H746" s="280">
        <v>55</v>
      </c>
      <c r="I746" s="281">
        <v>56</v>
      </c>
      <c r="J746" s="281">
        <v>56</v>
      </c>
      <c r="K746" s="281">
        <v>12</v>
      </c>
      <c r="L746" s="281">
        <v>55</v>
      </c>
      <c r="M746" s="282">
        <v>56</v>
      </c>
      <c r="N746" s="458">
        <v>54</v>
      </c>
      <c r="O746" s="281">
        <v>56</v>
      </c>
      <c r="P746" s="281">
        <v>57</v>
      </c>
      <c r="Q746" s="281">
        <v>13</v>
      </c>
      <c r="R746" s="281">
        <v>56</v>
      </c>
      <c r="S746" s="328">
        <v>57</v>
      </c>
      <c r="T746" s="329">
        <f>SUM(B746:S746)</f>
        <v>875</v>
      </c>
      <c r="U746" s="525" t="s">
        <v>56</v>
      </c>
      <c r="V746" s="330">
        <f>T733-T746</f>
        <v>2</v>
      </c>
      <c r="W746" s="331">
        <f>V746/T733</f>
        <v>2.2805017103762829E-3</v>
      </c>
    </row>
    <row r="747" spans="1:23" x14ac:dyDescent="0.2">
      <c r="A747" s="308" t="s">
        <v>28</v>
      </c>
      <c r="B747" s="231">
        <v>147</v>
      </c>
      <c r="C747" s="289">
        <v>146.5</v>
      </c>
      <c r="D747" s="289">
        <v>145.5</v>
      </c>
      <c r="E747" s="289">
        <v>146.5</v>
      </c>
      <c r="F747" s="289">
        <v>145.5</v>
      </c>
      <c r="G747" s="232">
        <v>143.5</v>
      </c>
      <c r="H747" s="231">
        <v>145</v>
      </c>
      <c r="I747" s="289">
        <v>144.5</v>
      </c>
      <c r="J747" s="289">
        <v>143</v>
      </c>
      <c r="K747" s="289">
        <v>146</v>
      </c>
      <c r="L747" s="289">
        <v>143.5</v>
      </c>
      <c r="M747" s="232">
        <v>142.5</v>
      </c>
      <c r="N747" s="459">
        <v>147</v>
      </c>
      <c r="O747" s="289">
        <v>146</v>
      </c>
      <c r="P747" s="289">
        <v>145.5</v>
      </c>
      <c r="Q747" s="289">
        <v>147.5</v>
      </c>
      <c r="R747" s="289">
        <v>143</v>
      </c>
      <c r="S747" s="289">
        <v>143.5</v>
      </c>
      <c r="T747" s="235"/>
      <c r="U747" s="525" t="s">
        <v>57</v>
      </c>
      <c r="V747" s="525">
        <v>144.81</v>
      </c>
      <c r="W747" s="525"/>
    </row>
    <row r="748" spans="1:23" ht="13.5" thickBot="1" x14ac:dyDescent="0.25">
      <c r="A748" s="311" t="s">
        <v>26</v>
      </c>
      <c r="B748" s="229">
        <f t="shared" ref="B748:S748" si="173">B747-B734</f>
        <v>0</v>
      </c>
      <c r="C748" s="230">
        <f t="shared" si="173"/>
        <v>0</v>
      </c>
      <c r="D748" s="230">
        <f t="shared" si="173"/>
        <v>0</v>
      </c>
      <c r="E748" s="230">
        <f t="shared" si="173"/>
        <v>0</v>
      </c>
      <c r="F748" s="230">
        <f t="shared" si="173"/>
        <v>0</v>
      </c>
      <c r="G748" s="466">
        <f t="shared" si="173"/>
        <v>0</v>
      </c>
      <c r="H748" s="229">
        <f t="shared" si="173"/>
        <v>0</v>
      </c>
      <c r="I748" s="230">
        <f t="shared" si="173"/>
        <v>0</v>
      </c>
      <c r="J748" s="230">
        <f t="shared" si="173"/>
        <v>0</v>
      </c>
      <c r="K748" s="230">
        <f t="shared" si="173"/>
        <v>0</v>
      </c>
      <c r="L748" s="230">
        <f t="shared" si="173"/>
        <v>0</v>
      </c>
      <c r="M748" s="466">
        <f t="shared" si="173"/>
        <v>0</v>
      </c>
      <c r="N748" s="460">
        <f t="shared" si="173"/>
        <v>0</v>
      </c>
      <c r="O748" s="230">
        <f t="shared" si="173"/>
        <v>0</v>
      </c>
      <c r="P748" s="230">
        <f t="shared" si="173"/>
        <v>0</v>
      </c>
      <c r="Q748" s="230">
        <f t="shared" si="173"/>
        <v>0</v>
      </c>
      <c r="R748" s="230">
        <f t="shared" si="173"/>
        <v>0</v>
      </c>
      <c r="S748" s="230">
        <f t="shared" si="173"/>
        <v>0</v>
      </c>
      <c r="T748" s="236"/>
      <c r="U748" s="525" t="s">
        <v>26</v>
      </c>
      <c r="V748" s="525">
        <f>V747-V734</f>
        <v>0.99000000000000909</v>
      </c>
      <c r="W748" s="525"/>
    </row>
    <row r="750" spans="1:23" ht="13.5" thickBot="1" x14ac:dyDescent="0.25"/>
    <row r="751" spans="1:23" s="526" customFormat="1" ht="13.5" thickBot="1" x14ac:dyDescent="0.25">
      <c r="A751" s="295" t="s">
        <v>184</v>
      </c>
      <c r="B751" s="539" t="s">
        <v>53</v>
      </c>
      <c r="C751" s="540"/>
      <c r="D751" s="540"/>
      <c r="E751" s="540"/>
      <c r="F751" s="540"/>
      <c r="G751" s="541"/>
      <c r="H751" s="539" t="s">
        <v>53</v>
      </c>
      <c r="I751" s="540"/>
      <c r="J751" s="540"/>
      <c r="K751" s="540"/>
      <c r="L751" s="540"/>
      <c r="M751" s="541"/>
      <c r="N751" s="539" t="s">
        <v>53</v>
      </c>
      <c r="O751" s="540"/>
      <c r="P751" s="540"/>
      <c r="Q751" s="540"/>
      <c r="R751" s="540"/>
      <c r="S751" s="541"/>
      <c r="T751" s="313" t="s">
        <v>0</v>
      </c>
    </row>
    <row r="752" spans="1:23" s="526" customFormat="1" x14ac:dyDescent="0.2">
      <c r="A752" s="226" t="s">
        <v>54</v>
      </c>
      <c r="B752" s="315">
        <v>1</v>
      </c>
      <c r="C752" s="451">
        <v>2</v>
      </c>
      <c r="D752" s="451">
        <v>3</v>
      </c>
      <c r="E752" s="451">
        <v>4</v>
      </c>
      <c r="F752" s="451">
        <v>5</v>
      </c>
      <c r="G752" s="461">
        <v>6</v>
      </c>
      <c r="H752" s="315">
        <v>7</v>
      </c>
      <c r="I752" s="451">
        <v>8</v>
      </c>
      <c r="J752" s="451">
        <v>9</v>
      </c>
      <c r="K752" s="451">
        <v>10</v>
      </c>
      <c r="L752" s="451">
        <v>11</v>
      </c>
      <c r="M752" s="461">
        <v>12</v>
      </c>
      <c r="N752" s="451">
        <v>13</v>
      </c>
      <c r="O752" s="451">
        <v>14</v>
      </c>
      <c r="P752" s="451">
        <v>15</v>
      </c>
      <c r="Q752" s="451">
        <v>16</v>
      </c>
      <c r="R752" s="451">
        <v>17</v>
      </c>
      <c r="S752" s="451">
        <v>18</v>
      </c>
      <c r="T752" s="237"/>
    </row>
    <row r="753" spans="1:23" s="526" customFormat="1" x14ac:dyDescent="0.2">
      <c r="A753" s="301" t="s">
        <v>3</v>
      </c>
      <c r="B753" s="253">
        <v>4580</v>
      </c>
      <c r="C753" s="254">
        <v>4580</v>
      </c>
      <c r="D753" s="254">
        <v>4580</v>
      </c>
      <c r="E753" s="254">
        <v>4580</v>
      </c>
      <c r="F753" s="254">
        <v>4580</v>
      </c>
      <c r="G753" s="254">
        <v>4580</v>
      </c>
      <c r="H753" s="253">
        <v>4580</v>
      </c>
      <c r="I753" s="467">
        <v>4580</v>
      </c>
      <c r="J753" s="467">
        <v>4580</v>
      </c>
      <c r="K753" s="254">
        <v>4580</v>
      </c>
      <c r="L753" s="254">
        <v>4580</v>
      </c>
      <c r="M753" s="255">
        <v>4580</v>
      </c>
      <c r="N753" s="253">
        <v>4580</v>
      </c>
      <c r="O753" s="254">
        <v>4580</v>
      </c>
      <c r="P753" s="254">
        <v>4580</v>
      </c>
      <c r="Q753" s="254">
        <v>4580</v>
      </c>
      <c r="R753" s="254">
        <v>4580</v>
      </c>
      <c r="S753" s="254">
        <v>4580</v>
      </c>
      <c r="T753" s="256">
        <v>4580</v>
      </c>
    </row>
    <row r="754" spans="1:23" s="526" customFormat="1" x14ac:dyDescent="0.2">
      <c r="A754" s="303" t="s">
        <v>6</v>
      </c>
      <c r="B754" s="258">
        <v>4807.1428571428569</v>
      </c>
      <c r="C754" s="259">
        <v>4859.333333333333</v>
      </c>
      <c r="D754" s="259">
        <v>4820</v>
      </c>
      <c r="E754" s="259">
        <v>4863</v>
      </c>
      <c r="F754" s="259">
        <v>4802.666666666667</v>
      </c>
      <c r="G754" s="259">
        <v>5175</v>
      </c>
      <c r="H754" s="258">
        <v>4606</v>
      </c>
      <c r="I754" s="468">
        <v>4909.333333333333</v>
      </c>
      <c r="J754" s="468">
        <v>5006.666666666667</v>
      </c>
      <c r="K754" s="259">
        <v>5112.2222222222226</v>
      </c>
      <c r="L754" s="259">
        <v>4918</v>
      </c>
      <c r="M754" s="260">
        <v>5342.666666666667</v>
      </c>
      <c r="N754" s="258">
        <v>5102</v>
      </c>
      <c r="O754" s="259">
        <v>4793.1578947368425</v>
      </c>
      <c r="P754" s="259">
        <v>4650.666666666667</v>
      </c>
      <c r="Q754" s="259">
        <v>4730</v>
      </c>
      <c r="R754" s="259">
        <v>4862.9411764705883</v>
      </c>
      <c r="S754" s="259">
        <v>5070.606060606061</v>
      </c>
      <c r="T754" s="261">
        <v>4923.3090909090906</v>
      </c>
    </row>
    <row r="755" spans="1:23" s="526" customFormat="1" x14ac:dyDescent="0.2">
      <c r="A755" s="226" t="s">
        <v>7</v>
      </c>
      <c r="B755" s="262">
        <v>100</v>
      </c>
      <c r="C755" s="263">
        <v>86.666666666666671</v>
      </c>
      <c r="D755" s="263">
        <v>100</v>
      </c>
      <c r="E755" s="263">
        <v>90</v>
      </c>
      <c r="F755" s="263">
        <v>80</v>
      </c>
      <c r="G755" s="263">
        <v>75</v>
      </c>
      <c r="H755" s="262">
        <v>80</v>
      </c>
      <c r="I755" s="469">
        <v>100</v>
      </c>
      <c r="J755" s="469">
        <v>100</v>
      </c>
      <c r="K755" s="469">
        <v>77.777777777777771</v>
      </c>
      <c r="L755" s="469">
        <v>80</v>
      </c>
      <c r="M755" s="264">
        <v>80</v>
      </c>
      <c r="N755" s="262">
        <v>66.666666666666671</v>
      </c>
      <c r="O755" s="263">
        <v>73.684210526315795</v>
      </c>
      <c r="P755" s="263">
        <v>100</v>
      </c>
      <c r="Q755" s="263">
        <v>80</v>
      </c>
      <c r="R755" s="263">
        <v>100</v>
      </c>
      <c r="S755" s="263">
        <v>81.818181818181813</v>
      </c>
      <c r="T755" s="265">
        <v>80</v>
      </c>
    </row>
    <row r="756" spans="1:23" s="526" customFormat="1" x14ac:dyDescent="0.2">
      <c r="A756" s="226" t="s">
        <v>8</v>
      </c>
      <c r="B756" s="266">
        <v>4.838144505633981E-2</v>
      </c>
      <c r="C756" s="267">
        <v>7.1388377320722965E-2</v>
      </c>
      <c r="D756" s="267">
        <v>4.7935339313562544E-2</v>
      </c>
      <c r="E756" s="267">
        <v>6.5125093812620216E-2</v>
      </c>
      <c r="F756" s="267">
        <v>6.6714040579137518E-2</v>
      </c>
      <c r="G756" s="267">
        <v>6.5294282816900306E-2</v>
      </c>
      <c r="H756" s="266">
        <v>9.5852026015190384E-2</v>
      </c>
      <c r="I756" s="455">
        <v>5.7244639135647833E-2</v>
      </c>
      <c r="J756" s="455">
        <v>4.4855915664697335E-2</v>
      </c>
      <c r="K756" s="267">
        <v>7.3090320921868457E-2</v>
      </c>
      <c r="L756" s="267">
        <v>6.915850892669706E-2</v>
      </c>
      <c r="M756" s="268">
        <v>7.4589153469519914E-2</v>
      </c>
      <c r="N756" s="266">
        <v>8.5964658092455459E-2</v>
      </c>
      <c r="O756" s="267">
        <v>8.5665856831199608E-2</v>
      </c>
      <c r="P756" s="267">
        <v>4.4139739172962454E-2</v>
      </c>
      <c r="Q756" s="267">
        <v>8.3132663227793377E-2</v>
      </c>
      <c r="R756" s="267">
        <v>3.2907679922504651E-2</v>
      </c>
      <c r="S756" s="267">
        <v>6.7324916279621311E-2</v>
      </c>
      <c r="T756" s="269">
        <v>7.7126391742016395E-2</v>
      </c>
    </row>
    <row r="757" spans="1:23" s="526" customFormat="1" x14ac:dyDescent="0.2">
      <c r="A757" s="303" t="s">
        <v>1</v>
      </c>
      <c r="B757" s="270">
        <f t="shared" ref="B757:T757" si="174">B754/B753*100-100</f>
        <v>4.9594510293200216</v>
      </c>
      <c r="C757" s="271">
        <f t="shared" si="174"/>
        <v>6.0989810771470161</v>
      </c>
      <c r="D757" s="271">
        <f t="shared" si="174"/>
        <v>5.2401746724890756</v>
      </c>
      <c r="E757" s="271">
        <f t="shared" si="174"/>
        <v>6.1790393013100555</v>
      </c>
      <c r="F757" s="271">
        <f t="shared" si="174"/>
        <v>4.8617176128093149</v>
      </c>
      <c r="G757" s="272">
        <f t="shared" si="174"/>
        <v>12.991266375545862</v>
      </c>
      <c r="H757" s="270">
        <f t="shared" si="174"/>
        <v>0.56768558951965531</v>
      </c>
      <c r="I757" s="271">
        <f t="shared" si="174"/>
        <v>7.1906841339155676</v>
      </c>
      <c r="J757" s="271">
        <f t="shared" si="174"/>
        <v>9.3158660844250534</v>
      </c>
      <c r="K757" s="271">
        <f t="shared" si="174"/>
        <v>11.62057253760311</v>
      </c>
      <c r="L757" s="271">
        <f t="shared" si="174"/>
        <v>7.3799126637554622</v>
      </c>
      <c r="M757" s="272">
        <f t="shared" si="174"/>
        <v>16.652110625909771</v>
      </c>
      <c r="N757" s="456">
        <f t="shared" si="174"/>
        <v>11.397379912663766</v>
      </c>
      <c r="O757" s="271">
        <f t="shared" si="174"/>
        <v>4.6541025051712381</v>
      </c>
      <c r="P757" s="271">
        <f t="shared" si="174"/>
        <v>1.5429403202329013</v>
      </c>
      <c r="Q757" s="271">
        <f t="shared" si="174"/>
        <v>3.2751091703056687</v>
      </c>
      <c r="R757" s="271">
        <f t="shared" si="174"/>
        <v>6.1777549447726585</v>
      </c>
      <c r="S757" s="271">
        <f t="shared" si="174"/>
        <v>10.711922720656347</v>
      </c>
      <c r="T757" s="273">
        <f t="shared" si="174"/>
        <v>7.4958316792377957</v>
      </c>
    </row>
    <row r="758" spans="1:23" s="526" customFormat="1" ht="13.5" thickBot="1" x14ac:dyDescent="0.25">
      <c r="A758" s="226" t="s">
        <v>27</v>
      </c>
      <c r="B758" s="479">
        <f t="shared" ref="B758:T758" si="175">B754-B741</f>
        <v>1.142857142856883</v>
      </c>
      <c r="C758" s="480">
        <f t="shared" si="175"/>
        <v>-75.66666666666697</v>
      </c>
      <c r="D758" s="480">
        <f t="shared" si="175"/>
        <v>-23.125</v>
      </c>
      <c r="E758" s="480">
        <f t="shared" si="175"/>
        <v>-181.28571428571468</v>
      </c>
      <c r="F758" s="480">
        <f t="shared" si="175"/>
        <v>-50.274509803921319</v>
      </c>
      <c r="G758" s="481">
        <f t="shared" si="175"/>
        <v>-41.875</v>
      </c>
      <c r="H758" s="479">
        <f t="shared" si="175"/>
        <v>-360.66666666666697</v>
      </c>
      <c r="I758" s="480">
        <f t="shared" si="175"/>
        <v>139.33333333333303</v>
      </c>
      <c r="J758" s="480">
        <f t="shared" si="175"/>
        <v>140.41666666666697</v>
      </c>
      <c r="K758" s="480">
        <f t="shared" si="175"/>
        <v>-86.349206349205815</v>
      </c>
      <c r="L758" s="480">
        <f t="shared" si="175"/>
        <v>88.625</v>
      </c>
      <c r="M758" s="481">
        <f t="shared" si="175"/>
        <v>185.16666666666697</v>
      </c>
      <c r="N758" s="482">
        <f t="shared" si="175"/>
        <v>415.33333333333303</v>
      </c>
      <c r="O758" s="480">
        <f t="shared" si="175"/>
        <v>-17.467105263157464</v>
      </c>
      <c r="P758" s="480">
        <f t="shared" si="175"/>
        <v>-260.66666666666606</v>
      </c>
      <c r="Q758" s="480">
        <f t="shared" si="175"/>
        <v>-610</v>
      </c>
      <c r="R758" s="480">
        <f t="shared" si="175"/>
        <v>-62.941176470588289</v>
      </c>
      <c r="S758" s="480">
        <f t="shared" si="175"/>
        <v>-22.727272727272066</v>
      </c>
      <c r="T758" s="483">
        <f t="shared" si="175"/>
        <v>-11.982737884683957</v>
      </c>
    </row>
    <row r="759" spans="1:23" s="526" customFormat="1" x14ac:dyDescent="0.2">
      <c r="A759" s="308" t="s">
        <v>52</v>
      </c>
      <c r="B759" s="280">
        <v>54</v>
      </c>
      <c r="C759" s="281">
        <v>56</v>
      </c>
      <c r="D759" s="281">
        <v>55</v>
      </c>
      <c r="E759" s="281">
        <v>14</v>
      </c>
      <c r="F759" s="281">
        <v>55</v>
      </c>
      <c r="G759" s="282">
        <v>56</v>
      </c>
      <c r="H759" s="280">
        <v>55</v>
      </c>
      <c r="I759" s="281">
        <v>56</v>
      </c>
      <c r="J759" s="281">
        <v>55</v>
      </c>
      <c r="K759" s="281">
        <v>12</v>
      </c>
      <c r="L759" s="281">
        <v>55</v>
      </c>
      <c r="M759" s="282">
        <v>56</v>
      </c>
      <c r="N759" s="458">
        <v>54</v>
      </c>
      <c r="O759" s="281">
        <v>56</v>
      </c>
      <c r="P759" s="281">
        <v>57</v>
      </c>
      <c r="Q759" s="281">
        <v>13</v>
      </c>
      <c r="R759" s="281">
        <v>56</v>
      </c>
      <c r="S759" s="328">
        <v>57</v>
      </c>
      <c r="T759" s="329">
        <f>SUM(B759:S759)</f>
        <v>872</v>
      </c>
      <c r="U759" s="526" t="s">
        <v>56</v>
      </c>
      <c r="V759" s="330">
        <f>T746-T759</f>
        <v>3</v>
      </c>
      <c r="W759" s="331">
        <f>V759/T746</f>
        <v>3.4285714285714284E-3</v>
      </c>
    </row>
    <row r="760" spans="1:23" s="526" customFormat="1" x14ac:dyDescent="0.2">
      <c r="A760" s="308" t="s">
        <v>28</v>
      </c>
      <c r="B760" s="231">
        <v>147</v>
      </c>
      <c r="C760" s="289">
        <v>146.5</v>
      </c>
      <c r="D760" s="289">
        <v>145.5</v>
      </c>
      <c r="E760" s="289">
        <v>146.5</v>
      </c>
      <c r="F760" s="289">
        <v>145.5</v>
      </c>
      <c r="G760" s="232">
        <v>143.5</v>
      </c>
      <c r="H760" s="231">
        <v>145</v>
      </c>
      <c r="I760" s="289">
        <v>144.5</v>
      </c>
      <c r="J760" s="289">
        <v>143</v>
      </c>
      <c r="K760" s="289">
        <v>146</v>
      </c>
      <c r="L760" s="289">
        <v>143.5</v>
      </c>
      <c r="M760" s="232">
        <v>142.5</v>
      </c>
      <c r="N760" s="459">
        <v>147</v>
      </c>
      <c r="O760" s="289">
        <v>146</v>
      </c>
      <c r="P760" s="289">
        <v>145.5</v>
      </c>
      <c r="Q760" s="289">
        <v>147.5</v>
      </c>
      <c r="R760" s="289">
        <v>143</v>
      </c>
      <c r="S760" s="289">
        <v>143.5</v>
      </c>
      <c r="T760" s="235"/>
      <c r="U760" s="526" t="s">
        <v>57</v>
      </c>
      <c r="V760" s="526">
        <v>144.80000000000001</v>
      </c>
    </row>
    <row r="761" spans="1:23" s="526" customFormat="1" ht="13.5" thickBot="1" x14ac:dyDescent="0.25">
      <c r="A761" s="311" t="s">
        <v>26</v>
      </c>
      <c r="B761" s="229">
        <f t="shared" ref="B761:S761" si="176">B760-B747</f>
        <v>0</v>
      </c>
      <c r="C761" s="230">
        <f t="shared" si="176"/>
        <v>0</v>
      </c>
      <c r="D761" s="230">
        <f t="shared" si="176"/>
        <v>0</v>
      </c>
      <c r="E761" s="230">
        <f t="shared" si="176"/>
        <v>0</v>
      </c>
      <c r="F761" s="230">
        <f t="shared" si="176"/>
        <v>0</v>
      </c>
      <c r="G761" s="466">
        <f t="shared" si="176"/>
        <v>0</v>
      </c>
      <c r="H761" s="229">
        <f t="shared" si="176"/>
        <v>0</v>
      </c>
      <c r="I761" s="230">
        <f t="shared" si="176"/>
        <v>0</v>
      </c>
      <c r="J761" s="230">
        <f t="shared" si="176"/>
        <v>0</v>
      </c>
      <c r="K761" s="230">
        <f t="shared" si="176"/>
        <v>0</v>
      </c>
      <c r="L761" s="230">
        <f t="shared" si="176"/>
        <v>0</v>
      </c>
      <c r="M761" s="466">
        <f t="shared" si="176"/>
        <v>0</v>
      </c>
      <c r="N761" s="460">
        <f t="shared" si="176"/>
        <v>0</v>
      </c>
      <c r="O761" s="230">
        <f t="shared" si="176"/>
        <v>0</v>
      </c>
      <c r="P761" s="230">
        <f t="shared" si="176"/>
        <v>0</v>
      </c>
      <c r="Q761" s="230">
        <f t="shared" si="176"/>
        <v>0</v>
      </c>
      <c r="R761" s="230">
        <f t="shared" si="176"/>
        <v>0</v>
      </c>
      <c r="S761" s="230">
        <f t="shared" si="176"/>
        <v>0</v>
      </c>
      <c r="T761" s="236"/>
      <c r="U761" s="526" t="s">
        <v>26</v>
      </c>
      <c r="V761" s="526">
        <f>V760-V747</f>
        <v>-9.9999999999909051E-3</v>
      </c>
    </row>
    <row r="763" spans="1:23" ht="13.5" thickBot="1" x14ac:dyDescent="0.25"/>
    <row r="764" spans="1:23" s="527" customFormat="1" ht="13.5" thickBot="1" x14ac:dyDescent="0.25">
      <c r="A764" s="295" t="s">
        <v>185</v>
      </c>
      <c r="B764" s="539" t="s">
        <v>53</v>
      </c>
      <c r="C764" s="540"/>
      <c r="D764" s="540"/>
      <c r="E764" s="540"/>
      <c r="F764" s="540"/>
      <c r="G764" s="541"/>
      <c r="H764" s="539" t="s">
        <v>53</v>
      </c>
      <c r="I764" s="540"/>
      <c r="J764" s="540"/>
      <c r="K764" s="540"/>
      <c r="L764" s="540"/>
      <c r="M764" s="541"/>
      <c r="N764" s="539" t="s">
        <v>53</v>
      </c>
      <c r="O764" s="540"/>
      <c r="P764" s="540"/>
      <c r="Q764" s="540"/>
      <c r="R764" s="540"/>
      <c r="S764" s="541"/>
      <c r="T764" s="313" t="s">
        <v>0</v>
      </c>
    </row>
    <row r="765" spans="1:23" s="527" customFormat="1" x14ac:dyDescent="0.2">
      <c r="A765" s="226" t="s">
        <v>54</v>
      </c>
      <c r="B765" s="315">
        <v>1</v>
      </c>
      <c r="C765" s="451">
        <v>2</v>
      </c>
      <c r="D765" s="451">
        <v>3</v>
      </c>
      <c r="E765" s="451">
        <v>4</v>
      </c>
      <c r="F765" s="451">
        <v>5</v>
      </c>
      <c r="G765" s="461">
        <v>6</v>
      </c>
      <c r="H765" s="315">
        <v>7</v>
      </c>
      <c r="I765" s="451">
        <v>8</v>
      </c>
      <c r="J765" s="451">
        <v>9</v>
      </c>
      <c r="K765" s="451">
        <v>10</v>
      </c>
      <c r="L765" s="451">
        <v>11</v>
      </c>
      <c r="M765" s="461">
        <v>12</v>
      </c>
      <c r="N765" s="451">
        <v>13</v>
      </c>
      <c r="O765" s="451">
        <v>14</v>
      </c>
      <c r="P765" s="451">
        <v>15</v>
      </c>
      <c r="Q765" s="451">
        <v>16</v>
      </c>
      <c r="R765" s="451">
        <v>17</v>
      </c>
      <c r="S765" s="451">
        <v>18</v>
      </c>
      <c r="T765" s="237"/>
    </row>
    <row r="766" spans="1:23" s="527" customFormat="1" x14ac:dyDescent="0.2">
      <c r="A766" s="301" t="s">
        <v>3</v>
      </c>
      <c r="B766" s="253">
        <v>4595</v>
      </c>
      <c r="C766" s="254">
        <v>4595</v>
      </c>
      <c r="D766" s="254">
        <v>4595</v>
      </c>
      <c r="E766" s="254">
        <v>4595</v>
      </c>
      <c r="F766" s="254">
        <v>4595</v>
      </c>
      <c r="G766" s="254">
        <v>4595</v>
      </c>
      <c r="H766" s="253">
        <v>4595</v>
      </c>
      <c r="I766" s="467">
        <v>4595</v>
      </c>
      <c r="J766" s="467">
        <v>4595</v>
      </c>
      <c r="K766" s="254">
        <v>4595</v>
      </c>
      <c r="L766" s="254">
        <v>4595</v>
      </c>
      <c r="M766" s="255">
        <v>4595</v>
      </c>
      <c r="N766" s="253">
        <v>4595</v>
      </c>
      <c r="O766" s="254">
        <v>4595</v>
      </c>
      <c r="P766" s="254">
        <v>4595</v>
      </c>
      <c r="Q766" s="254">
        <v>4595</v>
      </c>
      <c r="R766" s="254">
        <v>4595</v>
      </c>
      <c r="S766" s="254">
        <v>4595</v>
      </c>
      <c r="T766" s="256">
        <v>4595</v>
      </c>
    </row>
    <row r="767" spans="1:23" s="527" customFormat="1" x14ac:dyDescent="0.2">
      <c r="A767" s="303" t="s">
        <v>6</v>
      </c>
      <c r="B767" s="258">
        <v>4815.625</v>
      </c>
      <c r="C767" s="259">
        <v>4924</v>
      </c>
      <c r="D767" s="259">
        <v>4884.375</v>
      </c>
      <c r="E767" s="259">
        <v>5180</v>
      </c>
      <c r="F767" s="259">
        <v>5103.333333333333</v>
      </c>
      <c r="G767" s="259">
        <v>5187.7777777777774</v>
      </c>
      <c r="H767" s="258">
        <v>4983.125</v>
      </c>
      <c r="I767" s="468">
        <v>4875.333333333333</v>
      </c>
      <c r="J767" s="468">
        <v>4647.333333333333</v>
      </c>
      <c r="K767" s="259">
        <v>5024.2857142857147</v>
      </c>
      <c r="L767" s="259">
        <v>4836.875</v>
      </c>
      <c r="M767" s="260">
        <v>5269.375</v>
      </c>
      <c r="N767" s="258">
        <v>4574.666666666667</v>
      </c>
      <c r="O767" s="259">
        <v>4796.666666666667</v>
      </c>
      <c r="P767" s="259">
        <v>4964.666666666667</v>
      </c>
      <c r="Q767" s="259">
        <v>5336.25</v>
      </c>
      <c r="R767" s="259">
        <v>5012.666666666667</v>
      </c>
      <c r="S767" s="259">
        <v>5578</v>
      </c>
      <c r="T767" s="261">
        <v>4985.411764705882</v>
      </c>
    </row>
    <row r="768" spans="1:23" s="527" customFormat="1" x14ac:dyDescent="0.2">
      <c r="A768" s="226" t="s">
        <v>7</v>
      </c>
      <c r="B768" s="262">
        <v>68.75</v>
      </c>
      <c r="C768" s="263">
        <v>86.666666666666671</v>
      </c>
      <c r="D768" s="263">
        <v>81.25</v>
      </c>
      <c r="E768" s="263">
        <v>100</v>
      </c>
      <c r="F768" s="263">
        <v>100</v>
      </c>
      <c r="G768" s="263">
        <v>83.333333333333329</v>
      </c>
      <c r="H768" s="262">
        <v>75</v>
      </c>
      <c r="I768" s="469">
        <v>86.666666666666671</v>
      </c>
      <c r="J768" s="469">
        <v>100</v>
      </c>
      <c r="K768" s="469">
        <v>85.714285714285708</v>
      </c>
      <c r="L768" s="469">
        <v>100</v>
      </c>
      <c r="M768" s="264">
        <v>68.75</v>
      </c>
      <c r="N768" s="262">
        <v>86.666666666666671</v>
      </c>
      <c r="O768" s="263">
        <v>86.666666666666671</v>
      </c>
      <c r="P768" s="263">
        <v>100</v>
      </c>
      <c r="Q768" s="263">
        <v>62.5</v>
      </c>
      <c r="R768" s="263">
        <v>100</v>
      </c>
      <c r="S768" s="263">
        <v>93.333333333333329</v>
      </c>
      <c r="T768" s="265">
        <v>79.607843137254903</v>
      </c>
    </row>
    <row r="769" spans="1:23" s="527" customFormat="1" x14ac:dyDescent="0.2">
      <c r="A769" s="226" t="s">
        <v>8</v>
      </c>
      <c r="B769" s="266">
        <v>8.2034413206933735E-2</v>
      </c>
      <c r="C769" s="267">
        <v>8.4658425946822768E-2</v>
      </c>
      <c r="D769" s="267">
        <v>6.2120001998344235E-2</v>
      </c>
      <c r="E769" s="267">
        <v>3.7305598502480206E-2</v>
      </c>
      <c r="F769" s="267">
        <v>4.4278807864439433E-2</v>
      </c>
      <c r="G769" s="267">
        <v>7.6168435670356638E-2</v>
      </c>
      <c r="H769" s="266">
        <v>7.4931265895673602E-2</v>
      </c>
      <c r="I769" s="455">
        <v>6.271203701902249E-2</v>
      </c>
      <c r="J769" s="455">
        <v>4.4206325477432813E-2</v>
      </c>
      <c r="K769" s="267">
        <v>7.9775617477396477E-2</v>
      </c>
      <c r="L769" s="267">
        <v>3.0931703105000079E-2</v>
      </c>
      <c r="M769" s="268">
        <v>8.5342351878654507E-2</v>
      </c>
      <c r="N769" s="266">
        <v>7.4915198029057287E-2</v>
      </c>
      <c r="O769" s="267">
        <v>6.2058190205292213E-2</v>
      </c>
      <c r="P769" s="267">
        <v>3.3145149271134551E-2</v>
      </c>
      <c r="Q769" s="267">
        <v>0.10469106779086697</v>
      </c>
      <c r="R769" s="267">
        <v>3.2678708951371351E-2</v>
      </c>
      <c r="S769" s="267">
        <v>6.4313776856039895E-2</v>
      </c>
      <c r="T769" s="269">
        <v>8.1890826447344064E-2</v>
      </c>
    </row>
    <row r="770" spans="1:23" s="527" customFormat="1" x14ac:dyDescent="0.2">
      <c r="A770" s="303" t="s">
        <v>1</v>
      </c>
      <c r="B770" s="270">
        <f t="shared" ref="B770:T770" si="177">B767/B766*100-100</f>
        <v>4.801414581066382</v>
      </c>
      <c r="C770" s="271">
        <f t="shared" si="177"/>
        <v>7.159956474428725</v>
      </c>
      <c r="D770" s="271">
        <f t="shared" si="177"/>
        <v>6.2976060935799865</v>
      </c>
      <c r="E770" s="271">
        <f t="shared" si="177"/>
        <v>12.731229597388463</v>
      </c>
      <c r="F770" s="271">
        <f t="shared" si="177"/>
        <v>11.062749365252088</v>
      </c>
      <c r="G770" s="272">
        <f t="shared" si="177"/>
        <v>12.900495707895047</v>
      </c>
      <c r="H770" s="270">
        <f t="shared" si="177"/>
        <v>8.4466811751904345</v>
      </c>
      <c r="I770" s="271">
        <f t="shared" si="177"/>
        <v>6.1008342401160718</v>
      </c>
      <c r="J770" s="271">
        <f t="shared" si="177"/>
        <v>1.1389191149800553</v>
      </c>
      <c r="K770" s="271">
        <f t="shared" si="177"/>
        <v>9.3424529768381745</v>
      </c>
      <c r="L770" s="271">
        <f t="shared" si="177"/>
        <v>5.2638737758432939</v>
      </c>
      <c r="M770" s="272">
        <f t="shared" si="177"/>
        <v>14.67627856365614</v>
      </c>
      <c r="N770" s="456">
        <f t="shared" si="177"/>
        <v>-0.44250997461007557</v>
      </c>
      <c r="O770" s="271">
        <f t="shared" si="177"/>
        <v>4.3888284367065751</v>
      </c>
      <c r="P770" s="271">
        <f t="shared" si="177"/>
        <v>8.0449764236489045</v>
      </c>
      <c r="Q770" s="271">
        <f t="shared" si="177"/>
        <v>16.131664853101199</v>
      </c>
      <c r="R770" s="271">
        <f t="shared" si="177"/>
        <v>9.0895901342038457</v>
      </c>
      <c r="S770" s="271">
        <f t="shared" si="177"/>
        <v>21.392818280739931</v>
      </c>
      <c r="T770" s="273">
        <f t="shared" si="177"/>
        <v>8.4964475452857755</v>
      </c>
    </row>
    <row r="771" spans="1:23" s="527" customFormat="1" ht="13.5" thickBot="1" x14ac:dyDescent="0.25">
      <c r="A771" s="226" t="s">
        <v>27</v>
      </c>
      <c r="B771" s="479">
        <f t="shared" ref="B771:T771" si="178">B767-B754</f>
        <v>8.482142857143117</v>
      </c>
      <c r="C771" s="480">
        <f t="shared" si="178"/>
        <v>64.66666666666697</v>
      </c>
      <c r="D771" s="480">
        <f t="shared" si="178"/>
        <v>64.375</v>
      </c>
      <c r="E771" s="480">
        <f t="shared" si="178"/>
        <v>317</v>
      </c>
      <c r="F771" s="480">
        <f t="shared" si="178"/>
        <v>300.66666666666606</v>
      </c>
      <c r="G771" s="481">
        <f t="shared" si="178"/>
        <v>12.777777777777374</v>
      </c>
      <c r="H771" s="479">
        <f t="shared" si="178"/>
        <v>377.125</v>
      </c>
      <c r="I771" s="480">
        <f t="shared" si="178"/>
        <v>-34</v>
      </c>
      <c r="J771" s="480">
        <f t="shared" si="178"/>
        <v>-359.33333333333394</v>
      </c>
      <c r="K771" s="480">
        <f t="shared" si="178"/>
        <v>-87.936507936507951</v>
      </c>
      <c r="L771" s="480">
        <f t="shared" si="178"/>
        <v>-81.125</v>
      </c>
      <c r="M771" s="481">
        <f t="shared" si="178"/>
        <v>-73.29166666666697</v>
      </c>
      <c r="N771" s="482">
        <f t="shared" si="178"/>
        <v>-527.33333333333303</v>
      </c>
      <c r="O771" s="480">
        <f t="shared" si="178"/>
        <v>3.5087719298244338</v>
      </c>
      <c r="P771" s="480">
        <f t="shared" si="178"/>
        <v>314</v>
      </c>
      <c r="Q771" s="480">
        <f t="shared" si="178"/>
        <v>606.25</v>
      </c>
      <c r="R771" s="480">
        <f t="shared" si="178"/>
        <v>149.72549019607868</v>
      </c>
      <c r="S771" s="480">
        <f t="shared" si="178"/>
        <v>507.39393939393904</v>
      </c>
      <c r="T771" s="483">
        <f t="shared" si="178"/>
        <v>62.10267379679135</v>
      </c>
    </row>
    <row r="772" spans="1:23" s="527" customFormat="1" x14ac:dyDescent="0.2">
      <c r="A772" s="308" t="s">
        <v>52</v>
      </c>
      <c r="B772" s="280">
        <v>54</v>
      </c>
      <c r="C772" s="281">
        <v>56</v>
      </c>
      <c r="D772" s="281">
        <v>55</v>
      </c>
      <c r="E772" s="281">
        <v>14</v>
      </c>
      <c r="F772" s="281">
        <v>54</v>
      </c>
      <c r="G772" s="282">
        <v>56</v>
      </c>
      <c r="H772" s="280">
        <v>55</v>
      </c>
      <c r="I772" s="281">
        <v>56</v>
      </c>
      <c r="J772" s="281">
        <v>55</v>
      </c>
      <c r="K772" s="281">
        <v>12</v>
      </c>
      <c r="L772" s="281">
        <v>55</v>
      </c>
      <c r="M772" s="282">
        <v>56</v>
      </c>
      <c r="N772" s="458">
        <v>54</v>
      </c>
      <c r="O772" s="281">
        <v>56</v>
      </c>
      <c r="P772" s="281">
        <v>57</v>
      </c>
      <c r="Q772" s="281">
        <v>13</v>
      </c>
      <c r="R772" s="281">
        <v>55</v>
      </c>
      <c r="S772" s="328">
        <v>57</v>
      </c>
      <c r="T772" s="329">
        <f>SUM(B772:S772)</f>
        <v>870</v>
      </c>
      <c r="U772" s="527" t="s">
        <v>56</v>
      </c>
      <c r="V772" s="330">
        <f>T759-T772</f>
        <v>2</v>
      </c>
      <c r="W772" s="331">
        <f>V772/T759</f>
        <v>2.2935779816513763E-3</v>
      </c>
    </row>
    <row r="773" spans="1:23" s="527" customFormat="1" x14ac:dyDescent="0.2">
      <c r="A773" s="308" t="s">
        <v>28</v>
      </c>
      <c r="B773" s="231">
        <v>148</v>
      </c>
      <c r="C773" s="289">
        <v>147.5</v>
      </c>
      <c r="D773" s="289">
        <v>146.5</v>
      </c>
      <c r="E773" s="289">
        <v>147.5</v>
      </c>
      <c r="F773" s="289">
        <v>146.5</v>
      </c>
      <c r="G773" s="232">
        <v>144.5</v>
      </c>
      <c r="H773" s="231">
        <v>146</v>
      </c>
      <c r="I773" s="289">
        <v>145.5</v>
      </c>
      <c r="J773" s="289">
        <v>144.5</v>
      </c>
      <c r="K773" s="289">
        <v>147</v>
      </c>
      <c r="L773" s="289">
        <v>145</v>
      </c>
      <c r="M773" s="232">
        <v>143.5</v>
      </c>
      <c r="N773" s="459">
        <v>149</v>
      </c>
      <c r="O773" s="289">
        <v>147</v>
      </c>
      <c r="P773" s="289">
        <v>146.5</v>
      </c>
      <c r="Q773" s="289">
        <v>148.5</v>
      </c>
      <c r="R773" s="289">
        <v>144</v>
      </c>
      <c r="S773" s="289">
        <v>144.5</v>
      </c>
      <c r="T773" s="235"/>
      <c r="U773" s="527" t="s">
        <v>57</v>
      </c>
      <c r="V773" s="527">
        <v>144.81</v>
      </c>
    </row>
    <row r="774" spans="1:23" s="527" customFormat="1" ht="13.5" thickBot="1" x14ac:dyDescent="0.25">
      <c r="A774" s="311" t="s">
        <v>26</v>
      </c>
      <c r="B774" s="229">
        <f t="shared" ref="B774:S774" si="179">B773-B760</f>
        <v>1</v>
      </c>
      <c r="C774" s="230">
        <f t="shared" si="179"/>
        <v>1</v>
      </c>
      <c r="D774" s="230">
        <f t="shared" si="179"/>
        <v>1</v>
      </c>
      <c r="E774" s="230">
        <f t="shared" si="179"/>
        <v>1</v>
      </c>
      <c r="F774" s="230">
        <f t="shared" si="179"/>
        <v>1</v>
      </c>
      <c r="G774" s="466">
        <f t="shared" si="179"/>
        <v>1</v>
      </c>
      <c r="H774" s="229">
        <f t="shared" si="179"/>
        <v>1</v>
      </c>
      <c r="I774" s="230">
        <f t="shared" si="179"/>
        <v>1</v>
      </c>
      <c r="J774" s="230">
        <f t="shared" si="179"/>
        <v>1.5</v>
      </c>
      <c r="K774" s="230">
        <f t="shared" si="179"/>
        <v>1</v>
      </c>
      <c r="L774" s="230">
        <f t="shared" si="179"/>
        <v>1.5</v>
      </c>
      <c r="M774" s="466">
        <f t="shared" si="179"/>
        <v>1</v>
      </c>
      <c r="N774" s="460">
        <f t="shared" si="179"/>
        <v>2</v>
      </c>
      <c r="O774" s="230">
        <f t="shared" si="179"/>
        <v>1</v>
      </c>
      <c r="P774" s="230">
        <f t="shared" si="179"/>
        <v>1</v>
      </c>
      <c r="Q774" s="230">
        <f t="shared" si="179"/>
        <v>1</v>
      </c>
      <c r="R774" s="230">
        <f t="shared" si="179"/>
        <v>1</v>
      </c>
      <c r="S774" s="230">
        <f t="shared" si="179"/>
        <v>1</v>
      </c>
      <c r="T774" s="236"/>
      <c r="U774" s="527" t="s">
        <v>26</v>
      </c>
      <c r="V774" s="527">
        <f>V773-V760</f>
        <v>9.9999999999909051E-3</v>
      </c>
    </row>
    <row r="775" spans="1:23" x14ac:dyDescent="0.2">
      <c r="C775" s="527"/>
      <c r="D775" s="527"/>
      <c r="E775" s="527"/>
      <c r="F775" s="527"/>
      <c r="G775" s="527"/>
      <c r="H775" s="527"/>
      <c r="I775" s="527"/>
      <c r="J775" s="527"/>
      <c r="K775" s="527"/>
      <c r="L775" s="527"/>
      <c r="M775" s="527"/>
      <c r="N775" s="527"/>
      <c r="O775" s="527"/>
      <c r="P775" s="527"/>
      <c r="Q775" s="527"/>
      <c r="R775" s="527"/>
      <c r="S775" s="527"/>
    </row>
    <row r="776" spans="1:23" ht="13.5" thickBot="1" x14ac:dyDescent="0.25"/>
    <row r="777" spans="1:23" s="528" customFormat="1" ht="13.5" thickBot="1" x14ac:dyDescent="0.25">
      <c r="A777" s="295" t="s">
        <v>186</v>
      </c>
      <c r="B777" s="539" t="s">
        <v>53</v>
      </c>
      <c r="C777" s="540"/>
      <c r="D777" s="540"/>
      <c r="E777" s="540"/>
      <c r="F777" s="540"/>
      <c r="G777" s="541"/>
      <c r="H777" s="539" t="s">
        <v>53</v>
      </c>
      <c r="I777" s="540"/>
      <c r="J777" s="540"/>
      <c r="K777" s="540"/>
      <c r="L777" s="540"/>
      <c r="M777" s="541"/>
      <c r="N777" s="539" t="s">
        <v>53</v>
      </c>
      <c r="O777" s="540"/>
      <c r="P777" s="540"/>
      <c r="Q777" s="540"/>
      <c r="R777" s="540"/>
      <c r="S777" s="541"/>
      <c r="T777" s="313" t="s">
        <v>0</v>
      </c>
    </row>
    <row r="778" spans="1:23" s="528" customFormat="1" x14ac:dyDescent="0.2">
      <c r="A778" s="226" t="s">
        <v>54</v>
      </c>
      <c r="B778" s="315">
        <v>1</v>
      </c>
      <c r="C778" s="451">
        <v>2</v>
      </c>
      <c r="D778" s="451">
        <v>3</v>
      </c>
      <c r="E778" s="451">
        <v>4</v>
      </c>
      <c r="F778" s="451">
        <v>5</v>
      </c>
      <c r="G778" s="461">
        <v>6</v>
      </c>
      <c r="H778" s="315">
        <v>7</v>
      </c>
      <c r="I778" s="451">
        <v>8</v>
      </c>
      <c r="J778" s="451">
        <v>9</v>
      </c>
      <c r="K778" s="451">
        <v>10</v>
      </c>
      <c r="L778" s="451">
        <v>11</v>
      </c>
      <c r="M778" s="461">
        <v>12</v>
      </c>
      <c r="N778" s="451">
        <v>13</v>
      </c>
      <c r="O778" s="451">
        <v>14</v>
      </c>
      <c r="P778" s="451">
        <v>15</v>
      </c>
      <c r="Q778" s="451">
        <v>16</v>
      </c>
      <c r="R778" s="451">
        <v>17</v>
      </c>
      <c r="S778" s="451">
        <v>18</v>
      </c>
      <c r="T778" s="237"/>
    </row>
    <row r="779" spans="1:23" s="528" customFormat="1" x14ac:dyDescent="0.2">
      <c r="A779" s="301" t="s">
        <v>3</v>
      </c>
      <c r="B779" s="253">
        <v>4610</v>
      </c>
      <c r="C779" s="254">
        <v>4610</v>
      </c>
      <c r="D779" s="254">
        <v>4610</v>
      </c>
      <c r="E779" s="254">
        <v>4610</v>
      </c>
      <c r="F779" s="254">
        <v>4610</v>
      </c>
      <c r="G779" s="254">
        <v>4610</v>
      </c>
      <c r="H779" s="253">
        <v>4610</v>
      </c>
      <c r="I779" s="467">
        <v>4610</v>
      </c>
      <c r="J779" s="467">
        <v>4610</v>
      </c>
      <c r="K779" s="254">
        <v>4610</v>
      </c>
      <c r="L779" s="254">
        <v>4610</v>
      </c>
      <c r="M779" s="255">
        <v>4610</v>
      </c>
      <c r="N779" s="253">
        <v>4610</v>
      </c>
      <c r="O779" s="254">
        <v>4610</v>
      </c>
      <c r="P779" s="254">
        <v>4610</v>
      </c>
      <c r="Q779" s="254">
        <v>4610</v>
      </c>
      <c r="R779" s="254">
        <v>4610</v>
      </c>
      <c r="S779" s="254">
        <v>4610</v>
      </c>
      <c r="T779" s="256">
        <v>4610</v>
      </c>
    </row>
    <row r="780" spans="1:23" s="528" customFormat="1" x14ac:dyDescent="0.2">
      <c r="A780" s="303" t="s">
        <v>6</v>
      </c>
      <c r="B780" s="258">
        <v>4834</v>
      </c>
      <c r="C780" s="259">
        <v>4972.8571428571431</v>
      </c>
      <c r="D780" s="259">
        <v>4663.333333333333</v>
      </c>
      <c r="E780" s="259">
        <v>5325.7142857142853</v>
      </c>
      <c r="F780" s="259">
        <v>5069.333333333333</v>
      </c>
      <c r="G780" s="259">
        <v>5250.666666666667</v>
      </c>
      <c r="H780" s="258">
        <v>4728.5714285714284</v>
      </c>
      <c r="I780" s="468">
        <v>5079.2857142857147</v>
      </c>
      <c r="J780" s="468">
        <v>5011.25</v>
      </c>
      <c r="K780" s="259">
        <v>5560</v>
      </c>
      <c r="L780" s="259">
        <v>5096</v>
      </c>
      <c r="M780" s="260">
        <v>5348.666666666667</v>
      </c>
      <c r="N780" s="258">
        <v>4991.25</v>
      </c>
      <c r="O780" s="259">
        <v>4933.333333333333</v>
      </c>
      <c r="P780" s="259">
        <v>4857.333333333333</v>
      </c>
      <c r="Q780" s="259">
        <v>5137.1428571428569</v>
      </c>
      <c r="R780" s="259">
        <v>5028</v>
      </c>
      <c r="S780" s="259">
        <v>5228.666666666667</v>
      </c>
      <c r="T780" s="261">
        <v>5033.6475409836066</v>
      </c>
    </row>
    <row r="781" spans="1:23" s="528" customFormat="1" x14ac:dyDescent="0.2">
      <c r="A781" s="226" t="s">
        <v>7</v>
      </c>
      <c r="B781" s="262">
        <v>80</v>
      </c>
      <c r="C781" s="263">
        <v>64.285714285714292</v>
      </c>
      <c r="D781" s="263">
        <v>93.333333333333329</v>
      </c>
      <c r="E781" s="263">
        <v>85.714285714285708</v>
      </c>
      <c r="F781" s="263">
        <v>93.333333333333329</v>
      </c>
      <c r="G781" s="263">
        <v>80</v>
      </c>
      <c r="H781" s="262">
        <v>71.428571428571431</v>
      </c>
      <c r="I781" s="469">
        <v>92.857142857142861</v>
      </c>
      <c r="J781" s="469">
        <v>100</v>
      </c>
      <c r="K781" s="469">
        <v>100</v>
      </c>
      <c r="L781" s="469">
        <v>100</v>
      </c>
      <c r="M781" s="264">
        <v>100</v>
      </c>
      <c r="N781" s="262">
        <v>81.25</v>
      </c>
      <c r="O781" s="263">
        <v>86.666666666666671</v>
      </c>
      <c r="P781" s="263">
        <v>93.333333333333329</v>
      </c>
      <c r="Q781" s="263">
        <v>57.142857142857146</v>
      </c>
      <c r="R781" s="263">
        <v>93.333333333333329</v>
      </c>
      <c r="S781" s="263">
        <v>100</v>
      </c>
      <c r="T781" s="265">
        <v>79.918032786885249</v>
      </c>
    </row>
    <row r="782" spans="1:23" s="528" customFormat="1" x14ac:dyDescent="0.2">
      <c r="A782" s="226" t="s">
        <v>8</v>
      </c>
      <c r="B782" s="266">
        <v>7.2633165102270664E-2</v>
      </c>
      <c r="C782" s="267">
        <v>9.338916417127438E-2</v>
      </c>
      <c r="D782" s="267">
        <v>6.924158948116424E-2</v>
      </c>
      <c r="E782" s="267">
        <v>6.364252997991153E-2</v>
      </c>
      <c r="F782" s="267">
        <v>4.5854107500462447E-2</v>
      </c>
      <c r="G782" s="267">
        <v>7.5297914240027242E-2</v>
      </c>
      <c r="H782" s="266">
        <v>7.830836690136328E-2</v>
      </c>
      <c r="I782" s="455">
        <v>4.9373766380874748E-2</v>
      </c>
      <c r="J782" s="455">
        <v>4.1648804488873446E-2</v>
      </c>
      <c r="K782" s="267">
        <v>6.648191798247946E-2</v>
      </c>
      <c r="L782" s="267">
        <v>3.8278218379882149E-2</v>
      </c>
      <c r="M782" s="268">
        <v>5.9515052585700598E-2</v>
      </c>
      <c r="N782" s="266">
        <v>6.3529924596288243E-2</v>
      </c>
      <c r="O782" s="267">
        <v>5.3699853023590684E-2</v>
      </c>
      <c r="P782" s="267">
        <v>4.4183688016201442E-2</v>
      </c>
      <c r="Q782" s="267">
        <v>8.8679597105242869E-2</v>
      </c>
      <c r="R782" s="267">
        <v>5.6418291793040365E-2</v>
      </c>
      <c r="S782" s="267">
        <v>5.2705789062077818E-2</v>
      </c>
      <c r="T782" s="269">
        <v>7.3963664370619561E-2</v>
      </c>
    </row>
    <row r="783" spans="1:23" s="528" customFormat="1" x14ac:dyDescent="0.2">
      <c r="A783" s="303" t="s">
        <v>1</v>
      </c>
      <c r="B783" s="270">
        <f t="shared" ref="B783:T783" si="180">B780/B779*100-100</f>
        <v>4.8590021691973959</v>
      </c>
      <c r="C783" s="271">
        <f t="shared" si="180"/>
        <v>7.8710876975519142</v>
      </c>
      <c r="D783" s="271">
        <f t="shared" si="180"/>
        <v>1.1569052783803215</v>
      </c>
      <c r="E783" s="271">
        <f t="shared" si="180"/>
        <v>15.525255655407506</v>
      </c>
      <c r="F783" s="271">
        <f t="shared" si="180"/>
        <v>9.9638467100506176</v>
      </c>
      <c r="G783" s="272">
        <f t="shared" si="180"/>
        <v>13.897324656543745</v>
      </c>
      <c r="H783" s="270">
        <f t="shared" si="180"/>
        <v>2.572048342113419</v>
      </c>
      <c r="I783" s="271">
        <f t="shared" si="180"/>
        <v>10.179733498605529</v>
      </c>
      <c r="J783" s="271">
        <f t="shared" si="180"/>
        <v>8.7039045553145371</v>
      </c>
      <c r="K783" s="271">
        <f t="shared" si="180"/>
        <v>20.607375271149664</v>
      </c>
      <c r="L783" s="271">
        <f t="shared" si="180"/>
        <v>10.542299349240778</v>
      </c>
      <c r="M783" s="272">
        <f t="shared" si="180"/>
        <v>16.023138105567611</v>
      </c>
      <c r="N783" s="456">
        <f t="shared" si="180"/>
        <v>8.2700650759219201</v>
      </c>
      <c r="O783" s="271">
        <f t="shared" si="180"/>
        <v>7.013738250180765</v>
      </c>
      <c r="P783" s="271">
        <f t="shared" si="180"/>
        <v>5.3651482284887919</v>
      </c>
      <c r="Q783" s="271">
        <f t="shared" si="180"/>
        <v>11.434769135419899</v>
      </c>
      <c r="R783" s="271">
        <f t="shared" si="180"/>
        <v>9.0672451193058521</v>
      </c>
      <c r="S783" s="271">
        <f t="shared" si="180"/>
        <v>13.420101229211866</v>
      </c>
      <c r="T783" s="273">
        <f t="shared" si="180"/>
        <v>9.18975143131469</v>
      </c>
    </row>
    <row r="784" spans="1:23" s="528" customFormat="1" ht="13.5" thickBot="1" x14ac:dyDescent="0.25">
      <c r="A784" s="226" t="s">
        <v>27</v>
      </c>
      <c r="B784" s="479">
        <f t="shared" ref="B784:T784" si="181">B780-B767</f>
        <v>18.375</v>
      </c>
      <c r="C784" s="480">
        <f t="shared" si="181"/>
        <v>48.857142857143117</v>
      </c>
      <c r="D784" s="480">
        <f t="shared" si="181"/>
        <v>-221.04166666666697</v>
      </c>
      <c r="E784" s="480">
        <f t="shared" si="181"/>
        <v>145.71428571428532</v>
      </c>
      <c r="F784" s="480">
        <f t="shared" si="181"/>
        <v>-34</v>
      </c>
      <c r="G784" s="481">
        <f t="shared" si="181"/>
        <v>62.888888888889596</v>
      </c>
      <c r="H784" s="479">
        <f t="shared" si="181"/>
        <v>-254.55357142857156</v>
      </c>
      <c r="I784" s="480">
        <f t="shared" si="181"/>
        <v>203.95238095238165</v>
      </c>
      <c r="J784" s="480">
        <f t="shared" si="181"/>
        <v>363.91666666666697</v>
      </c>
      <c r="K784" s="480">
        <f t="shared" si="181"/>
        <v>535.71428571428532</v>
      </c>
      <c r="L784" s="480">
        <f t="shared" si="181"/>
        <v>259.125</v>
      </c>
      <c r="M784" s="481">
        <f t="shared" si="181"/>
        <v>79.29166666666697</v>
      </c>
      <c r="N784" s="482">
        <f t="shared" si="181"/>
        <v>416.58333333333303</v>
      </c>
      <c r="O784" s="480">
        <f t="shared" si="181"/>
        <v>136.66666666666606</v>
      </c>
      <c r="P784" s="480">
        <f t="shared" si="181"/>
        <v>-107.33333333333394</v>
      </c>
      <c r="Q784" s="480">
        <f t="shared" si="181"/>
        <v>-199.10714285714312</v>
      </c>
      <c r="R784" s="480">
        <f t="shared" si="181"/>
        <v>15.33333333333303</v>
      </c>
      <c r="S784" s="480">
        <f t="shared" si="181"/>
        <v>-349.33333333333303</v>
      </c>
      <c r="T784" s="483">
        <f t="shared" si="181"/>
        <v>48.235776277724653</v>
      </c>
    </row>
    <row r="785" spans="1:23" s="528" customFormat="1" x14ac:dyDescent="0.2">
      <c r="A785" s="308" t="s">
        <v>52</v>
      </c>
      <c r="B785" s="280">
        <v>53</v>
      </c>
      <c r="C785" s="281">
        <v>56</v>
      </c>
      <c r="D785" s="281">
        <v>55</v>
      </c>
      <c r="E785" s="281">
        <v>14</v>
      </c>
      <c r="F785" s="281">
        <v>53</v>
      </c>
      <c r="G785" s="282">
        <v>55</v>
      </c>
      <c r="H785" s="280">
        <v>55</v>
      </c>
      <c r="I785" s="281">
        <v>56</v>
      </c>
      <c r="J785" s="281">
        <v>55</v>
      </c>
      <c r="K785" s="281">
        <v>11</v>
      </c>
      <c r="L785" s="281">
        <v>54</v>
      </c>
      <c r="M785" s="282">
        <v>56</v>
      </c>
      <c r="N785" s="458">
        <v>54</v>
      </c>
      <c r="O785" s="281">
        <v>56</v>
      </c>
      <c r="P785" s="281">
        <v>57</v>
      </c>
      <c r="Q785" s="281">
        <v>13</v>
      </c>
      <c r="R785" s="281">
        <v>55</v>
      </c>
      <c r="S785" s="328">
        <v>56</v>
      </c>
      <c r="T785" s="329">
        <f>SUM(B785:S785)</f>
        <v>864</v>
      </c>
      <c r="U785" s="528" t="s">
        <v>56</v>
      </c>
      <c r="V785" s="330">
        <f>T772-T785</f>
        <v>6</v>
      </c>
      <c r="W785" s="331">
        <f>V785/T772</f>
        <v>6.8965517241379309E-3</v>
      </c>
    </row>
    <row r="786" spans="1:23" s="528" customFormat="1" x14ac:dyDescent="0.2">
      <c r="A786" s="308" t="s">
        <v>28</v>
      </c>
      <c r="B786" s="231">
        <v>148</v>
      </c>
      <c r="C786" s="289">
        <v>147.5</v>
      </c>
      <c r="D786" s="289">
        <v>146.5</v>
      </c>
      <c r="E786" s="289">
        <v>147.5</v>
      </c>
      <c r="F786" s="289">
        <v>146.5</v>
      </c>
      <c r="G786" s="232">
        <v>144.5</v>
      </c>
      <c r="H786" s="231">
        <v>146</v>
      </c>
      <c r="I786" s="289">
        <v>145.5</v>
      </c>
      <c r="J786" s="289">
        <v>144.5</v>
      </c>
      <c r="K786" s="289">
        <v>147</v>
      </c>
      <c r="L786" s="289">
        <v>145</v>
      </c>
      <c r="M786" s="232">
        <v>143.5</v>
      </c>
      <c r="N786" s="459">
        <v>149</v>
      </c>
      <c r="O786" s="289">
        <v>147</v>
      </c>
      <c r="P786" s="289">
        <v>146.5</v>
      </c>
      <c r="Q786" s="289">
        <v>148.5</v>
      </c>
      <c r="R786" s="289">
        <v>144</v>
      </c>
      <c r="S786" s="289">
        <v>144.5</v>
      </c>
      <c r="T786" s="235"/>
      <c r="U786" s="528" t="s">
        <v>57</v>
      </c>
    </row>
    <row r="787" spans="1:23" s="528" customFormat="1" ht="13.5" thickBot="1" x14ac:dyDescent="0.25">
      <c r="A787" s="311" t="s">
        <v>26</v>
      </c>
      <c r="B787" s="229">
        <f t="shared" ref="B787:S787" si="182">B786-B773</f>
        <v>0</v>
      </c>
      <c r="C787" s="230">
        <f t="shared" si="182"/>
        <v>0</v>
      </c>
      <c r="D787" s="230">
        <f t="shared" si="182"/>
        <v>0</v>
      </c>
      <c r="E787" s="230">
        <f t="shared" si="182"/>
        <v>0</v>
      </c>
      <c r="F787" s="230">
        <f t="shared" si="182"/>
        <v>0</v>
      </c>
      <c r="G787" s="466">
        <f t="shared" si="182"/>
        <v>0</v>
      </c>
      <c r="H787" s="229">
        <f t="shared" si="182"/>
        <v>0</v>
      </c>
      <c r="I787" s="230">
        <f t="shared" si="182"/>
        <v>0</v>
      </c>
      <c r="J787" s="230">
        <f t="shared" si="182"/>
        <v>0</v>
      </c>
      <c r="K787" s="230">
        <f t="shared" si="182"/>
        <v>0</v>
      </c>
      <c r="L787" s="230">
        <f t="shared" si="182"/>
        <v>0</v>
      </c>
      <c r="M787" s="466">
        <f t="shared" si="182"/>
        <v>0</v>
      </c>
      <c r="N787" s="460">
        <f t="shared" si="182"/>
        <v>0</v>
      </c>
      <c r="O787" s="230">
        <f t="shared" si="182"/>
        <v>0</v>
      </c>
      <c r="P787" s="230">
        <f t="shared" si="182"/>
        <v>0</v>
      </c>
      <c r="Q787" s="230">
        <f t="shared" si="182"/>
        <v>0</v>
      </c>
      <c r="R787" s="230">
        <f t="shared" si="182"/>
        <v>0</v>
      </c>
      <c r="S787" s="230">
        <f t="shared" si="182"/>
        <v>0</v>
      </c>
      <c r="T787" s="236"/>
      <c r="U787" s="528" t="s">
        <v>26</v>
      </c>
      <c r="V787" s="528">
        <f>V786-V773</f>
        <v>-144.81</v>
      </c>
    </row>
    <row r="788" spans="1:23" x14ac:dyDescent="0.2">
      <c r="A788" s="529"/>
      <c r="B788" s="529"/>
      <c r="C788" s="529"/>
      <c r="D788" s="529"/>
      <c r="E788" s="529"/>
      <c r="F788" s="529"/>
      <c r="G788" s="529"/>
      <c r="H788" s="529"/>
      <c r="I788" s="529"/>
      <c r="J788" s="529"/>
      <c r="K788" s="529"/>
      <c r="L788" s="529"/>
      <c r="M788" s="529"/>
      <c r="N788" s="529"/>
      <c r="O788" s="529"/>
      <c r="P788" s="529"/>
      <c r="Q788" s="529"/>
      <c r="R788" s="529"/>
      <c r="S788" s="529"/>
      <c r="T788" s="529"/>
      <c r="U788" s="529"/>
      <c r="V788" s="529"/>
      <c r="W788" s="529"/>
    </row>
    <row r="789" spans="1:23" ht="13.5" thickBot="1" x14ac:dyDescent="0.25">
      <c r="A789" s="529"/>
      <c r="B789" s="529"/>
      <c r="C789" s="529"/>
      <c r="D789" s="529"/>
      <c r="E789" s="529"/>
      <c r="F789" s="529"/>
      <c r="G789" s="529"/>
      <c r="H789" s="529"/>
      <c r="I789" s="529"/>
      <c r="J789" s="529"/>
      <c r="K789" s="529"/>
      <c r="L789" s="529"/>
      <c r="M789" s="529"/>
      <c r="N789" s="529"/>
      <c r="O789" s="529"/>
      <c r="P789" s="529"/>
      <c r="Q789" s="529"/>
      <c r="R789" s="529"/>
      <c r="S789" s="529"/>
      <c r="T789" s="529"/>
      <c r="U789" s="529"/>
      <c r="V789" s="529"/>
      <c r="W789" s="529"/>
    </row>
    <row r="790" spans="1:23" ht="13.5" thickBot="1" x14ac:dyDescent="0.25">
      <c r="A790" s="295" t="s">
        <v>187</v>
      </c>
      <c r="B790" s="539" t="s">
        <v>53</v>
      </c>
      <c r="C790" s="540"/>
      <c r="D790" s="540"/>
      <c r="E790" s="540"/>
      <c r="F790" s="540"/>
      <c r="G790" s="541"/>
      <c r="H790" s="539" t="s">
        <v>53</v>
      </c>
      <c r="I790" s="540"/>
      <c r="J790" s="540"/>
      <c r="K790" s="540"/>
      <c r="L790" s="540"/>
      <c r="M790" s="541"/>
      <c r="N790" s="539" t="s">
        <v>53</v>
      </c>
      <c r="O790" s="540"/>
      <c r="P790" s="540"/>
      <c r="Q790" s="540"/>
      <c r="R790" s="540"/>
      <c r="S790" s="541"/>
      <c r="T790" s="313" t="s">
        <v>0</v>
      </c>
      <c r="U790" s="529"/>
      <c r="V790" s="529"/>
      <c r="W790" s="529"/>
    </row>
    <row r="791" spans="1:23" x14ac:dyDescent="0.2">
      <c r="A791" s="226" t="s">
        <v>54</v>
      </c>
      <c r="B791" s="531">
        <v>1</v>
      </c>
      <c r="C791" s="532">
        <v>2</v>
      </c>
      <c r="D791" s="532">
        <v>3</v>
      </c>
      <c r="E791" s="532">
        <v>4</v>
      </c>
      <c r="F791" s="532">
        <v>5</v>
      </c>
      <c r="G791" s="533">
        <v>6</v>
      </c>
      <c r="H791" s="531">
        <v>7</v>
      </c>
      <c r="I791" s="532">
        <v>8</v>
      </c>
      <c r="J791" s="532">
        <v>9</v>
      </c>
      <c r="K791" s="532">
        <v>10</v>
      </c>
      <c r="L791" s="532">
        <v>11</v>
      </c>
      <c r="M791" s="533">
        <v>12</v>
      </c>
      <c r="N791" s="531">
        <v>13</v>
      </c>
      <c r="O791" s="532">
        <v>14</v>
      </c>
      <c r="P791" s="532">
        <v>15</v>
      </c>
      <c r="Q791" s="532">
        <v>16</v>
      </c>
      <c r="R791" s="532">
        <v>17</v>
      </c>
      <c r="S791" s="533">
        <v>18</v>
      </c>
      <c r="T791" s="237"/>
      <c r="U791" s="529"/>
      <c r="V791" s="529"/>
      <c r="W791" s="529"/>
    </row>
    <row r="792" spans="1:23" x14ac:dyDescent="0.2">
      <c r="A792" s="301" t="s">
        <v>3</v>
      </c>
      <c r="B792" s="253">
        <v>4625</v>
      </c>
      <c r="C792" s="254">
        <v>4625</v>
      </c>
      <c r="D792" s="254">
        <v>4625</v>
      </c>
      <c r="E792" s="254">
        <v>4625</v>
      </c>
      <c r="F792" s="254">
        <v>4625</v>
      </c>
      <c r="G792" s="254">
        <v>4625</v>
      </c>
      <c r="H792" s="253">
        <v>4625</v>
      </c>
      <c r="I792" s="467">
        <v>4625</v>
      </c>
      <c r="J792" s="467">
        <v>4625</v>
      </c>
      <c r="K792" s="254">
        <v>4625</v>
      </c>
      <c r="L792" s="254">
        <v>4625</v>
      </c>
      <c r="M792" s="255">
        <v>4625</v>
      </c>
      <c r="N792" s="253">
        <v>4625</v>
      </c>
      <c r="O792" s="254">
        <v>4625</v>
      </c>
      <c r="P792" s="254">
        <v>4625</v>
      </c>
      <c r="Q792" s="254">
        <v>4625</v>
      </c>
      <c r="R792" s="254">
        <v>4625</v>
      </c>
      <c r="S792" s="254">
        <v>4625</v>
      </c>
      <c r="T792" s="256">
        <v>4625</v>
      </c>
      <c r="U792" s="529"/>
      <c r="V792" s="529"/>
      <c r="W792" s="529"/>
    </row>
    <row r="793" spans="1:23" x14ac:dyDescent="0.2">
      <c r="A793" s="303" t="s">
        <v>6</v>
      </c>
      <c r="B793" s="258">
        <v>4891.333333333333</v>
      </c>
      <c r="C793" s="259">
        <v>4948</v>
      </c>
      <c r="D793" s="259">
        <v>4638.666666666667</v>
      </c>
      <c r="E793" s="259">
        <v>5380</v>
      </c>
      <c r="F793" s="259">
        <v>5002.666666666667</v>
      </c>
      <c r="G793" s="259">
        <v>5007.333333333333</v>
      </c>
      <c r="H793" s="258">
        <v>5172.5</v>
      </c>
      <c r="I793" s="468">
        <v>4709.375</v>
      </c>
      <c r="J793" s="468">
        <v>4866.875</v>
      </c>
      <c r="K793" s="259">
        <v>4954.2857142857147</v>
      </c>
      <c r="L793" s="259">
        <v>4968.75</v>
      </c>
      <c r="M793" s="260">
        <v>5428.125</v>
      </c>
      <c r="N793" s="258">
        <v>4747.333333333333</v>
      </c>
      <c r="O793" s="259">
        <v>5005.8823529411766</v>
      </c>
      <c r="P793" s="259">
        <v>5228.125</v>
      </c>
      <c r="Q793" s="259">
        <v>5757.1428571428569</v>
      </c>
      <c r="R793" s="259">
        <v>5036.25</v>
      </c>
      <c r="S793" s="259">
        <v>5223.5294117647063</v>
      </c>
      <c r="T793" s="261">
        <v>5032.5572519083971</v>
      </c>
      <c r="U793" s="529"/>
      <c r="V793" s="529"/>
      <c r="W793" s="529"/>
    </row>
    <row r="794" spans="1:23" x14ac:dyDescent="0.2">
      <c r="A794" s="226" t="s">
        <v>7</v>
      </c>
      <c r="B794" s="262">
        <v>86.666666666666671</v>
      </c>
      <c r="C794" s="263">
        <v>86.666666666666671</v>
      </c>
      <c r="D794" s="263">
        <v>100</v>
      </c>
      <c r="E794" s="263">
        <v>100</v>
      </c>
      <c r="F794" s="263">
        <v>93.333333333333329</v>
      </c>
      <c r="G794" s="263">
        <v>73.333333333333329</v>
      </c>
      <c r="H794" s="262">
        <v>87.5</v>
      </c>
      <c r="I794" s="469">
        <v>81.25</v>
      </c>
      <c r="J794" s="469">
        <v>87.5</v>
      </c>
      <c r="K794" s="469">
        <v>42.857142857142854</v>
      </c>
      <c r="L794" s="469">
        <v>93.75</v>
      </c>
      <c r="M794" s="264">
        <v>100</v>
      </c>
      <c r="N794" s="262">
        <v>80</v>
      </c>
      <c r="O794" s="263">
        <v>94.117647058823536</v>
      </c>
      <c r="P794" s="263">
        <v>100</v>
      </c>
      <c r="Q794" s="263">
        <v>100</v>
      </c>
      <c r="R794" s="263">
        <v>81.25</v>
      </c>
      <c r="S794" s="263">
        <v>82.352941176470594</v>
      </c>
      <c r="T794" s="265">
        <v>77.480916030534345</v>
      </c>
      <c r="U794" s="529"/>
      <c r="V794" s="529"/>
      <c r="W794" s="529"/>
    </row>
    <row r="795" spans="1:23" x14ac:dyDescent="0.2">
      <c r="A795" s="226" t="s">
        <v>8</v>
      </c>
      <c r="B795" s="266">
        <v>6.9281290763691661E-2</v>
      </c>
      <c r="C795" s="267">
        <v>8.4655352249464133E-2</v>
      </c>
      <c r="D795" s="267">
        <v>3.6286246357350463E-2</v>
      </c>
      <c r="E795" s="267">
        <v>6.0239491689392008E-2</v>
      </c>
      <c r="F795" s="267">
        <v>6.5657059203918094E-2</v>
      </c>
      <c r="G795" s="267">
        <v>8.1253932595518955E-2</v>
      </c>
      <c r="H795" s="266">
        <v>7.4837421784446703E-2</v>
      </c>
      <c r="I795" s="455">
        <v>7.740480841966077E-2</v>
      </c>
      <c r="J795" s="455">
        <v>5.9176435211248449E-2</v>
      </c>
      <c r="K795" s="267">
        <v>0.10004728231696178</v>
      </c>
      <c r="L795" s="267">
        <v>5.4292432339389282E-2</v>
      </c>
      <c r="M795" s="268">
        <v>4.4051797205069118E-2</v>
      </c>
      <c r="N795" s="266">
        <v>7.1115415676702418E-2</v>
      </c>
      <c r="O795" s="267">
        <v>5.5229142185664222E-2</v>
      </c>
      <c r="P795" s="267">
        <v>3.0612810585300364E-2</v>
      </c>
      <c r="Q795" s="267">
        <v>4.743934068065836E-2</v>
      </c>
      <c r="R795" s="267">
        <v>6.138888163828065E-2</v>
      </c>
      <c r="S795" s="267">
        <v>6.9345965397930642E-2</v>
      </c>
      <c r="T795" s="269">
        <v>8.0380082469635558E-2</v>
      </c>
      <c r="U795" s="529"/>
      <c r="V795" s="529"/>
      <c r="W795" s="529"/>
    </row>
    <row r="796" spans="1:23" x14ac:dyDescent="0.2">
      <c r="A796" s="303" t="s">
        <v>1</v>
      </c>
      <c r="B796" s="270">
        <f t="shared" ref="B796:T796" si="183">B793/B792*100-100</f>
        <v>5.7585585585585619</v>
      </c>
      <c r="C796" s="271">
        <f t="shared" si="183"/>
        <v>6.9837837837837924</v>
      </c>
      <c r="D796" s="271">
        <f t="shared" si="183"/>
        <v>0.29549549549550136</v>
      </c>
      <c r="E796" s="271">
        <f t="shared" si="183"/>
        <v>16.324324324324337</v>
      </c>
      <c r="F796" s="271">
        <f t="shared" si="183"/>
        <v>8.1657657657657694</v>
      </c>
      <c r="G796" s="272">
        <f t="shared" si="183"/>
        <v>8.2666666666666657</v>
      </c>
      <c r="H796" s="270">
        <f t="shared" si="183"/>
        <v>11.837837837837824</v>
      </c>
      <c r="I796" s="271">
        <f t="shared" si="183"/>
        <v>1.824324324324337</v>
      </c>
      <c r="J796" s="271">
        <f t="shared" si="183"/>
        <v>5.2297297297297263</v>
      </c>
      <c r="K796" s="271">
        <f t="shared" si="183"/>
        <v>7.1196911196911259</v>
      </c>
      <c r="L796" s="271">
        <f t="shared" si="183"/>
        <v>7.4324324324324351</v>
      </c>
      <c r="M796" s="272">
        <f t="shared" si="183"/>
        <v>17.364864864864856</v>
      </c>
      <c r="N796" s="456">
        <f t="shared" si="183"/>
        <v>2.6450450450450376</v>
      </c>
      <c r="O796" s="271">
        <f t="shared" si="183"/>
        <v>8.235294117647058</v>
      </c>
      <c r="P796" s="271">
        <f t="shared" si="183"/>
        <v>13.040540540540533</v>
      </c>
      <c r="Q796" s="271">
        <f t="shared" si="183"/>
        <v>24.478764478764475</v>
      </c>
      <c r="R796" s="271">
        <f t="shared" si="183"/>
        <v>8.8918918918919019</v>
      </c>
      <c r="S796" s="271">
        <f t="shared" si="183"/>
        <v>12.941176470588232</v>
      </c>
      <c r="T796" s="273">
        <f t="shared" si="183"/>
        <v>8.8120486899112791</v>
      </c>
      <c r="U796" s="529"/>
      <c r="V796" s="529"/>
      <c r="W796" s="529"/>
    </row>
    <row r="797" spans="1:23" ht="13.5" thickBot="1" x14ac:dyDescent="0.25">
      <c r="A797" s="226" t="s">
        <v>27</v>
      </c>
      <c r="B797" s="479">
        <f t="shared" ref="B797:T797" si="184">B793-B780</f>
        <v>57.33333333333303</v>
      </c>
      <c r="C797" s="480">
        <f t="shared" si="184"/>
        <v>-24.857142857143117</v>
      </c>
      <c r="D797" s="480">
        <f t="shared" si="184"/>
        <v>-24.66666666666606</v>
      </c>
      <c r="E797" s="480">
        <f t="shared" si="184"/>
        <v>54.285714285714675</v>
      </c>
      <c r="F797" s="480">
        <f t="shared" si="184"/>
        <v>-66.66666666666606</v>
      </c>
      <c r="G797" s="481">
        <f t="shared" si="184"/>
        <v>-243.33333333333394</v>
      </c>
      <c r="H797" s="479">
        <f t="shared" si="184"/>
        <v>443.92857142857156</v>
      </c>
      <c r="I797" s="480">
        <f t="shared" si="184"/>
        <v>-369.91071428571468</v>
      </c>
      <c r="J797" s="480">
        <f t="shared" si="184"/>
        <v>-144.375</v>
      </c>
      <c r="K797" s="480">
        <f t="shared" si="184"/>
        <v>-605.71428571428532</v>
      </c>
      <c r="L797" s="480">
        <f t="shared" si="184"/>
        <v>-127.25</v>
      </c>
      <c r="M797" s="481">
        <f t="shared" si="184"/>
        <v>79.45833333333303</v>
      </c>
      <c r="N797" s="482">
        <f t="shared" si="184"/>
        <v>-243.91666666666697</v>
      </c>
      <c r="O797" s="480">
        <f t="shared" si="184"/>
        <v>72.549019607843547</v>
      </c>
      <c r="P797" s="480">
        <f t="shared" si="184"/>
        <v>370.79166666666697</v>
      </c>
      <c r="Q797" s="480">
        <f t="shared" si="184"/>
        <v>620</v>
      </c>
      <c r="R797" s="480">
        <f t="shared" si="184"/>
        <v>8.25</v>
      </c>
      <c r="S797" s="480">
        <f t="shared" si="184"/>
        <v>-5.1372549019606595</v>
      </c>
      <c r="T797" s="483">
        <f t="shared" si="184"/>
        <v>-1.0902890752095118</v>
      </c>
      <c r="U797" s="529"/>
      <c r="V797" s="529"/>
      <c r="W797" s="529"/>
    </row>
    <row r="798" spans="1:23" x14ac:dyDescent="0.2">
      <c r="A798" s="308" t="s">
        <v>52</v>
      </c>
      <c r="B798" s="280">
        <v>53</v>
      </c>
      <c r="C798" s="281">
        <v>56</v>
      </c>
      <c r="D798" s="281">
        <v>55</v>
      </c>
      <c r="E798" s="281">
        <v>14</v>
      </c>
      <c r="F798" s="281">
        <v>53</v>
      </c>
      <c r="G798" s="282">
        <v>55</v>
      </c>
      <c r="H798" s="280">
        <v>55</v>
      </c>
      <c r="I798" s="281">
        <v>56</v>
      </c>
      <c r="J798" s="281">
        <v>55</v>
      </c>
      <c r="K798" s="281">
        <v>11</v>
      </c>
      <c r="L798" s="281">
        <v>54</v>
      </c>
      <c r="M798" s="282">
        <v>56</v>
      </c>
      <c r="N798" s="458">
        <v>54</v>
      </c>
      <c r="O798" s="281">
        <v>56</v>
      </c>
      <c r="P798" s="281">
        <v>56</v>
      </c>
      <c r="Q798" s="281">
        <v>13</v>
      </c>
      <c r="R798" s="281">
        <v>55</v>
      </c>
      <c r="S798" s="328">
        <v>56</v>
      </c>
      <c r="T798" s="329">
        <f>SUM(B798:S798)</f>
        <v>863</v>
      </c>
      <c r="U798" s="529" t="s">
        <v>56</v>
      </c>
      <c r="V798" s="330">
        <f>T785-T798</f>
        <v>1</v>
      </c>
      <c r="W798" s="331">
        <f>V798/T785</f>
        <v>1.1574074074074073E-3</v>
      </c>
    </row>
    <row r="799" spans="1:23" x14ac:dyDescent="0.2">
      <c r="A799" s="308" t="s">
        <v>28</v>
      </c>
      <c r="B799" s="231">
        <v>148</v>
      </c>
      <c r="C799" s="289">
        <v>147.5</v>
      </c>
      <c r="D799" s="289">
        <v>146.5</v>
      </c>
      <c r="E799" s="289">
        <v>147.5</v>
      </c>
      <c r="F799" s="289">
        <v>146.5</v>
      </c>
      <c r="G799" s="232">
        <v>144.5</v>
      </c>
      <c r="H799" s="231">
        <v>146</v>
      </c>
      <c r="I799" s="289">
        <v>145.5</v>
      </c>
      <c r="J799" s="289">
        <v>144.5</v>
      </c>
      <c r="K799" s="289">
        <v>147</v>
      </c>
      <c r="L799" s="289">
        <v>145</v>
      </c>
      <c r="M799" s="232">
        <v>143.5</v>
      </c>
      <c r="N799" s="459">
        <v>149</v>
      </c>
      <c r="O799" s="289">
        <v>147</v>
      </c>
      <c r="P799" s="289">
        <v>146.5</v>
      </c>
      <c r="Q799" s="289">
        <v>148.5</v>
      </c>
      <c r="R799" s="289">
        <v>144</v>
      </c>
      <c r="S799" s="289">
        <v>144.5</v>
      </c>
      <c r="T799" s="235"/>
      <c r="U799" s="529" t="s">
        <v>57</v>
      </c>
      <c r="V799" s="529"/>
      <c r="W799" s="529"/>
    </row>
    <row r="800" spans="1:23" ht="13.5" thickBot="1" x14ac:dyDescent="0.25">
      <c r="A800" s="311" t="s">
        <v>26</v>
      </c>
      <c r="B800" s="229">
        <f t="shared" ref="B800:S800" si="185">B799-B786</f>
        <v>0</v>
      </c>
      <c r="C800" s="230">
        <f t="shared" si="185"/>
        <v>0</v>
      </c>
      <c r="D800" s="230">
        <f t="shared" si="185"/>
        <v>0</v>
      </c>
      <c r="E800" s="230">
        <f t="shared" si="185"/>
        <v>0</v>
      </c>
      <c r="F800" s="230">
        <f t="shared" si="185"/>
        <v>0</v>
      </c>
      <c r="G800" s="466">
        <f t="shared" si="185"/>
        <v>0</v>
      </c>
      <c r="H800" s="229">
        <f t="shared" si="185"/>
        <v>0</v>
      </c>
      <c r="I800" s="230">
        <f t="shared" si="185"/>
        <v>0</v>
      </c>
      <c r="J800" s="230">
        <f t="shared" si="185"/>
        <v>0</v>
      </c>
      <c r="K800" s="230">
        <f t="shared" si="185"/>
        <v>0</v>
      </c>
      <c r="L800" s="230">
        <f t="shared" si="185"/>
        <v>0</v>
      </c>
      <c r="M800" s="466">
        <f t="shared" si="185"/>
        <v>0</v>
      </c>
      <c r="N800" s="460">
        <f t="shared" si="185"/>
        <v>0</v>
      </c>
      <c r="O800" s="230">
        <f t="shared" si="185"/>
        <v>0</v>
      </c>
      <c r="P800" s="230">
        <f t="shared" si="185"/>
        <v>0</v>
      </c>
      <c r="Q800" s="230">
        <f t="shared" si="185"/>
        <v>0</v>
      </c>
      <c r="R800" s="230">
        <f t="shared" si="185"/>
        <v>0</v>
      </c>
      <c r="S800" s="230">
        <f t="shared" si="185"/>
        <v>0</v>
      </c>
      <c r="T800" s="236"/>
      <c r="U800" s="529" t="s">
        <v>26</v>
      </c>
      <c r="V800" s="529">
        <f>V799-V786</f>
        <v>0</v>
      </c>
      <c r="W800" s="529"/>
    </row>
    <row r="801" spans="1:23" x14ac:dyDescent="0.2">
      <c r="A801" s="530"/>
      <c r="B801" s="530"/>
      <c r="C801" s="530"/>
      <c r="D801" s="530"/>
      <c r="E801" s="530"/>
      <c r="F801" s="530"/>
      <c r="G801" s="530"/>
      <c r="H801" s="530"/>
      <c r="I801" s="530"/>
      <c r="J801" s="530"/>
      <c r="K801" s="530"/>
      <c r="L801" s="530"/>
      <c r="M801" s="530"/>
      <c r="N801" s="530"/>
      <c r="O801" s="530"/>
      <c r="P801" s="530"/>
      <c r="Q801" s="530"/>
      <c r="R801" s="530"/>
      <c r="S801" s="530"/>
      <c r="T801" s="530"/>
      <c r="U801" s="530"/>
      <c r="V801" s="530"/>
      <c r="W801" s="530"/>
    </row>
    <row r="802" spans="1:23" ht="13.5" thickBot="1" x14ac:dyDescent="0.25">
      <c r="A802" s="530"/>
      <c r="B802" s="530"/>
      <c r="C802" s="530"/>
      <c r="D802" s="530"/>
      <c r="E802" s="530"/>
      <c r="F802" s="530"/>
      <c r="G802" s="530"/>
      <c r="H802" s="530"/>
      <c r="I802" s="530"/>
      <c r="J802" s="530"/>
      <c r="K802" s="530"/>
      <c r="L802" s="530"/>
      <c r="M802" s="530"/>
      <c r="N802" s="530"/>
      <c r="O802" s="530"/>
      <c r="P802" s="530"/>
      <c r="Q802" s="530"/>
      <c r="R802" s="530"/>
      <c r="S802" s="530"/>
      <c r="T802" s="530"/>
      <c r="U802" s="530"/>
      <c r="V802" s="530"/>
      <c r="W802" s="530"/>
    </row>
    <row r="803" spans="1:23" ht="13.5" thickBot="1" x14ac:dyDescent="0.25">
      <c r="A803" s="295" t="s">
        <v>188</v>
      </c>
      <c r="B803" s="539" t="s">
        <v>53</v>
      </c>
      <c r="C803" s="540"/>
      <c r="D803" s="540"/>
      <c r="E803" s="540"/>
      <c r="F803" s="540"/>
      <c r="G803" s="541"/>
      <c r="H803" s="539" t="s">
        <v>53</v>
      </c>
      <c r="I803" s="540"/>
      <c r="J803" s="540"/>
      <c r="K803" s="540"/>
      <c r="L803" s="540"/>
      <c r="M803" s="541"/>
      <c r="N803" s="539" t="s">
        <v>53</v>
      </c>
      <c r="O803" s="540"/>
      <c r="P803" s="540"/>
      <c r="Q803" s="540"/>
      <c r="R803" s="540"/>
      <c r="S803" s="541"/>
      <c r="T803" s="313" t="s">
        <v>0</v>
      </c>
      <c r="U803" s="530"/>
      <c r="V803" s="530"/>
      <c r="W803" s="530"/>
    </row>
    <row r="804" spans="1:23" x14ac:dyDescent="0.2">
      <c r="A804" s="226" t="s">
        <v>54</v>
      </c>
      <c r="B804" s="531">
        <v>1</v>
      </c>
      <c r="C804" s="532">
        <v>2</v>
      </c>
      <c r="D804" s="532">
        <v>3</v>
      </c>
      <c r="E804" s="532">
        <v>4</v>
      </c>
      <c r="F804" s="532">
        <v>5</v>
      </c>
      <c r="G804" s="533">
        <v>6</v>
      </c>
      <c r="H804" s="531">
        <v>7</v>
      </c>
      <c r="I804" s="532">
        <v>8</v>
      </c>
      <c r="J804" s="532">
        <v>9</v>
      </c>
      <c r="K804" s="532">
        <v>10</v>
      </c>
      <c r="L804" s="532">
        <v>11</v>
      </c>
      <c r="M804" s="533">
        <v>12</v>
      </c>
      <c r="N804" s="531">
        <v>13</v>
      </c>
      <c r="O804" s="532">
        <v>14</v>
      </c>
      <c r="P804" s="532">
        <v>15</v>
      </c>
      <c r="Q804" s="532">
        <v>16</v>
      </c>
      <c r="R804" s="532">
        <v>17</v>
      </c>
      <c r="S804" s="533">
        <v>18</v>
      </c>
      <c r="T804" s="237"/>
      <c r="U804" s="530"/>
      <c r="V804" s="530"/>
      <c r="W804" s="530"/>
    </row>
    <row r="805" spans="1:23" x14ac:dyDescent="0.2">
      <c r="A805" s="301" t="s">
        <v>3</v>
      </c>
      <c r="B805" s="253">
        <v>4640</v>
      </c>
      <c r="C805" s="254">
        <v>4640</v>
      </c>
      <c r="D805" s="254">
        <v>4640</v>
      </c>
      <c r="E805" s="254">
        <v>4640</v>
      </c>
      <c r="F805" s="254">
        <v>4640</v>
      </c>
      <c r="G805" s="254">
        <v>4640</v>
      </c>
      <c r="H805" s="253">
        <v>4640</v>
      </c>
      <c r="I805" s="467">
        <v>4640</v>
      </c>
      <c r="J805" s="467">
        <v>4640</v>
      </c>
      <c r="K805" s="254">
        <v>4640</v>
      </c>
      <c r="L805" s="254">
        <v>4640</v>
      </c>
      <c r="M805" s="255">
        <v>4640</v>
      </c>
      <c r="N805" s="253">
        <v>4640</v>
      </c>
      <c r="O805" s="254">
        <v>4640</v>
      </c>
      <c r="P805" s="254">
        <v>4640</v>
      </c>
      <c r="Q805" s="254">
        <v>4640</v>
      </c>
      <c r="R805" s="254">
        <v>4640</v>
      </c>
      <c r="S805" s="254">
        <v>4640</v>
      </c>
      <c r="T805" s="256">
        <v>4640</v>
      </c>
      <c r="U805" s="530"/>
      <c r="V805" s="530"/>
      <c r="W805" s="530"/>
    </row>
    <row r="806" spans="1:23" x14ac:dyDescent="0.2">
      <c r="A806" s="303" t="s">
        <v>6</v>
      </c>
      <c r="B806" s="258">
        <v>4712</v>
      </c>
      <c r="C806" s="259">
        <v>4961.1764705882351</v>
      </c>
      <c r="D806" s="259">
        <v>4803.125</v>
      </c>
      <c r="E806" s="259">
        <v>4832.8571428571431</v>
      </c>
      <c r="F806" s="259">
        <v>5052</v>
      </c>
      <c r="G806" s="259">
        <v>5257.1428571428569</v>
      </c>
      <c r="H806" s="258">
        <v>5292.666666666667</v>
      </c>
      <c r="I806" s="468">
        <v>4768</v>
      </c>
      <c r="J806" s="468">
        <v>4845.333333333333</v>
      </c>
      <c r="K806" s="259">
        <v>4910</v>
      </c>
      <c r="L806" s="259">
        <v>5064</v>
      </c>
      <c r="M806" s="260">
        <v>5317.1428571428569</v>
      </c>
      <c r="N806" s="258">
        <v>4858.75</v>
      </c>
      <c r="O806" s="259">
        <v>5059.333333333333</v>
      </c>
      <c r="P806" s="259">
        <v>5142.5</v>
      </c>
      <c r="Q806" s="259">
        <v>5556.666666666667</v>
      </c>
      <c r="R806" s="259">
        <v>4990</v>
      </c>
      <c r="S806" s="259">
        <v>5456.25</v>
      </c>
      <c r="T806" s="261">
        <v>5039.5180722891564</v>
      </c>
      <c r="U806" s="530"/>
      <c r="V806" s="530"/>
      <c r="W806" s="530"/>
    </row>
    <row r="807" spans="1:23" x14ac:dyDescent="0.2">
      <c r="A807" s="226" t="s">
        <v>7</v>
      </c>
      <c r="B807" s="262">
        <v>86.666666666666671</v>
      </c>
      <c r="C807" s="263">
        <v>64.705882352941174</v>
      </c>
      <c r="D807" s="263">
        <v>68.75</v>
      </c>
      <c r="E807" s="263">
        <v>100</v>
      </c>
      <c r="F807" s="263">
        <v>100</v>
      </c>
      <c r="G807" s="263">
        <v>92.857142857142861</v>
      </c>
      <c r="H807" s="262">
        <v>46.666666666666664</v>
      </c>
      <c r="I807" s="469">
        <v>80</v>
      </c>
      <c r="J807" s="469">
        <v>100</v>
      </c>
      <c r="K807" s="469">
        <v>28.571428571428573</v>
      </c>
      <c r="L807" s="469">
        <v>93.333333333333329</v>
      </c>
      <c r="M807" s="264">
        <v>78.571428571428569</v>
      </c>
      <c r="N807" s="262">
        <v>56.25</v>
      </c>
      <c r="O807" s="263">
        <v>80</v>
      </c>
      <c r="P807" s="263">
        <v>93.75</v>
      </c>
      <c r="Q807" s="263">
        <v>83.333333333333329</v>
      </c>
      <c r="R807" s="263">
        <v>93.333333333333329</v>
      </c>
      <c r="S807" s="263">
        <v>68.75</v>
      </c>
      <c r="T807" s="265">
        <v>75.502008032128515</v>
      </c>
      <c r="U807" s="530"/>
      <c r="V807" s="530"/>
      <c r="W807" s="530"/>
    </row>
    <row r="808" spans="1:23" x14ac:dyDescent="0.2">
      <c r="A808" s="226" t="s">
        <v>8</v>
      </c>
      <c r="B808" s="266">
        <v>5.2668077966281757E-2</v>
      </c>
      <c r="C808" s="267">
        <v>9.6263101315676239E-2</v>
      </c>
      <c r="D808" s="267">
        <v>7.231584186174625E-2</v>
      </c>
      <c r="E808" s="267">
        <v>3.7420584898798341E-2</v>
      </c>
      <c r="F808" s="267">
        <v>4.1496627656047266E-2</v>
      </c>
      <c r="G808" s="267">
        <v>5.1901462549188787E-2</v>
      </c>
      <c r="H808" s="266">
        <v>0.10773367036436944</v>
      </c>
      <c r="I808" s="455">
        <v>7.1432810842594979E-2</v>
      </c>
      <c r="J808" s="455">
        <v>4.4615057726074263E-2</v>
      </c>
      <c r="K808" s="267">
        <v>0.10660898027130267</v>
      </c>
      <c r="L808" s="267">
        <v>6.2015122990175427E-2</v>
      </c>
      <c r="M808" s="268">
        <v>8.8240085093355985E-2</v>
      </c>
      <c r="N808" s="266">
        <v>0.10870196951361996</v>
      </c>
      <c r="O808" s="267">
        <v>7.3345415888465396E-2</v>
      </c>
      <c r="P808" s="267">
        <v>5.5999584585826746E-2</v>
      </c>
      <c r="Q808" s="267">
        <v>0.11571310926147099</v>
      </c>
      <c r="R808" s="267">
        <v>6.0075690463372383E-2</v>
      </c>
      <c r="S808" s="267">
        <v>7.666679588124567E-2</v>
      </c>
      <c r="T808" s="269">
        <v>8.8448209126315833E-2</v>
      </c>
      <c r="U808" s="530"/>
      <c r="V808" s="530"/>
      <c r="W808" s="530"/>
    </row>
    <row r="809" spans="1:23" x14ac:dyDescent="0.2">
      <c r="A809" s="303" t="s">
        <v>1</v>
      </c>
      <c r="B809" s="270">
        <f t="shared" ref="B809:T809" si="186">B806/B805*100-100</f>
        <v>1.551724137931032</v>
      </c>
      <c r="C809" s="271">
        <f t="shared" si="186"/>
        <v>6.9219066937119607</v>
      </c>
      <c r="D809" s="271">
        <f t="shared" si="186"/>
        <v>3.515625</v>
      </c>
      <c r="E809" s="271">
        <f t="shared" si="186"/>
        <v>4.1564039408867046</v>
      </c>
      <c r="F809" s="271">
        <f t="shared" si="186"/>
        <v>8.8793103448275872</v>
      </c>
      <c r="G809" s="272">
        <f t="shared" si="186"/>
        <v>13.300492610837438</v>
      </c>
      <c r="H809" s="270">
        <f t="shared" si="186"/>
        <v>14.066091954022994</v>
      </c>
      <c r="I809" s="271">
        <f t="shared" si="186"/>
        <v>2.7586206896551744</v>
      </c>
      <c r="J809" s="271">
        <f t="shared" si="186"/>
        <v>4.4252873563218316</v>
      </c>
      <c r="K809" s="271">
        <f t="shared" si="186"/>
        <v>5.8189655172413666</v>
      </c>
      <c r="L809" s="271">
        <f t="shared" si="186"/>
        <v>9.1379310344827474</v>
      </c>
      <c r="M809" s="272">
        <f t="shared" si="186"/>
        <v>14.593596059113295</v>
      </c>
      <c r="N809" s="456">
        <f t="shared" si="186"/>
        <v>4.7144396551724128</v>
      </c>
      <c r="O809" s="271">
        <f t="shared" si="186"/>
        <v>9.03735632183907</v>
      </c>
      <c r="P809" s="271">
        <f t="shared" si="186"/>
        <v>10.829741379310349</v>
      </c>
      <c r="Q809" s="271">
        <f t="shared" si="186"/>
        <v>19.755747126436802</v>
      </c>
      <c r="R809" s="271">
        <f t="shared" si="186"/>
        <v>7.5431034482758719</v>
      </c>
      <c r="S809" s="271">
        <f t="shared" si="186"/>
        <v>17.591594827586206</v>
      </c>
      <c r="T809" s="273">
        <f t="shared" si="186"/>
        <v>8.6103032820938949</v>
      </c>
      <c r="U809" s="530"/>
      <c r="V809" s="530"/>
      <c r="W809" s="530"/>
    </row>
    <row r="810" spans="1:23" ht="13.5" thickBot="1" x14ac:dyDescent="0.25">
      <c r="A810" s="226" t="s">
        <v>27</v>
      </c>
      <c r="B810" s="479">
        <f t="shared" ref="B810:T810" si="187">B806-B793</f>
        <v>-179.33333333333303</v>
      </c>
      <c r="C810" s="480">
        <f t="shared" si="187"/>
        <v>13.176470588235134</v>
      </c>
      <c r="D810" s="480">
        <f t="shared" si="187"/>
        <v>164.45833333333303</v>
      </c>
      <c r="E810" s="480">
        <f t="shared" si="187"/>
        <v>-547.14285714285688</v>
      </c>
      <c r="F810" s="480">
        <f t="shared" si="187"/>
        <v>49.33333333333303</v>
      </c>
      <c r="G810" s="481">
        <f t="shared" si="187"/>
        <v>249.80952380952385</v>
      </c>
      <c r="H810" s="479">
        <f t="shared" si="187"/>
        <v>120.16666666666697</v>
      </c>
      <c r="I810" s="480">
        <f t="shared" si="187"/>
        <v>58.625</v>
      </c>
      <c r="J810" s="480">
        <f t="shared" si="187"/>
        <v>-21.54166666666697</v>
      </c>
      <c r="K810" s="480">
        <f t="shared" si="187"/>
        <v>-44.285714285714675</v>
      </c>
      <c r="L810" s="480">
        <f t="shared" si="187"/>
        <v>95.25</v>
      </c>
      <c r="M810" s="481">
        <f t="shared" si="187"/>
        <v>-110.98214285714312</v>
      </c>
      <c r="N810" s="482">
        <f t="shared" si="187"/>
        <v>111.41666666666697</v>
      </c>
      <c r="O810" s="480">
        <f t="shared" si="187"/>
        <v>53.450980392156453</v>
      </c>
      <c r="P810" s="480">
        <f t="shared" si="187"/>
        <v>-85.625</v>
      </c>
      <c r="Q810" s="480">
        <f t="shared" si="187"/>
        <v>-200.47619047618991</v>
      </c>
      <c r="R810" s="480">
        <f t="shared" si="187"/>
        <v>-46.25</v>
      </c>
      <c r="S810" s="480">
        <f t="shared" si="187"/>
        <v>232.72058823529369</v>
      </c>
      <c r="T810" s="483">
        <f t="shared" si="187"/>
        <v>6.9608203807592872</v>
      </c>
      <c r="U810" s="530"/>
      <c r="V810" s="530"/>
      <c r="W810" s="530"/>
    </row>
    <row r="811" spans="1:23" x14ac:dyDescent="0.2">
      <c r="A811" s="308" t="s">
        <v>52</v>
      </c>
      <c r="B811" s="280">
        <v>53</v>
      </c>
      <c r="C811" s="281">
        <v>56</v>
      </c>
      <c r="D811" s="281">
        <v>55</v>
      </c>
      <c r="E811" s="281">
        <v>14</v>
      </c>
      <c r="F811" s="281">
        <v>53</v>
      </c>
      <c r="G811" s="282">
        <v>55</v>
      </c>
      <c r="H811" s="280">
        <v>55</v>
      </c>
      <c r="I811" s="281">
        <v>56</v>
      </c>
      <c r="J811" s="281">
        <v>55</v>
      </c>
      <c r="K811" s="281">
        <v>11</v>
      </c>
      <c r="L811" s="281">
        <v>54</v>
      </c>
      <c r="M811" s="282">
        <v>56</v>
      </c>
      <c r="N811" s="458">
        <v>54</v>
      </c>
      <c r="O811" s="281">
        <v>56</v>
      </c>
      <c r="P811" s="281">
        <v>56</v>
      </c>
      <c r="Q811" s="281">
        <v>13</v>
      </c>
      <c r="R811" s="281">
        <v>55</v>
      </c>
      <c r="S811" s="328">
        <v>56</v>
      </c>
      <c r="T811" s="329">
        <f>SUM(B811:S811)</f>
        <v>863</v>
      </c>
      <c r="U811" s="530" t="s">
        <v>56</v>
      </c>
      <c r="V811" s="330">
        <f>T798-T811</f>
        <v>0</v>
      </c>
      <c r="W811" s="331">
        <f>V811/T798</f>
        <v>0</v>
      </c>
    </row>
    <row r="812" spans="1:23" x14ac:dyDescent="0.2">
      <c r="A812" s="308" t="s">
        <v>28</v>
      </c>
      <c r="B812" s="231">
        <v>148</v>
      </c>
      <c r="C812" s="289">
        <v>147.5</v>
      </c>
      <c r="D812" s="289">
        <v>146.5</v>
      </c>
      <c r="E812" s="289">
        <v>147.5</v>
      </c>
      <c r="F812" s="289">
        <v>146.5</v>
      </c>
      <c r="G812" s="232">
        <v>144.5</v>
      </c>
      <c r="H812" s="231">
        <v>146</v>
      </c>
      <c r="I812" s="289">
        <v>145.5</v>
      </c>
      <c r="J812" s="289">
        <v>144.5</v>
      </c>
      <c r="K812" s="289">
        <v>147</v>
      </c>
      <c r="L812" s="289">
        <v>145</v>
      </c>
      <c r="M812" s="232">
        <v>143.5</v>
      </c>
      <c r="N812" s="459">
        <v>149</v>
      </c>
      <c r="O812" s="289">
        <v>147</v>
      </c>
      <c r="P812" s="289">
        <v>146.5</v>
      </c>
      <c r="Q812" s="289">
        <v>148.5</v>
      </c>
      <c r="R812" s="289">
        <v>144</v>
      </c>
      <c r="S812" s="289">
        <v>144.5</v>
      </c>
      <c r="T812" s="235"/>
      <c r="U812" s="530" t="s">
        <v>57</v>
      </c>
      <c r="V812" s="530"/>
      <c r="W812" s="530"/>
    </row>
    <row r="813" spans="1:23" ht="13.5" thickBot="1" x14ac:dyDescent="0.25">
      <c r="A813" s="311" t="s">
        <v>26</v>
      </c>
      <c r="B813" s="229">
        <f t="shared" ref="B813:S813" si="188">B812-B799</f>
        <v>0</v>
      </c>
      <c r="C813" s="230">
        <f t="shared" si="188"/>
        <v>0</v>
      </c>
      <c r="D813" s="230">
        <f t="shared" si="188"/>
        <v>0</v>
      </c>
      <c r="E813" s="230">
        <f t="shared" si="188"/>
        <v>0</v>
      </c>
      <c r="F813" s="230">
        <f t="shared" si="188"/>
        <v>0</v>
      </c>
      <c r="G813" s="466">
        <f t="shared" si="188"/>
        <v>0</v>
      </c>
      <c r="H813" s="229">
        <f t="shared" si="188"/>
        <v>0</v>
      </c>
      <c r="I813" s="230">
        <f t="shared" si="188"/>
        <v>0</v>
      </c>
      <c r="J813" s="230">
        <f t="shared" si="188"/>
        <v>0</v>
      </c>
      <c r="K813" s="230">
        <f t="shared" si="188"/>
        <v>0</v>
      </c>
      <c r="L813" s="230">
        <f t="shared" si="188"/>
        <v>0</v>
      </c>
      <c r="M813" s="466">
        <f t="shared" si="188"/>
        <v>0</v>
      </c>
      <c r="N813" s="460">
        <f t="shared" si="188"/>
        <v>0</v>
      </c>
      <c r="O813" s="230">
        <f t="shared" si="188"/>
        <v>0</v>
      </c>
      <c r="P813" s="230">
        <f t="shared" si="188"/>
        <v>0</v>
      </c>
      <c r="Q813" s="230">
        <f t="shared" si="188"/>
        <v>0</v>
      </c>
      <c r="R813" s="230">
        <f t="shared" si="188"/>
        <v>0</v>
      </c>
      <c r="S813" s="230">
        <f t="shared" si="188"/>
        <v>0</v>
      </c>
      <c r="T813" s="236"/>
      <c r="U813" s="530" t="s">
        <v>26</v>
      </c>
      <c r="V813" s="530">
        <f>V812-V799</f>
        <v>0</v>
      </c>
      <c r="W813" s="530"/>
    </row>
  </sheetData>
  <mergeCells count="142">
    <mergeCell ref="B803:G803"/>
    <mergeCell ref="H803:M803"/>
    <mergeCell ref="N803:S803"/>
    <mergeCell ref="B764:G764"/>
    <mergeCell ref="H764:M764"/>
    <mergeCell ref="N764:S764"/>
    <mergeCell ref="B699:G699"/>
    <mergeCell ref="H699:M699"/>
    <mergeCell ref="N699:S699"/>
    <mergeCell ref="B686:G686"/>
    <mergeCell ref="H686:M686"/>
    <mergeCell ref="N686:S686"/>
    <mergeCell ref="B712:G712"/>
    <mergeCell ref="H712:M712"/>
    <mergeCell ref="N712:S712"/>
    <mergeCell ref="B751:G751"/>
    <mergeCell ref="H751:M751"/>
    <mergeCell ref="N751:S751"/>
    <mergeCell ref="B738:G738"/>
    <mergeCell ref="H738:M738"/>
    <mergeCell ref="N738:S738"/>
    <mergeCell ref="B725:G725"/>
    <mergeCell ref="H725:M725"/>
    <mergeCell ref="N725:S725"/>
    <mergeCell ref="H634:M634"/>
    <mergeCell ref="N634:S634"/>
    <mergeCell ref="B673:G673"/>
    <mergeCell ref="H673:M673"/>
    <mergeCell ref="N673:S673"/>
    <mergeCell ref="B621:G621"/>
    <mergeCell ref="H621:M621"/>
    <mergeCell ref="N621:S621"/>
    <mergeCell ref="B660:G660"/>
    <mergeCell ref="H660:M660"/>
    <mergeCell ref="N660:S660"/>
    <mergeCell ref="B296:G296"/>
    <mergeCell ref="H296:M296"/>
    <mergeCell ref="B309:G309"/>
    <mergeCell ref="H309:M309"/>
    <mergeCell ref="N296:S296"/>
    <mergeCell ref="N491:S491"/>
    <mergeCell ref="B478:G478"/>
    <mergeCell ref="H478:M478"/>
    <mergeCell ref="N478:S478"/>
    <mergeCell ref="H400:M400"/>
    <mergeCell ref="B439:G439"/>
    <mergeCell ref="H439:M439"/>
    <mergeCell ref="H452:M452"/>
    <mergeCell ref="N452:S452"/>
    <mergeCell ref="N426:S426"/>
    <mergeCell ref="B426:G426"/>
    <mergeCell ref="B413:G413"/>
    <mergeCell ref="H413:M413"/>
    <mergeCell ref="N413:S413"/>
    <mergeCell ref="B452:G452"/>
    <mergeCell ref="N374:S374"/>
    <mergeCell ref="B387:G387"/>
    <mergeCell ref="H387:M387"/>
    <mergeCell ref="N387:S387"/>
    <mergeCell ref="B9:F9"/>
    <mergeCell ref="B22:F22"/>
    <mergeCell ref="B35:F35"/>
    <mergeCell ref="B48:F48"/>
    <mergeCell ref="B61:F61"/>
    <mergeCell ref="B74:F74"/>
    <mergeCell ref="B139:F139"/>
    <mergeCell ref="B126:F126"/>
    <mergeCell ref="B113:F113"/>
    <mergeCell ref="B100:F100"/>
    <mergeCell ref="B87:F87"/>
    <mergeCell ref="B178:F178"/>
    <mergeCell ref="B165:F165"/>
    <mergeCell ref="B152:F152"/>
    <mergeCell ref="B230:F230"/>
    <mergeCell ref="B217:F217"/>
    <mergeCell ref="B204:F204"/>
    <mergeCell ref="N309:S309"/>
    <mergeCell ref="B361:G361"/>
    <mergeCell ref="H361:M361"/>
    <mergeCell ref="N361:S361"/>
    <mergeCell ref="B322:G322"/>
    <mergeCell ref="H322:M322"/>
    <mergeCell ref="N322:S322"/>
    <mergeCell ref="B348:G348"/>
    <mergeCell ref="H348:M348"/>
    <mergeCell ref="N348:S348"/>
    <mergeCell ref="B335:G335"/>
    <mergeCell ref="H335:M335"/>
    <mergeCell ref="N335:S335"/>
    <mergeCell ref="B191:F191"/>
    <mergeCell ref="B256:F256"/>
    <mergeCell ref="B243:F243"/>
    <mergeCell ref="B282:F282"/>
    <mergeCell ref="B269:F269"/>
    <mergeCell ref="B647:G647"/>
    <mergeCell ref="H647:M647"/>
    <mergeCell ref="N647:S647"/>
    <mergeCell ref="B491:G491"/>
    <mergeCell ref="H491:M491"/>
    <mergeCell ref="B374:G374"/>
    <mergeCell ref="H374:M374"/>
    <mergeCell ref="B400:G400"/>
    <mergeCell ref="N400:S400"/>
    <mergeCell ref="N439:S439"/>
    <mergeCell ref="H426:M426"/>
    <mergeCell ref="B465:G465"/>
    <mergeCell ref="H465:M465"/>
    <mergeCell ref="N465:S465"/>
    <mergeCell ref="B504:G504"/>
    <mergeCell ref="H504:M504"/>
    <mergeCell ref="N504:S504"/>
    <mergeCell ref="B517:G517"/>
    <mergeCell ref="H517:M517"/>
    <mergeCell ref="N517:S517"/>
    <mergeCell ref="B530:G530"/>
    <mergeCell ref="H530:M530"/>
    <mergeCell ref="N530:S530"/>
    <mergeCell ref="B634:G634"/>
    <mergeCell ref="B790:G790"/>
    <mergeCell ref="H790:M790"/>
    <mergeCell ref="N790:S790"/>
    <mergeCell ref="B777:G777"/>
    <mergeCell ref="H777:M777"/>
    <mergeCell ref="N777:S777"/>
    <mergeCell ref="N543:S543"/>
    <mergeCell ref="B582:G582"/>
    <mergeCell ref="H582:M582"/>
    <mergeCell ref="N582:S582"/>
    <mergeCell ref="B595:G595"/>
    <mergeCell ref="H595:M595"/>
    <mergeCell ref="N595:S595"/>
    <mergeCell ref="B569:G569"/>
    <mergeCell ref="H569:M569"/>
    <mergeCell ref="N569:S569"/>
    <mergeCell ref="B556:G556"/>
    <mergeCell ref="H556:M556"/>
    <mergeCell ref="N556:S556"/>
    <mergeCell ref="B543:G543"/>
    <mergeCell ref="H543:M543"/>
    <mergeCell ref="B608:G608"/>
    <mergeCell ref="H608:M608"/>
    <mergeCell ref="N608:S608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U724"/>
  <sheetViews>
    <sheetView showGridLines="0" topLeftCell="A707" zoomScale="73" zoomScaleNormal="73" workbookViewId="0">
      <selection activeCell="I726" sqref="I726"/>
    </sheetView>
  </sheetViews>
  <sheetFormatPr baseColWidth="10" defaultColWidth="11.42578125" defaultRowHeight="12.75" x14ac:dyDescent="0.2"/>
  <cols>
    <col min="1" max="1" width="16.28515625" style="288" bestFit="1" customWidth="1"/>
    <col min="2" max="6" width="9.7109375" style="288" customWidth="1"/>
    <col min="7" max="7" width="10.140625" style="288" bestFit="1" customWidth="1"/>
    <col min="8" max="8" width="10.85546875" style="288" customWidth="1"/>
    <col min="9" max="10" width="11.42578125" style="288" bestFit="1" customWidth="1"/>
    <col min="11" max="16384" width="11.42578125" style="288"/>
  </cols>
  <sheetData>
    <row r="1" spans="1:11" x14ac:dyDescent="0.2">
      <c r="A1" s="288" t="s">
        <v>58</v>
      </c>
    </row>
    <row r="2" spans="1:11" x14ac:dyDescent="0.2">
      <c r="A2" s="288" t="s">
        <v>59</v>
      </c>
      <c r="B2" s="330">
        <v>40</v>
      </c>
    </row>
    <row r="3" spans="1:11" x14ac:dyDescent="0.2">
      <c r="A3" s="288" t="s">
        <v>7</v>
      </c>
      <c r="B3" s="288">
        <v>89</v>
      </c>
    </row>
    <row r="4" spans="1:11" x14ac:dyDescent="0.2">
      <c r="A4" s="288" t="s">
        <v>60</v>
      </c>
      <c r="B4" s="288">
        <v>3751</v>
      </c>
    </row>
    <row r="6" spans="1:11" x14ac:dyDescent="0.2">
      <c r="A6" s="246" t="s">
        <v>61</v>
      </c>
      <c r="B6" s="241">
        <v>40</v>
      </c>
      <c r="C6" s="241">
        <v>40</v>
      </c>
      <c r="D6" s="241">
        <v>40</v>
      </c>
      <c r="E6" s="241">
        <v>40</v>
      </c>
      <c r="F6" s="241">
        <v>40</v>
      </c>
      <c r="G6" s="241">
        <v>40</v>
      </c>
      <c r="H6" s="241"/>
    </row>
    <row r="7" spans="1:11" x14ac:dyDescent="0.2">
      <c r="A7" s="246" t="s">
        <v>62</v>
      </c>
      <c r="B7" s="241">
        <v>22</v>
      </c>
      <c r="C7" s="241">
        <v>22</v>
      </c>
      <c r="D7" s="241">
        <v>22</v>
      </c>
      <c r="E7" s="241">
        <v>22</v>
      </c>
      <c r="F7" s="241">
        <v>22</v>
      </c>
      <c r="G7" s="241">
        <v>22</v>
      </c>
      <c r="H7" s="228"/>
      <c r="I7" s="348"/>
    </row>
    <row r="8" spans="1:11" ht="13.5" thickBot="1" x14ac:dyDescent="0.25">
      <c r="A8" s="246"/>
      <c r="B8" s="228"/>
      <c r="C8" s="228"/>
      <c r="D8" s="228"/>
      <c r="E8" s="228"/>
      <c r="F8" s="228"/>
      <c r="G8" s="228"/>
      <c r="H8" s="228"/>
      <c r="I8" s="348"/>
    </row>
    <row r="9" spans="1:11" ht="13.5" thickBot="1" x14ac:dyDescent="0.25">
      <c r="A9" s="295" t="s">
        <v>49</v>
      </c>
      <c r="B9" s="539" t="s">
        <v>50</v>
      </c>
      <c r="C9" s="540"/>
      <c r="D9" s="540"/>
      <c r="E9" s="540"/>
      <c r="F9" s="540"/>
      <c r="G9" s="541"/>
      <c r="H9" s="312" t="s">
        <v>0</v>
      </c>
      <c r="I9" s="348"/>
      <c r="J9" s="335"/>
      <c r="K9" s="335"/>
    </row>
    <row r="10" spans="1:11" x14ac:dyDescent="0.2">
      <c r="A10" s="226" t="s">
        <v>54</v>
      </c>
      <c r="B10" s="296">
        <v>1</v>
      </c>
      <c r="C10" s="297">
        <v>2</v>
      </c>
      <c r="D10" s="298">
        <v>3</v>
      </c>
      <c r="E10" s="297">
        <v>4</v>
      </c>
      <c r="F10" s="298">
        <v>5</v>
      </c>
      <c r="G10" s="293">
        <v>6</v>
      </c>
      <c r="H10" s="299"/>
      <c r="I10" s="348"/>
      <c r="J10" s="335"/>
      <c r="K10" s="335"/>
    </row>
    <row r="11" spans="1:11" x14ac:dyDescent="0.2">
      <c r="A11" s="226" t="s">
        <v>2</v>
      </c>
      <c r="B11" s="336">
        <v>1</v>
      </c>
      <c r="C11" s="337">
        <v>2</v>
      </c>
      <c r="D11" s="350">
        <v>3</v>
      </c>
      <c r="E11" s="338">
        <v>4</v>
      </c>
      <c r="F11" s="339">
        <v>5</v>
      </c>
      <c r="G11" s="340"/>
      <c r="H11" s="294" t="s">
        <v>0</v>
      </c>
      <c r="I11" s="348"/>
      <c r="J11" s="300"/>
      <c r="K11" s="335"/>
    </row>
    <row r="12" spans="1:11" x14ac:dyDescent="0.2">
      <c r="A12" s="301" t="s">
        <v>3</v>
      </c>
      <c r="B12" s="253">
        <v>150</v>
      </c>
      <c r="C12" s="254">
        <v>150</v>
      </c>
      <c r="D12" s="254">
        <v>150</v>
      </c>
      <c r="E12" s="254">
        <v>150</v>
      </c>
      <c r="F12" s="254">
        <v>150</v>
      </c>
      <c r="G12" s="255">
        <v>150</v>
      </c>
      <c r="H12" s="302">
        <v>150</v>
      </c>
      <c r="I12" s="348"/>
      <c r="J12" s="300"/>
      <c r="K12" s="335"/>
    </row>
    <row r="13" spans="1:11" x14ac:dyDescent="0.2">
      <c r="A13" s="303" t="s">
        <v>6</v>
      </c>
      <c r="B13" s="258">
        <v>115.06557377049181</v>
      </c>
      <c r="C13" s="259">
        <v>135.98989898989899</v>
      </c>
      <c r="D13" s="259">
        <v>145.17777777777778</v>
      </c>
      <c r="E13" s="259">
        <v>157.70967741935485</v>
      </c>
      <c r="F13" s="341">
        <v>164.66666666666666</v>
      </c>
      <c r="G13" s="260"/>
      <c r="H13" s="342">
        <v>142.30555555555554</v>
      </c>
      <c r="I13" s="348"/>
      <c r="J13" s="300"/>
      <c r="K13" s="335"/>
    </row>
    <row r="14" spans="1:11" x14ac:dyDescent="0.2">
      <c r="A14" s="226" t="s">
        <v>7</v>
      </c>
      <c r="B14" s="262">
        <v>73.770491803278688</v>
      </c>
      <c r="C14" s="263">
        <v>92.929292929292927</v>
      </c>
      <c r="D14" s="263">
        <v>97.777777777777771</v>
      </c>
      <c r="E14" s="263">
        <v>98.387096774193552</v>
      </c>
      <c r="F14" s="343">
        <v>95.833333333333329</v>
      </c>
      <c r="G14" s="264"/>
      <c r="H14" s="344">
        <v>58.055555555555557</v>
      </c>
      <c r="I14" s="348"/>
      <c r="J14" s="300"/>
      <c r="K14" s="335"/>
    </row>
    <row r="15" spans="1:11" x14ac:dyDescent="0.2">
      <c r="A15" s="226" t="s">
        <v>8</v>
      </c>
      <c r="B15" s="266">
        <v>8.6776777432100438E-2</v>
      </c>
      <c r="C15" s="267">
        <v>6.2558098960497882E-2</v>
      </c>
      <c r="D15" s="267">
        <v>4.4088399261713117E-2</v>
      </c>
      <c r="E15" s="267">
        <v>4.1334959110989312E-2</v>
      </c>
      <c r="F15" s="345">
        <v>4.9574481361370874E-2</v>
      </c>
      <c r="G15" s="268"/>
      <c r="H15" s="346">
        <v>0.12363359915257667</v>
      </c>
      <c r="I15" s="348"/>
      <c r="J15" s="304"/>
      <c r="K15" s="305"/>
    </row>
    <row r="16" spans="1:11" x14ac:dyDescent="0.2">
      <c r="A16" s="303" t="s">
        <v>1</v>
      </c>
      <c r="B16" s="270">
        <f t="shared" ref="B16:H16" si="0">B13/B12*100-100</f>
        <v>-23.289617486338798</v>
      </c>
      <c r="C16" s="271">
        <f t="shared" si="0"/>
        <v>-9.3400673400673355</v>
      </c>
      <c r="D16" s="271">
        <f t="shared" si="0"/>
        <v>-3.2148148148148152</v>
      </c>
      <c r="E16" s="271">
        <f t="shared" si="0"/>
        <v>5.1397849462365741</v>
      </c>
      <c r="F16" s="271">
        <f t="shared" si="0"/>
        <v>9.7777777777777715</v>
      </c>
      <c r="G16" s="272">
        <f t="shared" si="0"/>
        <v>-100</v>
      </c>
      <c r="H16" s="273">
        <f t="shared" si="0"/>
        <v>-5.1296296296296333</v>
      </c>
      <c r="I16" s="348"/>
      <c r="J16" s="304"/>
      <c r="K16" s="227"/>
    </row>
    <row r="17" spans="1:11" ht="13.5" thickBot="1" x14ac:dyDescent="0.25">
      <c r="A17" s="226" t="s">
        <v>27</v>
      </c>
      <c r="B17" s="275">
        <f t="shared" ref="B17:H17" si="1">B13-B6</f>
        <v>75.06557377049181</v>
      </c>
      <c r="C17" s="276">
        <f t="shared" si="1"/>
        <v>95.98989898989899</v>
      </c>
      <c r="D17" s="276">
        <f t="shared" si="1"/>
        <v>105.17777777777778</v>
      </c>
      <c r="E17" s="276">
        <f t="shared" si="1"/>
        <v>117.70967741935485</v>
      </c>
      <c r="F17" s="276">
        <f t="shared" si="1"/>
        <v>124.66666666666666</v>
      </c>
      <c r="G17" s="277">
        <f t="shared" si="1"/>
        <v>-40</v>
      </c>
      <c r="H17" s="306">
        <f t="shared" si="1"/>
        <v>142.30555555555554</v>
      </c>
      <c r="I17" s="307"/>
      <c r="J17" s="304"/>
      <c r="K17" s="227"/>
    </row>
    <row r="18" spans="1:11" x14ac:dyDescent="0.2">
      <c r="A18" s="308" t="s">
        <v>51</v>
      </c>
      <c r="B18" s="280">
        <v>580</v>
      </c>
      <c r="C18" s="281">
        <v>1031</v>
      </c>
      <c r="D18" s="281">
        <v>927</v>
      </c>
      <c r="E18" s="281">
        <v>668</v>
      </c>
      <c r="F18" s="281">
        <v>483</v>
      </c>
      <c r="G18" s="282"/>
      <c r="H18" s="283">
        <f>SUM(B18:G18)</f>
        <v>3689</v>
      </c>
      <c r="I18" s="309" t="s">
        <v>56</v>
      </c>
      <c r="J18" s="310">
        <f>B4-H18</f>
        <v>62</v>
      </c>
      <c r="K18" s="285">
        <f>J18/B4</f>
        <v>1.6528925619834711E-2</v>
      </c>
    </row>
    <row r="19" spans="1:11" x14ac:dyDescent="0.2">
      <c r="A19" s="308" t="s">
        <v>28</v>
      </c>
      <c r="B19" s="231">
        <v>30</v>
      </c>
      <c r="C19" s="289">
        <v>29.5</v>
      </c>
      <c r="D19" s="289">
        <v>28.5</v>
      </c>
      <c r="E19" s="289">
        <v>28</v>
      </c>
      <c r="F19" s="289">
        <v>28</v>
      </c>
      <c r="G19" s="232"/>
      <c r="H19" s="235"/>
      <c r="I19" s="227" t="s">
        <v>57</v>
      </c>
      <c r="J19" s="335">
        <v>21.91</v>
      </c>
      <c r="K19" s="335"/>
    </row>
    <row r="20" spans="1:11" ht="13.5" thickBot="1" x14ac:dyDescent="0.25">
      <c r="A20" s="311" t="s">
        <v>26</v>
      </c>
      <c r="B20" s="233">
        <f t="shared" ref="B20:G20" si="2">B19-B7</f>
        <v>8</v>
      </c>
      <c r="C20" s="234">
        <f t="shared" si="2"/>
        <v>7.5</v>
      </c>
      <c r="D20" s="234">
        <f t="shared" si="2"/>
        <v>6.5</v>
      </c>
      <c r="E20" s="234">
        <f t="shared" si="2"/>
        <v>6</v>
      </c>
      <c r="F20" s="234">
        <f t="shared" si="2"/>
        <v>6</v>
      </c>
      <c r="G20" s="240">
        <f t="shared" si="2"/>
        <v>-22</v>
      </c>
      <c r="H20" s="236"/>
      <c r="I20" s="335" t="s">
        <v>26</v>
      </c>
      <c r="J20" s="335"/>
      <c r="K20" s="335"/>
    </row>
    <row r="21" spans="1:11" x14ac:dyDescent="0.2">
      <c r="F21" s="288">
        <v>28</v>
      </c>
    </row>
    <row r="22" spans="1:11" ht="13.5" thickBot="1" x14ac:dyDescent="0.25"/>
    <row r="23" spans="1:11" s="349" customFormat="1" ht="13.5" thickBot="1" x14ac:dyDescent="0.25">
      <c r="A23" s="295" t="s">
        <v>65</v>
      </c>
      <c r="B23" s="539" t="s">
        <v>50</v>
      </c>
      <c r="C23" s="540"/>
      <c r="D23" s="540"/>
      <c r="E23" s="540"/>
      <c r="F23" s="540"/>
      <c r="G23" s="541"/>
      <c r="H23" s="312" t="s">
        <v>0</v>
      </c>
    </row>
    <row r="24" spans="1:11" s="349" customFormat="1" x14ac:dyDescent="0.2">
      <c r="A24" s="226" t="s">
        <v>54</v>
      </c>
      <c r="B24" s="296">
        <v>1</v>
      </c>
      <c r="C24" s="297">
        <v>2</v>
      </c>
      <c r="D24" s="298">
        <v>3</v>
      </c>
      <c r="E24" s="297">
        <v>4</v>
      </c>
      <c r="F24" s="298">
        <v>5</v>
      </c>
      <c r="G24" s="293">
        <v>6</v>
      </c>
      <c r="H24" s="299"/>
    </row>
    <row r="25" spans="1:11" s="349" customFormat="1" x14ac:dyDescent="0.2">
      <c r="A25" s="226" t="s">
        <v>2</v>
      </c>
      <c r="B25" s="336">
        <v>1</v>
      </c>
      <c r="C25" s="337">
        <v>2</v>
      </c>
      <c r="D25" s="350">
        <v>3</v>
      </c>
      <c r="E25" s="338">
        <v>4</v>
      </c>
      <c r="F25" s="339">
        <v>5</v>
      </c>
      <c r="G25" s="340"/>
      <c r="H25" s="294" t="s">
        <v>0</v>
      </c>
      <c r="J25" s="300"/>
    </row>
    <row r="26" spans="1:11" s="349" customFormat="1" x14ac:dyDescent="0.2">
      <c r="A26" s="301" t="s">
        <v>3</v>
      </c>
      <c r="B26" s="253">
        <v>260</v>
      </c>
      <c r="C26" s="254">
        <v>260</v>
      </c>
      <c r="D26" s="254">
        <v>260</v>
      </c>
      <c r="E26" s="254">
        <v>260</v>
      </c>
      <c r="F26" s="254">
        <v>260</v>
      </c>
      <c r="G26" s="255">
        <v>260</v>
      </c>
      <c r="H26" s="302">
        <v>260</v>
      </c>
      <c r="J26" s="300"/>
    </row>
    <row r="27" spans="1:11" s="349" customFormat="1" x14ac:dyDescent="0.2">
      <c r="A27" s="303" t="s">
        <v>6</v>
      </c>
      <c r="B27" s="258">
        <v>243</v>
      </c>
      <c r="C27" s="259">
        <v>239</v>
      </c>
      <c r="D27" s="259">
        <v>249</v>
      </c>
      <c r="E27" s="259">
        <v>260</v>
      </c>
      <c r="F27" s="341">
        <v>281</v>
      </c>
      <c r="G27" s="260"/>
      <c r="H27" s="342">
        <v>251</v>
      </c>
      <c r="J27" s="300"/>
    </row>
    <row r="28" spans="1:11" s="349" customFormat="1" x14ac:dyDescent="0.2">
      <c r="A28" s="226" t="s">
        <v>7</v>
      </c>
      <c r="B28" s="262">
        <v>70.175438596491233</v>
      </c>
      <c r="C28" s="263">
        <v>68.932038834951456</v>
      </c>
      <c r="D28" s="263">
        <v>90.909090909090907</v>
      </c>
      <c r="E28" s="263">
        <v>88.059701492537314</v>
      </c>
      <c r="F28" s="343">
        <v>85.416666666666671</v>
      </c>
      <c r="G28" s="264"/>
      <c r="H28" s="344">
        <v>64.738292011019283</v>
      </c>
      <c r="J28" s="300"/>
    </row>
    <row r="29" spans="1:11" s="349" customFormat="1" x14ac:dyDescent="0.2">
      <c r="A29" s="226" t="s">
        <v>8</v>
      </c>
      <c r="B29" s="266">
        <v>9.6120102041154495E-2</v>
      </c>
      <c r="C29" s="267">
        <v>8.8105394214148286E-2</v>
      </c>
      <c r="D29" s="267">
        <v>7.3841405355402026E-2</v>
      </c>
      <c r="E29" s="267">
        <v>6.9639905914172337E-2</v>
      </c>
      <c r="F29" s="345">
        <v>7.5976374017013459E-2</v>
      </c>
      <c r="G29" s="268"/>
      <c r="H29" s="346">
        <v>9.5480472066233946E-2</v>
      </c>
      <c r="J29" s="304"/>
      <c r="K29" s="305"/>
    </row>
    <row r="30" spans="1:11" s="349" customFormat="1" x14ac:dyDescent="0.2">
      <c r="A30" s="303" t="s">
        <v>1</v>
      </c>
      <c r="B30" s="270">
        <f t="shared" ref="B30:H30" si="3">B27/B26*100-100</f>
        <v>-6.538461538461533</v>
      </c>
      <c r="C30" s="271">
        <f t="shared" si="3"/>
        <v>-8.0769230769230802</v>
      </c>
      <c r="D30" s="271">
        <f t="shared" si="3"/>
        <v>-4.2307692307692264</v>
      </c>
      <c r="E30" s="271">
        <f t="shared" si="3"/>
        <v>0</v>
      </c>
      <c r="F30" s="271">
        <f t="shared" si="3"/>
        <v>8.076923076923066</v>
      </c>
      <c r="G30" s="272">
        <f t="shared" si="3"/>
        <v>-100</v>
      </c>
      <c r="H30" s="273">
        <f t="shared" si="3"/>
        <v>-3.461538461538467</v>
      </c>
      <c r="J30" s="304"/>
      <c r="K30" s="227"/>
    </row>
    <row r="31" spans="1:11" s="349" customFormat="1" ht="13.5" thickBot="1" x14ac:dyDescent="0.25">
      <c r="A31" s="226" t="s">
        <v>27</v>
      </c>
      <c r="B31" s="275">
        <f>B27-B13</f>
        <v>127.93442622950819</v>
      </c>
      <c r="C31" s="276">
        <f t="shared" ref="C31:H31" si="4">C27-C13</f>
        <v>103.01010101010101</v>
      </c>
      <c r="D31" s="276">
        <f t="shared" si="4"/>
        <v>103.82222222222222</v>
      </c>
      <c r="E31" s="276">
        <f t="shared" si="4"/>
        <v>102.29032258064515</v>
      </c>
      <c r="F31" s="276">
        <f t="shared" si="4"/>
        <v>116.33333333333334</v>
      </c>
      <c r="G31" s="277">
        <f t="shared" si="4"/>
        <v>0</v>
      </c>
      <c r="H31" s="306">
        <f t="shared" si="4"/>
        <v>108.69444444444446</v>
      </c>
      <c r="I31" s="307"/>
      <c r="J31" s="304"/>
      <c r="K31" s="227"/>
    </row>
    <row r="32" spans="1:11" s="349" customFormat="1" x14ac:dyDescent="0.2">
      <c r="A32" s="308" t="s">
        <v>51</v>
      </c>
      <c r="B32" s="280">
        <v>574</v>
      </c>
      <c r="C32" s="281">
        <v>1028</v>
      </c>
      <c r="D32" s="281">
        <v>923</v>
      </c>
      <c r="E32" s="281">
        <v>663</v>
      </c>
      <c r="F32" s="281">
        <v>480</v>
      </c>
      <c r="G32" s="282"/>
      <c r="H32" s="283">
        <f>SUM(B32:G32)</f>
        <v>3668</v>
      </c>
      <c r="I32" s="309" t="s">
        <v>56</v>
      </c>
      <c r="J32" s="310">
        <f>H18-H32</f>
        <v>21</v>
      </c>
      <c r="K32" s="285">
        <f>J32/H18</f>
        <v>5.6925996204933585E-3</v>
      </c>
    </row>
    <row r="33" spans="1:11" s="349" customFormat="1" x14ac:dyDescent="0.2">
      <c r="A33" s="308" t="s">
        <v>28</v>
      </c>
      <c r="B33" s="231">
        <v>35.5</v>
      </c>
      <c r="C33" s="289">
        <v>35</v>
      </c>
      <c r="D33" s="289">
        <v>34</v>
      </c>
      <c r="E33" s="289">
        <v>33</v>
      </c>
      <c r="F33" s="289">
        <v>33</v>
      </c>
      <c r="G33" s="232"/>
      <c r="H33" s="235"/>
      <c r="I33" s="227" t="s">
        <v>57</v>
      </c>
      <c r="J33" s="349">
        <v>29.03</v>
      </c>
    </row>
    <row r="34" spans="1:11" s="349" customFormat="1" ht="13.5" thickBot="1" x14ac:dyDescent="0.25">
      <c r="A34" s="311" t="s">
        <v>26</v>
      </c>
      <c r="B34" s="233">
        <f>B33-B19</f>
        <v>5.5</v>
      </c>
      <c r="C34" s="234">
        <f t="shared" ref="C34:G34" si="5">C33-C19</f>
        <v>5.5</v>
      </c>
      <c r="D34" s="234">
        <f t="shared" si="5"/>
        <v>5.5</v>
      </c>
      <c r="E34" s="234">
        <f t="shared" si="5"/>
        <v>5</v>
      </c>
      <c r="F34" s="234">
        <f t="shared" si="5"/>
        <v>5</v>
      </c>
      <c r="G34" s="240">
        <f t="shared" si="5"/>
        <v>0</v>
      </c>
      <c r="H34" s="236"/>
      <c r="I34" s="349" t="s">
        <v>26</v>
      </c>
      <c r="J34" s="349">
        <f>J33-J19</f>
        <v>7.120000000000001</v>
      </c>
    </row>
    <row r="35" spans="1:11" x14ac:dyDescent="0.2">
      <c r="B35" s="288">
        <v>35.5</v>
      </c>
      <c r="C35" s="288" t="s">
        <v>66</v>
      </c>
      <c r="D35" s="288">
        <v>34</v>
      </c>
      <c r="E35" s="288">
        <v>33</v>
      </c>
      <c r="F35" s="288">
        <v>33</v>
      </c>
    </row>
    <row r="36" spans="1:11" x14ac:dyDescent="0.2">
      <c r="C36" s="288">
        <v>35</v>
      </c>
    </row>
    <row r="37" spans="1:11" s="360" customFormat="1" ht="13.5" thickBot="1" x14ac:dyDescent="0.25"/>
    <row r="38" spans="1:11" s="360" customFormat="1" ht="13.5" thickBot="1" x14ac:dyDescent="0.25">
      <c r="A38" s="295" t="s">
        <v>68</v>
      </c>
      <c r="B38" s="539" t="s">
        <v>50</v>
      </c>
      <c r="C38" s="540"/>
      <c r="D38" s="540"/>
      <c r="E38" s="540"/>
      <c r="F38" s="540"/>
      <c r="G38" s="541"/>
      <c r="H38" s="312" t="s">
        <v>0</v>
      </c>
    </row>
    <row r="39" spans="1:11" s="360" customFormat="1" x14ac:dyDescent="0.2">
      <c r="A39" s="226" t="s">
        <v>54</v>
      </c>
      <c r="B39" s="296">
        <v>1</v>
      </c>
      <c r="C39" s="297">
        <v>2</v>
      </c>
      <c r="D39" s="298">
        <v>3</v>
      </c>
      <c r="E39" s="297">
        <v>4</v>
      </c>
      <c r="F39" s="298">
        <v>5</v>
      </c>
      <c r="G39" s="293">
        <v>6</v>
      </c>
      <c r="H39" s="299"/>
    </row>
    <row r="40" spans="1:11" s="360" customFormat="1" x14ac:dyDescent="0.2">
      <c r="A40" s="226" t="s">
        <v>2</v>
      </c>
      <c r="B40" s="336">
        <v>1</v>
      </c>
      <c r="C40" s="337">
        <v>2</v>
      </c>
      <c r="D40" s="350">
        <v>3</v>
      </c>
      <c r="E40" s="338">
        <v>4</v>
      </c>
      <c r="F40" s="339">
        <v>5</v>
      </c>
      <c r="G40" s="340"/>
      <c r="H40" s="294" t="s">
        <v>0</v>
      </c>
      <c r="J40" s="300"/>
    </row>
    <row r="41" spans="1:11" s="360" customFormat="1" x14ac:dyDescent="0.2">
      <c r="A41" s="301" t="s">
        <v>3</v>
      </c>
      <c r="B41" s="253">
        <v>390</v>
      </c>
      <c r="C41" s="254">
        <v>390</v>
      </c>
      <c r="D41" s="254">
        <v>390</v>
      </c>
      <c r="E41" s="254">
        <v>390</v>
      </c>
      <c r="F41" s="254">
        <v>390</v>
      </c>
      <c r="G41" s="255">
        <v>390</v>
      </c>
      <c r="H41" s="302">
        <v>390</v>
      </c>
      <c r="J41" s="300"/>
    </row>
    <row r="42" spans="1:11" s="360" customFormat="1" x14ac:dyDescent="0.2">
      <c r="A42" s="303" t="s">
        <v>6</v>
      </c>
      <c r="B42" s="258">
        <v>410.35087719298247</v>
      </c>
      <c r="C42" s="259">
        <v>408.51485148514854</v>
      </c>
      <c r="D42" s="259">
        <v>408.23529411764707</v>
      </c>
      <c r="E42" s="259">
        <v>425.78125</v>
      </c>
      <c r="F42" s="341">
        <v>428.69565217391306</v>
      </c>
      <c r="G42" s="260"/>
      <c r="H42" s="342">
        <v>414.50424929178467</v>
      </c>
      <c r="J42" s="300"/>
    </row>
    <row r="43" spans="1:11" s="360" customFormat="1" x14ac:dyDescent="0.2">
      <c r="A43" s="226" t="s">
        <v>7</v>
      </c>
      <c r="B43" s="262">
        <v>70.175438596491233</v>
      </c>
      <c r="C43" s="263">
        <v>74.257425742574256</v>
      </c>
      <c r="D43" s="263">
        <v>82.352941176470594</v>
      </c>
      <c r="E43" s="263">
        <v>70.3125</v>
      </c>
      <c r="F43" s="343">
        <v>80.434782608695656</v>
      </c>
      <c r="G43" s="264"/>
      <c r="H43" s="344">
        <v>72.237960339943342</v>
      </c>
      <c r="J43" s="300"/>
    </row>
    <row r="44" spans="1:11" s="360" customFormat="1" x14ac:dyDescent="0.2">
      <c r="A44" s="226" t="s">
        <v>8</v>
      </c>
      <c r="B44" s="266">
        <v>9.7366858082419877E-2</v>
      </c>
      <c r="C44" s="267">
        <v>8.11790527307064E-2</v>
      </c>
      <c r="D44" s="267">
        <v>7.4694826866907621E-2</v>
      </c>
      <c r="E44" s="267">
        <v>8.0056372697792255E-2</v>
      </c>
      <c r="F44" s="345">
        <v>7.5132897271611654E-2</v>
      </c>
      <c r="G44" s="268"/>
      <c r="H44" s="346">
        <v>8.4057883927684429E-2</v>
      </c>
      <c r="J44" s="304"/>
      <c r="K44" s="305"/>
    </row>
    <row r="45" spans="1:11" s="360" customFormat="1" x14ac:dyDescent="0.2">
      <c r="A45" s="303" t="s">
        <v>1</v>
      </c>
      <c r="B45" s="270">
        <f t="shared" ref="B45:H45" si="6">B42/B41*100-100</f>
        <v>5.2181736392262792</v>
      </c>
      <c r="C45" s="271">
        <f t="shared" si="6"/>
        <v>4.7473978167047477</v>
      </c>
      <c r="D45" s="271">
        <f t="shared" si="6"/>
        <v>4.6757164404223346</v>
      </c>
      <c r="E45" s="271">
        <f t="shared" si="6"/>
        <v>9.174679487179489</v>
      </c>
      <c r="F45" s="271">
        <f t="shared" si="6"/>
        <v>9.9219620958751449</v>
      </c>
      <c r="G45" s="272">
        <f t="shared" si="6"/>
        <v>-100</v>
      </c>
      <c r="H45" s="273">
        <f t="shared" si="6"/>
        <v>6.2831408440473524</v>
      </c>
      <c r="J45" s="304"/>
      <c r="K45" s="227"/>
    </row>
    <row r="46" spans="1:11" s="360" customFormat="1" ht="13.5" thickBot="1" x14ac:dyDescent="0.25">
      <c r="A46" s="226" t="s">
        <v>27</v>
      </c>
      <c r="B46" s="275">
        <f>B42-B27</f>
        <v>167.35087719298247</v>
      </c>
      <c r="C46" s="276">
        <f t="shared" ref="C46:H46" si="7">C42-C27</f>
        <v>169.51485148514854</v>
      </c>
      <c r="D46" s="276">
        <f t="shared" si="7"/>
        <v>159.23529411764707</v>
      </c>
      <c r="E46" s="276">
        <f t="shared" si="7"/>
        <v>165.78125</v>
      </c>
      <c r="F46" s="276">
        <f t="shared" si="7"/>
        <v>147.69565217391306</v>
      </c>
      <c r="G46" s="277">
        <f t="shared" si="7"/>
        <v>0</v>
      </c>
      <c r="H46" s="306">
        <f t="shared" si="7"/>
        <v>163.50424929178467</v>
      </c>
      <c r="I46" s="307"/>
      <c r="J46" s="304"/>
      <c r="K46" s="227"/>
    </row>
    <row r="47" spans="1:11" s="360" customFormat="1" x14ac:dyDescent="0.2">
      <c r="A47" s="308" t="s">
        <v>51</v>
      </c>
      <c r="B47" s="280">
        <v>571</v>
      </c>
      <c r="C47" s="281">
        <v>1028</v>
      </c>
      <c r="D47" s="281">
        <v>923</v>
      </c>
      <c r="E47" s="281">
        <v>663</v>
      </c>
      <c r="F47" s="281">
        <v>480</v>
      </c>
      <c r="G47" s="282"/>
      <c r="H47" s="283">
        <f>SUM(B47:G47)</f>
        <v>3665</v>
      </c>
      <c r="I47" s="309" t="s">
        <v>56</v>
      </c>
      <c r="J47" s="310">
        <f>H32-H47</f>
        <v>3</v>
      </c>
      <c r="K47" s="285">
        <f>J47/H32</f>
        <v>8.178844056706652E-4</v>
      </c>
    </row>
    <row r="48" spans="1:11" s="360" customFormat="1" x14ac:dyDescent="0.2">
      <c r="A48" s="308" t="s">
        <v>28</v>
      </c>
      <c r="B48" s="231">
        <v>39.5</v>
      </c>
      <c r="C48" s="289">
        <v>39</v>
      </c>
      <c r="D48" s="289">
        <v>38.5</v>
      </c>
      <c r="E48" s="289">
        <v>37</v>
      </c>
      <c r="F48" s="289">
        <v>37.5</v>
      </c>
      <c r="G48" s="232"/>
      <c r="H48" s="235"/>
      <c r="I48" s="227" t="s">
        <v>57</v>
      </c>
      <c r="J48" s="360">
        <v>34.24</v>
      </c>
    </row>
    <row r="49" spans="1:12" s="360" customFormat="1" ht="13.5" thickBot="1" x14ac:dyDescent="0.25">
      <c r="A49" s="311" t="s">
        <v>26</v>
      </c>
      <c r="B49" s="233">
        <f>B48-B33</f>
        <v>4</v>
      </c>
      <c r="C49" s="234">
        <f t="shared" ref="C49:G49" si="8">C48-C33</f>
        <v>4</v>
      </c>
      <c r="D49" s="234">
        <f t="shared" si="8"/>
        <v>4.5</v>
      </c>
      <c r="E49" s="234">
        <f t="shared" si="8"/>
        <v>4</v>
      </c>
      <c r="F49" s="234">
        <f t="shared" si="8"/>
        <v>4.5</v>
      </c>
      <c r="G49" s="240">
        <f t="shared" si="8"/>
        <v>0</v>
      </c>
      <c r="H49" s="236"/>
      <c r="I49" s="360" t="s">
        <v>26</v>
      </c>
      <c r="J49" s="360">
        <f>J48-J33</f>
        <v>5.2100000000000009</v>
      </c>
    </row>
    <row r="50" spans="1:12" x14ac:dyDescent="0.2">
      <c r="D50" s="288">
        <v>38.5</v>
      </c>
    </row>
    <row r="51" spans="1:12" s="361" customFormat="1" x14ac:dyDescent="0.2"/>
    <row r="52" spans="1:12" x14ac:dyDescent="0.2">
      <c r="B52" s="288">
        <v>39.5</v>
      </c>
      <c r="C52" s="361">
        <v>39</v>
      </c>
      <c r="D52" s="361">
        <v>38.5</v>
      </c>
      <c r="E52" s="361">
        <v>38.5</v>
      </c>
      <c r="F52" s="361">
        <v>37</v>
      </c>
      <c r="G52" s="361">
        <v>37</v>
      </c>
      <c r="H52" s="365">
        <v>36.5</v>
      </c>
      <c r="I52" s="365" t="s">
        <v>72</v>
      </c>
    </row>
    <row r="53" spans="1:12" ht="13.5" thickBot="1" x14ac:dyDescent="0.25">
      <c r="B53" s="241">
        <v>414.50424929178467</v>
      </c>
      <c r="C53" s="241">
        <v>414.50424929178467</v>
      </c>
      <c r="D53" s="241">
        <v>414.50424929178467</v>
      </c>
      <c r="E53" s="241">
        <v>414.50424929178467</v>
      </c>
      <c r="F53" s="241">
        <v>414.50424929178467</v>
      </c>
      <c r="G53" s="241">
        <v>414.50424929178467</v>
      </c>
      <c r="H53" s="241">
        <v>414.50424929178467</v>
      </c>
      <c r="I53" s="241">
        <v>414.50424929178467</v>
      </c>
    </row>
    <row r="54" spans="1:12" s="361" customFormat="1" ht="13.5" thickBot="1" x14ac:dyDescent="0.25">
      <c r="A54" s="295" t="s">
        <v>70</v>
      </c>
      <c r="B54" s="539" t="s">
        <v>50</v>
      </c>
      <c r="C54" s="540"/>
      <c r="D54" s="540"/>
      <c r="E54" s="540"/>
      <c r="F54" s="540"/>
      <c r="G54" s="540"/>
      <c r="H54" s="541"/>
      <c r="I54" s="312" t="s">
        <v>0</v>
      </c>
    </row>
    <row r="55" spans="1:12" s="361" customFormat="1" x14ac:dyDescent="0.2">
      <c r="A55" s="226" t="s">
        <v>54</v>
      </c>
      <c r="B55" s="296">
        <v>1</v>
      </c>
      <c r="C55" s="297">
        <v>2</v>
      </c>
      <c r="D55" s="298">
        <v>3</v>
      </c>
      <c r="E55" s="297">
        <v>4</v>
      </c>
      <c r="F55" s="298">
        <v>5</v>
      </c>
      <c r="G55" s="362">
        <v>6</v>
      </c>
      <c r="H55" s="293">
        <v>7</v>
      </c>
      <c r="I55" s="299"/>
    </row>
    <row r="56" spans="1:12" s="361" customFormat="1" x14ac:dyDescent="0.2">
      <c r="A56" s="226" t="s">
        <v>2</v>
      </c>
      <c r="B56" s="336">
        <v>1</v>
      </c>
      <c r="C56" s="337">
        <v>2</v>
      </c>
      <c r="D56" s="350">
        <v>3</v>
      </c>
      <c r="E56" s="350">
        <v>3</v>
      </c>
      <c r="F56" s="338">
        <v>4</v>
      </c>
      <c r="G56" s="363">
        <v>5</v>
      </c>
      <c r="H56" s="340">
        <v>6</v>
      </c>
      <c r="I56" s="294" t="s">
        <v>0</v>
      </c>
      <c r="K56" s="300"/>
    </row>
    <row r="57" spans="1:12" s="361" customFormat="1" x14ac:dyDescent="0.2">
      <c r="A57" s="301" t="s">
        <v>3</v>
      </c>
      <c r="B57" s="253">
        <v>525</v>
      </c>
      <c r="C57" s="254">
        <v>525</v>
      </c>
      <c r="D57" s="254">
        <v>525</v>
      </c>
      <c r="E57" s="254">
        <v>525</v>
      </c>
      <c r="F57" s="254">
        <v>525</v>
      </c>
      <c r="G57" s="364">
        <v>525</v>
      </c>
      <c r="H57" s="255">
        <v>525</v>
      </c>
      <c r="I57" s="302">
        <v>525</v>
      </c>
      <c r="K57" s="300"/>
    </row>
    <row r="58" spans="1:12" s="361" customFormat="1" x14ac:dyDescent="0.2">
      <c r="A58" s="303" t="s">
        <v>6</v>
      </c>
      <c r="B58" s="258">
        <v>466.25</v>
      </c>
      <c r="C58" s="259">
        <v>500.97560975609758</v>
      </c>
      <c r="D58" s="259">
        <v>509.8</v>
      </c>
      <c r="E58" s="259">
        <v>497.44680851063828</v>
      </c>
      <c r="F58" s="341">
        <v>528.5</v>
      </c>
      <c r="G58" s="341">
        <v>563.13253012048187</v>
      </c>
      <c r="H58" s="260">
        <v>615.26315789473688</v>
      </c>
      <c r="I58" s="342">
        <v>530.26954177897574</v>
      </c>
      <c r="K58" s="300"/>
    </row>
    <row r="59" spans="1:12" s="361" customFormat="1" x14ac:dyDescent="0.2">
      <c r="A59" s="226" t="s">
        <v>7</v>
      </c>
      <c r="B59" s="262">
        <v>87.5</v>
      </c>
      <c r="C59" s="263">
        <v>95.121951219512198</v>
      </c>
      <c r="D59" s="263">
        <v>90</v>
      </c>
      <c r="E59" s="263">
        <v>87.234042553191486</v>
      </c>
      <c r="F59" s="343">
        <v>95</v>
      </c>
      <c r="G59" s="343">
        <v>96.385542168674704</v>
      </c>
      <c r="H59" s="264">
        <v>89.473684210526315</v>
      </c>
      <c r="I59" s="344">
        <v>73.315363881401623</v>
      </c>
      <c r="K59" s="300"/>
    </row>
    <row r="60" spans="1:12" s="361" customFormat="1" x14ac:dyDescent="0.2">
      <c r="A60" s="226" t="s">
        <v>8</v>
      </c>
      <c r="B60" s="266">
        <v>6.8613854649167444E-2</v>
      </c>
      <c r="C60" s="267">
        <v>5.2313687928583257E-2</v>
      </c>
      <c r="D60" s="267">
        <v>6.4640853675658402E-2</v>
      </c>
      <c r="E60" s="267">
        <v>5.7380934509412299E-2</v>
      </c>
      <c r="F60" s="345">
        <v>4.8711317547231792E-2</v>
      </c>
      <c r="G60" s="345">
        <v>4.8528351676141522E-2</v>
      </c>
      <c r="H60" s="268">
        <v>5.9977923500284858E-2</v>
      </c>
      <c r="I60" s="346">
        <v>9.4040892862898851E-2</v>
      </c>
      <c r="K60" s="304"/>
      <c r="L60" s="305"/>
    </row>
    <row r="61" spans="1:12" s="361" customFormat="1" x14ac:dyDescent="0.2">
      <c r="A61" s="303" t="s">
        <v>1</v>
      </c>
      <c r="B61" s="270">
        <f t="shared" ref="B61:I61" si="9">B58/B57*100-100</f>
        <v>-11.19047619047619</v>
      </c>
      <c r="C61" s="271">
        <f t="shared" si="9"/>
        <v>-4.5760743321718849</v>
      </c>
      <c r="D61" s="271">
        <f t="shared" si="9"/>
        <v>-2.8952380952380992</v>
      </c>
      <c r="E61" s="271">
        <f t="shared" si="9"/>
        <v>-5.2482269503546206</v>
      </c>
      <c r="F61" s="271">
        <f t="shared" si="9"/>
        <v>0.66666666666665719</v>
      </c>
      <c r="G61" s="271">
        <f t="shared" ref="G61" si="10">G58/G57*100-100</f>
        <v>7.2633390705679801</v>
      </c>
      <c r="H61" s="272">
        <f t="shared" si="9"/>
        <v>17.192982456140356</v>
      </c>
      <c r="I61" s="273">
        <f t="shared" si="9"/>
        <v>1.0037222436144191</v>
      </c>
      <c r="K61" s="304"/>
      <c r="L61" s="227"/>
    </row>
    <row r="62" spans="1:12" s="361" customFormat="1" ht="13.5" thickBot="1" x14ac:dyDescent="0.25">
      <c r="A62" s="226" t="s">
        <v>27</v>
      </c>
      <c r="B62" s="275">
        <f>B58-B53</f>
        <v>51.745750708215326</v>
      </c>
      <c r="C62" s="276">
        <f t="shared" ref="C62:I62" si="11">C58-C53</f>
        <v>86.471360464312909</v>
      </c>
      <c r="D62" s="276">
        <f t="shared" si="11"/>
        <v>95.295750708215337</v>
      </c>
      <c r="E62" s="276">
        <f t="shared" si="11"/>
        <v>82.942559218853603</v>
      </c>
      <c r="F62" s="276">
        <f t="shared" si="11"/>
        <v>113.99575070821533</v>
      </c>
      <c r="G62" s="276">
        <f t="shared" si="11"/>
        <v>148.6282808286972</v>
      </c>
      <c r="H62" s="277">
        <f t="shared" si="11"/>
        <v>200.7589086029522</v>
      </c>
      <c r="I62" s="306">
        <f t="shared" si="11"/>
        <v>115.76529248719106</v>
      </c>
      <c r="J62" s="307"/>
      <c r="K62" s="304"/>
      <c r="L62" s="227"/>
    </row>
    <row r="63" spans="1:12" s="361" customFormat="1" x14ac:dyDescent="0.2">
      <c r="A63" s="308" t="s">
        <v>51</v>
      </c>
      <c r="B63" s="280">
        <v>297</v>
      </c>
      <c r="C63" s="281">
        <v>395</v>
      </c>
      <c r="D63" s="281">
        <v>491</v>
      </c>
      <c r="E63" s="281">
        <v>491</v>
      </c>
      <c r="F63" s="281">
        <v>791</v>
      </c>
      <c r="G63" s="281">
        <v>785</v>
      </c>
      <c r="H63" s="282">
        <v>413</v>
      </c>
      <c r="I63" s="283">
        <f>SUM(B63:H63)</f>
        <v>3663</v>
      </c>
      <c r="J63" s="309" t="s">
        <v>56</v>
      </c>
      <c r="K63" s="310">
        <f>H47-I63</f>
        <v>2</v>
      </c>
      <c r="L63" s="285">
        <f>K63/H47</f>
        <v>5.4570259208731246E-4</v>
      </c>
    </row>
    <row r="64" spans="1:12" s="361" customFormat="1" x14ac:dyDescent="0.2">
      <c r="A64" s="308" t="s">
        <v>28</v>
      </c>
      <c r="B64" s="231">
        <v>45.5</v>
      </c>
      <c r="C64" s="289">
        <v>44.5</v>
      </c>
      <c r="D64" s="289">
        <v>43.5</v>
      </c>
      <c r="E64" s="289">
        <v>43.5</v>
      </c>
      <c r="F64" s="289">
        <v>42</v>
      </c>
      <c r="G64" s="289">
        <v>41.5</v>
      </c>
      <c r="H64" s="232">
        <v>40.5</v>
      </c>
      <c r="I64" s="235"/>
      <c r="J64" s="227" t="s">
        <v>57</v>
      </c>
      <c r="K64" s="361">
        <v>38.44</v>
      </c>
    </row>
    <row r="65" spans="1:12" s="361" customFormat="1" ht="13.5" thickBot="1" x14ac:dyDescent="0.25">
      <c r="A65" s="311" t="s">
        <v>26</v>
      </c>
      <c r="B65" s="233">
        <f>B64-B52</f>
        <v>6</v>
      </c>
      <c r="C65" s="234">
        <f t="shared" ref="C65:H65" si="12">C64-C52</f>
        <v>5.5</v>
      </c>
      <c r="D65" s="234">
        <f t="shared" si="12"/>
        <v>5</v>
      </c>
      <c r="E65" s="234">
        <f t="shared" si="12"/>
        <v>5</v>
      </c>
      <c r="F65" s="234">
        <f t="shared" si="12"/>
        <v>5</v>
      </c>
      <c r="G65" s="234">
        <f t="shared" si="12"/>
        <v>4.5</v>
      </c>
      <c r="H65" s="240">
        <f t="shared" si="12"/>
        <v>4</v>
      </c>
      <c r="I65" s="236"/>
      <c r="J65" s="361" t="s">
        <v>26</v>
      </c>
      <c r="K65" s="361">
        <f>K64-J48</f>
        <v>4.1999999999999957</v>
      </c>
    </row>
    <row r="66" spans="1:12" x14ac:dyDescent="0.2">
      <c r="D66" s="288">
        <v>43.5</v>
      </c>
      <c r="E66" s="288" t="s">
        <v>66</v>
      </c>
      <c r="H66" s="288">
        <v>40.5</v>
      </c>
    </row>
    <row r="67" spans="1:12" x14ac:dyDescent="0.2">
      <c r="E67" s="288">
        <v>43.5</v>
      </c>
    </row>
    <row r="68" spans="1:12" s="368" customFormat="1" ht="13.5" thickBot="1" x14ac:dyDescent="0.25"/>
    <row r="69" spans="1:12" s="366" customFormat="1" ht="13.5" thickBot="1" x14ac:dyDescent="0.25">
      <c r="A69" s="295" t="s">
        <v>73</v>
      </c>
      <c r="B69" s="539" t="s">
        <v>50</v>
      </c>
      <c r="C69" s="540"/>
      <c r="D69" s="540"/>
      <c r="E69" s="540"/>
      <c r="F69" s="540"/>
      <c r="G69" s="540"/>
      <c r="H69" s="541"/>
      <c r="I69" s="312" t="s">
        <v>0</v>
      </c>
    </row>
    <row r="70" spans="1:12" s="366" customFormat="1" x14ac:dyDescent="0.2">
      <c r="A70" s="226" t="s">
        <v>54</v>
      </c>
      <c r="B70" s="296">
        <v>1</v>
      </c>
      <c r="C70" s="297">
        <v>2</v>
      </c>
      <c r="D70" s="298">
        <v>3</v>
      </c>
      <c r="E70" s="297">
        <v>4</v>
      </c>
      <c r="F70" s="298">
        <v>5</v>
      </c>
      <c r="G70" s="362">
        <v>6</v>
      </c>
      <c r="H70" s="293">
        <v>7</v>
      </c>
      <c r="I70" s="299"/>
    </row>
    <row r="71" spans="1:12" s="366" customFormat="1" x14ac:dyDescent="0.2">
      <c r="A71" s="226" t="s">
        <v>2</v>
      </c>
      <c r="B71" s="336">
        <v>1</v>
      </c>
      <c r="C71" s="337">
        <v>2</v>
      </c>
      <c r="D71" s="350">
        <v>3</v>
      </c>
      <c r="E71" s="350">
        <v>3</v>
      </c>
      <c r="F71" s="338">
        <v>4</v>
      </c>
      <c r="G71" s="363">
        <v>5</v>
      </c>
      <c r="H71" s="340">
        <v>6</v>
      </c>
      <c r="I71" s="294" t="s">
        <v>0</v>
      </c>
      <c r="K71" s="300"/>
    </row>
    <row r="72" spans="1:12" s="366" customFormat="1" x14ac:dyDescent="0.2">
      <c r="A72" s="301" t="s">
        <v>3</v>
      </c>
      <c r="B72" s="253">
        <v>650</v>
      </c>
      <c r="C72" s="254">
        <v>650</v>
      </c>
      <c r="D72" s="254">
        <v>650</v>
      </c>
      <c r="E72" s="254">
        <v>650</v>
      </c>
      <c r="F72" s="254">
        <v>650</v>
      </c>
      <c r="G72" s="364">
        <v>650</v>
      </c>
      <c r="H72" s="255">
        <v>650</v>
      </c>
      <c r="I72" s="302">
        <v>650</v>
      </c>
      <c r="K72" s="300"/>
    </row>
    <row r="73" spans="1:12" s="366" customFormat="1" x14ac:dyDescent="0.2">
      <c r="A73" s="303" t="s">
        <v>6</v>
      </c>
      <c r="B73" s="258">
        <v>601.36363636363637</v>
      </c>
      <c r="C73" s="259">
        <v>611.72413793103453</v>
      </c>
      <c r="D73" s="259">
        <v>621.94444444444446</v>
      </c>
      <c r="E73" s="259">
        <v>628.33333333333337</v>
      </c>
      <c r="F73" s="341">
        <v>650</v>
      </c>
      <c r="G73" s="341">
        <v>661.52777777777783</v>
      </c>
      <c r="H73" s="260">
        <v>709.35483870967744</v>
      </c>
      <c r="I73" s="342">
        <v>645.42253521126759</v>
      </c>
      <c r="K73" s="300"/>
    </row>
    <row r="74" spans="1:12" s="366" customFormat="1" x14ac:dyDescent="0.2">
      <c r="A74" s="226" t="s">
        <v>7</v>
      </c>
      <c r="B74" s="262">
        <v>77.272727272727266</v>
      </c>
      <c r="C74" s="263">
        <v>100</v>
      </c>
      <c r="D74" s="263">
        <v>94.444444444444443</v>
      </c>
      <c r="E74" s="263">
        <v>100</v>
      </c>
      <c r="F74" s="343">
        <v>96.551724137931032</v>
      </c>
      <c r="G74" s="343">
        <v>98.611111111111114</v>
      </c>
      <c r="H74" s="264">
        <v>100</v>
      </c>
      <c r="I74" s="344">
        <v>84.154929577464785</v>
      </c>
      <c r="K74" s="300"/>
    </row>
    <row r="75" spans="1:12" s="366" customFormat="1" x14ac:dyDescent="0.2">
      <c r="A75" s="226" t="s">
        <v>8</v>
      </c>
      <c r="B75" s="266">
        <v>8.9450281656985806E-2</v>
      </c>
      <c r="C75" s="267">
        <v>4.1637396420788647E-2</v>
      </c>
      <c r="D75" s="267">
        <v>4.7306735581303924E-2</v>
      </c>
      <c r="E75" s="267">
        <v>3.9610569026705782E-2</v>
      </c>
      <c r="F75" s="345">
        <v>4.6506170703327569E-2</v>
      </c>
      <c r="G75" s="345">
        <v>4.6705172657372625E-2</v>
      </c>
      <c r="H75" s="268">
        <v>3.5254292757280085E-2</v>
      </c>
      <c r="I75" s="346">
        <v>6.6909980706473651E-2</v>
      </c>
      <c r="K75" s="304"/>
      <c r="L75" s="305"/>
    </row>
    <row r="76" spans="1:12" s="366" customFormat="1" x14ac:dyDescent="0.2">
      <c r="A76" s="303" t="s">
        <v>1</v>
      </c>
      <c r="B76" s="270">
        <f t="shared" ref="B76:I76" si="13">B73/B72*100-100</f>
        <v>-7.4825174825174798</v>
      </c>
      <c r="C76" s="271">
        <f t="shared" si="13"/>
        <v>-5.8885941644562223</v>
      </c>
      <c r="D76" s="271">
        <f t="shared" si="13"/>
        <v>-4.3162393162393187</v>
      </c>
      <c r="E76" s="271">
        <f t="shared" si="13"/>
        <v>-3.3333333333333286</v>
      </c>
      <c r="F76" s="271">
        <f t="shared" si="13"/>
        <v>0</v>
      </c>
      <c r="G76" s="271">
        <f t="shared" si="13"/>
        <v>1.7735042735042867</v>
      </c>
      <c r="H76" s="272">
        <f t="shared" si="13"/>
        <v>9.1315136476426915</v>
      </c>
      <c r="I76" s="273">
        <f t="shared" si="13"/>
        <v>-0.70422535211267245</v>
      </c>
      <c r="K76" s="304"/>
      <c r="L76" s="227"/>
    </row>
    <row r="77" spans="1:12" s="366" customFormat="1" ht="13.5" thickBot="1" x14ac:dyDescent="0.25">
      <c r="A77" s="226" t="s">
        <v>27</v>
      </c>
      <c r="B77" s="275">
        <f>B73-B58</f>
        <v>135.11363636363637</v>
      </c>
      <c r="C77" s="276">
        <f t="shared" ref="C77:I77" si="14">C73-C58</f>
        <v>110.74852817493695</v>
      </c>
      <c r="D77" s="276">
        <f t="shared" si="14"/>
        <v>112.14444444444445</v>
      </c>
      <c r="E77" s="276">
        <f t="shared" si="14"/>
        <v>130.88652482269509</v>
      </c>
      <c r="F77" s="276">
        <f t="shared" si="14"/>
        <v>121.5</v>
      </c>
      <c r="G77" s="276">
        <f t="shared" si="14"/>
        <v>98.395247657295954</v>
      </c>
      <c r="H77" s="277">
        <f t="shared" si="14"/>
        <v>94.09168081494056</v>
      </c>
      <c r="I77" s="306">
        <f t="shared" si="14"/>
        <v>115.15299343229185</v>
      </c>
      <c r="J77" s="307"/>
      <c r="K77" s="304"/>
      <c r="L77" s="227"/>
    </row>
    <row r="78" spans="1:12" s="366" customFormat="1" x14ac:dyDescent="0.2">
      <c r="A78" s="308" t="s">
        <v>51</v>
      </c>
      <c r="B78" s="280">
        <v>297</v>
      </c>
      <c r="C78" s="281">
        <v>393</v>
      </c>
      <c r="D78" s="281">
        <v>491</v>
      </c>
      <c r="E78" s="281">
        <v>491</v>
      </c>
      <c r="F78" s="281">
        <v>791</v>
      </c>
      <c r="G78" s="281">
        <v>785</v>
      </c>
      <c r="H78" s="282">
        <v>413</v>
      </c>
      <c r="I78" s="283">
        <f>SUM(B78:H78)</f>
        <v>3661</v>
      </c>
      <c r="J78" s="309" t="s">
        <v>56</v>
      </c>
      <c r="K78" s="310">
        <f>I63-I78</f>
        <v>2</v>
      </c>
      <c r="L78" s="285">
        <f>K78/I63</f>
        <v>5.4600054600054604E-4</v>
      </c>
    </row>
    <row r="79" spans="1:12" s="366" customFormat="1" x14ac:dyDescent="0.2">
      <c r="A79" s="308" t="s">
        <v>28</v>
      </c>
      <c r="B79" s="231">
        <v>49.5</v>
      </c>
      <c r="C79" s="289">
        <v>48.5</v>
      </c>
      <c r="D79" s="289">
        <v>47.5</v>
      </c>
      <c r="E79" s="289">
        <v>47.5</v>
      </c>
      <c r="F79" s="289">
        <v>46</v>
      </c>
      <c r="G79" s="289">
        <v>45.5</v>
      </c>
      <c r="H79" s="232">
        <v>44.5</v>
      </c>
      <c r="I79" s="235"/>
      <c r="J79" s="227" t="s">
        <v>57</v>
      </c>
      <c r="K79" s="366">
        <v>42.7</v>
      </c>
    </row>
    <row r="80" spans="1:12" s="366" customFormat="1" ht="13.5" thickBot="1" x14ac:dyDescent="0.25">
      <c r="A80" s="311" t="s">
        <v>26</v>
      </c>
      <c r="B80" s="233">
        <f>B79-B64</f>
        <v>4</v>
      </c>
      <c r="C80" s="234">
        <f t="shared" ref="C80:H80" si="15">C79-C64</f>
        <v>4</v>
      </c>
      <c r="D80" s="234">
        <f t="shared" si="15"/>
        <v>4</v>
      </c>
      <c r="E80" s="234">
        <f t="shared" si="15"/>
        <v>4</v>
      </c>
      <c r="F80" s="234">
        <f t="shared" si="15"/>
        <v>4</v>
      </c>
      <c r="G80" s="234">
        <f t="shared" si="15"/>
        <v>4</v>
      </c>
      <c r="H80" s="240">
        <f t="shared" si="15"/>
        <v>4</v>
      </c>
      <c r="I80" s="236"/>
      <c r="J80" s="366" t="s">
        <v>26</v>
      </c>
      <c r="K80" s="366">
        <f>K79-K64</f>
        <v>4.2600000000000051</v>
      </c>
    </row>
    <row r="82" spans="1:12" ht="13.5" thickBot="1" x14ac:dyDescent="0.25"/>
    <row r="83" spans="1:12" s="369" customFormat="1" ht="13.5" thickBot="1" x14ac:dyDescent="0.25">
      <c r="A83" s="295" t="s">
        <v>74</v>
      </c>
      <c r="B83" s="539" t="s">
        <v>50</v>
      </c>
      <c r="C83" s="540"/>
      <c r="D83" s="540"/>
      <c r="E83" s="540"/>
      <c r="F83" s="540"/>
      <c r="G83" s="540"/>
      <c r="H83" s="541"/>
      <c r="I83" s="312" t="s">
        <v>0</v>
      </c>
    </row>
    <row r="84" spans="1:12" s="369" customFormat="1" x14ac:dyDescent="0.2">
      <c r="A84" s="226" t="s">
        <v>54</v>
      </c>
      <c r="B84" s="296">
        <v>1</v>
      </c>
      <c r="C84" s="297">
        <v>2</v>
      </c>
      <c r="D84" s="298">
        <v>3</v>
      </c>
      <c r="E84" s="297">
        <v>4</v>
      </c>
      <c r="F84" s="298">
        <v>5</v>
      </c>
      <c r="G84" s="362">
        <v>6</v>
      </c>
      <c r="H84" s="293">
        <v>7</v>
      </c>
      <c r="I84" s="299"/>
    </row>
    <row r="85" spans="1:12" s="369" customFormat="1" x14ac:dyDescent="0.2">
      <c r="A85" s="226" t="s">
        <v>2</v>
      </c>
      <c r="B85" s="336">
        <v>1</v>
      </c>
      <c r="C85" s="337">
        <v>2</v>
      </c>
      <c r="D85" s="350">
        <v>3</v>
      </c>
      <c r="E85" s="350">
        <v>3</v>
      </c>
      <c r="F85" s="338">
        <v>4</v>
      </c>
      <c r="G85" s="363">
        <v>5</v>
      </c>
      <c r="H85" s="340">
        <v>6</v>
      </c>
      <c r="I85" s="294" t="s">
        <v>0</v>
      </c>
      <c r="K85" s="300"/>
    </row>
    <row r="86" spans="1:12" s="369" customFormat="1" x14ac:dyDescent="0.2">
      <c r="A86" s="301" t="s">
        <v>3</v>
      </c>
      <c r="B86" s="253">
        <v>765</v>
      </c>
      <c r="C86" s="254">
        <v>765</v>
      </c>
      <c r="D86" s="254">
        <v>765</v>
      </c>
      <c r="E86" s="254">
        <v>765</v>
      </c>
      <c r="F86" s="254">
        <v>765</v>
      </c>
      <c r="G86" s="364">
        <v>765</v>
      </c>
      <c r="H86" s="255">
        <v>765</v>
      </c>
      <c r="I86" s="302">
        <v>765</v>
      </c>
      <c r="K86" s="300"/>
    </row>
    <row r="87" spans="1:12" s="369" customFormat="1" x14ac:dyDescent="0.2">
      <c r="A87" s="303" t="s">
        <v>6</v>
      </c>
      <c r="B87" s="258">
        <v>707.72727272727275</v>
      </c>
      <c r="C87" s="259">
        <v>723.66666666666663</v>
      </c>
      <c r="D87" s="259">
        <v>781.31578947368416</v>
      </c>
      <c r="E87" s="259">
        <v>758.71794871794873</v>
      </c>
      <c r="F87" s="341">
        <v>766.27118644067798</v>
      </c>
      <c r="G87" s="341">
        <v>781.86274509803923</v>
      </c>
      <c r="H87" s="260">
        <v>815.9375</v>
      </c>
      <c r="I87" s="342">
        <v>769.03726708074532</v>
      </c>
      <c r="K87" s="300"/>
    </row>
    <row r="88" spans="1:12" s="369" customFormat="1" x14ac:dyDescent="0.2">
      <c r="A88" s="226" t="s">
        <v>7</v>
      </c>
      <c r="B88" s="262">
        <v>77.272727272727266</v>
      </c>
      <c r="C88" s="263">
        <v>93.333333333333329</v>
      </c>
      <c r="D88" s="263">
        <v>86.84210526315789</v>
      </c>
      <c r="E88" s="263">
        <v>89.743589743589737</v>
      </c>
      <c r="F88" s="343">
        <v>91.525423728813564</v>
      </c>
      <c r="G88" s="343">
        <v>98.039215686274517</v>
      </c>
      <c r="H88" s="264">
        <v>87.5</v>
      </c>
      <c r="I88" s="344">
        <v>86.956521739130437</v>
      </c>
      <c r="K88" s="300"/>
    </row>
    <row r="89" spans="1:12" s="369" customFormat="1" x14ac:dyDescent="0.2">
      <c r="A89" s="226" t="s">
        <v>8</v>
      </c>
      <c r="B89" s="266">
        <v>7.9580747178440769E-2</v>
      </c>
      <c r="C89" s="267">
        <v>5.964770780987394E-2</v>
      </c>
      <c r="D89" s="267">
        <v>5.9539867580628514E-2</v>
      </c>
      <c r="E89" s="267">
        <v>6.0669681123944455E-2</v>
      </c>
      <c r="F89" s="345">
        <v>5.9774526323868607E-2</v>
      </c>
      <c r="G89" s="345">
        <v>4.2635625969857822E-2</v>
      </c>
      <c r="H89" s="268">
        <v>6.2331777817014981E-2</v>
      </c>
      <c r="I89" s="346">
        <v>6.6903185147382235E-2</v>
      </c>
      <c r="K89" s="304"/>
      <c r="L89" s="305"/>
    </row>
    <row r="90" spans="1:12" s="369" customFormat="1" x14ac:dyDescent="0.2">
      <c r="A90" s="303" t="s">
        <v>1</v>
      </c>
      <c r="B90" s="270">
        <f t="shared" ref="B90:I90" si="16">B87/B86*100-100</f>
        <v>-7.4866310160427787</v>
      </c>
      <c r="C90" s="271">
        <f t="shared" si="16"/>
        <v>-5.4030501089324758</v>
      </c>
      <c r="D90" s="271">
        <f t="shared" si="16"/>
        <v>2.1327829377364935</v>
      </c>
      <c r="E90" s="271">
        <f t="shared" si="16"/>
        <v>-0.82118317412435715</v>
      </c>
      <c r="F90" s="271">
        <f t="shared" si="16"/>
        <v>0.16616816218014208</v>
      </c>
      <c r="G90" s="271">
        <f t="shared" si="16"/>
        <v>2.2042804049724509</v>
      </c>
      <c r="H90" s="272">
        <f t="shared" si="16"/>
        <v>6.658496732026137</v>
      </c>
      <c r="I90" s="273">
        <f t="shared" si="16"/>
        <v>0.52774733081636782</v>
      </c>
      <c r="K90" s="304"/>
      <c r="L90" s="227"/>
    </row>
    <row r="91" spans="1:12" s="369" customFormat="1" ht="13.5" thickBot="1" x14ac:dyDescent="0.25">
      <c r="A91" s="226" t="s">
        <v>27</v>
      </c>
      <c r="B91" s="275">
        <f t="shared" ref="B91:I91" si="17">B87-B73</f>
        <v>106.36363636363637</v>
      </c>
      <c r="C91" s="276">
        <f t="shared" si="17"/>
        <v>111.9425287356321</v>
      </c>
      <c r="D91" s="276">
        <f t="shared" si="17"/>
        <v>159.37134502923971</v>
      </c>
      <c r="E91" s="276">
        <f t="shared" si="17"/>
        <v>130.38461538461536</v>
      </c>
      <c r="F91" s="276">
        <f t="shared" si="17"/>
        <v>116.27118644067798</v>
      </c>
      <c r="G91" s="276">
        <f t="shared" si="17"/>
        <v>120.3349673202614</v>
      </c>
      <c r="H91" s="277">
        <f t="shared" si="17"/>
        <v>106.58266129032256</v>
      </c>
      <c r="I91" s="306">
        <f t="shared" si="17"/>
        <v>123.61473186947774</v>
      </c>
      <c r="J91" s="307"/>
      <c r="K91" s="304"/>
      <c r="L91" s="227"/>
    </row>
    <row r="92" spans="1:12" s="369" customFormat="1" x14ac:dyDescent="0.2">
      <c r="A92" s="308" t="s">
        <v>51</v>
      </c>
      <c r="B92" s="280">
        <v>297</v>
      </c>
      <c r="C92" s="281">
        <v>392</v>
      </c>
      <c r="D92" s="281">
        <v>491</v>
      </c>
      <c r="E92" s="281">
        <v>490</v>
      </c>
      <c r="F92" s="281">
        <v>790</v>
      </c>
      <c r="G92" s="281">
        <v>785</v>
      </c>
      <c r="H92" s="282">
        <v>413</v>
      </c>
      <c r="I92" s="283">
        <f>SUM(B92:H92)</f>
        <v>3658</v>
      </c>
      <c r="J92" s="309" t="s">
        <v>56</v>
      </c>
      <c r="K92" s="310">
        <f>I78-I92</f>
        <v>3</v>
      </c>
      <c r="L92" s="285">
        <f>K92/I78</f>
        <v>8.1944823818628793E-4</v>
      </c>
    </row>
    <row r="93" spans="1:12" s="369" customFormat="1" x14ac:dyDescent="0.2">
      <c r="A93" s="308" t="s">
        <v>28</v>
      </c>
      <c r="B93" s="231">
        <v>53</v>
      </c>
      <c r="C93" s="289">
        <v>51.5</v>
      </c>
      <c r="D93" s="289">
        <v>50.5</v>
      </c>
      <c r="E93" s="289">
        <v>50.5</v>
      </c>
      <c r="F93" s="289">
        <v>49</v>
      </c>
      <c r="G93" s="289">
        <v>48.5</v>
      </c>
      <c r="H93" s="232">
        <v>48</v>
      </c>
      <c r="I93" s="235"/>
      <c r="J93" s="227" t="s">
        <v>57</v>
      </c>
      <c r="K93" s="369">
        <v>46.7</v>
      </c>
    </row>
    <row r="94" spans="1:12" s="369" customFormat="1" ht="13.5" thickBot="1" x14ac:dyDescent="0.25">
      <c r="A94" s="311" t="s">
        <v>26</v>
      </c>
      <c r="B94" s="233">
        <f t="shared" ref="B94:H94" si="18">B93-B79</f>
        <v>3.5</v>
      </c>
      <c r="C94" s="234">
        <f t="shared" si="18"/>
        <v>3</v>
      </c>
      <c r="D94" s="234">
        <f t="shared" si="18"/>
        <v>3</v>
      </c>
      <c r="E94" s="234">
        <f t="shared" si="18"/>
        <v>3</v>
      </c>
      <c r="F94" s="234">
        <f t="shared" si="18"/>
        <v>3</v>
      </c>
      <c r="G94" s="234">
        <f t="shared" si="18"/>
        <v>3</v>
      </c>
      <c r="H94" s="240">
        <f t="shared" si="18"/>
        <v>3.5</v>
      </c>
      <c r="I94" s="236"/>
      <c r="J94" s="369" t="s">
        <v>26</v>
      </c>
      <c r="K94" s="369">
        <f>K93-K79</f>
        <v>4</v>
      </c>
    </row>
    <row r="95" spans="1:12" x14ac:dyDescent="0.2">
      <c r="D95" s="288" t="s">
        <v>66</v>
      </c>
      <c r="E95" s="288" t="s">
        <v>66</v>
      </c>
    </row>
    <row r="96" spans="1:12" x14ac:dyDescent="0.2">
      <c r="E96" s="288">
        <v>50.5</v>
      </c>
    </row>
    <row r="97" spans="1:12" s="381" customFormat="1" ht="13.5" thickBot="1" x14ac:dyDescent="0.25"/>
    <row r="98" spans="1:12" s="380" customFormat="1" ht="13.5" thickBot="1" x14ac:dyDescent="0.25">
      <c r="A98" s="295" t="s">
        <v>81</v>
      </c>
      <c r="B98" s="539" t="s">
        <v>50</v>
      </c>
      <c r="C98" s="540"/>
      <c r="D98" s="540"/>
      <c r="E98" s="540"/>
      <c r="F98" s="540"/>
      <c r="G98" s="540"/>
      <c r="H98" s="541"/>
      <c r="I98" s="312" t="s">
        <v>0</v>
      </c>
    </row>
    <row r="99" spans="1:12" s="380" customFormat="1" x14ac:dyDescent="0.2">
      <c r="A99" s="226" t="s">
        <v>54</v>
      </c>
      <c r="B99" s="296">
        <v>1</v>
      </c>
      <c r="C99" s="297">
        <v>2</v>
      </c>
      <c r="D99" s="298">
        <v>3</v>
      </c>
      <c r="E99" s="297">
        <v>4</v>
      </c>
      <c r="F99" s="298">
        <v>5</v>
      </c>
      <c r="G99" s="362">
        <v>6</v>
      </c>
      <c r="H99" s="293">
        <v>7</v>
      </c>
      <c r="I99" s="299"/>
    </row>
    <row r="100" spans="1:12" s="380" customFormat="1" x14ac:dyDescent="0.2">
      <c r="A100" s="226" t="s">
        <v>2</v>
      </c>
      <c r="B100" s="336">
        <v>1</v>
      </c>
      <c r="C100" s="337">
        <v>2</v>
      </c>
      <c r="D100" s="350">
        <v>3</v>
      </c>
      <c r="E100" s="350">
        <v>3</v>
      </c>
      <c r="F100" s="338">
        <v>4</v>
      </c>
      <c r="G100" s="363">
        <v>5</v>
      </c>
      <c r="H100" s="340">
        <v>6</v>
      </c>
      <c r="I100" s="294" t="s">
        <v>0</v>
      </c>
      <c r="K100" s="300"/>
    </row>
    <row r="101" spans="1:12" s="380" customFormat="1" x14ac:dyDescent="0.2">
      <c r="A101" s="301" t="s">
        <v>3</v>
      </c>
      <c r="B101" s="253">
        <v>880</v>
      </c>
      <c r="C101" s="254">
        <v>880</v>
      </c>
      <c r="D101" s="254">
        <v>880</v>
      </c>
      <c r="E101" s="254">
        <v>880</v>
      </c>
      <c r="F101" s="254">
        <v>880</v>
      </c>
      <c r="G101" s="364">
        <v>880</v>
      </c>
      <c r="H101" s="255">
        <v>880</v>
      </c>
      <c r="I101" s="302">
        <v>880</v>
      </c>
      <c r="K101" s="300"/>
    </row>
    <row r="102" spans="1:12" s="380" customFormat="1" x14ac:dyDescent="0.2">
      <c r="A102" s="303" t="s">
        <v>6</v>
      </c>
      <c r="B102" s="258">
        <v>832.60869565217388</v>
      </c>
      <c r="C102" s="259">
        <v>825.51724137931035</v>
      </c>
      <c r="D102" s="259">
        <v>840.52631578947364</v>
      </c>
      <c r="E102" s="259">
        <v>862</v>
      </c>
      <c r="F102" s="341">
        <v>851.0344827586207</v>
      </c>
      <c r="G102" s="341">
        <v>860.31746031746036</v>
      </c>
      <c r="H102" s="260">
        <v>890.66666666666663</v>
      </c>
      <c r="I102" s="342">
        <v>853.1884057971015</v>
      </c>
      <c r="K102" s="300"/>
    </row>
    <row r="103" spans="1:12" s="380" customFormat="1" x14ac:dyDescent="0.2">
      <c r="A103" s="226" t="s">
        <v>7</v>
      </c>
      <c r="B103" s="262">
        <v>95.652173913043484</v>
      </c>
      <c r="C103" s="263">
        <v>93.103448275862064</v>
      </c>
      <c r="D103" s="263">
        <v>97.368421052631575</v>
      </c>
      <c r="E103" s="263">
        <v>88.571428571428569</v>
      </c>
      <c r="F103" s="343">
        <v>84.482758620689651</v>
      </c>
      <c r="G103" s="343">
        <v>84.126984126984127</v>
      </c>
      <c r="H103" s="264">
        <v>80</v>
      </c>
      <c r="I103" s="344">
        <v>85.869565217391298</v>
      </c>
      <c r="K103" s="300"/>
    </row>
    <row r="104" spans="1:12" s="380" customFormat="1" x14ac:dyDescent="0.2">
      <c r="A104" s="226" t="s">
        <v>8</v>
      </c>
      <c r="B104" s="266">
        <v>6.1366034654506692E-2</v>
      </c>
      <c r="C104" s="267">
        <v>5.8276290815689795E-2</v>
      </c>
      <c r="D104" s="267">
        <v>5.0986106414082043E-2</v>
      </c>
      <c r="E104" s="267">
        <v>5.7425012469891193E-2</v>
      </c>
      <c r="F104" s="345">
        <v>7.0491951381189563E-2</v>
      </c>
      <c r="G104" s="345">
        <v>7.3425707627857745E-2</v>
      </c>
      <c r="H104" s="268">
        <v>6.6923032776219291E-2</v>
      </c>
      <c r="I104" s="346">
        <v>6.8248119460420545E-2</v>
      </c>
      <c r="K104" s="304"/>
      <c r="L104" s="305"/>
    </row>
    <row r="105" spans="1:12" s="380" customFormat="1" x14ac:dyDescent="0.2">
      <c r="A105" s="303" t="s">
        <v>1</v>
      </c>
      <c r="B105" s="270">
        <f t="shared" ref="B105:I105" si="19">B102/B101*100-100</f>
        <v>-5.3853754940711553</v>
      </c>
      <c r="C105" s="271">
        <f t="shared" si="19"/>
        <v>-6.1912225705329149</v>
      </c>
      <c r="D105" s="271">
        <f t="shared" si="19"/>
        <v>-4.4856459330143537</v>
      </c>
      <c r="E105" s="271">
        <f t="shared" si="19"/>
        <v>-2.0454545454545467</v>
      </c>
      <c r="F105" s="271">
        <f t="shared" si="19"/>
        <v>-3.2915360501567363</v>
      </c>
      <c r="G105" s="271">
        <f t="shared" si="19"/>
        <v>-2.2366522366522332</v>
      </c>
      <c r="H105" s="272">
        <f t="shared" si="19"/>
        <v>1.2121212121212039</v>
      </c>
      <c r="I105" s="273">
        <f t="shared" si="19"/>
        <v>-3.0467720685111885</v>
      </c>
      <c r="K105" s="304"/>
      <c r="L105" s="227"/>
    </row>
    <row r="106" spans="1:12" s="380" customFormat="1" ht="13.5" thickBot="1" x14ac:dyDescent="0.25">
      <c r="A106" s="226" t="s">
        <v>27</v>
      </c>
      <c r="B106" s="275">
        <f t="shared" ref="B106:I106" si="20">B102-B87</f>
        <v>124.88142292490113</v>
      </c>
      <c r="C106" s="276">
        <f t="shared" si="20"/>
        <v>101.85057471264372</v>
      </c>
      <c r="D106" s="276">
        <f t="shared" si="20"/>
        <v>59.21052631578948</v>
      </c>
      <c r="E106" s="276">
        <f t="shared" si="20"/>
        <v>103.28205128205127</v>
      </c>
      <c r="F106" s="276">
        <f t="shared" si="20"/>
        <v>84.763296317942718</v>
      </c>
      <c r="G106" s="276">
        <f t="shared" si="20"/>
        <v>78.454715219421132</v>
      </c>
      <c r="H106" s="277">
        <f t="shared" si="20"/>
        <v>74.729166666666629</v>
      </c>
      <c r="I106" s="306">
        <f t="shared" si="20"/>
        <v>84.151138716356172</v>
      </c>
      <c r="J106" s="307"/>
      <c r="K106" s="304"/>
      <c r="L106" s="227"/>
    </row>
    <row r="107" spans="1:12" s="380" customFormat="1" x14ac:dyDescent="0.2">
      <c r="A107" s="308" t="s">
        <v>51</v>
      </c>
      <c r="B107" s="280">
        <v>297</v>
      </c>
      <c r="C107" s="281">
        <v>392</v>
      </c>
      <c r="D107" s="281">
        <v>490</v>
      </c>
      <c r="E107" s="281">
        <v>490</v>
      </c>
      <c r="F107" s="281">
        <v>790</v>
      </c>
      <c r="G107" s="281">
        <v>785</v>
      </c>
      <c r="H107" s="282">
        <v>413</v>
      </c>
      <c r="I107" s="283">
        <f>SUM(B107:H107)</f>
        <v>3657</v>
      </c>
      <c r="J107" s="309" t="s">
        <v>56</v>
      </c>
      <c r="K107" s="310">
        <f>I92-I107</f>
        <v>1</v>
      </c>
      <c r="L107" s="285">
        <f>K107/I92</f>
        <v>2.7337342810278839E-4</v>
      </c>
    </row>
    <row r="108" spans="1:12" s="380" customFormat="1" x14ac:dyDescent="0.2">
      <c r="A108" s="308" t="s">
        <v>28</v>
      </c>
      <c r="B108" s="231">
        <v>56</v>
      </c>
      <c r="C108" s="289">
        <v>54.5</v>
      </c>
      <c r="D108" s="289">
        <v>53.5</v>
      </c>
      <c r="E108" s="289">
        <v>53.5</v>
      </c>
      <c r="F108" s="289">
        <v>52</v>
      </c>
      <c r="G108" s="289">
        <v>51.5</v>
      </c>
      <c r="H108" s="232">
        <v>51</v>
      </c>
      <c r="I108" s="235"/>
      <c r="J108" s="227" t="s">
        <v>57</v>
      </c>
      <c r="K108" s="380">
        <v>49.79</v>
      </c>
    </row>
    <row r="109" spans="1:12" s="380" customFormat="1" ht="13.5" thickBot="1" x14ac:dyDescent="0.25">
      <c r="A109" s="311" t="s">
        <v>26</v>
      </c>
      <c r="B109" s="233">
        <f t="shared" ref="B109:H109" si="21">B108-B93</f>
        <v>3</v>
      </c>
      <c r="C109" s="234">
        <f t="shared" si="21"/>
        <v>3</v>
      </c>
      <c r="D109" s="234">
        <f t="shared" si="21"/>
        <v>3</v>
      </c>
      <c r="E109" s="234">
        <f t="shared" si="21"/>
        <v>3</v>
      </c>
      <c r="F109" s="234">
        <f t="shared" si="21"/>
        <v>3</v>
      </c>
      <c r="G109" s="234">
        <f t="shared" si="21"/>
        <v>3</v>
      </c>
      <c r="H109" s="240">
        <f t="shared" si="21"/>
        <v>3</v>
      </c>
      <c r="I109" s="236"/>
      <c r="J109" s="380" t="s">
        <v>26</v>
      </c>
      <c r="K109" s="380">
        <f>K108-K93</f>
        <v>3.0899999999999963</v>
      </c>
    </row>
    <row r="111" spans="1:12" ht="13.5" thickBot="1" x14ac:dyDescent="0.25"/>
    <row r="112" spans="1:12" s="382" customFormat="1" ht="13.5" thickBot="1" x14ac:dyDescent="0.25">
      <c r="A112" s="295" t="s">
        <v>82</v>
      </c>
      <c r="B112" s="539" t="s">
        <v>50</v>
      </c>
      <c r="C112" s="540"/>
      <c r="D112" s="540"/>
      <c r="E112" s="540"/>
      <c r="F112" s="540"/>
      <c r="G112" s="540"/>
      <c r="H112" s="541"/>
      <c r="I112" s="312" t="s">
        <v>0</v>
      </c>
    </row>
    <row r="113" spans="1:12" s="382" customFormat="1" x14ac:dyDescent="0.2">
      <c r="A113" s="226" t="s">
        <v>54</v>
      </c>
      <c r="B113" s="296">
        <v>1</v>
      </c>
      <c r="C113" s="297">
        <v>2</v>
      </c>
      <c r="D113" s="298">
        <v>3</v>
      </c>
      <c r="E113" s="297">
        <v>4</v>
      </c>
      <c r="F113" s="298">
        <v>5</v>
      </c>
      <c r="G113" s="362">
        <v>6</v>
      </c>
      <c r="H113" s="293">
        <v>7</v>
      </c>
      <c r="I113" s="299"/>
    </row>
    <row r="114" spans="1:12" s="382" customFormat="1" x14ac:dyDescent="0.2">
      <c r="A114" s="226" t="s">
        <v>2</v>
      </c>
      <c r="B114" s="336">
        <v>1</v>
      </c>
      <c r="C114" s="337">
        <v>2</v>
      </c>
      <c r="D114" s="350">
        <v>3</v>
      </c>
      <c r="E114" s="350">
        <v>3</v>
      </c>
      <c r="F114" s="338">
        <v>4</v>
      </c>
      <c r="G114" s="363">
        <v>5</v>
      </c>
      <c r="H114" s="340">
        <v>6</v>
      </c>
      <c r="I114" s="294" t="s">
        <v>0</v>
      </c>
      <c r="K114" s="300"/>
    </row>
    <row r="115" spans="1:12" s="382" customFormat="1" x14ac:dyDescent="0.2">
      <c r="A115" s="301" t="s">
        <v>3</v>
      </c>
      <c r="B115" s="253">
        <v>990</v>
      </c>
      <c r="C115" s="254">
        <v>990</v>
      </c>
      <c r="D115" s="254">
        <v>990</v>
      </c>
      <c r="E115" s="254">
        <v>990</v>
      </c>
      <c r="F115" s="254">
        <v>990</v>
      </c>
      <c r="G115" s="364">
        <v>990</v>
      </c>
      <c r="H115" s="255">
        <v>990</v>
      </c>
      <c r="I115" s="302">
        <v>990</v>
      </c>
      <c r="K115" s="300"/>
    </row>
    <row r="116" spans="1:12" s="382" customFormat="1" x14ac:dyDescent="0.2">
      <c r="A116" s="303" t="s">
        <v>6</v>
      </c>
      <c r="B116" s="258">
        <v>867.27</v>
      </c>
      <c r="C116" s="259">
        <v>934.6</v>
      </c>
      <c r="D116" s="259">
        <v>949</v>
      </c>
      <c r="E116" s="259">
        <v>984.07</v>
      </c>
      <c r="F116" s="341">
        <v>993.54</v>
      </c>
      <c r="G116" s="341">
        <v>1017.5</v>
      </c>
      <c r="H116" s="260">
        <v>1087.4000000000001</v>
      </c>
      <c r="I116" s="342">
        <v>976</v>
      </c>
      <c r="K116" s="300"/>
    </row>
    <row r="117" spans="1:12" s="382" customFormat="1" x14ac:dyDescent="0.2">
      <c r="A117" s="226" t="s">
        <v>7</v>
      </c>
      <c r="B117" s="262">
        <v>95.5</v>
      </c>
      <c r="C117" s="263">
        <v>100</v>
      </c>
      <c r="D117" s="263">
        <v>100</v>
      </c>
      <c r="E117" s="263">
        <v>100</v>
      </c>
      <c r="F117" s="343">
        <v>100</v>
      </c>
      <c r="G117" s="343">
        <v>100</v>
      </c>
      <c r="H117" s="264">
        <v>100</v>
      </c>
      <c r="I117" s="344">
        <v>90.29</v>
      </c>
      <c r="K117" s="300"/>
    </row>
    <row r="118" spans="1:12" s="382" customFormat="1" x14ac:dyDescent="0.2">
      <c r="A118" s="226" t="s">
        <v>8</v>
      </c>
      <c r="B118" s="266">
        <v>4.9000000000000002E-2</v>
      </c>
      <c r="C118" s="267">
        <v>3.4000000000000002E-2</v>
      </c>
      <c r="D118" s="267">
        <v>3.2000000000000001E-2</v>
      </c>
      <c r="E118" s="267">
        <v>2.9000000000000001E-2</v>
      </c>
      <c r="F118" s="345">
        <v>3.1E-2</v>
      </c>
      <c r="G118" s="345">
        <v>0.03</v>
      </c>
      <c r="H118" s="268">
        <v>3.9E-2</v>
      </c>
      <c r="I118" s="346">
        <v>6.2E-2</v>
      </c>
      <c r="K118" s="304"/>
      <c r="L118" s="305"/>
    </row>
    <row r="119" spans="1:12" s="382" customFormat="1" x14ac:dyDescent="0.2">
      <c r="A119" s="303" t="s">
        <v>1</v>
      </c>
      <c r="B119" s="270">
        <f t="shared" ref="B119:I119" si="22">B116/B115*100-100</f>
        <v>-12.396969696969691</v>
      </c>
      <c r="C119" s="271">
        <f t="shared" si="22"/>
        <v>-5.5959595959595987</v>
      </c>
      <c r="D119" s="271">
        <f t="shared" si="22"/>
        <v>-4.1414141414141454</v>
      </c>
      <c r="E119" s="271">
        <f t="shared" si="22"/>
        <v>-0.59898989898989896</v>
      </c>
      <c r="F119" s="271">
        <f t="shared" si="22"/>
        <v>0.35757575757575921</v>
      </c>
      <c r="G119" s="271">
        <f t="shared" si="22"/>
        <v>2.7777777777777715</v>
      </c>
      <c r="H119" s="272">
        <f t="shared" si="22"/>
        <v>9.838383838383848</v>
      </c>
      <c r="I119" s="273">
        <f t="shared" si="22"/>
        <v>-1.4141414141414117</v>
      </c>
      <c r="K119" s="304"/>
      <c r="L119" s="227"/>
    </row>
    <row r="120" spans="1:12" s="382" customFormat="1" ht="13.5" thickBot="1" x14ac:dyDescent="0.25">
      <c r="A120" s="226" t="s">
        <v>27</v>
      </c>
      <c r="B120" s="275">
        <f t="shared" ref="B120:I120" si="23">B116-B101</f>
        <v>-12.730000000000018</v>
      </c>
      <c r="C120" s="276">
        <f t="shared" si="23"/>
        <v>54.600000000000023</v>
      </c>
      <c r="D120" s="276">
        <f t="shared" si="23"/>
        <v>69</v>
      </c>
      <c r="E120" s="276">
        <f t="shared" si="23"/>
        <v>104.07000000000005</v>
      </c>
      <c r="F120" s="276">
        <f t="shared" si="23"/>
        <v>113.53999999999996</v>
      </c>
      <c r="G120" s="276">
        <f t="shared" si="23"/>
        <v>137.5</v>
      </c>
      <c r="H120" s="277">
        <f t="shared" si="23"/>
        <v>207.40000000000009</v>
      </c>
      <c r="I120" s="306">
        <f t="shared" si="23"/>
        <v>96</v>
      </c>
      <c r="J120" s="307"/>
      <c r="K120" s="304"/>
      <c r="L120" s="227"/>
    </row>
    <row r="121" spans="1:12" s="382" customFormat="1" x14ac:dyDescent="0.2">
      <c r="A121" s="308" t="s">
        <v>51</v>
      </c>
      <c r="B121" s="280">
        <v>281</v>
      </c>
      <c r="C121" s="281">
        <v>537</v>
      </c>
      <c r="D121" s="281">
        <v>649</v>
      </c>
      <c r="E121" s="281">
        <v>787</v>
      </c>
      <c r="F121" s="281">
        <v>621</v>
      </c>
      <c r="G121" s="281">
        <v>472</v>
      </c>
      <c r="H121" s="282">
        <v>304</v>
      </c>
      <c r="I121" s="283">
        <f>SUM(B121:H121)</f>
        <v>3651</v>
      </c>
      <c r="J121" s="309" t="s">
        <v>56</v>
      </c>
      <c r="K121" s="310">
        <f>I107-I121</f>
        <v>6</v>
      </c>
      <c r="L121" s="285">
        <f>K121/I107</f>
        <v>1.6406890894175555E-3</v>
      </c>
    </row>
    <row r="122" spans="1:12" s="382" customFormat="1" x14ac:dyDescent="0.2">
      <c r="A122" s="308" t="s">
        <v>28</v>
      </c>
      <c r="B122" s="231">
        <v>58.5</v>
      </c>
      <c r="C122" s="289">
        <v>57</v>
      </c>
      <c r="D122" s="289">
        <v>56</v>
      </c>
      <c r="E122" s="289">
        <v>55.5</v>
      </c>
      <c r="F122" s="289">
        <v>54</v>
      </c>
      <c r="G122" s="289">
        <v>53</v>
      </c>
      <c r="H122" s="232">
        <v>52.5</v>
      </c>
      <c r="I122" s="235"/>
      <c r="J122" s="227" t="s">
        <v>57</v>
      </c>
      <c r="K122" s="382">
        <v>53.13</v>
      </c>
    </row>
    <row r="123" spans="1:12" s="382" customFormat="1" ht="13.5" thickBot="1" x14ac:dyDescent="0.25">
      <c r="A123" s="311" t="s">
        <v>26</v>
      </c>
      <c r="B123" s="233">
        <f>B122-B108</f>
        <v>2.5</v>
      </c>
      <c r="C123" s="234">
        <f t="shared" ref="C123:H123" si="24">C122-C108</f>
        <v>2.5</v>
      </c>
      <c r="D123" s="234">
        <f t="shared" si="24"/>
        <v>2.5</v>
      </c>
      <c r="E123" s="234">
        <f t="shared" si="24"/>
        <v>2</v>
      </c>
      <c r="F123" s="234">
        <f t="shared" si="24"/>
        <v>2</v>
      </c>
      <c r="G123" s="234">
        <f t="shared" si="24"/>
        <v>1.5</v>
      </c>
      <c r="H123" s="240">
        <f t="shared" si="24"/>
        <v>1.5</v>
      </c>
      <c r="I123" s="236"/>
      <c r="J123" s="382" t="s">
        <v>26</v>
      </c>
      <c r="K123" s="382">
        <f>K122-K108</f>
        <v>3.3400000000000034</v>
      </c>
    </row>
    <row r="124" spans="1:12" x14ac:dyDescent="0.2">
      <c r="C124" s="288">
        <v>57</v>
      </c>
      <c r="D124" s="288">
        <v>56</v>
      </c>
      <c r="F124" s="288">
        <v>54</v>
      </c>
    </row>
    <row r="125" spans="1:12" ht="13.5" thickBot="1" x14ac:dyDescent="0.25"/>
    <row r="126" spans="1:12" s="384" customFormat="1" ht="13.5" thickBot="1" x14ac:dyDescent="0.25">
      <c r="A126" s="295" t="s">
        <v>84</v>
      </c>
      <c r="B126" s="539" t="s">
        <v>50</v>
      </c>
      <c r="C126" s="540"/>
      <c r="D126" s="540"/>
      <c r="E126" s="540"/>
      <c r="F126" s="540"/>
      <c r="G126" s="540"/>
      <c r="H126" s="541"/>
      <c r="I126" s="312" t="s">
        <v>0</v>
      </c>
    </row>
    <row r="127" spans="1:12" s="384" customFormat="1" x14ac:dyDescent="0.2">
      <c r="A127" s="226" t="s">
        <v>54</v>
      </c>
      <c r="B127" s="296">
        <v>1</v>
      </c>
      <c r="C127" s="297">
        <v>2</v>
      </c>
      <c r="D127" s="298">
        <v>3</v>
      </c>
      <c r="E127" s="297">
        <v>4</v>
      </c>
      <c r="F127" s="298">
        <v>5</v>
      </c>
      <c r="G127" s="362">
        <v>6</v>
      </c>
      <c r="H127" s="293">
        <v>7</v>
      </c>
      <c r="I127" s="299"/>
    </row>
    <row r="128" spans="1:12" s="384" customFormat="1" x14ac:dyDescent="0.2">
      <c r="A128" s="226" t="s">
        <v>2</v>
      </c>
      <c r="B128" s="336">
        <v>1</v>
      </c>
      <c r="C128" s="337">
        <v>2</v>
      </c>
      <c r="D128" s="350">
        <v>3</v>
      </c>
      <c r="E128" s="350">
        <v>3</v>
      </c>
      <c r="F128" s="338">
        <v>4</v>
      </c>
      <c r="G128" s="363">
        <v>5</v>
      </c>
      <c r="H128" s="340">
        <v>6</v>
      </c>
      <c r="I128" s="294" t="s">
        <v>0</v>
      </c>
      <c r="K128" s="300"/>
    </row>
    <row r="129" spans="1:12" s="384" customFormat="1" x14ac:dyDescent="0.2">
      <c r="A129" s="301" t="s">
        <v>3</v>
      </c>
      <c r="B129" s="253">
        <v>1090</v>
      </c>
      <c r="C129" s="254">
        <v>1090</v>
      </c>
      <c r="D129" s="254">
        <v>1090</v>
      </c>
      <c r="E129" s="254">
        <v>1090</v>
      </c>
      <c r="F129" s="254">
        <v>1090</v>
      </c>
      <c r="G129" s="364">
        <v>1090</v>
      </c>
      <c r="H129" s="255">
        <v>1090</v>
      </c>
      <c r="I129" s="302">
        <v>1090</v>
      </c>
      <c r="K129" s="300"/>
    </row>
    <row r="130" spans="1:12" s="384" customFormat="1" x14ac:dyDescent="0.2">
      <c r="A130" s="303" t="s">
        <v>6</v>
      </c>
      <c r="B130" s="258">
        <v>980</v>
      </c>
      <c r="C130" s="259">
        <v>1026.5899999999999</v>
      </c>
      <c r="D130" s="259">
        <v>1047.4000000000001</v>
      </c>
      <c r="E130" s="259">
        <v>1056.56</v>
      </c>
      <c r="F130" s="341">
        <v>1082.71</v>
      </c>
      <c r="G130" s="341">
        <v>1090.83</v>
      </c>
      <c r="H130" s="260">
        <v>1119.1300000000001</v>
      </c>
      <c r="I130" s="342">
        <v>1057.44</v>
      </c>
      <c r="K130" s="300"/>
    </row>
    <row r="131" spans="1:12" s="384" customFormat="1" x14ac:dyDescent="0.2">
      <c r="A131" s="226" t="s">
        <v>7</v>
      </c>
      <c r="B131" s="262">
        <v>92.3</v>
      </c>
      <c r="C131" s="263">
        <v>95.12</v>
      </c>
      <c r="D131" s="263">
        <v>96</v>
      </c>
      <c r="E131" s="263">
        <v>98.4</v>
      </c>
      <c r="F131" s="343">
        <v>100</v>
      </c>
      <c r="G131" s="343">
        <v>100</v>
      </c>
      <c r="H131" s="264">
        <v>95.65</v>
      </c>
      <c r="I131" s="344">
        <v>90.18</v>
      </c>
      <c r="K131" s="300"/>
    </row>
    <row r="132" spans="1:12" s="384" customFormat="1" x14ac:dyDescent="0.2">
      <c r="A132" s="226" t="s">
        <v>8</v>
      </c>
      <c r="B132" s="266">
        <v>5.8500000000000003E-2</v>
      </c>
      <c r="C132" s="267">
        <v>6.1400000000000003E-2</v>
      </c>
      <c r="D132" s="267">
        <v>4.7600000000000003E-2</v>
      </c>
      <c r="E132" s="267">
        <v>4.8599999999999997E-2</v>
      </c>
      <c r="F132" s="345">
        <v>4.1599999999999998E-2</v>
      </c>
      <c r="G132" s="345">
        <v>4.8000000000000001E-2</v>
      </c>
      <c r="H132" s="268">
        <v>5.5E-2</v>
      </c>
      <c r="I132" s="346">
        <v>6.0699999999999997E-2</v>
      </c>
      <c r="K132" s="304"/>
      <c r="L132" s="305"/>
    </row>
    <row r="133" spans="1:12" s="384" customFormat="1" x14ac:dyDescent="0.2">
      <c r="A133" s="303" t="s">
        <v>1</v>
      </c>
      <c r="B133" s="270">
        <f t="shared" ref="B133:I133" si="25">B130/B129*100-100</f>
        <v>-10.091743119266056</v>
      </c>
      <c r="C133" s="271">
        <f t="shared" si="25"/>
        <v>-5.817431192660564</v>
      </c>
      <c r="D133" s="271">
        <f t="shared" si="25"/>
        <v>-3.9082568807339442</v>
      </c>
      <c r="E133" s="271">
        <f t="shared" si="25"/>
        <v>-3.0678899082568876</v>
      </c>
      <c r="F133" s="271">
        <f t="shared" si="25"/>
        <v>-0.66880733944954329</v>
      </c>
      <c r="G133" s="271">
        <f t="shared" si="25"/>
        <v>7.6146788990811842E-2</v>
      </c>
      <c r="H133" s="272">
        <f t="shared" si="25"/>
        <v>2.6724770642202031</v>
      </c>
      <c r="I133" s="273">
        <f t="shared" si="25"/>
        <v>-2.9871559633027402</v>
      </c>
      <c r="K133" s="304"/>
      <c r="L133" s="227"/>
    </row>
    <row r="134" spans="1:12" s="384" customFormat="1" ht="13.5" thickBot="1" x14ac:dyDescent="0.25">
      <c r="A134" s="226" t="s">
        <v>27</v>
      </c>
      <c r="B134" s="275">
        <f t="shared" ref="B134:I134" si="26">B130-B115</f>
        <v>-10</v>
      </c>
      <c r="C134" s="276">
        <f t="shared" si="26"/>
        <v>36.589999999999918</v>
      </c>
      <c r="D134" s="276">
        <f t="shared" si="26"/>
        <v>57.400000000000091</v>
      </c>
      <c r="E134" s="276">
        <f t="shared" si="26"/>
        <v>66.559999999999945</v>
      </c>
      <c r="F134" s="276">
        <f t="shared" si="26"/>
        <v>92.710000000000036</v>
      </c>
      <c r="G134" s="276">
        <f t="shared" si="26"/>
        <v>100.82999999999993</v>
      </c>
      <c r="H134" s="277">
        <f t="shared" si="26"/>
        <v>129.13000000000011</v>
      </c>
      <c r="I134" s="306">
        <f t="shared" si="26"/>
        <v>67.440000000000055</v>
      </c>
      <c r="J134" s="307"/>
      <c r="K134" s="304"/>
      <c r="L134" s="227"/>
    </row>
    <row r="135" spans="1:12" s="384" customFormat="1" x14ac:dyDescent="0.2">
      <c r="A135" s="308" t="s">
        <v>51</v>
      </c>
      <c r="B135" s="280">
        <v>280</v>
      </c>
      <c r="C135" s="281">
        <v>536</v>
      </c>
      <c r="D135" s="281">
        <v>649</v>
      </c>
      <c r="E135" s="281">
        <v>786</v>
      </c>
      <c r="F135" s="281">
        <v>621</v>
      </c>
      <c r="G135" s="281">
        <v>472</v>
      </c>
      <c r="H135" s="282">
        <v>304</v>
      </c>
      <c r="I135" s="283">
        <f>SUM(B135:H135)</f>
        <v>3648</v>
      </c>
      <c r="J135" s="309" t="s">
        <v>56</v>
      </c>
      <c r="K135" s="310">
        <f>I121-I135</f>
        <v>3</v>
      </c>
      <c r="L135" s="285">
        <f>K135/I121</f>
        <v>8.2169268693508624E-4</v>
      </c>
    </row>
    <row r="136" spans="1:12" s="384" customFormat="1" x14ac:dyDescent="0.2">
      <c r="A136" s="308" t="s">
        <v>28</v>
      </c>
      <c r="B136" s="231">
        <v>60.5</v>
      </c>
      <c r="C136" s="289">
        <v>59</v>
      </c>
      <c r="D136" s="289">
        <v>58</v>
      </c>
      <c r="E136" s="289">
        <v>58</v>
      </c>
      <c r="F136" s="289">
        <v>56</v>
      </c>
      <c r="G136" s="289">
        <v>55</v>
      </c>
      <c r="H136" s="232">
        <v>55</v>
      </c>
      <c r="I136" s="235"/>
      <c r="J136" s="227" t="s">
        <v>57</v>
      </c>
      <c r="K136" s="384">
        <v>55.26</v>
      </c>
    </row>
    <row r="137" spans="1:12" s="384" customFormat="1" ht="13.5" thickBot="1" x14ac:dyDescent="0.25">
      <c r="A137" s="311" t="s">
        <v>26</v>
      </c>
      <c r="B137" s="233">
        <f>B136-B122</f>
        <v>2</v>
      </c>
      <c r="C137" s="234">
        <f t="shared" ref="C137:H137" si="27">C136-C122</f>
        <v>2</v>
      </c>
      <c r="D137" s="234">
        <f t="shared" si="27"/>
        <v>2</v>
      </c>
      <c r="E137" s="234">
        <f t="shared" si="27"/>
        <v>2.5</v>
      </c>
      <c r="F137" s="234">
        <f t="shared" si="27"/>
        <v>2</v>
      </c>
      <c r="G137" s="234">
        <f t="shared" si="27"/>
        <v>2</v>
      </c>
      <c r="H137" s="240">
        <f t="shared" si="27"/>
        <v>2.5</v>
      </c>
      <c r="I137" s="236"/>
      <c r="J137" s="384" t="s">
        <v>26</v>
      </c>
      <c r="K137" s="384">
        <f>K136-K122</f>
        <v>2.1299999999999955</v>
      </c>
    </row>
    <row r="138" spans="1:12" x14ac:dyDescent="0.2">
      <c r="E138" s="288" t="s">
        <v>66</v>
      </c>
    </row>
    <row r="139" spans="1:12" ht="13.5" thickBot="1" x14ac:dyDescent="0.25"/>
    <row r="140" spans="1:12" s="385" customFormat="1" ht="13.5" thickBot="1" x14ac:dyDescent="0.25">
      <c r="A140" s="295" t="s">
        <v>85</v>
      </c>
      <c r="B140" s="539" t="s">
        <v>50</v>
      </c>
      <c r="C140" s="540"/>
      <c r="D140" s="540"/>
      <c r="E140" s="540"/>
      <c r="F140" s="540"/>
      <c r="G140" s="540"/>
      <c r="H140" s="541"/>
      <c r="I140" s="312" t="s">
        <v>0</v>
      </c>
    </row>
    <row r="141" spans="1:12" s="385" customFormat="1" x14ac:dyDescent="0.2">
      <c r="A141" s="226" t="s">
        <v>54</v>
      </c>
      <c r="B141" s="296">
        <v>1</v>
      </c>
      <c r="C141" s="297">
        <v>2</v>
      </c>
      <c r="D141" s="298">
        <v>3</v>
      </c>
      <c r="E141" s="297">
        <v>4</v>
      </c>
      <c r="F141" s="298">
        <v>5</v>
      </c>
      <c r="G141" s="362">
        <v>6</v>
      </c>
      <c r="H141" s="293">
        <v>7</v>
      </c>
      <c r="I141" s="299"/>
    </row>
    <row r="142" spans="1:12" s="385" customFormat="1" x14ac:dyDescent="0.2">
      <c r="A142" s="226" t="s">
        <v>2</v>
      </c>
      <c r="B142" s="336">
        <v>1</v>
      </c>
      <c r="C142" s="337">
        <v>2</v>
      </c>
      <c r="D142" s="350">
        <v>3</v>
      </c>
      <c r="E142" s="350">
        <v>3</v>
      </c>
      <c r="F142" s="338">
        <v>4</v>
      </c>
      <c r="G142" s="363">
        <v>5</v>
      </c>
      <c r="H142" s="340">
        <v>6</v>
      </c>
      <c r="I142" s="294" t="s">
        <v>0</v>
      </c>
      <c r="K142" s="300"/>
    </row>
    <row r="143" spans="1:12" s="385" customFormat="1" x14ac:dyDescent="0.2">
      <c r="A143" s="301" t="s">
        <v>3</v>
      </c>
      <c r="B143" s="253">
        <v>1190</v>
      </c>
      <c r="C143" s="254">
        <v>1190</v>
      </c>
      <c r="D143" s="254">
        <v>1190</v>
      </c>
      <c r="E143" s="254">
        <v>1190</v>
      </c>
      <c r="F143" s="254">
        <v>1190</v>
      </c>
      <c r="G143" s="364">
        <v>1190</v>
      </c>
      <c r="H143" s="255">
        <v>1190</v>
      </c>
      <c r="I143" s="302">
        <v>1190</v>
      </c>
      <c r="K143" s="300"/>
    </row>
    <row r="144" spans="1:12" s="385" customFormat="1" x14ac:dyDescent="0.2">
      <c r="A144" s="303" t="s">
        <v>6</v>
      </c>
      <c r="B144" s="258">
        <v>1139.0899999999999</v>
      </c>
      <c r="C144" s="259">
        <v>1152.2</v>
      </c>
      <c r="D144" s="259">
        <v>1151.02</v>
      </c>
      <c r="E144" s="259">
        <v>1172.5899999999999</v>
      </c>
      <c r="F144" s="341">
        <v>1178.6400000000001</v>
      </c>
      <c r="G144" s="341">
        <v>1188.33</v>
      </c>
      <c r="H144" s="260">
        <v>1257.2</v>
      </c>
      <c r="I144" s="342">
        <v>1173.75</v>
      </c>
      <c r="K144" s="300"/>
    </row>
    <row r="145" spans="1:15" s="385" customFormat="1" x14ac:dyDescent="0.2">
      <c r="A145" s="226" t="s">
        <v>7</v>
      </c>
      <c r="B145" s="262">
        <v>81.8</v>
      </c>
      <c r="C145" s="263">
        <v>100</v>
      </c>
      <c r="D145" s="263">
        <v>98</v>
      </c>
      <c r="E145" s="263">
        <v>100</v>
      </c>
      <c r="F145" s="343">
        <v>100</v>
      </c>
      <c r="G145" s="343">
        <v>100</v>
      </c>
      <c r="H145" s="264">
        <v>100</v>
      </c>
      <c r="I145" s="344">
        <v>94.55</v>
      </c>
      <c r="K145" s="300"/>
    </row>
    <row r="146" spans="1:15" s="385" customFormat="1" x14ac:dyDescent="0.2">
      <c r="A146" s="226" t="s">
        <v>8</v>
      </c>
      <c r="B146" s="266">
        <v>7.2499999999999995E-2</v>
      </c>
      <c r="C146" s="267">
        <v>4.6100000000000002E-2</v>
      </c>
      <c r="D146" s="267">
        <v>4.4900000000000002E-2</v>
      </c>
      <c r="E146" s="267">
        <v>4.53E-2</v>
      </c>
      <c r="F146" s="345">
        <v>4.53E-2</v>
      </c>
      <c r="G146" s="345">
        <v>4.5999999999999999E-2</v>
      </c>
      <c r="H146" s="268">
        <v>5.0999999999999997E-2</v>
      </c>
      <c r="I146" s="346">
        <v>5.5E-2</v>
      </c>
      <c r="K146" s="304"/>
      <c r="L146" s="305"/>
    </row>
    <row r="147" spans="1:15" s="385" customFormat="1" x14ac:dyDescent="0.2">
      <c r="A147" s="303" t="s">
        <v>1</v>
      </c>
      <c r="B147" s="270">
        <f t="shared" ref="B147:I147" si="28">B144/B143*100-100</f>
        <v>-4.2781512605042025</v>
      </c>
      <c r="C147" s="271">
        <f t="shared" si="28"/>
        <v>-3.1764705882352899</v>
      </c>
      <c r="D147" s="271">
        <f t="shared" si="28"/>
        <v>-3.2756302521008536</v>
      </c>
      <c r="E147" s="271">
        <f t="shared" si="28"/>
        <v>-1.4630252100840409</v>
      </c>
      <c r="F147" s="271">
        <f t="shared" si="28"/>
        <v>-0.95462184873949241</v>
      </c>
      <c r="G147" s="271">
        <f t="shared" si="28"/>
        <v>-0.1403361344537899</v>
      </c>
      <c r="H147" s="272">
        <f t="shared" si="28"/>
        <v>5.6470588235294059</v>
      </c>
      <c r="I147" s="273">
        <f t="shared" si="28"/>
        <v>-1.3655462184873954</v>
      </c>
      <c r="K147" s="304"/>
      <c r="L147" s="227"/>
    </row>
    <row r="148" spans="1:15" s="385" customFormat="1" ht="13.5" thickBot="1" x14ac:dyDescent="0.25">
      <c r="A148" s="226" t="s">
        <v>27</v>
      </c>
      <c r="B148" s="275">
        <f t="shared" ref="B148:I148" si="29">B144-B129</f>
        <v>49.089999999999918</v>
      </c>
      <c r="C148" s="276">
        <f t="shared" si="29"/>
        <v>62.200000000000045</v>
      </c>
      <c r="D148" s="276">
        <f t="shared" si="29"/>
        <v>61.019999999999982</v>
      </c>
      <c r="E148" s="276">
        <f t="shared" si="29"/>
        <v>82.589999999999918</v>
      </c>
      <c r="F148" s="276">
        <f t="shared" si="29"/>
        <v>88.6400000000001</v>
      </c>
      <c r="G148" s="276">
        <f t="shared" si="29"/>
        <v>98.329999999999927</v>
      </c>
      <c r="H148" s="277">
        <f t="shared" si="29"/>
        <v>167.20000000000005</v>
      </c>
      <c r="I148" s="306">
        <f t="shared" si="29"/>
        <v>83.75</v>
      </c>
      <c r="J148" s="307"/>
      <c r="K148" s="304"/>
      <c r="L148" s="227"/>
    </row>
    <row r="149" spans="1:15" s="385" customFormat="1" x14ac:dyDescent="0.2">
      <c r="A149" s="308" t="s">
        <v>51</v>
      </c>
      <c r="B149" s="280">
        <v>279</v>
      </c>
      <c r="C149" s="281">
        <v>535</v>
      </c>
      <c r="D149" s="281">
        <v>649</v>
      </c>
      <c r="E149" s="281">
        <v>786</v>
      </c>
      <c r="F149" s="281">
        <v>621</v>
      </c>
      <c r="G149" s="281">
        <v>472</v>
      </c>
      <c r="H149" s="282">
        <v>304</v>
      </c>
      <c r="I149" s="283">
        <f>SUM(B149:H149)</f>
        <v>3646</v>
      </c>
      <c r="J149" s="309" t="s">
        <v>56</v>
      </c>
      <c r="K149" s="310">
        <f>I135-I149</f>
        <v>2</v>
      </c>
      <c r="L149" s="285">
        <f>K149/I135</f>
        <v>5.4824561403508769E-4</v>
      </c>
    </row>
    <row r="150" spans="1:15" s="385" customFormat="1" x14ac:dyDescent="0.2">
      <c r="A150" s="308" t="s">
        <v>28</v>
      </c>
      <c r="B150" s="231">
        <v>62</v>
      </c>
      <c r="C150" s="289">
        <v>61</v>
      </c>
      <c r="D150" s="289">
        <v>60</v>
      </c>
      <c r="E150" s="289">
        <v>60</v>
      </c>
      <c r="F150" s="289">
        <v>58</v>
      </c>
      <c r="G150" s="289">
        <v>57</v>
      </c>
      <c r="H150" s="232">
        <v>56.5</v>
      </c>
      <c r="I150" s="235"/>
      <c r="J150" s="227" t="s">
        <v>57</v>
      </c>
      <c r="K150" s="385">
        <v>57.39</v>
      </c>
    </row>
    <row r="151" spans="1:15" s="385" customFormat="1" ht="13.5" thickBot="1" x14ac:dyDescent="0.25">
      <c r="A151" s="311" t="s">
        <v>26</v>
      </c>
      <c r="B151" s="233">
        <f>B150-B136</f>
        <v>1.5</v>
      </c>
      <c r="C151" s="234">
        <f t="shared" ref="C151:H151" si="30">C150-C136</f>
        <v>2</v>
      </c>
      <c r="D151" s="234">
        <f t="shared" si="30"/>
        <v>2</v>
      </c>
      <c r="E151" s="234">
        <f t="shared" si="30"/>
        <v>2</v>
      </c>
      <c r="F151" s="234">
        <f t="shared" si="30"/>
        <v>2</v>
      </c>
      <c r="G151" s="234">
        <f t="shared" si="30"/>
        <v>2</v>
      </c>
      <c r="H151" s="240">
        <f t="shared" si="30"/>
        <v>1.5</v>
      </c>
      <c r="I151" s="236"/>
      <c r="J151" s="385" t="s">
        <v>26</v>
      </c>
      <c r="K151" s="385">
        <f>K150-K136</f>
        <v>2.1300000000000026</v>
      </c>
    </row>
    <row r="152" spans="1:15" x14ac:dyDescent="0.2">
      <c r="B152" s="288">
        <v>62</v>
      </c>
      <c r="H152" s="288">
        <v>56.5</v>
      </c>
    </row>
    <row r="153" spans="1:15" ht="13.5" thickBot="1" x14ac:dyDescent="0.25"/>
    <row r="154" spans="1:15" s="388" customFormat="1" ht="13.5" thickBot="1" x14ac:dyDescent="0.25">
      <c r="A154" s="295" t="s">
        <v>87</v>
      </c>
      <c r="B154" s="539" t="s">
        <v>50</v>
      </c>
      <c r="C154" s="540"/>
      <c r="D154" s="540"/>
      <c r="E154" s="540"/>
      <c r="F154" s="540"/>
      <c r="G154" s="540"/>
      <c r="H154" s="541"/>
      <c r="I154" s="312" t="s">
        <v>0</v>
      </c>
      <c r="M154" s="569" t="s">
        <v>88</v>
      </c>
      <c r="N154" s="569"/>
    </row>
    <row r="155" spans="1:15" s="388" customFormat="1" x14ac:dyDescent="0.2">
      <c r="A155" s="226" t="s">
        <v>54</v>
      </c>
      <c r="B155" s="296">
        <v>1</v>
      </c>
      <c r="C155" s="297">
        <v>2</v>
      </c>
      <c r="D155" s="298">
        <v>3</v>
      </c>
      <c r="E155" s="297">
        <v>4</v>
      </c>
      <c r="F155" s="298">
        <v>5</v>
      </c>
      <c r="G155" s="362">
        <v>6</v>
      </c>
      <c r="H155" s="293">
        <v>7</v>
      </c>
      <c r="I155" s="299"/>
      <c r="M155" s="389" t="s">
        <v>89</v>
      </c>
      <c r="N155" s="389" t="s">
        <v>90</v>
      </c>
    </row>
    <row r="156" spans="1:15" s="388" customFormat="1" x14ac:dyDescent="0.2">
      <c r="A156" s="226" t="s">
        <v>2</v>
      </c>
      <c r="B156" s="336">
        <v>1</v>
      </c>
      <c r="C156" s="337">
        <v>2</v>
      </c>
      <c r="D156" s="350">
        <v>3</v>
      </c>
      <c r="E156" s="350">
        <v>3</v>
      </c>
      <c r="F156" s="338">
        <v>4</v>
      </c>
      <c r="G156" s="363">
        <v>5</v>
      </c>
      <c r="H156" s="340">
        <v>6</v>
      </c>
      <c r="I156" s="294" t="s">
        <v>0</v>
      </c>
      <c r="K156" s="300"/>
      <c r="M156" s="388">
        <v>1</v>
      </c>
      <c r="N156" s="388">
        <v>64.5</v>
      </c>
    </row>
    <row r="157" spans="1:15" s="388" customFormat="1" x14ac:dyDescent="0.2">
      <c r="A157" s="301" t="s">
        <v>3</v>
      </c>
      <c r="B157" s="253">
        <v>1280</v>
      </c>
      <c r="C157" s="254">
        <v>1280</v>
      </c>
      <c r="D157" s="254">
        <v>1280</v>
      </c>
      <c r="E157" s="254">
        <v>1280</v>
      </c>
      <c r="F157" s="254">
        <v>1280</v>
      </c>
      <c r="G157" s="364">
        <v>1280</v>
      </c>
      <c r="H157" s="255">
        <v>1280</v>
      </c>
      <c r="I157" s="302">
        <v>1280</v>
      </c>
      <c r="K157" s="300"/>
      <c r="M157" s="388">
        <v>2</v>
      </c>
      <c r="N157" s="388">
        <v>62.5</v>
      </c>
      <c r="O157" s="388">
        <v>63.5</v>
      </c>
    </row>
    <row r="158" spans="1:15" s="388" customFormat="1" x14ac:dyDescent="0.2">
      <c r="A158" s="303" t="s">
        <v>6</v>
      </c>
      <c r="B158" s="258">
        <v>1264.6400000000001</v>
      </c>
      <c r="C158" s="259">
        <v>1241.5899999999999</v>
      </c>
      <c r="D158" s="259">
        <v>1259.42</v>
      </c>
      <c r="E158" s="259">
        <v>1273.3900000000001</v>
      </c>
      <c r="F158" s="341">
        <v>1287.6600000000001</v>
      </c>
      <c r="G158" s="341">
        <v>1299.57</v>
      </c>
      <c r="H158" s="260">
        <v>1319.64</v>
      </c>
      <c r="I158" s="342">
        <v>1276.0999999999999</v>
      </c>
      <c r="K158" s="300"/>
      <c r="M158" s="388">
        <v>3</v>
      </c>
      <c r="N158" s="388">
        <v>61.5</v>
      </c>
      <c r="O158" s="388">
        <v>62.5</v>
      </c>
    </row>
    <row r="159" spans="1:15" s="388" customFormat="1" x14ac:dyDescent="0.2">
      <c r="A159" s="226" t="s">
        <v>7</v>
      </c>
      <c r="B159" s="262">
        <v>89.3</v>
      </c>
      <c r="C159" s="263">
        <v>88.64</v>
      </c>
      <c r="D159" s="263">
        <v>90.4</v>
      </c>
      <c r="E159" s="263">
        <v>93.2</v>
      </c>
      <c r="F159" s="343">
        <v>85.11</v>
      </c>
      <c r="G159" s="343">
        <v>87.23</v>
      </c>
      <c r="H159" s="264">
        <v>82.14</v>
      </c>
      <c r="I159" s="344">
        <v>87.21</v>
      </c>
      <c r="K159" s="300"/>
      <c r="M159" s="388">
        <v>4</v>
      </c>
      <c r="N159" s="388">
        <v>61</v>
      </c>
      <c r="O159" s="388">
        <v>61.5</v>
      </c>
    </row>
    <row r="160" spans="1:15" s="388" customFormat="1" x14ac:dyDescent="0.2">
      <c r="A160" s="226" t="s">
        <v>8</v>
      </c>
      <c r="B160" s="266">
        <v>6.0699999999999997E-2</v>
      </c>
      <c r="C160" s="267">
        <v>6.0199999999999997E-2</v>
      </c>
      <c r="D160" s="267">
        <v>5.0599999999999999E-2</v>
      </c>
      <c r="E160" s="267">
        <v>5.8299999999999998E-2</v>
      </c>
      <c r="F160" s="345">
        <v>7.22E-2</v>
      </c>
      <c r="G160" s="345">
        <v>7.1999999999999995E-2</v>
      </c>
      <c r="H160" s="268">
        <v>6.4000000000000001E-2</v>
      </c>
      <c r="I160" s="346">
        <v>6.5299999999999997E-2</v>
      </c>
      <c r="K160" s="304"/>
      <c r="L160" s="305"/>
      <c r="M160" s="388">
        <v>5</v>
      </c>
      <c r="N160" s="388">
        <v>60.5</v>
      </c>
    </row>
    <row r="161" spans="1:14" s="388" customFormat="1" x14ac:dyDescent="0.2">
      <c r="A161" s="303" t="s">
        <v>1</v>
      </c>
      <c r="B161" s="270">
        <f t="shared" ref="B161:I161" si="31">B158/B157*100-100</f>
        <v>-1.1999999999999886</v>
      </c>
      <c r="C161" s="271">
        <f t="shared" si="31"/>
        <v>-3.0007812500000028</v>
      </c>
      <c r="D161" s="271">
        <f t="shared" si="31"/>
        <v>-1.6078124999999943</v>
      </c>
      <c r="E161" s="271">
        <f t="shared" si="31"/>
        <v>-0.51640624999998863</v>
      </c>
      <c r="F161" s="271">
        <f t="shared" si="31"/>
        <v>0.59843750000001705</v>
      </c>
      <c r="G161" s="271">
        <f t="shared" si="31"/>
        <v>1.5289062499999915</v>
      </c>
      <c r="H161" s="272">
        <f t="shared" si="31"/>
        <v>3.0968749999999972</v>
      </c>
      <c r="I161" s="273">
        <f t="shared" si="31"/>
        <v>-0.30468750000001421</v>
      </c>
      <c r="K161" s="304"/>
      <c r="L161" s="227"/>
      <c r="M161" s="388">
        <v>6</v>
      </c>
      <c r="N161" s="388">
        <v>59.5</v>
      </c>
    </row>
    <row r="162" spans="1:14" s="388" customFormat="1" ht="13.5" thickBot="1" x14ac:dyDescent="0.25">
      <c r="A162" s="226" t="s">
        <v>27</v>
      </c>
      <c r="B162" s="275">
        <f t="shared" ref="B162:I162" si="32">B158-B143</f>
        <v>74.6400000000001</v>
      </c>
      <c r="C162" s="276">
        <f t="shared" si="32"/>
        <v>51.589999999999918</v>
      </c>
      <c r="D162" s="276">
        <f t="shared" si="32"/>
        <v>69.420000000000073</v>
      </c>
      <c r="E162" s="276">
        <f t="shared" si="32"/>
        <v>83.3900000000001</v>
      </c>
      <c r="F162" s="276">
        <f t="shared" si="32"/>
        <v>97.660000000000082</v>
      </c>
      <c r="G162" s="276">
        <f t="shared" si="32"/>
        <v>109.56999999999994</v>
      </c>
      <c r="H162" s="277">
        <f t="shared" si="32"/>
        <v>129.6400000000001</v>
      </c>
      <c r="I162" s="306">
        <f t="shared" si="32"/>
        <v>86.099999999999909</v>
      </c>
      <c r="J162" s="307"/>
      <c r="K162" s="304"/>
      <c r="L162" s="227"/>
      <c r="M162" s="388">
        <v>7</v>
      </c>
      <c r="N162" s="388">
        <v>58.5</v>
      </c>
    </row>
    <row r="163" spans="1:14" s="388" customFormat="1" x14ac:dyDescent="0.2">
      <c r="A163" s="308" t="s">
        <v>51</v>
      </c>
      <c r="B163" s="280">
        <v>279</v>
      </c>
      <c r="C163" s="281">
        <v>535</v>
      </c>
      <c r="D163" s="281">
        <v>647</v>
      </c>
      <c r="E163" s="281">
        <v>786</v>
      </c>
      <c r="F163" s="281">
        <v>621</v>
      </c>
      <c r="G163" s="281">
        <v>472</v>
      </c>
      <c r="H163" s="282">
        <v>304</v>
      </c>
      <c r="I163" s="283">
        <f>SUM(B163:H163)</f>
        <v>3644</v>
      </c>
      <c r="J163" s="309" t="s">
        <v>56</v>
      </c>
      <c r="K163" s="310">
        <f>I149-I163</f>
        <v>2</v>
      </c>
      <c r="L163" s="285">
        <f>K163/I149</f>
        <v>5.4854635216675812E-4</v>
      </c>
      <c r="M163" s="388">
        <v>8</v>
      </c>
      <c r="N163" s="388">
        <v>58.5</v>
      </c>
    </row>
    <row r="164" spans="1:14" s="388" customFormat="1" x14ac:dyDescent="0.2">
      <c r="A164" s="308" t="s">
        <v>28</v>
      </c>
      <c r="B164" s="231"/>
      <c r="C164" s="289"/>
      <c r="D164" s="289"/>
      <c r="E164" s="289"/>
      <c r="F164" s="289"/>
      <c r="G164" s="289"/>
      <c r="H164" s="232"/>
      <c r="I164" s="235"/>
      <c r="J164" s="227" t="s">
        <v>57</v>
      </c>
      <c r="K164" s="388">
        <v>59.31</v>
      </c>
    </row>
    <row r="165" spans="1:14" s="388" customFormat="1" ht="13.5" thickBot="1" x14ac:dyDescent="0.25">
      <c r="A165" s="311" t="s">
        <v>26</v>
      </c>
      <c r="B165" s="233">
        <f>B164-B150</f>
        <v>-62</v>
      </c>
      <c r="C165" s="234">
        <f t="shared" ref="C165:H165" si="33">C164-C150</f>
        <v>-61</v>
      </c>
      <c r="D165" s="234">
        <f t="shared" si="33"/>
        <v>-60</v>
      </c>
      <c r="E165" s="234">
        <f t="shared" si="33"/>
        <v>-60</v>
      </c>
      <c r="F165" s="234">
        <f t="shared" si="33"/>
        <v>-58</v>
      </c>
      <c r="G165" s="234">
        <f t="shared" si="33"/>
        <v>-57</v>
      </c>
      <c r="H165" s="240">
        <f t="shared" si="33"/>
        <v>-56.5</v>
      </c>
      <c r="I165" s="236"/>
      <c r="J165" s="388" t="s">
        <v>26</v>
      </c>
      <c r="K165" s="388">
        <f>K164-K150</f>
        <v>1.9200000000000017</v>
      </c>
    </row>
    <row r="166" spans="1:14" x14ac:dyDescent="0.2">
      <c r="M166" s="388"/>
      <c r="N166" s="388"/>
    </row>
    <row r="167" spans="1:14" s="397" customFormat="1" x14ac:dyDescent="0.2">
      <c r="B167" s="397">
        <v>64.5</v>
      </c>
      <c r="C167" s="397">
        <v>63.5</v>
      </c>
      <c r="D167" s="397">
        <v>62.5</v>
      </c>
      <c r="E167" s="397">
        <v>61.5</v>
      </c>
      <c r="F167" s="397">
        <v>60.5</v>
      </c>
      <c r="G167" s="397">
        <v>59.5</v>
      </c>
      <c r="H167" s="397">
        <v>58.5</v>
      </c>
      <c r="I167" s="397">
        <v>58.5</v>
      </c>
    </row>
    <row r="168" spans="1:14" ht="13.5" thickBot="1" x14ac:dyDescent="0.25">
      <c r="B168" s="288">
        <v>1276.0999999999999</v>
      </c>
      <c r="C168" s="288">
        <v>1276.0999999999999</v>
      </c>
      <c r="D168" s="288">
        <v>1276.0999999999999</v>
      </c>
      <c r="E168" s="288">
        <v>1276.0999999999999</v>
      </c>
      <c r="F168" s="288">
        <v>1276.0999999999999</v>
      </c>
      <c r="G168" s="288">
        <v>1276.0999999999999</v>
      </c>
      <c r="H168" s="288">
        <v>1276.0999999999999</v>
      </c>
      <c r="I168" s="288">
        <v>1276.0999999999999</v>
      </c>
    </row>
    <row r="169" spans="1:14" ht="13.5" thickBot="1" x14ac:dyDescent="0.25">
      <c r="A169" s="295" t="s">
        <v>91</v>
      </c>
      <c r="B169" s="539" t="s">
        <v>50</v>
      </c>
      <c r="C169" s="540"/>
      <c r="D169" s="540"/>
      <c r="E169" s="540"/>
      <c r="F169" s="540"/>
      <c r="G169" s="540"/>
      <c r="H169" s="540"/>
      <c r="I169" s="541"/>
      <c r="J169" s="312" t="s">
        <v>0</v>
      </c>
      <c r="K169" s="390"/>
      <c r="L169" s="390"/>
      <c r="M169" s="390"/>
    </row>
    <row r="170" spans="1:14" x14ac:dyDescent="0.2">
      <c r="A170" s="226" t="s">
        <v>54</v>
      </c>
      <c r="B170" s="392">
        <v>1</v>
      </c>
      <c r="C170" s="393">
        <v>2</v>
      </c>
      <c r="D170" s="394">
        <v>3</v>
      </c>
      <c r="E170" s="393">
        <v>4</v>
      </c>
      <c r="F170" s="394">
        <v>5</v>
      </c>
      <c r="G170" s="250">
        <v>6</v>
      </c>
      <c r="H170" s="250">
        <v>7</v>
      </c>
      <c r="I170" s="395">
        <v>8</v>
      </c>
      <c r="J170" s="299"/>
      <c r="K170" s="390"/>
      <c r="L170" s="390"/>
      <c r="M170" s="390"/>
    </row>
    <row r="171" spans="1:14" x14ac:dyDescent="0.2">
      <c r="A171" s="226" t="s">
        <v>2</v>
      </c>
      <c r="B171" s="336">
        <v>1</v>
      </c>
      <c r="C171" s="337">
        <v>2</v>
      </c>
      <c r="D171" s="391">
        <v>3</v>
      </c>
      <c r="E171" s="350">
        <v>4</v>
      </c>
      <c r="F171" s="338">
        <v>5</v>
      </c>
      <c r="G171" s="396">
        <v>6</v>
      </c>
      <c r="H171" s="363">
        <v>7</v>
      </c>
      <c r="I171" s="340">
        <v>8</v>
      </c>
      <c r="J171" s="294" t="s">
        <v>0</v>
      </c>
      <c r="K171" s="390"/>
      <c r="L171" s="300"/>
      <c r="M171" s="390"/>
    </row>
    <row r="172" spans="1:14" x14ac:dyDescent="0.2">
      <c r="A172" s="301" t="s">
        <v>3</v>
      </c>
      <c r="B172" s="253">
        <v>1375</v>
      </c>
      <c r="C172" s="254">
        <v>1375</v>
      </c>
      <c r="D172" s="254">
        <v>1375</v>
      </c>
      <c r="E172" s="254">
        <v>1375</v>
      </c>
      <c r="F172" s="254">
        <v>1375</v>
      </c>
      <c r="G172" s="364">
        <v>1375</v>
      </c>
      <c r="H172" s="364">
        <v>1375</v>
      </c>
      <c r="I172" s="255">
        <v>1375</v>
      </c>
      <c r="J172" s="302">
        <v>1375</v>
      </c>
      <c r="K172" s="390"/>
      <c r="L172" s="300"/>
      <c r="M172" s="390"/>
    </row>
    <row r="173" spans="1:14" x14ac:dyDescent="0.2">
      <c r="A173" s="303" t="s">
        <v>6</v>
      </c>
      <c r="B173" s="258">
        <v>1256.8181818181818</v>
      </c>
      <c r="C173" s="259">
        <v>1335.25</v>
      </c>
      <c r="D173" s="259">
        <v>1358.75</v>
      </c>
      <c r="E173" s="259">
        <v>1376.5625</v>
      </c>
      <c r="F173" s="341">
        <v>1389.4736842105262</v>
      </c>
      <c r="G173" s="341">
        <v>1439.5652173913043</v>
      </c>
      <c r="H173" s="341">
        <v>1474.1379310344828</v>
      </c>
      <c r="I173" s="260">
        <v>1511.6666666666667</v>
      </c>
      <c r="J173" s="342">
        <v>1395.5956678700361</v>
      </c>
      <c r="K173" s="390"/>
      <c r="L173" s="300"/>
      <c r="M173" s="390"/>
    </row>
    <row r="174" spans="1:14" x14ac:dyDescent="0.2">
      <c r="A174" s="226" t="s">
        <v>7</v>
      </c>
      <c r="B174" s="262">
        <v>95.454545454545453</v>
      </c>
      <c r="C174" s="263">
        <v>100</v>
      </c>
      <c r="D174" s="263">
        <v>100</v>
      </c>
      <c r="E174" s="263">
        <v>100</v>
      </c>
      <c r="F174" s="343">
        <v>100</v>
      </c>
      <c r="G174" s="343">
        <v>97.826086956521735</v>
      </c>
      <c r="H174" s="343">
        <v>100</v>
      </c>
      <c r="I174" s="264">
        <v>96.666666666666671</v>
      </c>
      <c r="J174" s="344">
        <v>91.335740072202171</v>
      </c>
      <c r="K174" s="390"/>
      <c r="L174" s="300"/>
      <c r="M174" s="390"/>
    </row>
    <row r="175" spans="1:14" x14ac:dyDescent="0.2">
      <c r="A175" s="226" t="s">
        <v>8</v>
      </c>
      <c r="B175" s="266">
        <v>4.6294360285858142E-2</v>
      </c>
      <c r="C175" s="267">
        <v>3.4401090427521201E-2</v>
      </c>
      <c r="D175" s="267">
        <v>3.1491779559733382E-2</v>
      </c>
      <c r="E175" s="267">
        <v>3.4391798985536619E-2</v>
      </c>
      <c r="F175" s="345">
        <v>3.359274061790983E-2</v>
      </c>
      <c r="G175" s="345">
        <v>3.5684821474459796E-2</v>
      </c>
      <c r="H175" s="345">
        <v>3.26313693426378E-2</v>
      </c>
      <c r="I175" s="268">
        <v>4.3010204037454605E-2</v>
      </c>
      <c r="J175" s="346">
        <v>6.1047267162851145E-2</v>
      </c>
      <c r="K175" s="390"/>
      <c r="L175" s="304"/>
      <c r="M175" s="305"/>
    </row>
    <row r="176" spans="1:14" x14ac:dyDescent="0.2">
      <c r="A176" s="303" t="s">
        <v>1</v>
      </c>
      <c r="B176" s="270">
        <f t="shared" ref="B176:J176" si="34">B173/B172*100-100</f>
        <v>-8.59504132231406</v>
      </c>
      <c r="C176" s="271">
        <f t="shared" si="34"/>
        <v>-2.8909090909090907</v>
      </c>
      <c r="D176" s="271">
        <f t="shared" si="34"/>
        <v>-1.181818181818187</v>
      </c>
      <c r="E176" s="271">
        <f t="shared" si="34"/>
        <v>0.11363636363637397</v>
      </c>
      <c r="F176" s="271">
        <f t="shared" si="34"/>
        <v>1.0526315789473699</v>
      </c>
      <c r="G176" s="271">
        <f t="shared" ref="G176" si="35">G173/G172*100-100</f>
        <v>4.6956521739130324</v>
      </c>
      <c r="H176" s="271">
        <f t="shared" si="34"/>
        <v>7.210031347962385</v>
      </c>
      <c r="I176" s="272">
        <f t="shared" si="34"/>
        <v>9.9393939393939377</v>
      </c>
      <c r="J176" s="273">
        <f t="shared" si="34"/>
        <v>1.497866754184443</v>
      </c>
      <c r="K176" s="347" t="s">
        <v>92</v>
      </c>
      <c r="L176" s="304"/>
      <c r="M176" s="227"/>
    </row>
    <row r="177" spans="1:13" ht="13.5" thickBot="1" x14ac:dyDescent="0.25">
      <c r="A177" s="226" t="s">
        <v>27</v>
      </c>
      <c r="B177" s="275">
        <f>B173-B168</f>
        <v>-19.281818181818153</v>
      </c>
      <c r="C177" s="276">
        <f t="shared" ref="C177:I177" si="36">C173-C168</f>
        <v>59.150000000000091</v>
      </c>
      <c r="D177" s="276">
        <f t="shared" si="36"/>
        <v>82.650000000000091</v>
      </c>
      <c r="E177" s="276">
        <f t="shared" si="36"/>
        <v>100.46250000000009</v>
      </c>
      <c r="F177" s="276">
        <f t="shared" si="36"/>
        <v>113.37368421052633</v>
      </c>
      <c r="G177" s="276">
        <f t="shared" si="36"/>
        <v>163.46521739130435</v>
      </c>
      <c r="H177" s="276">
        <f t="shared" si="36"/>
        <v>198.03793103448288</v>
      </c>
      <c r="I177" s="277">
        <f t="shared" si="36"/>
        <v>235.56666666666683</v>
      </c>
      <c r="J177" s="306">
        <f>J173-I157</f>
        <v>115.5956678700361</v>
      </c>
      <c r="K177" s="307"/>
      <c r="L177" s="304"/>
      <c r="M177" s="227"/>
    </row>
    <row r="178" spans="1:13" x14ac:dyDescent="0.2">
      <c r="A178" s="308" t="s">
        <v>51</v>
      </c>
      <c r="B178" s="280">
        <v>277</v>
      </c>
      <c r="C178" s="281">
        <v>527</v>
      </c>
      <c r="D178" s="281">
        <v>541</v>
      </c>
      <c r="E178" s="281">
        <v>431</v>
      </c>
      <c r="F178" s="281">
        <v>487</v>
      </c>
      <c r="G178" s="281">
        <v>583</v>
      </c>
      <c r="H178" s="281">
        <v>387</v>
      </c>
      <c r="I178" s="282">
        <v>401</v>
      </c>
      <c r="J178" s="283">
        <f>SUM(B178:I178)</f>
        <v>3634</v>
      </c>
      <c r="K178" s="309" t="s">
        <v>56</v>
      </c>
      <c r="L178" s="310">
        <f>I163-J178</f>
        <v>10</v>
      </c>
      <c r="M178" s="285">
        <f>L178/I163</f>
        <v>2.7442371020856204E-3</v>
      </c>
    </row>
    <row r="179" spans="1:13" x14ac:dyDescent="0.2">
      <c r="A179" s="308" t="s">
        <v>28</v>
      </c>
      <c r="B179" s="231">
        <v>67.5</v>
      </c>
      <c r="C179" s="289">
        <v>66</v>
      </c>
      <c r="D179" s="289">
        <v>65</v>
      </c>
      <c r="E179" s="289">
        <v>64</v>
      </c>
      <c r="F179" s="289">
        <v>62.5</v>
      </c>
      <c r="G179" s="289">
        <v>61.5</v>
      </c>
      <c r="H179" s="289">
        <v>60.5</v>
      </c>
      <c r="I179" s="232">
        <v>60.5</v>
      </c>
      <c r="J179" s="235"/>
      <c r="K179" s="227" t="s">
        <v>57</v>
      </c>
      <c r="L179" s="390">
        <v>61.17</v>
      </c>
      <c r="M179" s="390"/>
    </row>
    <row r="180" spans="1:13" ht="13.5" thickBot="1" x14ac:dyDescent="0.25">
      <c r="A180" s="311" t="s">
        <v>26</v>
      </c>
      <c r="B180" s="233">
        <f>B179-B167</f>
        <v>3</v>
      </c>
      <c r="C180" s="234">
        <f t="shared" ref="C180:I180" si="37">C179-C167</f>
        <v>2.5</v>
      </c>
      <c r="D180" s="234">
        <f t="shared" si="37"/>
        <v>2.5</v>
      </c>
      <c r="E180" s="234">
        <f t="shared" si="37"/>
        <v>2.5</v>
      </c>
      <c r="F180" s="234">
        <f t="shared" si="37"/>
        <v>2</v>
      </c>
      <c r="G180" s="234">
        <f t="shared" si="37"/>
        <v>2</v>
      </c>
      <c r="H180" s="234">
        <f t="shared" si="37"/>
        <v>2</v>
      </c>
      <c r="I180" s="240">
        <f t="shared" si="37"/>
        <v>2</v>
      </c>
      <c r="J180" s="236"/>
      <c r="K180" s="390" t="s">
        <v>26</v>
      </c>
      <c r="L180" s="390">
        <f>L179-K164</f>
        <v>1.8599999999999994</v>
      </c>
      <c r="M180" s="390"/>
    </row>
    <row r="181" spans="1:13" x14ac:dyDescent="0.2">
      <c r="C181" s="288">
        <v>66</v>
      </c>
      <c r="D181" s="288">
        <v>65</v>
      </c>
      <c r="E181" s="288">
        <v>64</v>
      </c>
      <c r="F181" s="288">
        <v>62.5</v>
      </c>
      <c r="G181" s="288">
        <v>61.5</v>
      </c>
      <c r="H181" s="288">
        <v>60.5</v>
      </c>
      <c r="I181" s="288">
        <v>60.5</v>
      </c>
    </row>
    <row r="182" spans="1:13" ht="13.5" thickBot="1" x14ac:dyDescent="0.25">
      <c r="D182" s="398"/>
      <c r="E182" s="398"/>
      <c r="F182" s="398"/>
      <c r="G182" s="398"/>
      <c r="H182" s="398"/>
      <c r="I182" s="398"/>
    </row>
    <row r="183" spans="1:13" ht="13.5" thickBot="1" x14ac:dyDescent="0.25">
      <c r="A183" s="295" t="s">
        <v>93</v>
      </c>
      <c r="B183" s="539" t="s">
        <v>50</v>
      </c>
      <c r="C183" s="540"/>
      <c r="D183" s="540"/>
      <c r="E183" s="540"/>
      <c r="F183" s="540"/>
      <c r="G183" s="540"/>
      <c r="H183" s="540"/>
      <c r="I183" s="541"/>
      <c r="J183" s="312" t="s">
        <v>0</v>
      </c>
      <c r="K183" s="399"/>
      <c r="L183" s="399"/>
      <c r="M183" s="399"/>
    </row>
    <row r="184" spans="1:13" x14ac:dyDescent="0.2">
      <c r="A184" s="226" t="s">
        <v>54</v>
      </c>
      <c r="B184" s="392">
        <v>1</v>
      </c>
      <c r="C184" s="393">
        <v>2</v>
      </c>
      <c r="D184" s="394">
        <v>3</v>
      </c>
      <c r="E184" s="393">
        <v>4</v>
      </c>
      <c r="F184" s="394">
        <v>5</v>
      </c>
      <c r="G184" s="250">
        <v>6</v>
      </c>
      <c r="H184" s="250">
        <v>7</v>
      </c>
      <c r="I184" s="395">
        <v>8</v>
      </c>
      <c r="J184" s="299"/>
      <c r="K184" s="399"/>
      <c r="L184" s="399"/>
      <c r="M184" s="399"/>
    </row>
    <row r="185" spans="1:13" x14ac:dyDescent="0.2">
      <c r="A185" s="226" t="s">
        <v>2</v>
      </c>
      <c r="B185" s="336">
        <v>1</v>
      </c>
      <c r="C185" s="337">
        <v>2</v>
      </c>
      <c r="D185" s="391">
        <v>3</v>
      </c>
      <c r="E185" s="350">
        <v>4</v>
      </c>
      <c r="F185" s="338">
        <v>5</v>
      </c>
      <c r="G185" s="396">
        <v>6</v>
      </c>
      <c r="H185" s="363">
        <v>7</v>
      </c>
      <c r="I185" s="340">
        <v>8</v>
      </c>
      <c r="J185" s="294" t="s">
        <v>0</v>
      </c>
      <c r="K185" s="399"/>
      <c r="L185" s="300"/>
      <c r="M185" s="399"/>
    </row>
    <row r="186" spans="1:13" x14ac:dyDescent="0.2">
      <c r="A186" s="301" t="s">
        <v>3</v>
      </c>
      <c r="B186" s="253">
        <v>1475</v>
      </c>
      <c r="C186" s="254">
        <v>1475</v>
      </c>
      <c r="D186" s="254">
        <v>1475</v>
      </c>
      <c r="E186" s="254">
        <v>1475</v>
      </c>
      <c r="F186" s="254">
        <v>1475</v>
      </c>
      <c r="G186" s="364">
        <v>1475</v>
      </c>
      <c r="H186" s="364">
        <v>1475</v>
      </c>
      <c r="I186" s="255">
        <v>1475</v>
      </c>
      <c r="J186" s="302">
        <v>1475</v>
      </c>
      <c r="K186" s="399"/>
      <c r="L186" s="300"/>
      <c r="M186" s="399"/>
    </row>
    <row r="187" spans="1:13" x14ac:dyDescent="0.2">
      <c r="A187" s="303" t="s">
        <v>6</v>
      </c>
      <c r="B187" s="258">
        <v>1450.952380952381</v>
      </c>
      <c r="C187" s="259">
        <v>1440.2380952380952</v>
      </c>
      <c r="D187" s="259">
        <v>1463.3333333333333</v>
      </c>
      <c r="E187" s="259">
        <v>1481.2121212121212</v>
      </c>
      <c r="F187" s="341">
        <v>1499.2105263157894</v>
      </c>
      <c r="G187" s="341">
        <v>1547.3333333333333</v>
      </c>
      <c r="H187" s="341">
        <v>1565</v>
      </c>
      <c r="I187" s="260">
        <v>1630</v>
      </c>
      <c r="J187" s="342">
        <v>1507.1326164874552</v>
      </c>
      <c r="K187" s="399"/>
      <c r="L187" s="300"/>
      <c r="M187" s="399"/>
    </row>
    <row r="188" spans="1:13" x14ac:dyDescent="0.2">
      <c r="A188" s="226" t="s">
        <v>7</v>
      </c>
      <c r="B188" s="262">
        <v>100</v>
      </c>
      <c r="C188" s="263">
        <v>100</v>
      </c>
      <c r="D188" s="263">
        <v>100</v>
      </c>
      <c r="E188" s="263">
        <v>100</v>
      </c>
      <c r="F188" s="343">
        <v>100</v>
      </c>
      <c r="G188" s="343">
        <v>100</v>
      </c>
      <c r="H188" s="343">
        <v>96.666666666666671</v>
      </c>
      <c r="I188" s="264">
        <v>92.857142857142861</v>
      </c>
      <c r="J188" s="344">
        <v>89.964157706093189</v>
      </c>
      <c r="K188" s="399"/>
      <c r="L188" s="300"/>
      <c r="M188" s="399"/>
    </row>
    <row r="189" spans="1:13" x14ac:dyDescent="0.2">
      <c r="A189" s="226" t="s">
        <v>8</v>
      </c>
      <c r="B189" s="266">
        <v>5.6829303109717302E-2</v>
      </c>
      <c r="C189" s="267">
        <v>3.8135134939004979E-2</v>
      </c>
      <c r="D189" s="267">
        <v>3.9725949891850749E-2</v>
      </c>
      <c r="E189" s="267">
        <v>3.5984454240127937E-2</v>
      </c>
      <c r="F189" s="345">
        <v>4.0670570015060116E-2</v>
      </c>
      <c r="G189" s="345">
        <v>4.6730708704717794E-2</v>
      </c>
      <c r="H189" s="345">
        <v>5.5257097344894632E-2</v>
      </c>
      <c r="I189" s="268">
        <v>6.3120797826576133E-2</v>
      </c>
      <c r="J189" s="346">
        <v>6.0994582450490768E-2</v>
      </c>
      <c r="K189" s="399"/>
      <c r="L189" s="304"/>
      <c r="M189" s="305"/>
    </row>
    <row r="190" spans="1:13" x14ac:dyDescent="0.2">
      <c r="A190" s="303" t="s">
        <v>1</v>
      </c>
      <c r="B190" s="270">
        <f t="shared" ref="B190:J190" si="38">B187/B186*100-100</f>
        <v>-1.6303470540758696</v>
      </c>
      <c r="C190" s="271">
        <f t="shared" si="38"/>
        <v>-2.3567393058918498</v>
      </c>
      <c r="D190" s="271">
        <f t="shared" si="38"/>
        <v>-0.79096045197741205</v>
      </c>
      <c r="E190" s="271">
        <f t="shared" si="38"/>
        <v>0.42116076014382031</v>
      </c>
      <c r="F190" s="271">
        <f t="shared" si="38"/>
        <v>1.6413916146297964</v>
      </c>
      <c r="G190" s="271">
        <f t="shared" si="38"/>
        <v>4.9039548022598893</v>
      </c>
      <c r="H190" s="271">
        <f t="shared" si="38"/>
        <v>6.1016949152542281</v>
      </c>
      <c r="I190" s="272">
        <f t="shared" si="38"/>
        <v>10.508474576271169</v>
      </c>
      <c r="J190" s="273">
        <f t="shared" si="38"/>
        <v>2.1784824737257651</v>
      </c>
      <c r="K190" s="347"/>
      <c r="L190" s="304"/>
      <c r="M190" s="227"/>
    </row>
    <row r="191" spans="1:13" ht="13.5" thickBot="1" x14ac:dyDescent="0.25">
      <c r="A191" s="226" t="s">
        <v>27</v>
      </c>
      <c r="B191" s="275">
        <f>B187-B173</f>
        <v>194.13419913419921</v>
      </c>
      <c r="C191" s="276">
        <f t="shared" ref="C191:J191" si="39">C187-C173</f>
        <v>104.98809523809518</v>
      </c>
      <c r="D191" s="276">
        <f t="shared" si="39"/>
        <v>104.58333333333326</v>
      </c>
      <c r="E191" s="276">
        <f t="shared" si="39"/>
        <v>104.64962121212125</v>
      </c>
      <c r="F191" s="276">
        <f t="shared" si="39"/>
        <v>109.73684210526312</v>
      </c>
      <c r="G191" s="276">
        <f t="shared" si="39"/>
        <v>107.768115942029</v>
      </c>
      <c r="H191" s="276">
        <f t="shared" si="39"/>
        <v>90.86206896551721</v>
      </c>
      <c r="I191" s="277">
        <f t="shared" si="39"/>
        <v>118.33333333333326</v>
      </c>
      <c r="J191" s="306">
        <f t="shared" si="39"/>
        <v>111.53694861741906</v>
      </c>
      <c r="K191" s="307"/>
      <c r="L191" s="304"/>
      <c r="M191" s="227"/>
    </row>
    <row r="192" spans="1:13" x14ac:dyDescent="0.2">
      <c r="A192" s="308" t="s">
        <v>51</v>
      </c>
      <c r="B192" s="280">
        <v>277</v>
      </c>
      <c r="C192" s="281">
        <v>527</v>
      </c>
      <c r="D192" s="281">
        <v>541</v>
      </c>
      <c r="E192" s="281">
        <v>430</v>
      </c>
      <c r="F192" s="281">
        <v>487</v>
      </c>
      <c r="G192" s="281">
        <v>583</v>
      </c>
      <c r="H192" s="281">
        <v>387</v>
      </c>
      <c r="I192" s="282">
        <v>401</v>
      </c>
      <c r="J192" s="283">
        <f>SUM(B192:I192)</f>
        <v>3633</v>
      </c>
      <c r="K192" s="309" t="s">
        <v>56</v>
      </c>
      <c r="L192" s="310">
        <f>J178-J192</f>
        <v>1</v>
      </c>
      <c r="M192" s="285">
        <f>L192/J178</f>
        <v>2.7517886626307099E-4</v>
      </c>
    </row>
    <row r="193" spans="1:13" x14ac:dyDescent="0.2">
      <c r="A193" s="308" t="s">
        <v>28</v>
      </c>
      <c r="B193" s="231">
        <v>69.5</v>
      </c>
      <c r="C193" s="289">
        <v>68.5</v>
      </c>
      <c r="D193" s="289">
        <v>67.5</v>
      </c>
      <c r="E193" s="289">
        <v>66</v>
      </c>
      <c r="F193" s="289">
        <v>64.5</v>
      </c>
      <c r="G193" s="289">
        <v>63.5</v>
      </c>
      <c r="H193" s="289">
        <v>63</v>
      </c>
      <c r="I193" s="232">
        <v>62.5</v>
      </c>
      <c r="J193" s="235"/>
      <c r="K193" s="227" t="s">
        <v>57</v>
      </c>
      <c r="L193" s="399">
        <v>63.36</v>
      </c>
      <c r="M193" s="399"/>
    </row>
    <row r="194" spans="1:13" ht="13.5" thickBot="1" x14ac:dyDescent="0.25">
      <c r="A194" s="311" t="s">
        <v>26</v>
      </c>
      <c r="B194" s="233">
        <f>B193-B179</f>
        <v>2</v>
      </c>
      <c r="C194" s="234">
        <f t="shared" ref="C194:I194" si="40">C193-C179</f>
        <v>2.5</v>
      </c>
      <c r="D194" s="234">
        <f t="shared" si="40"/>
        <v>2.5</v>
      </c>
      <c r="E194" s="234">
        <f t="shared" si="40"/>
        <v>2</v>
      </c>
      <c r="F194" s="234">
        <f t="shared" si="40"/>
        <v>2</v>
      </c>
      <c r="G194" s="234">
        <f t="shared" si="40"/>
        <v>2</v>
      </c>
      <c r="H194" s="234">
        <f t="shared" si="40"/>
        <v>2.5</v>
      </c>
      <c r="I194" s="240">
        <f t="shared" si="40"/>
        <v>2</v>
      </c>
      <c r="J194" s="236"/>
      <c r="K194" s="399" t="s">
        <v>26</v>
      </c>
      <c r="L194" s="399">
        <f>L193-L179</f>
        <v>2.1899999999999977</v>
      </c>
      <c r="M194" s="399"/>
    </row>
    <row r="195" spans="1:13" x14ac:dyDescent="0.2">
      <c r="B195" s="288">
        <v>69.5</v>
      </c>
      <c r="E195" s="288">
        <v>66</v>
      </c>
      <c r="F195" s="288">
        <v>64.5</v>
      </c>
      <c r="G195" s="288">
        <v>63.5</v>
      </c>
      <c r="I195" s="288">
        <v>62.5</v>
      </c>
    </row>
    <row r="196" spans="1:13" ht="13.5" thickBot="1" x14ac:dyDescent="0.25"/>
    <row r="197" spans="1:13" s="401" customFormat="1" ht="13.5" thickBot="1" x14ac:dyDescent="0.25">
      <c r="A197" s="295" t="s">
        <v>94</v>
      </c>
      <c r="B197" s="539" t="s">
        <v>50</v>
      </c>
      <c r="C197" s="540"/>
      <c r="D197" s="540"/>
      <c r="E197" s="540"/>
      <c r="F197" s="540"/>
      <c r="G197" s="540"/>
      <c r="H197" s="540"/>
      <c r="I197" s="541"/>
      <c r="J197" s="312" t="s">
        <v>0</v>
      </c>
    </row>
    <row r="198" spans="1:13" s="401" customFormat="1" x14ac:dyDescent="0.2">
      <c r="A198" s="226" t="s">
        <v>54</v>
      </c>
      <c r="B198" s="392">
        <v>1</v>
      </c>
      <c r="C198" s="393">
        <v>2</v>
      </c>
      <c r="D198" s="394">
        <v>3</v>
      </c>
      <c r="E198" s="393">
        <v>4</v>
      </c>
      <c r="F198" s="394">
        <v>5</v>
      </c>
      <c r="G198" s="250">
        <v>6</v>
      </c>
      <c r="H198" s="250">
        <v>7</v>
      </c>
      <c r="I198" s="395">
        <v>8</v>
      </c>
      <c r="J198" s="299"/>
    </row>
    <row r="199" spans="1:13" s="401" customFormat="1" x14ac:dyDescent="0.2">
      <c r="A199" s="226" t="s">
        <v>2</v>
      </c>
      <c r="B199" s="336">
        <v>1</v>
      </c>
      <c r="C199" s="337">
        <v>2</v>
      </c>
      <c r="D199" s="391">
        <v>3</v>
      </c>
      <c r="E199" s="350">
        <v>4</v>
      </c>
      <c r="F199" s="338">
        <v>5</v>
      </c>
      <c r="G199" s="396">
        <v>6</v>
      </c>
      <c r="H199" s="363">
        <v>7</v>
      </c>
      <c r="I199" s="340">
        <v>8</v>
      </c>
      <c r="J199" s="294" t="s">
        <v>0</v>
      </c>
      <c r="L199" s="300"/>
    </row>
    <row r="200" spans="1:13" s="401" customFormat="1" x14ac:dyDescent="0.2">
      <c r="A200" s="301" t="s">
        <v>3</v>
      </c>
      <c r="B200" s="253">
        <v>1575</v>
      </c>
      <c r="C200" s="254">
        <v>1575</v>
      </c>
      <c r="D200" s="254">
        <v>1575</v>
      </c>
      <c r="E200" s="254">
        <v>1575</v>
      </c>
      <c r="F200" s="254">
        <v>1575</v>
      </c>
      <c r="G200" s="364">
        <v>1575</v>
      </c>
      <c r="H200" s="364">
        <v>1575</v>
      </c>
      <c r="I200" s="255">
        <v>1575</v>
      </c>
      <c r="J200" s="302">
        <v>1575</v>
      </c>
      <c r="L200" s="300"/>
    </row>
    <row r="201" spans="1:13" s="401" customFormat="1" x14ac:dyDescent="0.2">
      <c r="A201" s="303" t="s">
        <v>6</v>
      </c>
      <c r="B201" s="258">
        <v>1567.1428571428571</v>
      </c>
      <c r="C201" s="259">
        <v>1572.5641025641025</v>
      </c>
      <c r="D201" s="259">
        <v>1588.5365853658536</v>
      </c>
      <c r="E201" s="259">
        <v>1625</v>
      </c>
      <c r="F201" s="341">
        <v>1603.0555555555557</v>
      </c>
      <c r="G201" s="341">
        <v>1628.2222222222222</v>
      </c>
      <c r="H201" s="341">
        <v>1692</v>
      </c>
      <c r="I201" s="260">
        <v>1718.0645161290322</v>
      </c>
      <c r="J201" s="342">
        <v>1621.8888888888889</v>
      </c>
      <c r="L201" s="300"/>
    </row>
    <row r="202" spans="1:13" s="401" customFormat="1" x14ac:dyDescent="0.2">
      <c r="A202" s="226" t="s">
        <v>7</v>
      </c>
      <c r="B202" s="262">
        <v>95.238095238095241</v>
      </c>
      <c r="C202" s="263">
        <v>100</v>
      </c>
      <c r="D202" s="263">
        <v>100</v>
      </c>
      <c r="E202" s="263">
        <v>100</v>
      </c>
      <c r="F202" s="343">
        <v>100</v>
      </c>
      <c r="G202" s="343">
        <v>100</v>
      </c>
      <c r="H202" s="343">
        <v>100</v>
      </c>
      <c r="I202" s="264">
        <v>96.774193548387103</v>
      </c>
      <c r="J202" s="344">
        <v>95.555555555555557</v>
      </c>
      <c r="L202" s="300"/>
    </row>
    <row r="203" spans="1:13" s="401" customFormat="1" x14ac:dyDescent="0.2">
      <c r="A203" s="226" t="s">
        <v>8</v>
      </c>
      <c r="B203" s="266">
        <v>5.5703249288796143E-2</v>
      </c>
      <c r="C203" s="267">
        <v>3.9482241139318947E-2</v>
      </c>
      <c r="D203" s="267">
        <v>3.5922894129887674E-2</v>
      </c>
      <c r="E203" s="267">
        <v>3.7684457581279668E-2</v>
      </c>
      <c r="F203" s="345">
        <v>3.9965415485031575E-2</v>
      </c>
      <c r="G203" s="345">
        <v>3.74879695159369E-2</v>
      </c>
      <c r="H203" s="345">
        <v>4.8043502205441076E-2</v>
      </c>
      <c r="I203" s="268">
        <v>5.1647490678483683E-2</v>
      </c>
      <c r="J203" s="346">
        <v>5.1946415573790421E-2</v>
      </c>
      <c r="L203" s="304"/>
      <c r="M203" s="305"/>
    </row>
    <row r="204" spans="1:13" s="401" customFormat="1" x14ac:dyDescent="0.2">
      <c r="A204" s="303" t="s">
        <v>1</v>
      </c>
      <c r="B204" s="270">
        <f t="shared" ref="B204:J204" si="41">B201/B200*100-100</f>
        <v>-0.4988662131519277</v>
      </c>
      <c r="C204" s="271">
        <f t="shared" si="41"/>
        <v>-0.15466015466016358</v>
      </c>
      <c r="D204" s="271">
        <f t="shared" si="41"/>
        <v>0.85946573751452604</v>
      </c>
      <c r="E204" s="271">
        <f t="shared" si="41"/>
        <v>3.1746031746031917</v>
      </c>
      <c r="F204" s="271">
        <f t="shared" si="41"/>
        <v>1.7813051146384566</v>
      </c>
      <c r="G204" s="271">
        <f t="shared" si="41"/>
        <v>3.3791887125220512</v>
      </c>
      <c r="H204" s="271">
        <f t="shared" si="41"/>
        <v>7.4285714285714306</v>
      </c>
      <c r="I204" s="272">
        <f t="shared" si="41"/>
        <v>9.0834613415258474</v>
      </c>
      <c r="J204" s="273">
        <f t="shared" si="41"/>
        <v>2.9770723104056458</v>
      </c>
      <c r="K204" s="347"/>
      <c r="L204" s="304"/>
      <c r="M204" s="227"/>
    </row>
    <row r="205" spans="1:13" s="401" customFormat="1" ht="13.5" thickBot="1" x14ac:dyDescent="0.25">
      <c r="A205" s="226" t="s">
        <v>27</v>
      </c>
      <c r="B205" s="275">
        <f>B201-B187</f>
        <v>116.19047619047615</v>
      </c>
      <c r="C205" s="276">
        <f t="shared" ref="C205:J205" si="42">C201-C187</f>
        <v>132.32600732600736</v>
      </c>
      <c r="D205" s="276">
        <f t="shared" si="42"/>
        <v>125.20325203252037</v>
      </c>
      <c r="E205" s="276">
        <f t="shared" si="42"/>
        <v>143.78787878787875</v>
      </c>
      <c r="F205" s="276">
        <f t="shared" si="42"/>
        <v>103.84502923976629</v>
      </c>
      <c r="G205" s="276">
        <f t="shared" si="42"/>
        <v>80.888888888888914</v>
      </c>
      <c r="H205" s="276">
        <f t="shared" si="42"/>
        <v>127</v>
      </c>
      <c r="I205" s="277">
        <f t="shared" si="42"/>
        <v>88.064516129032199</v>
      </c>
      <c r="J205" s="306">
        <f t="shared" si="42"/>
        <v>114.75627240143376</v>
      </c>
      <c r="K205" s="307"/>
      <c r="L205" s="304"/>
      <c r="M205" s="227"/>
    </row>
    <row r="206" spans="1:13" s="401" customFormat="1" x14ac:dyDescent="0.2">
      <c r="A206" s="308" t="s">
        <v>51</v>
      </c>
      <c r="B206" s="280">
        <v>277</v>
      </c>
      <c r="C206" s="281">
        <v>527</v>
      </c>
      <c r="D206" s="281">
        <v>541</v>
      </c>
      <c r="E206" s="281">
        <v>430</v>
      </c>
      <c r="F206" s="281">
        <v>487</v>
      </c>
      <c r="G206" s="281">
        <v>583</v>
      </c>
      <c r="H206" s="281">
        <v>386</v>
      </c>
      <c r="I206" s="282">
        <v>401</v>
      </c>
      <c r="J206" s="283">
        <f>SUM(B206:I206)</f>
        <v>3632</v>
      </c>
      <c r="K206" s="309" t="s">
        <v>56</v>
      </c>
      <c r="L206" s="310">
        <f>J192-J206</f>
        <v>1</v>
      </c>
      <c r="M206" s="285">
        <f>L206/J192</f>
        <v>2.7525461051472613E-4</v>
      </c>
    </row>
    <row r="207" spans="1:13" s="401" customFormat="1" x14ac:dyDescent="0.2">
      <c r="A207" s="308" t="s">
        <v>28</v>
      </c>
      <c r="B207" s="231">
        <v>72.5</v>
      </c>
      <c r="C207" s="289">
        <v>72</v>
      </c>
      <c r="D207" s="289">
        <v>71</v>
      </c>
      <c r="E207" s="289">
        <v>69.5</v>
      </c>
      <c r="F207" s="289">
        <v>68</v>
      </c>
      <c r="G207" s="289">
        <v>67</v>
      </c>
      <c r="H207" s="289">
        <v>66.5</v>
      </c>
      <c r="I207" s="232">
        <v>66</v>
      </c>
      <c r="J207" s="235"/>
      <c r="K207" s="227" t="s">
        <v>57</v>
      </c>
      <c r="L207" s="401">
        <v>65.56</v>
      </c>
    </row>
    <row r="208" spans="1:13" s="401" customFormat="1" ht="13.5" thickBot="1" x14ac:dyDescent="0.25">
      <c r="A208" s="311" t="s">
        <v>26</v>
      </c>
      <c r="B208" s="233">
        <f>B207-B193</f>
        <v>3</v>
      </c>
      <c r="C208" s="234">
        <f t="shared" ref="C208:I208" si="43">C207-C193</f>
        <v>3.5</v>
      </c>
      <c r="D208" s="234">
        <f t="shared" si="43"/>
        <v>3.5</v>
      </c>
      <c r="E208" s="234">
        <f t="shared" si="43"/>
        <v>3.5</v>
      </c>
      <c r="F208" s="234">
        <f t="shared" si="43"/>
        <v>3.5</v>
      </c>
      <c r="G208" s="234">
        <f t="shared" si="43"/>
        <v>3.5</v>
      </c>
      <c r="H208" s="234">
        <f t="shared" si="43"/>
        <v>3.5</v>
      </c>
      <c r="I208" s="240">
        <f t="shared" si="43"/>
        <v>3.5</v>
      </c>
      <c r="J208" s="236"/>
      <c r="K208" s="401" t="s">
        <v>26</v>
      </c>
      <c r="L208" s="401">
        <f>L207-L193</f>
        <v>2.2000000000000028</v>
      </c>
    </row>
    <row r="209" spans="1:13" x14ac:dyDescent="0.2">
      <c r="E209" s="288" t="s">
        <v>66</v>
      </c>
    </row>
    <row r="210" spans="1:13" ht="13.5" thickBot="1" x14ac:dyDescent="0.25"/>
    <row r="211" spans="1:13" s="406" customFormat="1" ht="13.5" thickBot="1" x14ac:dyDescent="0.25">
      <c r="A211" s="295" t="s">
        <v>97</v>
      </c>
      <c r="B211" s="539" t="s">
        <v>50</v>
      </c>
      <c r="C211" s="540"/>
      <c r="D211" s="540"/>
      <c r="E211" s="540"/>
      <c r="F211" s="540"/>
      <c r="G211" s="540"/>
      <c r="H211" s="540"/>
      <c r="I211" s="541"/>
      <c r="J211" s="312" t="s">
        <v>0</v>
      </c>
    </row>
    <row r="212" spans="1:13" s="406" customFormat="1" x14ac:dyDescent="0.2">
      <c r="A212" s="226" t="s">
        <v>54</v>
      </c>
      <c r="B212" s="392">
        <v>1</v>
      </c>
      <c r="C212" s="393">
        <v>2</v>
      </c>
      <c r="D212" s="394">
        <v>3</v>
      </c>
      <c r="E212" s="393">
        <v>4</v>
      </c>
      <c r="F212" s="394">
        <v>5</v>
      </c>
      <c r="G212" s="250">
        <v>6</v>
      </c>
      <c r="H212" s="250">
        <v>7</v>
      </c>
      <c r="I212" s="395">
        <v>8</v>
      </c>
      <c r="J212" s="299"/>
    </row>
    <row r="213" spans="1:13" s="406" customFormat="1" x14ac:dyDescent="0.2">
      <c r="A213" s="226" t="s">
        <v>2</v>
      </c>
      <c r="B213" s="336">
        <v>1</v>
      </c>
      <c r="C213" s="337">
        <v>2</v>
      </c>
      <c r="D213" s="391">
        <v>3</v>
      </c>
      <c r="E213" s="350">
        <v>4</v>
      </c>
      <c r="F213" s="338">
        <v>5</v>
      </c>
      <c r="G213" s="396">
        <v>6</v>
      </c>
      <c r="H213" s="363">
        <v>7</v>
      </c>
      <c r="I213" s="340">
        <v>8</v>
      </c>
      <c r="J213" s="294" t="s">
        <v>0</v>
      </c>
      <c r="L213" s="300"/>
    </row>
    <row r="214" spans="1:13" s="406" customFormat="1" x14ac:dyDescent="0.2">
      <c r="A214" s="301" t="s">
        <v>3</v>
      </c>
      <c r="B214" s="253">
        <v>1685</v>
      </c>
      <c r="C214" s="254">
        <v>1685</v>
      </c>
      <c r="D214" s="254">
        <v>1685</v>
      </c>
      <c r="E214" s="254">
        <v>1685</v>
      </c>
      <c r="F214" s="254">
        <v>1685</v>
      </c>
      <c r="G214" s="364">
        <v>1685</v>
      </c>
      <c r="H214" s="364">
        <v>1685</v>
      </c>
      <c r="I214" s="255">
        <v>1685</v>
      </c>
      <c r="J214" s="302">
        <v>1685</v>
      </c>
      <c r="L214" s="300"/>
    </row>
    <row r="215" spans="1:13" s="406" customFormat="1" x14ac:dyDescent="0.2">
      <c r="A215" s="303" t="s">
        <v>6</v>
      </c>
      <c r="B215" s="258">
        <v>1694.1666666666667</v>
      </c>
      <c r="C215" s="259">
        <v>1689.2682926829268</v>
      </c>
      <c r="D215" s="259">
        <v>1710.7894736842106</v>
      </c>
      <c r="E215" s="259">
        <v>1702.8571428571429</v>
      </c>
      <c r="F215" s="341">
        <v>1684.655172413793</v>
      </c>
      <c r="G215" s="341">
        <v>1729.3333333333333</v>
      </c>
      <c r="H215" s="341">
        <v>1709.655172413793</v>
      </c>
      <c r="I215" s="260">
        <v>1794.8275862068965</v>
      </c>
      <c r="J215" s="342">
        <v>1711.541095890411</v>
      </c>
      <c r="L215" s="300"/>
    </row>
    <row r="216" spans="1:13" s="406" customFormat="1" x14ac:dyDescent="0.2">
      <c r="A216" s="226" t="s">
        <v>7</v>
      </c>
      <c r="B216" s="262">
        <v>66.666666666666671</v>
      </c>
      <c r="C216" s="263">
        <v>95.121951219512198</v>
      </c>
      <c r="D216" s="263">
        <v>92.10526315789474</v>
      </c>
      <c r="E216" s="263">
        <v>96.428571428571431</v>
      </c>
      <c r="F216" s="343">
        <v>96.551724137931032</v>
      </c>
      <c r="G216" s="343">
        <v>95.555555555555557</v>
      </c>
      <c r="H216" s="343">
        <v>96.551724137931032</v>
      </c>
      <c r="I216" s="264">
        <v>86.206896551724142</v>
      </c>
      <c r="J216" s="344">
        <v>91.095890410958901</v>
      </c>
      <c r="L216" s="300"/>
    </row>
    <row r="217" spans="1:13" s="406" customFormat="1" x14ac:dyDescent="0.2">
      <c r="A217" s="226" t="s">
        <v>8</v>
      </c>
      <c r="B217" s="266">
        <v>9.7093200177432504E-2</v>
      </c>
      <c r="C217" s="267">
        <v>4.9292529393921744E-2</v>
      </c>
      <c r="D217" s="267">
        <v>5.4063517289298674E-2</v>
      </c>
      <c r="E217" s="267">
        <v>4.8498350445620113E-2</v>
      </c>
      <c r="F217" s="345">
        <v>4.9763971551210144E-2</v>
      </c>
      <c r="G217" s="345">
        <v>5.1119767013880574E-2</v>
      </c>
      <c r="H217" s="345">
        <v>5.5965697267055629E-2</v>
      </c>
      <c r="I217" s="268">
        <v>6.3872143739895235E-2</v>
      </c>
      <c r="J217" s="346">
        <v>6.0614993737627035E-2</v>
      </c>
      <c r="L217" s="304"/>
      <c r="M217" s="305"/>
    </row>
    <row r="218" spans="1:13" s="406" customFormat="1" x14ac:dyDescent="0.2">
      <c r="A218" s="303" t="s">
        <v>1</v>
      </c>
      <c r="B218" s="270">
        <f t="shared" ref="B218:J218" si="44">B215/B214*100-100</f>
        <v>0.54401582591493991</v>
      </c>
      <c r="C218" s="271">
        <f t="shared" si="44"/>
        <v>0.25331113845264497</v>
      </c>
      <c r="D218" s="271">
        <f t="shared" si="44"/>
        <v>1.5305325628611683</v>
      </c>
      <c r="E218" s="271">
        <f t="shared" si="44"/>
        <v>1.0597710894446806</v>
      </c>
      <c r="F218" s="271">
        <f t="shared" si="44"/>
        <v>-2.0464545175485682E-2</v>
      </c>
      <c r="G218" s="271">
        <f t="shared" si="44"/>
        <v>2.631058358061324</v>
      </c>
      <c r="H218" s="271">
        <f t="shared" si="44"/>
        <v>1.46321498004707</v>
      </c>
      <c r="I218" s="272">
        <f t="shared" si="44"/>
        <v>6.5179576383914934</v>
      </c>
      <c r="J218" s="273">
        <f t="shared" si="44"/>
        <v>1.5751392219828517</v>
      </c>
      <c r="K218" s="347"/>
      <c r="L218" s="304"/>
      <c r="M218" s="227"/>
    </row>
    <row r="219" spans="1:13" s="406" customFormat="1" ht="13.5" thickBot="1" x14ac:dyDescent="0.25">
      <c r="A219" s="226" t="s">
        <v>27</v>
      </c>
      <c r="B219" s="275">
        <f>B215-B201</f>
        <v>127.02380952380963</v>
      </c>
      <c r="C219" s="276">
        <f t="shared" ref="C219:J219" si="45">C215-C201</f>
        <v>116.70419011882427</v>
      </c>
      <c r="D219" s="276">
        <f t="shared" si="45"/>
        <v>122.25288831835701</v>
      </c>
      <c r="E219" s="276">
        <f t="shared" si="45"/>
        <v>77.85714285714289</v>
      </c>
      <c r="F219" s="276">
        <f t="shared" si="45"/>
        <v>81.599616858237368</v>
      </c>
      <c r="G219" s="276">
        <f t="shared" si="45"/>
        <v>101.11111111111109</v>
      </c>
      <c r="H219" s="276">
        <f t="shared" si="45"/>
        <v>17.655172413793025</v>
      </c>
      <c r="I219" s="277">
        <f t="shared" si="45"/>
        <v>76.763070077864313</v>
      </c>
      <c r="J219" s="306">
        <f t="shared" si="45"/>
        <v>89.652207001522129</v>
      </c>
      <c r="K219" s="307"/>
      <c r="L219" s="304"/>
      <c r="M219" s="227"/>
    </row>
    <row r="220" spans="1:13" s="406" customFormat="1" x14ac:dyDescent="0.2">
      <c r="A220" s="308" t="s">
        <v>51</v>
      </c>
      <c r="B220" s="280">
        <v>276</v>
      </c>
      <c r="C220" s="281">
        <v>527</v>
      </c>
      <c r="D220" s="281">
        <v>541</v>
      </c>
      <c r="E220" s="281">
        <v>430</v>
      </c>
      <c r="F220" s="281">
        <v>487</v>
      </c>
      <c r="G220" s="281">
        <v>583</v>
      </c>
      <c r="H220" s="281">
        <v>386</v>
      </c>
      <c r="I220" s="282">
        <v>401</v>
      </c>
      <c r="J220" s="283">
        <f>SUM(B220:I220)</f>
        <v>3631</v>
      </c>
      <c r="K220" s="309" t="s">
        <v>56</v>
      </c>
      <c r="L220" s="310">
        <f>J206-J220</f>
        <v>1</v>
      </c>
      <c r="M220" s="285">
        <f>L220/J206</f>
        <v>2.7533039647577095E-4</v>
      </c>
    </row>
    <row r="221" spans="1:13" s="406" customFormat="1" x14ac:dyDescent="0.2">
      <c r="A221" s="308" t="s">
        <v>28</v>
      </c>
      <c r="B221" s="231">
        <v>77</v>
      </c>
      <c r="C221" s="289">
        <v>76.5</v>
      </c>
      <c r="D221" s="289">
        <v>75.5</v>
      </c>
      <c r="E221" s="289">
        <v>74.5</v>
      </c>
      <c r="F221" s="289">
        <v>73</v>
      </c>
      <c r="G221" s="289">
        <v>72</v>
      </c>
      <c r="H221" s="289">
        <v>71.5</v>
      </c>
      <c r="I221" s="232">
        <v>71</v>
      </c>
      <c r="J221" s="235"/>
      <c r="K221" s="227" t="s">
        <v>57</v>
      </c>
      <c r="L221" s="406">
        <v>69.02</v>
      </c>
    </row>
    <row r="222" spans="1:13" s="406" customFormat="1" ht="13.5" thickBot="1" x14ac:dyDescent="0.25">
      <c r="A222" s="311" t="s">
        <v>26</v>
      </c>
      <c r="B222" s="233">
        <f>B221-B207</f>
        <v>4.5</v>
      </c>
      <c r="C222" s="234">
        <f t="shared" ref="C222:I222" si="46">C221-C207</f>
        <v>4.5</v>
      </c>
      <c r="D222" s="234">
        <f t="shared" si="46"/>
        <v>4.5</v>
      </c>
      <c r="E222" s="234">
        <f t="shared" si="46"/>
        <v>5</v>
      </c>
      <c r="F222" s="234">
        <f t="shared" si="46"/>
        <v>5</v>
      </c>
      <c r="G222" s="234">
        <f t="shared" si="46"/>
        <v>5</v>
      </c>
      <c r="H222" s="234">
        <f t="shared" si="46"/>
        <v>5</v>
      </c>
      <c r="I222" s="240">
        <f t="shared" si="46"/>
        <v>5</v>
      </c>
      <c r="J222" s="236"/>
      <c r="K222" s="406" t="s">
        <v>26</v>
      </c>
      <c r="L222" s="406">
        <f>L221-L207</f>
        <v>3.4599999999999937</v>
      </c>
    </row>
    <row r="223" spans="1:13" x14ac:dyDescent="0.2">
      <c r="C223" s="407"/>
      <c r="D223" s="407"/>
      <c r="E223" s="407"/>
      <c r="F223" s="407"/>
      <c r="G223" s="407"/>
      <c r="H223" s="407" t="s">
        <v>66</v>
      </c>
      <c r="I223" s="407"/>
    </row>
    <row r="225" spans="1:11" s="410" customFormat="1" ht="13.5" thickBot="1" x14ac:dyDescent="0.25">
      <c r="B225" s="410">
        <v>77</v>
      </c>
      <c r="C225" s="410">
        <v>75.5</v>
      </c>
      <c r="D225" s="410">
        <v>74.5</v>
      </c>
      <c r="E225" s="410">
        <v>73.5</v>
      </c>
      <c r="F225" s="410">
        <v>72.5</v>
      </c>
      <c r="G225" s="410">
        <v>71.5</v>
      </c>
    </row>
    <row r="226" spans="1:11" s="410" customFormat="1" ht="13.5" thickBot="1" x14ac:dyDescent="0.25">
      <c r="A226" s="295" t="s">
        <v>100</v>
      </c>
      <c r="B226" s="539" t="s">
        <v>50</v>
      </c>
      <c r="C226" s="540"/>
      <c r="D226" s="540"/>
      <c r="E226" s="540"/>
      <c r="F226" s="540"/>
      <c r="G226" s="541"/>
      <c r="H226" s="312" t="s">
        <v>0</v>
      </c>
    </row>
    <row r="227" spans="1:11" s="410" customFormat="1" x14ac:dyDescent="0.2">
      <c r="A227" s="226" t="s">
        <v>54</v>
      </c>
      <c r="B227" s="392">
        <v>1</v>
      </c>
      <c r="C227" s="393">
        <v>2</v>
      </c>
      <c r="D227" s="394">
        <v>3</v>
      </c>
      <c r="E227" s="393">
        <v>4</v>
      </c>
      <c r="F227" s="394">
        <v>5</v>
      </c>
      <c r="G227" s="250">
        <v>6</v>
      </c>
      <c r="H227" s="299"/>
    </row>
    <row r="228" spans="1:11" s="410" customFormat="1" x14ac:dyDescent="0.2">
      <c r="A228" s="226" t="s">
        <v>2</v>
      </c>
      <c r="B228" s="336">
        <v>1</v>
      </c>
      <c r="C228" s="337">
        <v>2</v>
      </c>
      <c r="D228" s="391">
        <v>3</v>
      </c>
      <c r="E228" s="350">
        <v>4</v>
      </c>
      <c r="F228" s="338">
        <v>5</v>
      </c>
      <c r="G228" s="396">
        <v>6</v>
      </c>
      <c r="H228" s="294" t="s">
        <v>0</v>
      </c>
      <c r="J228" s="300"/>
    </row>
    <row r="229" spans="1:11" s="410" customFormat="1" x14ac:dyDescent="0.2">
      <c r="A229" s="301" t="s">
        <v>3</v>
      </c>
      <c r="B229" s="253">
        <v>1800</v>
      </c>
      <c r="C229" s="254">
        <v>1800</v>
      </c>
      <c r="D229" s="254">
        <v>1800</v>
      </c>
      <c r="E229" s="254">
        <v>1800</v>
      </c>
      <c r="F229" s="254">
        <v>1800</v>
      </c>
      <c r="G229" s="364">
        <v>1800</v>
      </c>
      <c r="H229" s="302">
        <v>1800</v>
      </c>
      <c r="J229" s="300"/>
    </row>
    <row r="230" spans="1:11" s="410" customFormat="1" x14ac:dyDescent="0.2">
      <c r="A230" s="303" t="s">
        <v>6</v>
      </c>
      <c r="B230" s="258">
        <v>1728.3333333333333</v>
      </c>
      <c r="C230" s="259">
        <v>1751.7142857142858</v>
      </c>
      <c r="D230" s="259">
        <v>1767.9411764705883</v>
      </c>
      <c r="E230" s="259">
        <v>1820.8333333333333</v>
      </c>
      <c r="F230" s="341">
        <v>1855</v>
      </c>
      <c r="G230" s="341">
        <v>1941.8181818181818</v>
      </c>
      <c r="H230" s="342">
        <v>1828.0859375</v>
      </c>
      <c r="J230" s="300"/>
    </row>
    <row r="231" spans="1:11" s="410" customFormat="1" x14ac:dyDescent="0.2">
      <c r="A231" s="226" t="s">
        <v>7</v>
      </c>
      <c r="B231" s="262">
        <v>100</v>
      </c>
      <c r="C231" s="263">
        <v>100</v>
      </c>
      <c r="D231" s="263">
        <v>100</v>
      </c>
      <c r="E231" s="263">
        <v>100</v>
      </c>
      <c r="F231" s="343">
        <v>100</v>
      </c>
      <c r="G231" s="343">
        <v>92.727272727272734</v>
      </c>
      <c r="H231" s="344">
        <v>94.921875</v>
      </c>
      <c r="J231" s="300"/>
    </row>
    <row r="232" spans="1:11" s="410" customFormat="1" x14ac:dyDescent="0.2">
      <c r="A232" s="226" t="s">
        <v>8</v>
      </c>
      <c r="B232" s="266">
        <v>3.6770831176349335E-2</v>
      </c>
      <c r="C232" s="267">
        <v>3.16374277767534E-2</v>
      </c>
      <c r="D232" s="267">
        <v>2.9734094562300778E-2</v>
      </c>
      <c r="E232" s="267">
        <v>3.0219122015184653E-2</v>
      </c>
      <c r="F232" s="345">
        <v>3.2025223577037944E-2</v>
      </c>
      <c r="G232" s="345">
        <v>4.7535674363776009E-2</v>
      </c>
      <c r="H232" s="346">
        <v>5.3331866104536656E-2</v>
      </c>
      <c r="J232" s="304"/>
      <c r="K232" s="305"/>
    </row>
    <row r="233" spans="1:11" s="410" customFormat="1" x14ac:dyDescent="0.2">
      <c r="A233" s="303" t="s">
        <v>1</v>
      </c>
      <c r="B233" s="270">
        <f t="shared" ref="B233:H233" si="47">B230/B229*100-100</f>
        <v>-3.981481481481481</v>
      </c>
      <c r="C233" s="271">
        <f t="shared" si="47"/>
        <v>-2.6825396825396695</v>
      </c>
      <c r="D233" s="271">
        <f t="shared" si="47"/>
        <v>-1.7810457516339824</v>
      </c>
      <c r="E233" s="271">
        <f t="shared" si="47"/>
        <v>1.1574074074073906</v>
      </c>
      <c r="F233" s="271">
        <f t="shared" si="47"/>
        <v>3.0555555555555429</v>
      </c>
      <c r="G233" s="271">
        <f t="shared" si="47"/>
        <v>7.8787878787878896</v>
      </c>
      <c r="H233" s="273">
        <f t="shared" si="47"/>
        <v>1.5603298611111143</v>
      </c>
      <c r="I233" s="347"/>
      <c r="J233" s="304"/>
      <c r="K233" s="227"/>
    </row>
    <row r="234" spans="1:11" s="410" customFormat="1" ht="13.5" thickBot="1" x14ac:dyDescent="0.25">
      <c r="A234" s="226" t="s">
        <v>27</v>
      </c>
      <c r="B234" s="275">
        <f>B230-B215</f>
        <v>34.166666666666515</v>
      </c>
      <c r="C234" s="276">
        <f t="shared" ref="C234:G234" si="48">C230-C215</f>
        <v>62.445993031358967</v>
      </c>
      <c r="D234" s="276">
        <f t="shared" si="48"/>
        <v>57.151702786377655</v>
      </c>
      <c r="E234" s="276">
        <f t="shared" si="48"/>
        <v>117.97619047619037</v>
      </c>
      <c r="F234" s="276">
        <f t="shared" si="48"/>
        <v>170.34482758620697</v>
      </c>
      <c r="G234" s="276">
        <f t="shared" si="48"/>
        <v>212.4848484848485</v>
      </c>
      <c r="H234" s="306">
        <f>H230-J215</f>
        <v>116.54484160958896</v>
      </c>
      <c r="I234" s="307"/>
      <c r="J234" s="304"/>
      <c r="K234" s="227"/>
    </row>
    <row r="235" spans="1:11" s="410" customFormat="1" x14ac:dyDescent="0.2">
      <c r="A235" s="308" t="s">
        <v>51</v>
      </c>
      <c r="B235" s="280">
        <v>274</v>
      </c>
      <c r="C235" s="281">
        <v>456</v>
      </c>
      <c r="D235" s="281">
        <v>587</v>
      </c>
      <c r="E235" s="281">
        <v>798</v>
      </c>
      <c r="F235" s="281">
        <v>636</v>
      </c>
      <c r="G235" s="281">
        <v>877</v>
      </c>
      <c r="H235" s="283">
        <f>SUM(B235:G235)</f>
        <v>3628</v>
      </c>
      <c r="I235" s="309" t="s">
        <v>56</v>
      </c>
      <c r="J235" s="310">
        <f>J220-H235</f>
        <v>3</v>
      </c>
      <c r="K235" s="285">
        <f>J235/J220</f>
        <v>8.262186725419994E-4</v>
      </c>
    </row>
    <row r="236" spans="1:11" s="410" customFormat="1" x14ac:dyDescent="0.2">
      <c r="A236" s="308" t="s">
        <v>28</v>
      </c>
      <c r="B236" s="231">
        <v>83.5</v>
      </c>
      <c r="C236" s="289">
        <v>81.5</v>
      </c>
      <c r="D236" s="289">
        <v>80.5</v>
      </c>
      <c r="E236" s="289">
        <v>79.5</v>
      </c>
      <c r="F236" s="289">
        <v>78.5</v>
      </c>
      <c r="G236" s="289">
        <v>77</v>
      </c>
      <c r="H236" s="235"/>
      <c r="I236" s="227" t="s">
        <v>57</v>
      </c>
      <c r="J236" s="410">
        <v>73.89</v>
      </c>
    </row>
    <row r="237" spans="1:11" s="410" customFormat="1" ht="13.5" thickBot="1" x14ac:dyDescent="0.25">
      <c r="A237" s="311" t="s">
        <v>26</v>
      </c>
      <c r="B237" s="233">
        <f>B236-B225</f>
        <v>6.5</v>
      </c>
      <c r="C237" s="234">
        <f t="shared" ref="C237:G237" si="49">C236-C225</f>
        <v>6</v>
      </c>
      <c r="D237" s="234">
        <f t="shared" si="49"/>
        <v>6</v>
      </c>
      <c r="E237" s="234">
        <f t="shared" si="49"/>
        <v>6</v>
      </c>
      <c r="F237" s="234">
        <f t="shared" si="49"/>
        <v>6</v>
      </c>
      <c r="G237" s="234">
        <f t="shared" si="49"/>
        <v>5.5</v>
      </c>
      <c r="H237" s="236"/>
      <c r="I237" s="410" t="s">
        <v>26</v>
      </c>
      <c r="J237" s="410">
        <f>J236-L221</f>
        <v>4.8700000000000045</v>
      </c>
    </row>
    <row r="238" spans="1:11" x14ac:dyDescent="0.2">
      <c r="G238" s="288">
        <v>77</v>
      </c>
    </row>
    <row r="239" spans="1:11" ht="13.5" thickBot="1" x14ac:dyDescent="0.25"/>
    <row r="240" spans="1:11" ht="13.5" thickBot="1" x14ac:dyDescent="0.25">
      <c r="A240" s="295" t="s">
        <v>102</v>
      </c>
      <c r="B240" s="539" t="s">
        <v>50</v>
      </c>
      <c r="C240" s="540"/>
      <c r="D240" s="540"/>
      <c r="E240" s="540"/>
      <c r="F240" s="540"/>
      <c r="G240" s="541"/>
      <c r="H240" s="312" t="s">
        <v>0</v>
      </c>
      <c r="I240" s="414"/>
      <c r="J240" s="414"/>
      <c r="K240" s="414"/>
    </row>
    <row r="241" spans="1:11" x14ac:dyDescent="0.2">
      <c r="A241" s="226" t="s">
        <v>54</v>
      </c>
      <c r="B241" s="392">
        <v>1</v>
      </c>
      <c r="C241" s="393">
        <v>2</v>
      </c>
      <c r="D241" s="394">
        <v>3</v>
      </c>
      <c r="E241" s="393">
        <v>4</v>
      </c>
      <c r="F241" s="394">
        <v>5</v>
      </c>
      <c r="G241" s="250">
        <v>6</v>
      </c>
      <c r="H241" s="299"/>
      <c r="I241" s="414"/>
      <c r="J241" s="414"/>
      <c r="K241" s="414"/>
    </row>
    <row r="242" spans="1:11" x14ac:dyDescent="0.2">
      <c r="A242" s="226" t="s">
        <v>2</v>
      </c>
      <c r="B242" s="336">
        <v>1</v>
      </c>
      <c r="C242" s="337">
        <v>2</v>
      </c>
      <c r="D242" s="391">
        <v>3</v>
      </c>
      <c r="E242" s="350">
        <v>4</v>
      </c>
      <c r="F242" s="338">
        <v>5</v>
      </c>
      <c r="G242" s="396">
        <v>6</v>
      </c>
      <c r="H242" s="294" t="s">
        <v>0</v>
      </c>
      <c r="I242" s="414"/>
      <c r="J242" s="300"/>
      <c r="K242" s="414"/>
    </row>
    <row r="243" spans="1:11" x14ac:dyDescent="0.2">
      <c r="A243" s="301" t="s">
        <v>3</v>
      </c>
      <c r="B243" s="253">
        <v>1925</v>
      </c>
      <c r="C243" s="254">
        <v>1925</v>
      </c>
      <c r="D243" s="254">
        <v>1925</v>
      </c>
      <c r="E243" s="254">
        <v>1925</v>
      </c>
      <c r="F243" s="254">
        <v>1925</v>
      </c>
      <c r="G243" s="364">
        <v>1925</v>
      </c>
      <c r="H243" s="302">
        <v>1925</v>
      </c>
      <c r="I243" s="414"/>
      <c r="J243" s="300"/>
      <c r="K243" s="414"/>
    </row>
    <row r="244" spans="1:11" x14ac:dyDescent="0.2">
      <c r="A244" s="303" t="s">
        <v>6</v>
      </c>
      <c r="B244" s="258">
        <v>1838.6486486486488</v>
      </c>
      <c r="C244" s="259">
        <v>1870</v>
      </c>
      <c r="D244" s="259">
        <v>1928.7012987012988</v>
      </c>
      <c r="E244" s="259">
        <v>1991.1627906976744</v>
      </c>
      <c r="F244" s="341">
        <v>1975.1428571428571</v>
      </c>
      <c r="G244" s="341">
        <v>2049.4949494949497</v>
      </c>
      <c r="H244" s="342">
        <v>1963.0861244019138</v>
      </c>
      <c r="I244" s="414"/>
      <c r="J244" s="300"/>
      <c r="K244" s="414"/>
    </row>
    <row r="245" spans="1:11" x14ac:dyDescent="0.2">
      <c r="A245" s="226" t="s">
        <v>7</v>
      </c>
      <c r="B245" s="262">
        <v>91.891891891891888</v>
      </c>
      <c r="C245" s="263">
        <v>100</v>
      </c>
      <c r="D245" s="263">
        <v>96.103896103896105</v>
      </c>
      <c r="E245" s="263">
        <v>98.837209302325576</v>
      </c>
      <c r="F245" s="343">
        <v>94.285714285714292</v>
      </c>
      <c r="G245" s="343">
        <v>96.969696969696969</v>
      </c>
      <c r="H245" s="344">
        <v>92.344497607655498</v>
      </c>
      <c r="I245" s="414"/>
      <c r="J245" s="300"/>
      <c r="K245" s="414"/>
    </row>
    <row r="246" spans="1:11" x14ac:dyDescent="0.2">
      <c r="A246" s="226" t="s">
        <v>8</v>
      </c>
      <c r="B246" s="266">
        <v>5.7644132199592898E-2</v>
      </c>
      <c r="C246" s="267">
        <v>3.6493723185626242E-2</v>
      </c>
      <c r="D246" s="267">
        <v>4.5671761641492357E-2</v>
      </c>
      <c r="E246" s="267">
        <v>4.464753029213471E-2</v>
      </c>
      <c r="F246" s="345">
        <v>4.8401311526469856E-2</v>
      </c>
      <c r="G246" s="345">
        <v>4.3211487673870244E-2</v>
      </c>
      <c r="H246" s="346">
        <v>5.7050450170794749E-2</v>
      </c>
      <c r="I246" s="414"/>
      <c r="J246" s="304"/>
      <c r="K246" s="305"/>
    </row>
    <row r="247" spans="1:11" x14ac:dyDescent="0.2">
      <c r="A247" s="303" t="s">
        <v>1</v>
      </c>
      <c r="B247" s="270">
        <f t="shared" ref="B247:H247" si="50">B244/B243*100-100</f>
        <v>-4.4857844857844782</v>
      </c>
      <c r="C247" s="271">
        <f t="shared" si="50"/>
        <v>-2.8571428571428612</v>
      </c>
      <c r="D247" s="271">
        <f t="shared" si="50"/>
        <v>0.19227525721032634</v>
      </c>
      <c r="E247" s="271">
        <f t="shared" si="50"/>
        <v>3.4370280881908855</v>
      </c>
      <c r="F247" s="271">
        <f t="shared" si="50"/>
        <v>2.6048237476808964</v>
      </c>
      <c r="G247" s="271">
        <f t="shared" si="50"/>
        <v>6.4672701036337514</v>
      </c>
      <c r="H247" s="273">
        <f t="shared" si="50"/>
        <v>1.9784999689305778</v>
      </c>
      <c r="I247" s="347"/>
      <c r="J247" s="304"/>
      <c r="K247" s="227"/>
    </row>
    <row r="248" spans="1:11" ht="13.5" thickBot="1" x14ac:dyDescent="0.25">
      <c r="A248" s="226" t="s">
        <v>27</v>
      </c>
      <c r="B248" s="275">
        <f>B244-B230</f>
        <v>110.3153153153155</v>
      </c>
      <c r="C248" s="276">
        <f t="shared" ref="C248:H248" si="51">C244-C230</f>
        <v>118.28571428571422</v>
      </c>
      <c r="D248" s="276">
        <f t="shared" si="51"/>
        <v>160.76012223071052</v>
      </c>
      <c r="E248" s="276">
        <f t="shared" si="51"/>
        <v>170.32945736434112</v>
      </c>
      <c r="F248" s="276">
        <f t="shared" si="51"/>
        <v>120.14285714285711</v>
      </c>
      <c r="G248" s="276">
        <f t="shared" si="51"/>
        <v>107.67676767676789</v>
      </c>
      <c r="H248" s="306">
        <f t="shared" si="51"/>
        <v>135.00018690191382</v>
      </c>
      <c r="I248" s="307"/>
      <c r="J248" s="304"/>
      <c r="K248" s="227"/>
    </row>
    <row r="249" spans="1:11" x14ac:dyDescent="0.2">
      <c r="A249" s="308" t="s">
        <v>51</v>
      </c>
      <c r="B249" s="280">
        <v>274</v>
      </c>
      <c r="C249" s="281">
        <v>456</v>
      </c>
      <c r="D249" s="281">
        <v>587</v>
      </c>
      <c r="E249" s="281">
        <v>798</v>
      </c>
      <c r="F249" s="281">
        <v>636</v>
      </c>
      <c r="G249" s="281">
        <v>877</v>
      </c>
      <c r="H249" s="283">
        <f>SUM(B249:G249)</f>
        <v>3628</v>
      </c>
      <c r="I249" s="309" t="s">
        <v>56</v>
      </c>
      <c r="J249" s="310">
        <f>H235-H249</f>
        <v>0</v>
      </c>
      <c r="K249" s="285">
        <f>J249/H235</f>
        <v>0</v>
      </c>
    </row>
    <row r="250" spans="1:11" x14ac:dyDescent="0.2">
      <c r="A250" s="308" t="s">
        <v>28</v>
      </c>
      <c r="B250" s="231">
        <v>90.5</v>
      </c>
      <c r="C250" s="289">
        <v>88.5</v>
      </c>
      <c r="D250" s="289">
        <v>87</v>
      </c>
      <c r="E250" s="289">
        <v>85.5</v>
      </c>
      <c r="F250" s="289">
        <v>85</v>
      </c>
      <c r="G250" s="289">
        <v>83.5</v>
      </c>
      <c r="H250" s="235"/>
      <c r="I250" s="227" t="s">
        <v>57</v>
      </c>
      <c r="J250" s="414">
        <v>79.44</v>
      </c>
      <c r="K250" s="414"/>
    </row>
    <row r="251" spans="1:11" ht="13.5" thickBot="1" x14ac:dyDescent="0.25">
      <c r="A251" s="311" t="s">
        <v>26</v>
      </c>
      <c r="B251" s="233">
        <f>B250-B236</f>
        <v>7</v>
      </c>
      <c r="C251" s="234">
        <f t="shared" ref="C251:G251" si="52">C250-C236</f>
        <v>7</v>
      </c>
      <c r="D251" s="234">
        <f t="shared" si="52"/>
        <v>6.5</v>
      </c>
      <c r="E251" s="234">
        <f t="shared" si="52"/>
        <v>6</v>
      </c>
      <c r="F251" s="234">
        <f t="shared" si="52"/>
        <v>6.5</v>
      </c>
      <c r="G251" s="234">
        <f t="shared" si="52"/>
        <v>6.5</v>
      </c>
      <c r="H251" s="236"/>
      <c r="I251" s="414" t="s">
        <v>26</v>
      </c>
      <c r="J251" s="414">
        <f>J250-J236</f>
        <v>5.5499999999999972</v>
      </c>
      <c r="K251" s="414"/>
    </row>
    <row r="252" spans="1:11" x14ac:dyDescent="0.2">
      <c r="C252" s="414"/>
      <c r="D252" s="414"/>
      <c r="E252" s="414" t="s">
        <v>66</v>
      </c>
      <c r="F252" s="414" t="s">
        <v>66</v>
      </c>
      <c r="G252" s="414"/>
    </row>
    <row r="253" spans="1:11" ht="13.5" thickBot="1" x14ac:dyDescent="0.25"/>
    <row r="254" spans="1:11" s="415" customFormat="1" ht="13.5" thickBot="1" x14ac:dyDescent="0.25">
      <c r="A254" s="295" t="s">
        <v>104</v>
      </c>
      <c r="B254" s="539" t="s">
        <v>50</v>
      </c>
      <c r="C254" s="540"/>
      <c r="D254" s="540"/>
      <c r="E254" s="540"/>
      <c r="F254" s="540"/>
      <c r="G254" s="541"/>
      <c r="H254" s="312" t="s">
        <v>0</v>
      </c>
    </row>
    <row r="255" spans="1:11" s="415" customFormat="1" x14ac:dyDescent="0.2">
      <c r="A255" s="226" t="s">
        <v>54</v>
      </c>
      <c r="B255" s="392">
        <v>1</v>
      </c>
      <c r="C255" s="393">
        <v>2</v>
      </c>
      <c r="D255" s="394">
        <v>3</v>
      </c>
      <c r="E255" s="393">
        <v>4</v>
      </c>
      <c r="F255" s="394">
        <v>5</v>
      </c>
      <c r="G255" s="250">
        <v>6</v>
      </c>
      <c r="H255" s="299"/>
    </row>
    <row r="256" spans="1:11" s="415" customFormat="1" x14ac:dyDescent="0.2">
      <c r="A256" s="226" t="s">
        <v>2</v>
      </c>
      <c r="B256" s="336">
        <v>1</v>
      </c>
      <c r="C256" s="337">
        <v>2</v>
      </c>
      <c r="D256" s="391">
        <v>3</v>
      </c>
      <c r="E256" s="350">
        <v>4</v>
      </c>
      <c r="F256" s="338">
        <v>5</v>
      </c>
      <c r="G256" s="396">
        <v>6</v>
      </c>
      <c r="H256" s="294" t="s">
        <v>0</v>
      </c>
      <c r="J256" s="300"/>
    </row>
    <row r="257" spans="1:11" s="415" customFormat="1" x14ac:dyDescent="0.2">
      <c r="A257" s="301" t="s">
        <v>3</v>
      </c>
      <c r="B257" s="253">
        <v>2070</v>
      </c>
      <c r="C257" s="254">
        <v>2070</v>
      </c>
      <c r="D257" s="254">
        <v>2070</v>
      </c>
      <c r="E257" s="254">
        <v>2070</v>
      </c>
      <c r="F257" s="254">
        <v>2070</v>
      </c>
      <c r="G257" s="364">
        <v>2070</v>
      </c>
      <c r="H257" s="302">
        <v>2070</v>
      </c>
      <c r="J257" s="300"/>
    </row>
    <row r="258" spans="1:11" s="415" customFormat="1" x14ac:dyDescent="0.2">
      <c r="A258" s="303" t="s">
        <v>6</v>
      </c>
      <c r="B258" s="258">
        <v>2038</v>
      </c>
      <c r="C258" s="259">
        <v>2063.8235294117649</v>
      </c>
      <c r="D258" s="259">
        <v>2092.5</v>
      </c>
      <c r="E258" s="259">
        <v>2122.8333333333335</v>
      </c>
      <c r="F258" s="341">
        <v>2120.5128205128203</v>
      </c>
      <c r="G258" s="341">
        <v>2206.5151515151515</v>
      </c>
      <c r="H258" s="342">
        <v>2124.3346007604564</v>
      </c>
      <c r="J258" s="300"/>
    </row>
    <row r="259" spans="1:11" s="415" customFormat="1" x14ac:dyDescent="0.2">
      <c r="A259" s="226" t="s">
        <v>7</v>
      </c>
      <c r="B259" s="262">
        <v>85</v>
      </c>
      <c r="C259" s="263">
        <v>97.058823529411768</v>
      </c>
      <c r="D259" s="263">
        <v>100</v>
      </c>
      <c r="E259" s="263">
        <v>98.333333333333329</v>
      </c>
      <c r="F259" s="343">
        <v>94.871794871794876</v>
      </c>
      <c r="G259" s="343">
        <v>87.878787878787875</v>
      </c>
      <c r="H259" s="344">
        <v>93.155893536121667</v>
      </c>
      <c r="J259" s="300"/>
    </row>
    <row r="260" spans="1:11" s="415" customFormat="1" x14ac:dyDescent="0.2">
      <c r="A260" s="226" t="s">
        <v>8</v>
      </c>
      <c r="B260" s="266">
        <v>7.2307898016834724E-2</v>
      </c>
      <c r="C260" s="267">
        <v>4.6296791673708433E-2</v>
      </c>
      <c r="D260" s="267">
        <v>3.0973376560922247E-2</v>
      </c>
      <c r="E260" s="267">
        <v>4.4349643046413735E-2</v>
      </c>
      <c r="F260" s="345">
        <v>5.408553562956691E-2</v>
      </c>
      <c r="G260" s="345">
        <v>6.5168762313844844E-2</v>
      </c>
      <c r="H260" s="346">
        <v>5.8801013536779419E-2</v>
      </c>
      <c r="J260" s="304"/>
      <c r="K260" s="305"/>
    </row>
    <row r="261" spans="1:11" s="415" customFormat="1" x14ac:dyDescent="0.2">
      <c r="A261" s="303" t="s">
        <v>1</v>
      </c>
      <c r="B261" s="270">
        <f t="shared" ref="B261:H261" si="53">B258/B257*100-100</f>
        <v>-1.5458937198067702</v>
      </c>
      <c r="C261" s="271">
        <f t="shared" si="53"/>
        <v>-0.29838022165387201</v>
      </c>
      <c r="D261" s="271">
        <f t="shared" si="53"/>
        <v>1.0869565217391397</v>
      </c>
      <c r="E261" s="271">
        <f t="shared" si="53"/>
        <v>2.5523349436392948</v>
      </c>
      <c r="F261" s="271">
        <f t="shared" si="53"/>
        <v>2.440232875015468</v>
      </c>
      <c r="G261" s="271">
        <f t="shared" si="53"/>
        <v>6.594934855804425</v>
      </c>
      <c r="H261" s="273">
        <f t="shared" si="53"/>
        <v>2.6248599401186681</v>
      </c>
      <c r="I261" s="347"/>
      <c r="J261" s="304"/>
      <c r="K261" s="227"/>
    </row>
    <row r="262" spans="1:11" s="415" customFormat="1" ht="13.5" thickBot="1" x14ac:dyDescent="0.25">
      <c r="A262" s="226" t="s">
        <v>27</v>
      </c>
      <c r="B262" s="275">
        <f>B258-B244</f>
        <v>199.35135135135124</v>
      </c>
      <c r="C262" s="276">
        <f t="shared" ref="C262:H262" si="54">C258-C244</f>
        <v>193.82352941176487</v>
      </c>
      <c r="D262" s="276">
        <f t="shared" si="54"/>
        <v>163.79870129870119</v>
      </c>
      <c r="E262" s="276">
        <f t="shared" si="54"/>
        <v>131.6705426356591</v>
      </c>
      <c r="F262" s="276">
        <f t="shared" si="54"/>
        <v>145.36996336996322</v>
      </c>
      <c r="G262" s="276">
        <f t="shared" si="54"/>
        <v>157.02020202020185</v>
      </c>
      <c r="H262" s="306">
        <f t="shared" si="54"/>
        <v>161.24847635854258</v>
      </c>
      <c r="I262" s="307"/>
      <c r="J262" s="304"/>
      <c r="K262" s="227"/>
    </row>
    <row r="263" spans="1:11" s="415" customFormat="1" x14ac:dyDescent="0.2">
      <c r="A263" s="308" t="s">
        <v>51</v>
      </c>
      <c r="B263" s="280">
        <v>274</v>
      </c>
      <c r="C263" s="281">
        <v>456</v>
      </c>
      <c r="D263" s="281">
        <v>586</v>
      </c>
      <c r="E263" s="281">
        <v>798</v>
      </c>
      <c r="F263" s="281">
        <v>635</v>
      </c>
      <c r="G263" s="281">
        <v>877</v>
      </c>
      <c r="H263" s="283">
        <f>SUM(B263:G263)</f>
        <v>3626</v>
      </c>
      <c r="I263" s="309" t="s">
        <v>56</v>
      </c>
      <c r="J263" s="310">
        <f>H249-H263</f>
        <v>2</v>
      </c>
      <c r="K263" s="285">
        <f>J263/H249</f>
        <v>5.5126791620727675E-4</v>
      </c>
    </row>
    <row r="264" spans="1:11" s="415" customFormat="1" x14ac:dyDescent="0.2">
      <c r="A264" s="308" t="s">
        <v>28</v>
      </c>
      <c r="B264" s="231">
        <v>96.5</v>
      </c>
      <c r="C264" s="289">
        <v>94.5</v>
      </c>
      <c r="D264" s="289">
        <v>93</v>
      </c>
      <c r="E264" s="289">
        <v>92</v>
      </c>
      <c r="F264" s="289">
        <v>91.5</v>
      </c>
      <c r="G264" s="289">
        <v>90</v>
      </c>
      <c r="H264" s="235"/>
      <c r="I264" s="227" t="s">
        <v>57</v>
      </c>
      <c r="J264" s="415">
        <v>85.99</v>
      </c>
    </row>
    <row r="265" spans="1:11" s="415" customFormat="1" ht="13.5" thickBot="1" x14ac:dyDescent="0.25">
      <c r="A265" s="311" t="s">
        <v>26</v>
      </c>
      <c r="B265" s="233">
        <f>B264-B250</f>
        <v>6</v>
      </c>
      <c r="C265" s="234">
        <f t="shared" ref="C265:G265" si="55">C264-C250</f>
        <v>6</v>
      </c>
      <c r="D265" s="234">
        <f t="shared" si="55"/>
        <v>6</v>
      </c>
      <c r="E265" s="234">
        <f t="shared" si="55"/>
        <v>6.5</v>
      </c>
      <c r="F265" s="234">
        <f t="shared" si="55"/>
        <v>6.5</v>
      </c>
      <c r="G265" s="234">
        <f t="shared" si="55"/>
        <v>6.5</v>
      </c>
      <c r="H265" s="236"/>
      <c r="I265" s="415" t="s">
        <v>26</v>
      </c>
      <c r="J265" s="415">
        <f>J264-J250</f>
        <v>6.5499999999999972</v>
      </c>
    </row>
    <row r="266" spans="1:11" x14ac:dyDescent="0.2">
      <c r="C266" s="416"/>
      <c r="D266" s="416"/>
      <c r="E266" s="416"/>
      <c r="F266" s="416"/>
      <c r="G266" s="416"/>
    </row>
    <row r="267" spans="1:11" ht="13.5" thickBot="1" x14ac:dyDescent="0.25"/>
    <row r="268" spans="1:11" s="417" customFormat="1" ht="13.5" thickBot="1" x14ac:dyDescent="0.25">
      <c r="A268" s="295" t="s">
        <v>105</v>
      </c>
      <c r="B268" s="539" t="s">
        <v>50</v>
      </c>
      <c r="C268" s="540"/>
      <c r="D268" s="540"/>
      <c r="E268" s="540"/>
      <c r="F268" s="540"/>
      <c r="G268" s="541"/>
      <c r="H268" s="312" t="s">
        <v>0</v>
      </c>
    </row>
    <row r="269" spans="1:11" s="417" customFormat="1" x14ac:dyDescent="0.2">
      <c r="A269" s="226" t="s">
        <v>54</v>
      </c>
      <c r="B269" s="392">
        <v>1</v>
      </c>
      <c r="C269" s="393">
        <v>2</v>
      </c>
      <c r="D269" s="394">
        <v>3</v>
      </c>
      <c r="E269" s="393">
        <v>4</v>
      </c>
      <c r="F269" s="394">
        <v>5</v>
      </c>
      <c r="G269" s="250">
        <v>6</v>
      </c>
      <c r="H269" s="299"/>
    </row>
    <row r="270" spans="1:11" s="417" customFormat="1" x14ac:dyDescent="0.2">
      <c r="A270" s="226" t="s">
        <v>2</v>
      </c>
      <c r="B270" s="336">
        <v>1</v>
      </c>
      <c r="C270" s="337">
        <v>2</v>
      </c>
      <c r="D270" s="391">
        <v>3</v>
      </c>
      <c r="E270" s="350">
        <v>4</v>
      </c>
      <c r="F270" s="338">
        <v>5</v>
      </c>
      <c r="G270" s="396">
        <v>6</v>
      </c>
      <c r="H270" s="294" t="s">
        <v>0</v>
      </c>
      <c r="J270" s="300"/>
    </row>
    <row r="271" spans="1:11" s="417" customFormat="1" x14ac:dyDescent="0.2">
      <c r="A271" s="301" t="s">
        <v>3</v>
      </c>
      <c r="B271" s="253">
        <v>2220</v>
      </c>
      <c r="C271" s="254">
        <v>2220</v>
      </c>
      <c r="D271" s="254">
        <v>2220</v>
      </c>
      <c r="E271" s="254">
        <v>2220</v>
      </c>
      <c r="F271" s="254">
        <v>2220</v>
      </c>
      <c r="G271" s="364">
        <v>2220</v>
      </c>
      <c r="H271" s="302">
        <v>2220</v>
      </c>
      <c r="J271" s="300"/>
    </row>
    <row r="272" spans="1:11" s="417" customFormat="1" x14ac:dyDescent="0.2">
      <c r="A272" s="303" t="s">
        <v>6</v>
      </c>
      <c r="B272" s="258">
        <v>2233.6842105263158</v>
      </c>
      <c r="C272" s="259">
        <v>2279.7142857142858</v>
      </c>
      <c r="D272" s="259">
        <v>2312.0930232558139</v>
      </c>
      <c r="E272" s="259">
        <v>2353.8709677419356</v>
      </c>
      <c r="F272" s="341">
        <v>2324.0425531914893</v>
      </c>
      <c r="G272" s="341">
        <v>2421.3846153846152</v>
      </c>
      <c r="H272" s="342">
        <v>2340.2583025830259</v>
      </c>
      <c r="J272" s="300"/>
    </row>
    <row r="273" spans="1:11" s="417" customFormat="1" x14ac:dyDescent="0.2">
      <c r="A273" s="226" t="s">
        <v>7</v>
      </c>
      <c r="B273" s="262">
        <v>84.21052631578948</v>
      </c>
      <c r="C273" s="263">
        <v>91.428571428571431</v>
      </c>
      <c r="D273" s="263">
        <v>90.697674418604649</v>
      </c>
      <c r="E273" s="263">
        <v>93.548387096774192</v>
      </c>
      <c r="F273" s="343">
        <v>97.872340425531917</v>
      </c>
      <c r="G273" s="343">
        <v>86.15384615384616</v>
      </c>
      <c r="H273" s="344">
        <v>90.036900369003689</v>
      </c>
      <c r="J273" s="300"/>
    </row>
    <row r="274" spans="1:11" s="417" customFormat="1" x14ac:dyDescent="0.2">
      <c r="A274" s="226" t="s">
        <v>8</v>
      </c>
      <c r="B274" s="266">
        <v>7.1471467556057239E-2</v>
      </c>
      <c r="C274" s="267">
        <v>5.7207432413241562E-2</v>
      </c>
      <c r="D274" s="267">
        <v>5.3417447768009454E-2</v>
      </c>
      <c r="E274" s="267">
        <v>5.5055838675348884E-2</v>
      </c>
      <c r="F274" s="345">
        <v>5.1700189520846394E-2</v>
      </c>
      <c r="G274" s="345">
        <v>6.8552666364669473E-2</v>
      </c>
      <c r="H274" s="346">
        <v>6.3982818926555038E-2</v>
      </c>
      <c r="J274" s="304"/>
      <c r="K274" s="305"/>
    </row>
    <row r="275" spans="1:11" s="417" customFormat="1" x14ac:dyDescent="0.2">
      <c r="A275" s="303" t="s">
        <v>1</v>
      </c>
      <c r="B275" s="270">
        <f t="shared" ref="B275:H275" si="56">B272/B271*100-100</f>
        <v>0.61640587956377146</v>
      </c>
      <c r="C275" s="271">
        <f t="shared" si="56"/>
        <v>2.6898326898326985</v>
      </c>
      <c r="D275" s="271">
        <f t="shared" si="56"/>
        <v>4.1483343808925213</v>
      </c>
      <c r="E275" s="271">
        <f t="shared" si="56"/>
        <v>6.0302237721592746</v>
      </c>
      <c r="F275" s="271">
        <f t="shared" si="56"/>
        <v>4.6866014951121286</v>
      </c>
      <c r="G275" s="271">
        <f t="shared" si="56"/>
        <v>9.0713790713790701</v>
      </c>
      <c r="H275" s="273">
        <f t="shared" si="56"/>
        <v>5.4170406568930503</v>
      </c>
      <c r="I275" s="347"/>
      <c r="J275" s="304"/>
      <c r="K275" s="227"/>
    </row>
    <row r="276" spans="1:11" s="417" customFormat="1" ht="13.5" thickBot="1" x14ac:dyDescent="0.25">
      <c r="A276" s="226" t="s">
        <v>27</v>
      </c>
      <c r="B276" s="275">
        <f>B272-B258</f>
        <v>195.68421052631584</v>
      </c>
      <c r="C276" s="276">
        <f t="shared" ref="C276:H276" si="57">C272-C258</f>
        <v>215.89075630252091</v>
      </c>
      <c r="D276" s="276">
        <f t="shared" si="57"/>
        <v>219.59302325581393</v>
      </c>
      <c r="E276" s="276">
        <f t="shared" si="57"/>
        <v>231.03763440860212</v>
      </c>
      <c r="F276" s="276">
        <f t="shared" si="57"/>
        <v>203.52973267866901</v>
      </c>
      <c r="G276" s="276">
        <f t="shared" si="57"/>
        <v>214.86946386946374</v>
      </c>
      <c r="H276" s="306">
        <f t="shared" si="57"/>
        <v>215.92370182256946</v>
      </c>
      <c r="I276" s="307"/>
      <c r="J276" s="304"/>
      <c r="K276" s="227"/>
    </row>
    <row r="277" spans="1:11" s="417" customFormat="1" x14ac:dyDescent="0.2">
      <c r="A277" s="308" t="s">
        <v>51</v>
      </c>
      <c r="B277" s="280">
        <v>274</v>
      </c>
      <c r="C277" s="281">
        <v>456</v>
      </c>
      <c r="D277" s="281">
        <v>586</v>
      </c>
      <c r="E277" s="281">
        <v>798</v>
      </c>
      <c r="F277" s="281">
        <v>634</v>
      </c>
      <c r="G277" s="281">
        <v>876</v>
      </c>
      <c r="H277" s="283">
        <f>SUM(B277:G277)</f>
        <v>3624</v>
      </c>
      <c r="I277" s="309" t="s">
        <v>56</v>
      </c>
      <c r="J277" s="310">
        <f>H263-H277</f>
        <v>2</v>
      </c>
      <c r="K277" s="285">
        <f>J277/H263</f>
        <v>5.5157198014340876E-4</v>
      </c>
    </row>
    <row r="278" spans="1:11" s="417" customFormat="1" x14ac:dyDescent="0.2">
      <c r="A278" s="308" t="s">
        <v>28</v>
      </c>
      <c r="B278" s="231">
        <v>102</v>
      </c>
      <c r="C278" s="289">
        <v>100</v>
      </c>
      <c r="D278" s="289">
        <v>98.5</v>
      </c>
      <c r="E278" s="289">
        <v>97.5</v>
      </c>
      <c r="F278" s="289">
        <v>97</v>
      </c>
      <c r="G278" s="289">
        <v>95.5</v>
      </c>
      <c r="H278" s="235"/>
      <c r="I278" s="227" t="s">
        <v>57</v>
      </c>
      <c r="J278" s="417">
        <v>92.31</v>
      </c>
    </row>
    <row r="279" spans="1:11" s="417" customFormat="1" ht="13.5" thickBot="1" x14ac:dyDescent="0.25">
      <c r="A279" s="311" t="s">
        <v>26</v>
      </c>
      <c r="B279" s="233">
        <f>B278-B264</f>
        <v>5.5</v>
      </c>
      <c r="C279" s="234">
        <f t="shared" ref="C279:G279" si="58">C278-C264</f>
        <v>5.5</v>
      </c>
      <c r="D279" s="234">
        <f t="shared" si="58"/>
        <v>5.5</v>
      </c>
      <c r="E279" s="234">
        <f t="shared" si="58"/>
        <v>5.5</v>
      </c>
      <c r="F279" s="234">
        <f t="shared" si="58"/>
        <v>5.5</v>
      </c>
      <c r="G279" s="234">
        <f t="shared" si="58"/>
        <v>5.5</v>
      </c>
      <c r="H279" s="236"/>
      <c r="I279" s="417" t="s">
        <v>26</v>
      </c>
      <c r="J279" s="417">
        <f>J278-J264</f>
        <v>6.3200000000000074</v>
      </c>
    </row>
    <row r="280" spans="1:11" x14ac:dyDescent="0.2">
      <c r="C280" s="418"/>
      <c r="D280" s="418"/>
      <c r="E280" s="418"/>
      <c r="F280" s="418"/>
      <c r="G280" s="418"/>
    </row>
    <row r="281" spans="1:11" ht="13.5" thickBot="1" x14ac:dyDescent="0.25"/>
    <row r="282" spans="1:11" s="419" customFormat="1" ht="13.5" thickBot="1" x14ac:dyDescent="0.25">
      <c r="A282" s="295" t="s">
        <v>107</v>
      </c>
      <c r="B282" s="539" t="s">
        <v>50</v>
      </c>
      <c r="C282" s="540"/>
      <c r="D282" s="540"/>
      <c r="E282" s="540"/>
      <c r="F282" s="540"/>
      <c r="G282" s="541"/>
      <c r="H282" s="312" t="s">
        <v>0</v>
      </c>
    </row>
    <row r="283" spans="1:11" s="419" customFormat="1" x14ac:dyDescent="0.2">
      <c r="A283" s="226" t="s">
        <v>54</v>
      </c>
      <c r="B283" s="392">
        <v>1</v>
      </c>
      <c r="C283" s="393">
        <v>2</v>
      </c>
      <c r="D283" s="394">
        <v>3</v>
      </c>
      <c r="E283" s="393">
        <v>4</v>
      </c>
      <c r="F283" s="394">
        <v>5</v>
      </c>
      <c r="G283" s="250">
        <v>6</v>
      </c>
      <c r="H283" s="299"/>
    </row>
    <row r="284" spans="1:11" s="419" customFormat="1" x14ac:dyDescent="0.2">
      <c r="A284" s="226" t="s">
        <v>2</v>
      </c>
      <c r="B284" s="336">
        <v>1</v>
      </c>
      <c r="C284" s="337">
        <v>2</v>
      </c>
      <c r="D284" s="391">
        <v>3</v>
      </c>
      <c r="E284" s="350">
        <v>4</v>
      </c>
      <c r="F284" s="338">
        <v>5</v>
      </c>
      <c r="G284" s="396">
        <v>6</v>
      </c>
      <c r="H284" s="294" t="s">
        <v>0</v>
      </c>
      <c r="J284" s="300"/>
    </row>
    <row r="285" spans="1:11" s="419" customFormat="1" x14ac:dyDescent="0.2">
      <c r="A285" s="301" t="s">
        <v>3</v>
      </c>
      <c r="B285" s="253">
        <v>2385</v>
      </c>
      <c r="C285" s="254">
        <v>2385</v>
      </c>
      <c r="D285" s="254">
        <v>2385</v>
      </c>
      <c r="E285" s="254">
        <v>2385</v>
      </c>
      <c r="F285" s="254">
        <v>2385</v>
      </c>
      <c r="G285" s="364">
        <v>2385</v>
      </c>
      <c r="H285" s="302">
        <v>2385</v>
      </c>
      <c r="J285" s="300"/>
    </row>
    <row r="286" spans="1:11" s="419" customFormat="1" x14ac:dyDescent="0.2">
      <c r="A286" s="303" t="s">
        <v>6</v>
      </c>
      <c r="B286" s="258">
        <v>2389.090909090909</v>
      </c>
      <c r="C286" s="259">
        <v>2438.4848484848485</v>
      </c>
      <c r="D286" s="259">
        <v>2398.0952380952381</v>
      </c>
      <c r="E286" s="259">
        <v>2498.3050847457625</v>
      </c>
      <c r="F286" s="341">
        <v>2447.2340425531916</v>
      </c>
      <c r="G286" s="341">
        <v>2591.1940298507461</v>
      </c>
      <c r="H286" s="342">
        <v>2480.6666666666665</v>
      </c>
      <c r="J286" s="300"/>
    </row>
    <row r="287" spans="1:11" s="419" customFormat="1" x14ac:dyDescent="0.2">
      <c r="A287" s="226" t="s">
        <v>7</v>
      </c>
      <c r="B287" s="262">
        <v>77.272727272727266</v>
      </c>
      <c r="C287" s="263">
        <v>96.969696969696969</v>
      </c>
      <c r="D287" s="263">
        <v>85.714285714285708</v>
      </c>
      <c r="E287" s="263">
        <v>96.610169491525426</v>
      </c>
      <c r="F287" s="343">
        <v>91.489361702127653</v>
      </c>
      <c r="G287" s="343">
        <v>73.134328358208961</v>
      </c>
      <c r="H287" s="344">
        <v>85.925925925925924</v>
      </c>
      <c r="J287" s="300"/>
    </row>
    <row r="288" spans="1:11" s="419" customFormat="1" x14ac:dyDescent="0.2">
      <c r="A288" s="226" t="s">
        <v>8</v>
      </c>
      <c r="B288" s="266">
        <v>7.6734446933384659E-2</v>
      </c>
      <c r="C288" s="267">
        <v>4.8439768587158739E-2</v>
      </c>
      <c r="D288" s="267">
        <v>6.890074453810395E-2</v>
      </c>
      <c r="E288" s="267">
        <v>5.294401437546354E-2</v>
      </c>
      <c r="F288" s="345">
        <v>5.5509889149521714E-2</v>
      </c>
      <c r="G288" s="345">
        <v>8.6066670510571763E-2</v>
      </c>
      <c r="H288" s="346">
        <v>7.3587716243815077E-2</v>
      </c>
      <c r="J288" s="304"/>
      <c r="K288" s="305"/>
    </row>
    <row r="289" spans="1:21" s="419" customFormat="1" x14ac:dyDescent="0.2">
      <c r="A289" s="303" t="s">
        <v>1</v>
      </c>
      <c r="B289" s="270">
        <f t="shared" ref="B289:H289" si="59">B286/B285*100-100</f>
        <v>0.17152658662091369</v>
      </c>
      <c r="C289" s="423">
        <f t="shared" si="59"/>
        <v>2.2425512991550676</v>
      </c>
      <c r="D289" s="271">
        <f t="shared" si="59"/>
        <v>0.54906658680242515</v>
      </c>
      <c r="E289" s="271">
        <f t="shared" si="59"/>
        <v>4.7507373059019926</v>
      </c>
      <c r="F289" s="271">
        <f t="shared" si="59"/>
        <v>2.6093938177438787</v>
      </c>
      <c r="G289" s="271">
        <f t="shared" si="59"/>
        <v>8.6454519853562175</v>
      </c>
      <c r="H289" s="273">
        <f t="shared" si="59"/>
        <v>4.0111809923130579</v>
      </c>
      <c r="I289" s="347"/>
      <c r="J289" s="304"/>
      <c r="K289" s="227"/>
    </row>
    <row r="290" spans="1:21" s="419" customFormat="1" ht="13.5" thickBot="1" x14ac:dyDescent="0.25">
      <c r="A290" s="226" t="s">
        <v>27</v>
      </c>
      <c r="B290" s="275">
        <f>B286-B272</f>
        <v>155.40669856459317</v>
      </c>
      <c r="C290" s="276">
        <f t="shared" ref="C290:H290" si="60">C286-C272</f>
        <v>158.77056277056272</v>
      </c>
      <c r="D290" s="276">
        <f t="shared" si="60"/>
        <v>86.002214839424141</v>
      </c>
      <c r="E290" s="276">
        <f t="shared" si="60"/>
        <v>144.43411700382694</v>
      </c>
      <c r="F290" s="276">
        <f t="shared" si="60"/>
        <v>123.19148936170222</v>
      </c>
      <c r="G290" s="276">
        <f t="shared" si="60"/>
        <v>169.80941446613087</v>
      </c>
      <c r="H290" s="306">
        <f t="shared" si="60"/>
        <v>140.40836408364066</v>
      </c>
      <c r="I290" s="307"/>
      <c r="J290" s="304"/>
      <c r="K290" s="227"/>
      <c r="L290" s="421"/>
    </row>
    <row r="291" spans="1:21" s="419" customFormat="1" x14ac:dyDescent="0.2">
      <c r="A291" s="308" t="s">
        <v>51</v>
      </c>
      <c r="B291" s="280">
        <v>273</v>
      </c>
      <c r="C291" s="281">
        <v>455</v>
      </c>
      <c r="D291" s="281">
        <v>586</v>
      </c>
      <c r="E291" s="281">
        <v>798</v>
      </c>
      <c r="F291" s="281">
        <v>634</v>
      </c>
      <c r="G291" s="281">
        <v>876</v>
      </c>
      <c r="H291" s="283">
        <f>SUM(B291:G291)</f>
        <v>3622</v>
      </c>
      <c r="I291" s="309" t="s">
        <v>56</v>
      </c>
      <c r="J291" s="310">
        <f>H277-H291</f>
        <v>2</v>
      </c>
      <c r="K291" s="285">
        <f>J291/H277</f>
        <v>5.5187637969094923E-4</v>
      </c>
      <c r="L291" s="421"/>
    </row>
    <row r="292" spans="1:21" s="419" customFormat="1" x14ac:dyDescent="0.2">
      <c r="A292" s="308" t="s">
        <v>28</v>
      </c>
      <c r="B292" s="231">
        <v>106.5</v>
      </c>
      <c r="C292" s="289">
        <v>104.5</v>
      </c>
      <c r="D292" s="289">
        <v>103</v>
      </c>
      <c r="E292" s="289">
        <v>102</v>
      </c>
      <c r="F292" s="289">
        <v>101.5</v>
      </c>
      <c r="G292" s="289">
        <v>100</v>
      </c>
      <c r="H292" s="235"/>
      <c r="I292" s="227" t="s">
        <v>57</v>
      </c>
      <c r="J292" s="419">
        <v>97.8</v>
      </c>
      <c r="L292" s="421"/>
    </row>
    <row r="293" spans="1:21" s="419" customFormat="1" ht="13.5" thickBot="1" x14ac:dyDescent="0.25">
      <c r="A293" s="311" t="s">
        <v>26</v>
      </c>
      <c r="B293" s="233">
        <f>B292-B278</f>
        <v>4.5</v>
      </c>
      <c r="C293" s="234">
        <f t="shared" ref="C293:G293" si="61">C292-C278</f>
        <v>4.5</v>
      </c>
      <c r="D293" s="234">
        <f t="shared" si="61"/>
        <v>4.5</v>
      </c>
      <c r="E293" s="234">
        <f t="shared" si="61"/>
        <v>4.5</v>
      </c>
      <c r="F293" s="234">
        <f t="shared" si="61"/>
        <v>4.5</v>
      </c>
      <c r="G293" s="234">
        <f t="shared" si="61"/>
        <v>4.5</v>
      </c>
      <c r="H293" s="236"/>
      <c r="I293" s="419" t="s">
        <v>26</v>
      </c>
      <c r="J293" s="419">
        <f>J292-J278</f>
        <v>5.4899999999999949</v>
      </c>
      <c r="L293" s="421"/>
    </row>
    <row r="294" spans="1:21" x14ac:dyDescent="0.2">
      <c r="C294" s="420"/>
      <c r="D294" s="420" t="s">
        <v>66</v>
      </c>
      <c r="E294" s="420"/>
      <c r="F294" s="420" t="s">
        <v>66</v>
      </c>
      <c r="G294" s="420"/>
    </row>
    <row r="296" spans="1:21" s="422" customFormat="1" ht="13.5" thickBot="1" x14ac:dyDescent="0.25">
      <c r="B296" s="422">
        <v>106.5</v>
      </c>
      <c r="C296" s="422">
        <v>104.5</v>
      </c>
      <c r="D296" s="422">
        <v>103</v>
      </c>
      <c r="E296" s="422">
        <v>102</v>
      </c>
      <c r="F296" s="422">
        <v>101.5</v>
      </c>
      <c r="G296" s="422">
        <v>100</v>
      </c>
      <c r="H296" s="422">
        <v>100</v>
      </c>
    </row>
    <row r="297" spans="1:21" ht="13.5" thickBot="1" x14ac:dyDescent="0.25">
      <c r="A297" s="295" t="s">
        <v>110</v>
      </c>
      <c r="B297" s="539" t="s">
        <v>50</v>
      </c>
      <c r="C297" s="540"/>
      <c r="D297" s="540"/>
      <c r="E297" s="540"/>
      <c r="F297" s="540"/>
      <c r="G297" s="540"/>
      <c r="H297" s="541"/>
      <c r="I297" s="312" t="s">
        <v>0</v>
      </c>
      <c r="J297" s="421"/>
      <c r="K297" s="421"/>
      <c r="L297" s="421"/>
      <c r="M297" s="570" t="s">
        <v>111</v>
      </c>
      <c r="N297" s="570"/>
      <c r="O297" s="570"/>
      <c r="P297" s="570"/>
      <c r="Q297" s="570"/>
      <c r="R297" s="570"/>
      <c r="S297" s="570"/>
      <c r="T297" s="570"/>
      <c r="U297" s="570"/>
    </row>
    <row r="298" spans="1:21" x14ac:dyDescent="0.2">
      <c r="A298" s="226" t="s">
        <v>54</v>
      </c>
      <c r="B298" s="392">
        <v>1</v>
      </c>
      <c r="C298" s="393">
        <v>2</v>
      </c>
      <c r="D298" s="394">
        <v>3</v>
      </c>
      <c r="E298" s="393">
        <v>4</v>
      </c>
      <c r="F298" s="393"/>
      <c r="G298" s="394">
        <v>5</v>
      </c>
      <c r="H298" s="250">
        <v>6</v>
      </c>
      <c r="I298" s="299"/>
      <c r="J298" s="421"/>
      <c r="K298" s="421"/>
      <c r="L298" s="421"/>
      <c r="M298" s="570"/>
      <c r="N298" s="570"/>
      <c r="O298" s="570"/>
      <c r="P298" s="570"/>
      <c r="Q298" s="570"/>
      <c r="R298" s="570"/>
      <c r="S298" s="570"/>
      <c r="T298" s="570"/>
      <c r="U298" s="570"/>
    </row>
    <row r="299" spans="1:21" x14ac:dyDescent="0.2">
      <c r="A299" s="226" t="s">
        <v>2</v>
      </c>
      <c r="B299" s="336">
        <v>1</v>
      </c>
      <c r="C299" s="337">
        <v>2</v>
      </c>
      <c r="D299" s="391">
        <v>3</v>
      </c>
      <c r="E299" s="350">
        <v>4</v>
      </c>
      <c r="F299" s="350">
        <v>5</v>
      </c>
      <c r="G299" s="338">
        <v>6</v>
      </c>
      <c r="H299" s="396">
        <v>7</v>
      </c>
      <c r="I299" s="294" t="s">
        <v>0</v>
      </c>
      <c r="J299" s="421"/>
      <c r="K299" s="300"/>
      <c r="L299" s="421"/>
      <c r="M299" s="570"/>
      <c r="N299" s="570"/>
      <c r="O299" s="570"/>
      <c r="P299" s="570"/>
      <c r="Q299" s="570"/>
      <c r="R299" s="570"/>
      <c r="S299" s="570"/>
      <c r="T299" s="570"/>
      <c r="U299" s="570"/>
    </row>
    <row r="300" spans="1:21" x14ac:dyDescent="0.2">
      <c r="A300" s="301" t="s">
        <v>3</v>
      </c>
      <c r="B300" s="253">
        <v>2565</v>
      </c>
      <c r="C300" s="254">
        <v>2565</v>
      </c>
      <c r="D300" s="254">
        <v>2565</v>
      </c>
      <c r="E300" s="254">
        <v>2565</v>
      </c>
      <c r="F300" s="254">
        <v>2565</v>
      </c>
      <c r="G300" s="254">
        <v>2565</v>
      </c>
      <c r="H300" s="364">
        <v>2565</v>
      </c>
      <c r="I300" s="302">
        <v>2565</v>
      </c>
      <c r="J300" s="421"/>
      <c r="K300" s="300"/>
      <c r="L300" s="421"/>
      <c r="M300" s="571" t="s">
        <v>114</v>
      </c>
      <c r="N300" s="571"/>
      <c r="O300" s="571"/>
      <c r="P300" s="571"/>
      <c r="Q300" s="571"/>
      <c r="R300" s="571"/>
      <c r="S300" s="571"/>
      <c r="T300" s="571"/>
      <c r="U300" s="571"/>
    </row>
    <row r="301" spans="1:21" x14ac:dyDescent="0.2">
      <c r="A301" s="303" t="s">
        <v>6</v>
      </c>
      <c r="B301" s="258">
        <v>2495.2380952380954</v>
      </c>
      <c r="C301" s="259">
        <v>2743.75</v>
      </c>
      <c r="D301" s="259">
        <v>2613.8636363636365</v>
      </c>
      <c r="E301" s="259">
        <v>2680.46875</v>
      </c>
      <c r="F301" s="341">
        <v>2667.1739130434785</v>
      </c>
      <c r="G301" s="341">
        <v>2500.8571428571427</v>
      </c>
      <c r="H301" s="341">
        <v>2887.3333333333335</v>
      </c>
      <c r="I301" s="342">
        <v>2677.98</v>
      </c>
      <c r="J301" s="421"/>
      <c r="K301" s="300"/>
      <c r="L301" s="421"/>
      <c r="M301" s="571"/>
      <c r="N301" s="571"/>
      <c r="O301" s="571"/>
      <c r="P301" s="571"/>
      <c r="Q301" s="571"/>
      <c r="R301" s="571"/>
      <c r="S301" s="571"/>
      <c r="T301" s="571"/>
      <c r="U301" s="571"/>
    </row>
    <row r="302" spans="1:21" x14ac:dyDescent="0.2">
      <c r="A302" s="226" t="s">
        <v>7</v>
      </c>
      <c r="B302" s="262">
        <v>71.428571428571431</v>
      </c>
      <c r="C302" s="263">
        <v>87.5</v>
      </c>
      <c r="D302" s="263">
        <v>97.727272727272734</v>
      </c>
      <c r="E302" s="263">
        <v>90.625</v>
      </c>
      <c r="F302" s="343">
        <v>89.130434782608702</v>
      </c>
      <c r="G302" s="343">
        <v>91.428571428571431</v>
      </c>
      <c r="H302" s="343">
        <v>96.666666666666671</v>
      </c>
      <c r="I302" s="344">
        <v>85.17</v>
      </c>
      <c r="J302" s="421"/>
      <c r="K302" s="300"/>
      <c r="L302" s="421"/>
    </row>
    <row r="303" spans="1:21" x14ac:dyDescent="0.2">
      <c r="A303" s="226" t="s">
        <v>8</v>
      </c>
      <c r="B303" s="266">
        <v>7.3206863061150873E-2</v>
      </c>
      <c r="C303" s="267">
        <v>6.6954889502745682E-2</v>
      </c>
      <c r="D303" s="267">
        <v>5.4947547053616534E-2</v>
      </c>
      <c r="E303" s="267">
        <v>5.9575922516569568E-2</v>
      </c>
      <c r="F303" s="345">
        <v>6.556086153155731E-2</v>
      </c>
      <c r="G303" s="345">
        <v>5.7608586185233353E-2</v>
      </c>
      <c r="H303" s="345">
        <v>4.8889495983065759E-2</v>
      </c>
      <c r="I303" s="346">
        <v>7.0499999999999993E-2</v>
      </c>
      <c r="J303" s="421"/>
      <c r="K303" s="304"/>
      <c r="L303" s="305"/>
    </row>
    <row r="304" spans="1:21" x14ac:dyDescent="0.2">
      <c r="A304" s="303" t="s">
        <v>1</v>
      </c>
      <c r="B304" s="270">
        <f t="shared" ref="B304:I304" si="62">B301/B300*100-100</f>
        <v>-2.7197623688851706</v>
      </c>
      <c r="C304" s="423">
        <f t="shared" si="62"/>
        <v>6.9688109161793363</v>
      </c>
      <c r="D304" s="271">
        <f t="shared" si="62"/>
        <v>1.9050150629098113</v>
      </c>
      <c r="E304" s="271">
        <f t="shared" si="62"/>
        <v>4.5017056530214319</v>
      </c>
      <c r="F304" s="271">
        <f t="shared" si="62"/>
        <v>3.9833884227477085</v>
      </c>
      <c r="G304" s="271">
        <f t="shared" si="62"/>
        <v>-2.5006961849067153</v>
      </c>
      <c r="H304" s="271">
        <f t="shared" si="62"/>
        <v>12.566601689408714</v>
      </c>
      <c r="I304" s="273">
        <f t="shared" si="62"/>
        <v>4.4046783625730939</v>
      </c>
      <c r="J304" s="408"/>
      <c r="K304" s="304"/>
      <c r="L304" s="227"/>
    </row>
    <row r="305" spans="1:13" ht="13.5" thickBot="1" x14ac:dyDescent="0.25">
      <c r="A305" s="226" t="s">
        <v>27</v>
      </c>
      <c r="B305" s="275">
        <f>B301-B286</f>
        <v>106.1471861471864</v>
      </c>
      <c r="C305" s="276">
        <f t="shared" ref="C305:E305" si="63">C301-C286</f>
        <v>305.2651515151515</v>
      </c>
      <c r="D305" s="276">
        <f t="shared" si="63"/>
        <v>215.76839826839841</v>
      </c>
      <c r="E305" s="276">
        <f t="shared" si="63"/>
        <v>182.16366525423746</v>
      </c>
      <c r="F305" s="276">
        <f t="shared" ref="F305:G305" si="64">F301-F286</f>
        <v>219.93987049028692</v>
      </c>
      <c r="G305" s="276">
        <f t="shared" si="64"/>
        <v>-90.336886993603457</v>
      </c>
      <c r="H305" s="276">
        <f>H301-G286</f>
        <v>296.13930348258737</v>
      </c>
      <c r="I305" s="306">
        <f>I301-H286</f>
        <v>197.3133333333335</v>
      </c>
      <c r="J305" s="307"/>
      <c r="K305" s="304"/>
      <c r="L305" s="227"/>
    </row>
    <row r="306" spans="1:13" x14ac:dyDescent="0.2">
      <c r="A306" s="308" t="s">
        <v>51</v>
      </c>
      <c r="B306" s="280">
        <v>161</v>
      </c>
      <c r="C306" s="281">
        <v>565</v>
      </c>
      <c r="D306" s="281">
        <v>583</v>
      </c>
      <c r="E306" s="281">
        <v>794</v>
      </c>
      <c r="F306" s="281">
        <v>633</v>
      </c>
      <c r="G306" s="281">
        <v>415</v>
      </c>
      <c r="H306" s="281">
        <v>455</v>
      </c>
      <c r="I306" s="283">
        <f>SUM(B306:H306)</f>
        <v>3606</v>
      </c>
      <c r="J306" s="309" t="s">
        <v>56</v>
      </c>
      <c r="K306" s="310">
        <f>H291-I306</f>
        <v>16</v>
      </c>
      <c r="L306" s="285">
        <f>K306/H291</f>
        <v>4.4174489232468254E-3</v>
      </c>
      <c r="M306" s="378" t="s">
        <v>115</v>
      </c>
    </row>
    <row r="307" spans="1:13" x14ac:dyDescent="0.2">
      <c r="A307" s="308" t="s">
        <v>28</v>
      </c>
      <c r="B307" s="231">
        <v>111</v>
      </c>
      <c r="C307" s="289">
        <v>108.5</v>
      </c>
      <c r="D307" s="289">
        <v>107</v>
      </c>
      <c r="E307" s="289">
        <v>106</v>
      </c>
      <c r="F307" s="289">
        <v>105.5</v>
      </c>
      <c r="G307" s="289">
        <v>105</v>
      </c>
      <c r="H307" s="289">
        <v>104</v>
      </c>
      <c r="I307" s="235"/>
      <c r="J307" s="227" t="s">
        <v>57</v>
      </c>
      <c r="K307" s="421">
        <v>102.38</v>
      </c>
      <c r="L307" s="421"/>
    </row>
    <row r="308" spans="1:13" ht="13.5" thickBot="1" x14ac:dyDescent="0.25">
      <c r="A308" s="311" t="s">
        <v>26</v>
      </c>
      <c r="B308" s="233">
        <f>B307-B292</f>
        <v>4.5</v>
      </c>
      <c r="C308" s="234">
        <f t="shared" ref="C308:E308" si="65">C307-C292</f>
        <v>4</v>
      </c>
      <c r="D308" s="234">
        <f t="shared" si="65"/>
        <v>4</v>
      </c>
      <c r="E308" s="234">
        <f t="shared" si="65"/>
        <v>4</v>
      </c>
      <c r="F308" s="234">
        <f t="shared" ref="F308:G308" si="66">F307-F292</f>
        <v>4</v>
      </c>
      <c r="G308" s="234">
        <f t="shared" si="66"/>
        <v>5</v>
      </c>
      <c r="H308" s="234">
        <f>H307-G292</f>
        <v>4</v>
      </c>
      <c r="I308" s="236"/>
      <c r="J308" s="421" t="s">
        <v>26</v>
      </c>
      <c r="K308" s="421">
        <f>K307-J292</f>
        <v>4.5799999999999983</v>
      </c>
      <c r="L308" s="421"/>
    </row>
    <row r="309" spans="1:13" x14ac:dyDescent="0.2">
      <c r="C309" s="288" t="s">
        <v>103</v>
      </c>
      <c r="F309" s="422"/>
    </row>
    <row r="310" spans="1:13" ht="13.5" thickBot="1" x14ac:dyDescent="0.25"/>
    <row r="311" spans="1:13" ht="13.5" thickBot="1" x14ac:dyDescent="0.25">
      <c r="A311" s="295" t="s">
        <v>116</v>
      </c>
      <c r="B311" s="539" t="s">
        <v>50</v>
      </c>
      <c r="C311" s="540"/>
      <c r="D311" s="540"/>
      <c r="E311" s="540"/>
      <c r="F311" s="540"/>
      <c r="G311" s="540"/>
      <c r="H311" s="541"/>
      <c r="I311" s="312" t="s">
        <v>0</v>
      </c>
      <c r="J311" s="424"/>
      <c r="K311" s="424"/>
      <c r="L311" s="424"/>
    </row>
    <row r="312" spans="1:13" x14ac:dyDescent="0.2">
      <c r="A312" s="226" t="s">
        <v>54</v>
      </c>
      <c r="B312" s="392">
        <v>1</v>
      </c>
      <c r="C312" s="393">
        <v>2</v>
      </c>
      <c r="D312" s="394">
        <v>3</v>
      </c>
      <c r="E312" s="393">
        <v>4</v>
      </c>
      <c r="F312" s="393">
        <v>5</v>
      </c>
      <c r="G312" s="394">
        <v>6</v>
      </c>
      <c r="H312" s="250">
        <v>7</v>
      </c>
      <c r="I312" s="299"/>
      <c r="J312" s="424"/>
      <c r="K312" s="424"/>
      <c r="L312" s="424"/>
    </row>
    <row r="313" spans="1:13" x14ac:dyDescent="0.2">
      <c r="A313" s="226" t="s">
        <v>2</v>
      </c>
      <c r="B313" s="336">
        <v>1</v>
      </c>
      <c r="C313" s="337">
        <v>2</v>
      </c>
      <c r="D313" s="391">
        <v>3</v>
      </c>
      <c r="E313" s="350">
        <v>4</v>
      </c>
      <c r="F313" s="350">
        <v>5</v>
      </c>
      <c r="G313" s="338">
        <v>6</v>
      </c>
      <c r="H313" s="396">
        <v>7</v>
      </c>
      <c r="I313" s="294" t="s">
        <v>0</v>
      </c>
      <c r="J313" s="424"/>
      <c r="K313" s="300"/>
      <c r="L313" s="424"/>
    </row>
    <row r="314" spans="1:13" x14ac:dyDescent="0.2">
      <c r="A314" s="301" t="s">
        <v>3</v>
      </c>
      <c r="B314" s="253">
        <v>2740</v>
      </c>
      <c r="C314" s="254">
        <v>2740</v>
      </c>
      <c r="D314" s="254">
        <v>2740</v>
      </c>
      <c r="E314" s="254">
        <v>2740</v>
      </c>
      <c r="F314" s="254">
        <v>2740</v>
      </c>
      <c r="G314" s="254">
        <v>2740</v>
      </c>
      <c r="H314" s="364">
        <v>2740</v>
      </c>
      <c r="I314" s="302">
        <v>2740</v>
      </c>
      <c r="J314" s="424"/>
      <c r="K314" s="300"/>
      <c r="L314" s="424"/>
    </row>
    <row r="315" spans="1:13" x14ac:dyDescent="0.2">
      <c r="A315" s="303" t="s">
        <v>6</v>
      </c>
      <c r="B315" s="258">
        <v>2668.4615384615386</v>
      </c>
      <c r="C315" s="259">
        <v>2914.0476190476193</v>
      </c>
      <c r="D315" s="259">
        <v>2751.3636363636365</v>
      </c>
      <c r="E315" s="259">
        <v>2862.5396825396824</v>
      </c>
      <c r="F315" s="341">
        <v>2849.1304347826085</v>
      </c>
      <c r="G315" s="341">
        <v>2821.5625</v>
      </c>
      <c r="H315" s="341">
        <v>3045.6666666666665</v>
      </c>
      <c r="I315" s="342">
        <v>2856.2962962962961</v>
      </c>
      <c r="J315" s="424"/>
      <c r="K315" s="300"/>
      <c r="L315" s="424"/>
    </row>
    <row r="316" spans="1:13" x14ac:dyDescent="0.2">
      <c r="A316" s="226" t="s">
        <v>7</v>
      </c>
      <c r="B316" s="262">
        <v>100</v>
      </c>
      <c r="C316" s="263">
        <v>90.476190476190482</v>
      </c>
      <c r="D316" s="263">
        <v>84.090909090909093</v>
      </c>
      <c r="E316" s="263">
        <v>84.126984126984127</v>
      </c>
      <c r="F316" s="343">
        <v>86.956521739130437</v>
      </c>
      <c r="G316" s="343">
        <v>93.75</v>
      </c>
      <c r="H316" s="343">
        <v>100</v>
      </c>
      <c r="I316" s="344">
        <v>83.333333333333329</v>
      </c>
      <c r="J316" s="424"/>
      <c r="K316" s="300"/>
      <c r="L316" s="424"/>
    </row>
    <row r="317" spans="1:13" x14ac:dyDescent="0.2">
      <c r="A317" s="226" t="s">
        <v>8</v>
      </c>
      <c r="B317" s="266">
        <v>5.3319360486539402E-2</v>
      </c>
      <c r="C317" s="267">
        <v>7.060274969793072E-2</v>
      </c>
      <c r="D317" s="267">
        <v>6.8526799821400877E-2</v>
      </c>
      <c r="E317" s="267">
        <v>7.2494089238936271E-2</v>
      </c>
      <c r="F317" s="345">
        <v>6.7238222841217499E-2</v>
      </c>
      <c r="G317" s="345">
        <v>6.0068323575958156E-2</v>
      </c>
      <c r="H317" s="345">
        <v>4.1416119060659701E-2</v>
      </c>
      <c r="I317" s="346">
        <v>7.2584347598889321E-2</v>
      </c>
      <c r="J317" s="424"/>
      <c r="K317" s="304"/>
      <c r="L317" s="305"/>
    </row>
    <row r="318" spans="1:13" x14ac:dyDescent="0.2">
      <c r="A318" s="303" t="s">
        <v>1</v>
      </c>
      <c r="B318" s="270">
        <f t="shared" ref="B318:I318" si="67">B315/B314*100-100</f>
        <v>-2.6108927568781581</v>
      </c>
      <c r="C318" s="271">
        <f t="shared" si="67"/>
        <v>6.352102884949602</v>
      </c>
      <c r="D318" s="271">
        <f t="shared" si="67"/>
        <v>0.41473125414732692</v>
      </c>
      <c r="E318" s="271">
        <f t="shared" si="67"/>
        <v>4.4722511875796584</v>
      </c>
      <c r="F318" s="271">
        <f t="shared" si="67"/>
        <v>3.9828625833068827</v>
      </c>
      <c r="G318" s="271">
        <f t="shared" si="67"/>
        <v>2.9767335766423457</v>
      </c>
      <c r="H318" s="271">
        <f t="shared" si="67"/>
        <v>11.15571776155717</v>
      </c>
      <c r="I318" s="273">
        <f t="shared" si="67"/>
        <v>4.2443903757772148</v>
      </c>
      <c r="J318" s="408"/>
      <c r="K318" s="304"/>
      <c r="L318" s="227"/>
    </row>
    <row r="319" spans="1:13" ht="13.5" thickBot="1" x14ac:dyDescent="0.25">
      <c r="A319" s="226" t="s">
        <v>27</v>
      </c>
      <c r="B319" s="275">
        <f t="shared" ref="B319:G319" si="68">B315-B301</f>
        <v>173.22344322344316</v>
      </c>
      <c r="C319" s="276">
        <f t="shared" si="68"/>
        <v>170.29761904761926</v>
      </c>
      <c r="D319" s="276">
        <f t="shared" si="68"/>
        <v>137.5</v>
      </c>
      <c r="E319" s="276">
        <f t="shared" si="68"/>
        <v>182.07093253968242</v>
      </c>
      <c r="F319" s="276">
        <f t="shared" si="68"/>
        <v>181.95652173913004</v>
      </c>
      <c r="G319" s="276">
        <f t="shared" si="68"/>
        <v>320.70535714285734</v>
      </c>
      <c r="H319" s="276">
        <f>H315-G301</f>
        <v>544.80952380952385</v>
      </c>
      <c r="I319" s="306">
        <f>I315-H301</f>
        <v>-31.037037037037408</v>
      </c>
      <c r="J319" s="307"/>
      <c r="K319" s="304"/>
      <c r="L319" s="227"/>
    </row>
    <row r="320" spans="1:13" x14ac:dyDescent="0.2">
      <c r="A320" s="308" t="s">
        <v>51</v>
      </c>
      <c r="B320" s="447">
        <v>157</v>
      </c>
      <c r="C320" s="448">
        <v>564</v>
      </c>
      <c r="D320" s="448">
        <v>581</v>
      </c>
      <c r="E320" s="448">
        <v>789</v>
      </c>
      <c r="F320" s="448">
        <v>633</v>
      </c>
      <c r="G320" s="448">
        <v>414</v>
      </c>
      <c r="H320" s="448">
        <v>455</v>
      </c>
      <c r="I320" s="283">
        <f>SUM(B320:H320)</f>
        <v>3593</v>
      </c>
      <c r="J320" s="309" t="s">
        <v>56</v>
      </c>
      <c r="K320" s="310">
        <f>I306-I320</f>
        <v>13</v>
      </c>
      <c r="L320" s="285">
        <f>K320/I306</f>
        <v>3.6051026067665001E-3</v>
      </c>
    </row>
    <row r="321" spans="1:12" x14ac:dyDescent="0.2">
      <c r="A321" s="308" t="s">
        <v>28</v>
      </c>
      <c r="B321" s="231">
        <v>115.5</v>
      </c>
      <c r="C321" s="289">
        <v>112.5</v>
      </c>
      <c r="D321" s="289">
        <v>111.5</v>
      </c>
      <c r="E321" s="289">
        <v>110.5</v>
      </c>
      <c r="F321" s="289">
        <v>110</v>
      </c>
      <c r="G321" s="289">
        <v>109.5</v>
      </c>
      <c r="H321" s="289">
        <v>109</v>
      </c>
      <c r="I321" s="235"/>
      <c r="J321" s="227" t="s">
        <v>57</v>
      </c>
      <c r="K321" s="424">
        <v>106.65</v>
      </c>
      <c r="L321" s="424"/>
    </row>
    <row r="322" spans="1:12" ht="13.5" thickBot="1" x14ac:dyDescent="0.25">
      <c r="A322" s="311" t="s">
        <v>26</v>
      </c>
      <c r="B322" s="233">
        <f t="shared" ref="B322:G322" si="69">B321-B307</f>
        <v>4.5</v>
      </c>
      <c r="C322" s="234">
        <f t="shared" si="69"/>
        <v>4</v>
      </c>
      <c r="D322" s="234">
        <f t="shared" si="69"/>
        <v>4.5</v>
      </c>
      <c r="E322" s="234">
        <f t="shared" si="69"/>
        <v>4.5</v>
      </c>
      <c r="F322" s="234">
        <f t="shared" si="69"/>
        <v>4.5</v>
      </c>
      <c r="G322" s="234">
        <f t="shared" si="69"/>
        <v>4.5</v>
      </c>
      <c r="H322" s="234">
        <f>H321-G307</f>
        <v>4</v>
      </c>
      <c r="I322" s="236"/>
      <c r="J322" s="424" t="s">
        <v>26</v>
      </c>
      <c r="K322" s="424">
        <f>K321-K307</f>
        <v>4.2700000000000102</v>
      </c>
      <c r="L322" s="424"/>
    </row>
    <row r="323" spans="1:12" x14ac:dyDescent="0.2">
      <c r="D323" s="288" t="s">
        <v>66</v>
      </c>
    </row>
    <row r="324" spans="1:12" ht="13.5" thickBot="1" x14ac:dyDescent="0.25">
      <c r="C324" s="425"/>
      <c r="D324" s="425"/>
      <c r="E324" s="425"/>
      <c r="F324" s="425"/>
      <c r="G324" s="425"/>
      <c r="H324" s="425"/>
    </row>
    <row r="325" spans="1:12" ht="15.75" thickBot="1" x14ac:dyDescent="0.25">
      <c r="A325" s="556" t="s">
        <v>53</v>
      </c>
      <c r="B325" s="557"/>
      <c r="C325" s="557"/>
      <c r="D325" s="557"/>
      <c r="E325" s="557"/>
      <c r="F325" s="557"/>
      <c r="G325" s="557"/>
      <c r="H325" s="557"/>
      <c r="I325" s="557"/>
      <c r="J325" s="558"/>
    </row>
    <row r="326" spans="1:12" ht="15" x14ac:dyDescent="0.2">
      <c r="A326" s="427"/>
      <c r="B326" s="428" t="s">
        <v>54</v>
      </c>
      <c r="C326" s="428" t="s">
        <v>51</v>
      </c>
      <c r="D326" s="428" t="s">
        <v>90</v>
      </c>
      <c r="E326" s="428" t="s">
        <v>119</v>
      </c>
      <c r="F326" s="428" t="s">
        <v>120</v>
      </c>
      <c r="G326" s="428" t="s">
        <v>121</v>
      </c>
      <c r="H326" s="428" t="s">
        <v>122</v>
      </c>
      <c r="I326" s="428" t="s">
        <v>89</v>
      </c>
      <c r="J326" s="429" t="s">
        <v>123</v>
      </c>
    </row>
    <row r="327" spans="1:12" ht="15" x14ac:dyDescent="0.2">
      <c r="A327" s="542">
        <v>1</v>
      </c>
      <c r="B327" s="442">
        <v>3</v>
      </c>
      <c r="C327" s="442">
        <v>518</v>
      </c>
      <c r="D327" s="442">
        <v>111.5</v>
      </c>
      <c r="E327" s="442" t="s">
        <v>124</v>
      </c>
      <c r="F327" s="545">
        <v>674</v>
      </c>
      <c r="G327" s="545">
        <v>111.5</v>
      </c>
      <c r="H327" s="545">
        <v>57</v>
      </c>
      <c r="I327" s="545">
        <v>1</v>
      </c>
      <c r="J327" s="548"/>
    </row>
    <row r="328" spans="1:12" ht="15" x14ac:dyDescent="0.2">
      <c r="A328" s="551"/>
      <c r="B328" s="442">
        <v>4</v>
      </c>
      <c r="C328" s="442">
        <v>156</v>
      </c>
      <c r="D328" s="442">
        <v>110.5</v>
      </c>
      <c r="E328" s="442" t="s">
        <v>128</v>
      </c>
      <c r="F328" s="552"/>
      <c r="G328" s="552"/>
      <c r="H328" s="552"/>
      <c r="I328" s="552"/>
      <c r="J328" s="555"/>
    </row>
    <row r="329" spans="1:12" ht="15" x14ac:dyDescent="0.2">
      <c r="A329" s="542">
        <v>2</v>
      </c>
      <c r="B329" s="442">
        <v>4</v>
      </c>
      <c r="C329" s="442">
        <v>633</v>
      </c>
      <c r="D329" s="442">
        <v>110.5</v>
      </c>
      <c r="E329" s="442" t="s">
        <v>124</v>
      </c>
      <c r="F329" s="545">
        <v>674</v>
      </c>
      <c r="G329" s="545">
        <v>110.5</v>
      </c>
      <c r="H329" s="545">
        <v>57</v>
      </c>
      <c r="I329" s="568" t="s">
        <v>126</v>
      </c>
      <c r="J329" s="548"/>
    </row>
    <row r="330" spans="1:12" ht="15" x14ac:dyDescent="0.2">
      <c r="A330" s="543"/>
      <c r="B330" s="442">
        <v>5</v>
      </c>
      <c r="C330" s="442">
        <v>41</v>
      </c>
      <c r="D330" s="442">
        <v>110</v>
      </c>
      <c r="E330" s="442" t="s">
        <v>125</v>
      </c>
      <c r="F330" s="546"/>
      <c r="G330" s="546"/>
      <c r="H330" s="546"/>
      <c r="I330" s="546"/>
      <c r="J330" s="549"/>
    </row>
    <row r="331" spans="1:12" ht="15" x14ac:dyDescent="0.2">
      <c r="A331" s="542">
        <v>3</v>
      </c>
      <c r="B331" s="442">
        <v>5</v>
      </c>
      <c r="C331" s="442">
        <v>592</v>
      </c>
      <c r="D331" s="442">
        <v>110</v>
      </c>
      <c r="E331" s="431" t="s">
        <v>124</v>
      </c>
      <c r="F331" s="545">
        <v>675</v>
      </c>
      <c r="G331" s="545">
        <v>110</v>
      </c>
      <c r="H331" s="545">
        <v>57</v>
      </c>
      <c r="I331" s="545">
        <v>2</v>
      </c>
      <c r="J331" s="548"/>
    </row>
    <row r="332" spans="1:12" ht="15" x14ac:dyDescent="0.2">
      <c r="A332" s="551"/>
      <c r="B332" s="442">
        <v>6</v>
      </c>
      <c r="C332" s="442">
        <v>83</v>
      </c>
      <c r="D332" s="442">
        <v>109.5</v>
      </c>
      <c r="E332" s="431" t="s">
        <v>128</v>
      </c>
      <c r="F332" s="552"/>
      <c r="G332" s="552"/>
      <c r="H332" s="552"/>
      <c r="I332" s="552"/>
      <c r="J332" s="555"/>
    </row>
    <row r="333" spans="1:12" s="443" customFormat="1" ht="15" x14ac:dyDescent="0.2">
      <c r="A333" s="542" t="s">
        <v>130</v>
      </c>
      <c r="B333" s="442">
        <v>1</v>
      </c>
      <c r="C333" s="442">
        <v>157</v>
      </c>
      <c r="D333" s="442">
        <v>115.5</v>
      </c>
      <c r="E333" s="431" t="s">
        <v>127</v>
      </c>
      <c r="F333" s="545">
        <v>220</v>
      </c>
      <c r="G333" s="545">
        <v>114.5</v>
      </c>
      <c r="H333" s="545">
        <v>18</v>
      </c>
      <c r="I333" s="545">
        <v>1</v>
      </c>
      <c r="J333" s="548"/>
    </row>
    <row r="334" spans="1:12" ht="15" x14ac:dyDescent="0.2">
      <c r="A334" s="551"/>
      <c r="B334" s="442">
        <v>3</v>
      </c>
      <c r="C334" s="442">
        <v>63</v>
      </c>
      <c r="D334" s="442">
        <v>111.5</v>
      </c>
      <c r="E334" s="442" t="s">
        <v>128</v>
      </c>
      <c r="F334" s="552"/>
      <c r="G334" s="552"/>
      <c r="H334" s="552"/>
      <c r="I334" s="552"/>
      <c r="J334" s="555"/>
    </row>
    <row r="335" spans="1:12" ht="15" x14ac:dyDescent="0.2">
      <c r="A335" s="542">
        <v>5</v>
      </c>
      <c r="B335" s="442">
        <v>6</v>
      </c>
      <c r="C335" s="442">
        <v>331</v>
      </c>
      <c r="D335" s="442">
        <v>109.5</v>
      </c>
      <c r="E335" s="431" t="s">
        <v>124</v>
      </c>
      <c r="F335" s="545">
        <v>675</v>
      </c>
      <c r="G335" s="545">
        <v>111.5</v>
      </c>
      <c r="H335" s="545">
        <v>57</v>
      </c>
      <c r="I335" s="545" t="s">
        <v>135</v>
      </c>
      <c r="J335" s="548"/>
    </row>
    <row r="336" spans="1:12" ht="15" x14ac:dyDescent="0.2">
      <c r="A336" s="551"/>
      <c r="B336" s="442">
        <v>2</v>
      </c>
      <c r="C336" s="442">
        <v>344</v>
      </c>
      <c r="D336" s="442">
        <v>112.5</v>
      </c>
      <c r="E336" s="431" t="s">
        <v>128</v>
      </c>
      <c r="F336" s="552"/>
      <c r="G336" s="552"/>
      <c r="H336" s="552"/>
      <c r="I336" s="552"/>
      <c r="J336" s="555"/>
    </row>
    <row r="337" spans="1:12" ht="15" x14ac:dyDescent="0.2">
      <c r="A337" s="542">
        <v>6</v>
      </c>
      <c r="B337" s="442">
        <v>2</v>
      </c>
      <c r="C337" s="442">
        <v>220</v>
      </c>
      <c r="D337" s="442">
        <v>112.5</v>
      </c>
      <c r="E337" s="431" t="s">
        <v>124</v>
      </c>
      <c r="F337" s="545">
        <v>675</v>
      </c>
      <c r="G337" s="545">
        <v>111.5</v>
      </c>
      <c r="H337" s="545">
        <v>57</v>
      </c>
      <c r="I337" s="545">
        <v>3</v>
      </c>
      <c r="J337" s="548"/>
    </row>
    <row r="338" spans="1:12" ht="15.75" thickBot="1" x14ac:dyDescent="0.25">
      <c r="A338" s="544"/>
      <c r="B338" s="438">
        <v>7</v>
      </c>
      <c r="C338" s="438">
        <v>455</v>
      </c>
      <c r="D338" s="438">
        <v>109</v>
      </c>
      <c r="E338" s="439" t="s">
        <v>127</v>
      </c>
      <c r="F338" s="547"/>
      <c r="G338" s="547"/>
      <c r="H338" s="547"/>
      <c r="I338" s="547"/>
      <c r="J338" s="550"/>
    </row>
    <row r="339" spans="1:12" ht="15" x14ac:dyDescent="0.2">
      <c r="A339" s="440"/>
      <c r="B339" s="440"/>
      <c r="C339" s="440"/>
      <c r="D339" s="440"/>
      <c r="E339" s="440"/>
      <c r="F339" s="440">
        <f>SUM(F327:F338)</f>
        <v>3593</v>
      </c>
      <c r="G339" s="440"/>
      <c r="H339" s="440">
        <f>SUM(H327:H338)</f>
        <v>303</v>
      </c>
      <c r="I339" s="440"/>
      <c r="J339" s="440"/>
    </row>
    <row r="340" spans="1:12" s="470" customFormat="1" ht="15" x14ac:dyDescent="0.2">
      <c r="A340" s="440"/>
      <c r="B340" s="440"/>
      <c r="C340" s="440"/>
      <c r="D340" s="440"/>
      <c r="E340" s="440"/>
      <c r="F340" s="440"/>
      <c r="G340" s="440"/>
      <c r="H340" s="440"/>
      <c r="I340" s="440"/>
      <c r="J340" s="440"/>
    </row>
    <row r="341" spans="1:12" s="470" customFormat="1" ht="15" x14ac:dyDescent="0.2">
      <c r="A341" s="440"/>
      <c r="B341" s="470">
        <v>111.5</v>
      </c>
      <c r="C341" s="470">
        <v>110.5</v>
      </c>
      <c r="D341" s="470">
        <v>110</v>
      </c>
      <c r="E341" s="470">
        <v>114.5</v>
      </c>
      <c r="F341" s="470">
        <v>111.5</v>
      </c>
      <c r="G341" s="470">
        <v>111.5</v>
      </c>
      <c r="H341" s="440"/>
      <c r="I341" s="440"/>
      <c r="J341" s="440"/>
    </row>
    <row r="342" spans="1:12" s="449" customFormat="1" ht="15.75" thickBot="1" x14ac:dyDescent="0.25">
      <c r="A342" s="440"/>
      <c r="B342" s="440">
        <v>2856.2962962962961</v>
      </c>
      <c r="C342" s="440">
        <v>2856.2962962962961</v>
      </c>
      <c r="D342" s="440">
        <v>2856.2962962962961</v>
      </c>
      <c r="E342" s="440">
        <v>2856.2962962962961</v>
      </c>
      <c r="F342" s="440">
        <v>2856.2962962962961</v>
      </c>
      <c r="G342" s="440">
        <v>2856.2962962962961</v>
      </c>
      <c r="H342" s="440">
        <v>2856.2962962962961</v>
      </c>
      <c r="I342" s="440">
        <v>2856.2962962962961</v>
      </c>
      <c r="J342" s="440"/>
    </row>
    <row r="343" spans="1:12" s="449" customFormat="1" ht="13.5" thickBot="1" x14ac:dyDescent="0.25">
      <c r="A343" s="295" t="s">
        <v>136</v>
      </c>
      <c r="B343" s="539" t="s">
        <v>50</v>
      </c>
      <c r="C343" s="540"/>
      <c r="D343" s="540"/>
      <c r="E343" s="540"/>
      <c r="F343" s="540"/>
      <c r="G343" s="540"/>
      <c r="H343" s="541"/>
      <c r="I343" s="312" t="s">
        <v>0</v>
      </c>
    </row>
    <row r="344" spans="1:12" s="449" customFormat="1" x14ac:dyDescent="0.2">
      <c r="A344" s="226" t="s">
        <v>54</v>
      </c>
      <c r="B344" s="392">
        <v>1</v>
      </c>
      <c r="C344" s="393">
        <v>2</v>
      </c>
      <c r="D344" s="394">
        <v>3</v>
      </c>
      <c r="E344" s="393">
        <v>4</v>
      </c>
      <c r="F344" s="393">
        <v>5</v>
      </c>
      <c r="G344" s="394">
        <v>6</v>
      </c>
      <c r="H344" s="250">
        <v>7</v>
      </c>
      <c r="I344" s="299"/>
    </row>
    <row r="345" spans="1:12" s="449" customFormat="1" x14ac:dyDescent="0.2">
      <c r="A345" s="226" t="s">
        <v>2</v>
      </c>
      <c r="B345" s="336">
        <v>1</v>
      </c>
      <c r="C345" s="337">
        <v>2</v>
      </c>
      <c r="D345" s="391">
        <v>3</v>
      </c>
      <c r="E345" s="350">
        <v>4</v>
      </c>
      <c r="F345" s="350">
        <v>5</v>
      </c>
      <c r="G345" s="338">
        <v>6</v>
      </c>
      <c r="H345" s="396">
        <v>7</v>
      </c>
      <c r="I345" s="294" t="s">
        <v>0</v>
      </c>
      <c r="K345" s="300"/>
    </row>
    <row r="346" spans="1:12" s="449" customFormat="1" x14ac:dyDescent="0.2">
      <c r="A346" s="301" t="s">
        <v>3</v>
      </c>
      <c r="B346" s="253">
        <v>2910</v>
      </c>
      <c r="C346" s="254">
        <v>2910</v>
      </c>
      <c r="D346" s="254">
        <v>2910</v>
      </c>
      <c r="E346" s="254">
        <v>2910</v>
      </c>
      <c r="F346" s="254">
        <v>2910</v>
      </c>
      <c r="G346" s="254">
        <v>2910</v>
      </c>
      <c r="H346" s="364">
        <v>2910</v>
      </c>
      <c r="I346" s="302">
        <v>2910</v>
      </c>
      <c r="K346" s="300"/>
    </row>
    <row r="347" spans="1:12" s="449" customFormat="1" x14ac:dyDescent="0.2">
      <c r="A347" s="303" t="s">
        <v>6</v>
      </c>
      <c r="B347" s="258">
        <v>3001.0416666666665</v>
      </c>
      <c r="C347" s="259">
        <v>2988.3673469387754</v>
      </c>
      <c r="D347" s="259">
        <v>2990.2</v>
      </c>
      <c r="E347" s="259">
        <v>2946.25</v>
      </c>
      <c r="F347" s="341">
        <v>3141</v>
      </c>
      <c r="G347" s="341">
        <v>3168.7719298245615</v>
      </c>
      <c r="H347" s="341"/>
      <c r="I347" s="342">
        <v>3054.8148148148148</v>
      </c>
      <c r="K347" s="300"/>
    </row>
    <row r="348" spans="1:12" s="449" customFormat="1" x14ac:dyDescent="0.2">
      <c r="A348" s="226" t="s">
        <v>7</v>
      </c>
      <c r="B348" s="262">
        <v>81.25</v>
      </c>
      <c r="C348" s="263">
        <v>89.795918367346943</v>
      </c>
      <c r="D348" s="263">
        <v>88</v>
      </c>
      <c r="E348" s="263">
        <v>93.75</v>
      </c>
      <c r="F348" s="343">
        <v>88</v>
      </c>
      <c r="G348" s="343">
        <v>84.21052631578948</v>
      </c>
      <c r="H348" s="343"/>
      <c r="I348" s="344">
        <v>82.592592592592595</v>
      </c>
      <c r="K348" s="300"/>
    </row>
    <row r="349" spans="1:12" s="449" customFormat="1" x14ac:dyDescent="0.2">
      <c r="A349" s="226" t="s">
        <v>8</v>
      </c>
      <c r="B349" s="266">
        <v>7.0227278166355697E-2</v>
      </c>
      <c r="C349" s="267">
        <v>8.0536876881104183E-2</v>
      </c>
      <c r="D349" s="267">
        <v>7.237360456553539E-2</v>
      </c>
      <c r="E349" s="267">
        <v>5.9250378340130916E-2</v>
      </c>
      <c r="F349" s="345">
        <v>8.123675667764127E-2</v>
      </c>
      <c r="G349" s="345">
        <v>7.0009115607166494E-2</v>
      </c>
      <c r="H349" s="345"/>
      <c r="I349" s="346">
        <v>7.8998610562333829E-2</v>
      </c>
      <c r="K349" s="304"/>
      <c r="L349" s="305"/>
    </row>
    <row r="350" spans="1:12" s="449" customFormat="1" x14ac:dyDescent="0.2">
      <c r="A350" s="303" t="s">
        <v>1</v>
      </c>
      <c r="B350" s="270">
        <f t="shared" ref="B350:I350" si="70">B347/B346*100-100</f>
        <v>3.1285796105383668</v>
      </c>
      <c r="C350" s="271">
        <f t="shared" si="70"/>
        <v>2.6930359772775034</v>
      </c>
      <c r="D350" s="271">
        <f t="shared" si="70"/>
        <v>2.7560137457044647</v>
      </c>
      <c r="E350" s="271">
        <f t="shared" si="70"/>
        <v>1.2457044673539457</v>
      </c>
      <c r="F350" s="271">
        <f t="shared" si="70"/>
        <v>7.9381443298969003</v>
      </c>
      <c r="G350" s="271">
        <f t="shared" si="70"/>
        <v>8.8925061795382021</v>
      </c>
      <c r="H350" s="271">
        <f t="shared" si="70"/>
        <v>-100</v>
      </c>
      <c r="I350" s="273">
        <f t="shared" si="70"/>
        <v>4.9764541173476005</v>
      </c>
      <c r="J350" s="408"/>
      <c r="K350" s="304"/>
      <c r="L350" s="227"/>
    </row>
    <row r="351" spans="1:12" s="449" customFormat="1" ht="13.5" thickBot="1" x14ac:dyDescent="0.25">
      <c r="A351" s="226" t="s">
        <v>27</v>
      </c>
      <c r="B351" s="275">
        <f>B347-B342</f>
        <v>144.74537037037044</v>
      </c>
      <c r="C351" s="276">
        <f t="shared" ref="C351:I351" si="71">C347-C342</f>
        <v>132.07105064247935</v>
      </c>
      <c r="D351" s="276">
        <f t="shared" si="71"/>
        <v>133.90370370370374</v>
      </c>
      <c r="E351" s="276">
        <f t="shared" si="71"/>
        <v>89.953703703703923</v>
      </c>
      <c r="F351" s="276">
        <f t="shared" si="71"/>
        <v>284.70370370370392</v>
      </c>
      <c r="G351" s="276">
        <f t="shared" si="71"/>
        <v>312.47563352826546</v>
      </c>
      <c r="H351" s="276">
        <f t="shared" si="71"/>
        <v>-2856.2962962962961</v>
      </c>
      <c r="I351" s="306">
        <f t="shared" si="71"/>
        <v>198.5185185185187</v>
      </c>
      <c r="J351" s="307"/>
      <c r="K351" s="304"/>
      <c r="L351" s="227"/>
    </row>
    <row r="352" spans="1:12" s="449" customFormat="1" x14ac:dyDescent="0.2">
      <c r="A352" s="286" t="s">
        <v>51</v>
      </c>
      <c r="B352" s="280">
        <v>673</v>
      </c>
      <c r="C352" s="281">
        <v>673</v>
      </c>
      <c r="D352" s="281">
        <v>673</v>
      </c>
      <c r="E352" s="281">
        <v>216</v>
      </c>
      <c r="F352" s="281">
        <v>675</v>
      </c>
      <c r="G352" s="281">
        <v>675</v>
      </c>
      <c r="H352" s="282"/>
      <c r="I352" s="472">
        <f>SUM(B352:H352)</f>
        <v>3585</v>
      </c>
      <c r="J352" s="309" t="s">
        <v>56</v>
      </c>
      <c r="K352" s="310">
        <f>I320-I352</f>
        <v>8</v>
      </c>
      <c r="L352" s="285">
        <f>K352/I320</f>
        <v>2.226551628165878E-3</v>
      </c>
    </row>
    <row r="353" spans="1:12" s="449" customFormat="1" x14ac:dyDescent="0.2">
      <c r="A353" s="286" t="s">
        <v>28</v>
      </c>
      <c r="B353" s="231">
        <v>116</v>
      </c>
      <c r="C353" s="289">
        <v>115</v>
      </c>
      <c r="D353" s="289">
        <v>114.5</v>
      </c>
      <c r="E353" s="289">
        <v>119</v>
      </c>
      <c r="F353" s="289">
        <v>115.5</v>
      </c>
      <c r="G353" s="289">
        <v>115.5</v>
      </c>
      <c r="H353" s="232"/>
      <c r="I353" s="473"/>
      <c r="J353" s="227" t="s">
        <v>57</v>
      </c>
      <c r="K353" s="449">
        <v>111.11</v>
      </c>
    </row>
    <row r="354" spans="1:12" s="449" customFormat="1" ht="13.5" thickBot="1" x14ac:dyDescent="0.25">
      <c r="A354" s="287" t="s">
        <v>26</v>
      </c>
      <c r="B354" s="233">
        <f>B353-B341</f>
        <v>4.5</v>
      </c>
      <c r="C354" s="234">
        <f t="shared" ref="C354:G354" si="72">C353-C341</f>
        <v>4.5</v>
      </c>
      <c r="D354" s="234">
        <f t="shared" si="72"/>
        <v>4.5</v>
      </c>
      <c r="E354" s="234">
        <f t="shared" si="72"/>
        <v>4.5</v>
      </c>
      <c r="F354" s="234">
        <f t="shared" si="72"/>
        <v>4</v>
      </c>
      <c r="G354" s="234">
        <f t="shared" si="72"/>
        <v>4</v>
      </c>
      <c r="H354" s="240">
        <f t="shared" ref="H354" si="73">H353-H324</f>
        <v>0</v>
      </c>
      <c r="I354" s="471"/>
      <c r="J354" s="449" t="s">
        <v>26</v>
      </c>
      <c r="K354" s="449">
        <f>K353-K321</f>
        <v>4.4599999999999937</v>
      </c>
    </row>
    <row r="355" spans="1:12" x14ac:dyDescent="0.2">
      <c r="C355" s="450"/>
      <c r="D355" s="450"/>
      <c r="E355" s="450"/>
      <c r="F355" s="450"/>
      <c r="G355" s="450"/>
    </row>
    <row r="356" spans="1:12" ht="13.5" thickBot="1" x14ac:dyDescent="0.25"/>
    <row r="357" spans="1:12" s="474" customFormat="1" ht="13.5" thickBot="1" x14ac:dyDescent="0.25">
      <c r="A357" s="295" t="s">
        <v>138</v>
      </c>
      <c r="B357" s="539" t="s">
        <v>50</v>
      </c>
      <c r="C357" s="540"/>
      <c r="D357" s="540"/>
      <c r="E357" s="540"/>
      <c r="F357" s="540"/>
      <c r="G357" s="540"/>
      <c r="H357" s="541"/>
      <c r="I357" s="312" t="s">
        <v>0</v>
      </c>
    </row>
    <row r="358" spans="1:12" s="474" customFormat="1" x14ac:dyDescent="0.2">
      <c r="A358" s="226" t="s">
        <v>54</v>
      </c>
      <c r="B358" s="392">
        <v>1</v>
      </c>
      <c r="C358" s="393">
        <v>2</v>
      </c>
      <c r="D358" s="394">
        <v>3</v>
      </c>
      <c r="E358" s="393">
        <v>4</v>
      </c>
      <c r="F358" s="393">
        <v>5</v>
      </c>
      <c r="G358" s="394">
        <v>6</v>
      </c>
      <c r="H358" s="250">
        <v>7</v>
      </c>
      <c r="I358" s="299"/>
    </row>
    <row r="359" spans="1:12" s="474" customFormat="1" x14ac:dyDescent="0.2">
      <c r="A359" s="226" t="s">
        <v>2</v>
      </c>
      <c r="B359" s="336">
        <v>1</v>
      </c>
      <c r="C359" s="337">
        <v>2</v>
      </c>
      <c r="D359" s="391">
        <v>3</v>
      </c>
      <c r="E359" s="350">
        <v>4</v>
      </c>
      <c r="F359" s="350">
        <v>5</v>
      </c>
      <c r="G359" s="338">
        <v>6</v>
      </c>
      <c r="H359" s="396">
        <v>7</v>
      </c>
      <c r="I359" s="294" t="s">
        <v>0</v>
      </c>
      <c r="K359" s="300"/>
    </row>
    <row r="360" spans="1:12" s="474" customFormat="1" x14ac:dyDescent="0.2">
      <c r="A360" s="301" t="s">
        <v>3</v>
      </c>
      <c r="B360" s="253">
        <v>3080</v>
      </c>
      <c r="C360" s="254">
        <v>3080</v>
      </c>
      <c r="D360" s="254">
        <v>3080</v>
      </c>
      <c r="E360" s="254">
        <v>3080</v>
      </c>
      <c r="F360" s="254">
        <v>3080</v>
      </c>
      <c r="G360" s="254">
        <v>3080</v>
      </c>
      <c r="H360" s="364">
        <v>3080</v>
      </c>
      <c r="I360" s="302">
        <v>3080</v>
      </c>
      <c r="K360" s="300"/>
    </row>
    <row r="361" spans="1:12" s="474" customFormat="1" x14ac:dyDescent="0.2">
      <c r="A361" s="303" t="s">
        <v>6</v>
      </c>
      <c r="B361" s="258">
        <v>3200.75</v>
      </c>
      <c r="C361" s="259">
        <v>3243.6585365853657</v>
      </c>
      <c r="D361" s="259">
        <v>3205.4054054054054</v>
      </c>
      <c r="E361" s="259">
        <v>3136.875</v>
      </c>
      <c r="F361" s="341">
        <v>3258.5365853658536</v>
      </c>
      <c r="G361" s="341">
        <v>3370.2564102564102</v>
      </c>
      <c r="H361" s="341"/>
      <c r="I361" s="342">
        <v>3246.9626168224299</v>
      </c>
      <c r="K361" s="300"/>
    </row>
    <row r="362" spans="1:12" s="474" customFormat="1" x14ac:dyDescent="0.2">
      <c r="A362" s="226" t="s">
        <v>7</v>
      </c>
      <c r="B362" s="262">
        <v>87.5</v>
      </c>
      <c r="C362" s="263">
        <v>82.926829268292678</v>
      </c>
      <c r="D362" s="263">
        <v>89.189189189189193</v>
      </c>
      <c r="E362" s="263">
        <v>87.5</v>
      </c>
      <c r="F362" s="343">
        <v>85.365853658536579</v>
      </c>
      <c r="G362" s="343">
        <v>87.179487179487182</v>
      </c>
      <c r="H362" s="343"/>
      <c r="I362" s="344">
        <v>86.915887850467286</v>
      </c>
      <c r="K362" s="300"/>
    </row>
    <row r="363" spans="1:12" s="474" customFormat="1" x14ac:dyDescent="0.2">
      <c r="A363" s="226" t="s">
        <v>8</v>
      </c>
      <c r="B363" s="266">
        <v>7.4513581149053154E-2</v>
      </c>
      <c r="C363" s="267">
        <v>6.5465453253182565E-2</v>
      </c>
      <c r="D363" s="267">
        <v>6.7927509101006894E-2</v>
      </c>
      <c r="E363" s="267">
        <v>6.3555354778585649E-2</v>
      </c>
      <c r="F363" s="345">
        <v>6.5538436601467964E-2</v>
      </c>
      <c r="G363" s="345">
        <v>5.8261945506403144E-2</v>
      </c>
      <c r="H363" s="345"/>
      <c r="I363" s="346">
        <v>6.9282659973452246E-2</v>
      </c>
      <c r="K363" s="304"/>
      <c r="L363" s="305"/>
    </row>
    <row r="364" spans="1:12" s="474" customFormat="1" x14ac:dyDescent="0.2">
      <c r="A364" s="303" t="s">
        <v>1</v>
      </c>
      <c r="B364" s="270">
        <f t="shared" ref="B364:I364" si="74">B361/B360*100-100</f>
        <v>3.920454545454561</v>
      </c>
      <c r="C364" s="271">
        <f t="shared" si="74"/>
        <v>5.313588850174213</v>
      </c>
      <c r="D364" s="271">
        <f t="shared" si="74"/>
        <v>4.0716040716040709</v>
      </c>
      <c r="E364" s="271">
        <f t="shared" si="74"/>
        <v>1.8465909090909207</v>
      </c>
      <c r="F364" s="271">
        <f t="shared" si="74"/>
        <v>5.7966423820082298</v>
      </c>
      <c r="G364" s="271">
        <f t="shared" si="74"/>
        <v>9.4239094239094214</v>
      </c>
      <c r="H364" s="271">
        <f t="shared" si="74"/>
        <v>-100</v>
      </c>
      <c r="I364" s="273">
        <f t="shared" si="74"/>
        <v>5.4208641825464383</v>
      </c>
      <c r="J364" s="408"/>
      <c r="K364" s="304"/>
      <c r="L364" s="227"/>
    </row>
    <row r="365" spans="1:12" s="474" customFormat="1" ht="13.5" thickBot="1" x14ac:dyDescent="0.25">
      <c r="A365" s="226" t="s">
        <v>27</v>
      </c>
      <c r="B365" s="275">
        <f>B361-B347</f>
        <v>199.70833333333348</v>
      </c>
      <c r="C365" s="276">
        <f t="shared" ref="C365:I365" si="75">C361-C347</f>
        <v>255.29118964659028</v>
      </c>
      <c r="D365" s="276">
        <f t="shared" si="75"/>
        <v>215.2054054054056</v>
      </c>
      <c r="E365" s="276">
        <f t="shared" si="75"/>
        <v>190.625</v>
      </c>
      <c r="F365" s="276">
        <f t="shared" si="75"/>
        <v>117.53658536585363</v>
      </c>
      <c r="G365" s="276">
        <f t="shared" si="75"/>
        <v>201.48448043184862</v>
      </c>
      <c r="H365" s="276">
        <f t="shared" si="75"/>
        <v>0</v>
      </c>
      <c r="I365" s="306">
        <f t="shared" si="75"/>
        <v>192.14780200761516</v>
      </c>
      <c r="J365" s="307"/>
      <c r="K365" s="304"/>
      <c r="L365" s="227"/>
    </row>
    <row r="366" spans="1:12" s="474" customFormat="1" x14ac:dyDescent="0.2">
      <c r="A366" s="286" t="s">
        <v>51</v>
      </c>
      <c r="B366" s="280">
        <v>673</v>
      </c>
      <c r="C366" s="281">
        <v>673</v>
      </c>
      <c r="D366" s="281">
        <v>673</v>
      </c>
      <c r="E366" s="281">
        <v>209</v>
      </c>
      <c r="F366" s="281">
        <v>674</v>
      </c>
      <c r="G366" s="281">
        <v>673</v>
      </c>
      <c r="H366" s="282"/>
      <c r="I366" s="472">
        <f>SUM(B366:H366)</f>
        <v>3575</v>
      </c>
      <c r="J366" s="309" t="s">
        <v>56</v>
      </c>
      <c r="K366" s="310">
        <f>I352-I366</f>
        <v>10</v>
      </c>
      <c r="L366" s="285">
        <f>K366/I352</f>
        <v>2.7894002789400278E-3</v>
      </c>
    </row>
    <row r="367" spans="1:12" s="474" customFormat="1" x14ac:dyDescent="0.2">
      <c r="A367" s="286" t="s">
        <v>28</v>
      </c>
      <c r="B367" s="231">
        <v>120</v>
      </c>
      <c r="C367" s="289">
        <v>119</v>
      </c>
      <c r="D367" s="289">
        <v>118.5</v>
      </c>
      <c r="E367" s="289">
        <v>123</v>
      </c>
      <c r="F367" s="289">
        <v>119.5</v>
      </c>
      <c r="G367" s="289">
        <v>119</v>
      </c>
      <c r="H367" s="232"/>
      <c r="I367" s="473"/>
      <c r="J367" s="227" t="s">
        <v>57</v>
      </c>
      <c r="K367" s="474">
        <v>115.85</v>
      </c>
    </row>
    <row r="368" spans="1:12" s="474" customFormat="1" ht="13.5" thickBot="1" x14ac:dyDescent="0.25">
      <c r="A368" s="287" t="s">
        <v>26</v>
      </c>
      <c r="B368" s="233">
        <f>B367-B353</f>
        <v>4</v>
      </c>
      <c r="C368" s="234">
        <f t="shared" ref="C368:H368" si="76">C367-C353</f>
        <v>4</v>
      </c>
      <c r="D368" s="234">
        <f t="shared" si="76"/>
        <v>4</v>
      </c>
      <c r="E368" s="234">
        <f t="shared" si="76"/>
        <v>4</v>
      </c>
      <c r="F368" s="234">
        <f t="shared" si="76"/>
        <v>4</v>
      </c>
      <c r="G368" s="234">
        <f t="shared" si="76"/>
        <v>3.5</v>
      </c>
      <c r="H368" s="240">
        <f t="shared" si="76"/>
        <v>0</v>
      </c>
      <c r="I368" s="471"/>
      <c r="J368" s="474" t="s">
        <v>26</v>
      </c>
      <c r="K368" s="474">
        <f>K367-K353</f>
        <v>4.7399999999999949</v>
      </c>
    </row>
    <row r="369" spans="1:12" x14ac:dyDescent="0.2">
      <c r="G369" s="288">
        <v>119</v>
      </c>
    </row>
    <row r="370" spans="1:12" s="487" customFormat="1" x14ac:dyDescent="0.2"/>
    <row r="371" spans="1:12" ht="13.5" thickBot="1" x14ac:dyDescent="0.25">
      <c r="A371" s="288" t="s">
        <v>140</v>
      </c>
      <c r="B371" s="228">
        <v>0</v>
      </c>
      <c r="C371" s="228">
        <v>0</v>
      </c>
      <c r="D371" s="228">
        <v>0</v>
      </c>
      <c r="E371" s="228">
        <v>0</v>
      </c>
      <c r="F371" s="228">
        <v>0.15</v>
      </c>
      <c r="G371" s="228">
        <v>0.3</v>
      </c>
    </row>
    <row r="372" spans="1:12" s="485" customFormat="1" ht="13.5" thickBot="1" x14ac:dyDescent="0.25">
      <c r="A372" s="295" t="s">
        <v>139</v>
      </c>
      <c r="B372" s="539" t="s">
        <v>50</v>
      </c>
      <c r="C372" s="540"/>
      <c r="D372" s="540"/>
      <c r="E372" s="540"/>
      <c r="F372" s="540"/>
      <c r="G372" s="540"/>
      <c r="H372" s="541"/>
      <c r="I372" s="312" t="s">
        <v>0</v>
      </c>
    </row>
    <row r="373" spans="1:12" s="485" customFormat="1" x14ac:dyDescent="0.2">
      <c r="A373" s="226" t="s">
        <v>54</v>
      </c>
      <c r="B373" s="392">
        <v>1</v>
      </c>
      <c r="C373" s="393">
        <v>2</v>
      </c>
      <c r="D373" s="394">
        <v>3</v>
      </c>
      <c r="E373" s="393">
        <v>4</v>
      </c>
      <c r="F373" s="393">
        <v>5</v>
      </c>
      <c r="G373" s="394">
        <v>6</v>
      </c>
      <c r="H373" s="250">
        <v>7</v>
      </c>
      <c r="I373" s="299"/>
    </row>
    <row r="374" spans="1:12" s="485" customFormat="1" x14ac:dyDescent="0.2">
      <c r="A374" s="226" t="s">
        <v>2</v>
      </c>
      <c r="B374" s="336">
        <v>1</v>
      </c>
      <c r="C374" s="337">
        <v>2</v>
      </c>
      <c r="D374" s="391">
        <v>3</v>
      </c>
      <c r="E374" s="350">
        <v>4</v>
      </c>
      <c r="F374" s="350">
        <v>5</v>
      </c>
      <c r="G374" s="338">
        <v>6</v>
      </c>
      <c r="H374" s="396">
        <v>7</v>
      </c>
      <c r="I374" s="294" t="s">
        <v>0</v>
      </c>
      <c r="K374" s="300"/>
    </row>
    <row r="375" spans="1:12" s="485" customFormat="1" x14ac:dyDescent="0.2">
      <c r="A375" s="301" t="s">
        <v>3</v>
      </c>
      <c r="B375" s="253">
        <v>3280</v>
      </c>
      <c r="C375" s="254">
        <v>3280</v>
      </c>
      <c r="D375" s="254">
        <v>3280</v>
      </c>
      <c r="E375" s="254">
        <v>3280</v>
      </c>
      <c r="F375" s="254">
        <v>3280</v>
      </c>
      <c r="G375" s="254">
        <v>3280</v>
      </c>
      <c r="H375" s="364">
        <v>3280</v>
      </c>
      <c r="I375" s="302">
        <v>3280</v>
      </c>
      <c r="K375" s="300"/>
    </row>
    <row r="376" spans="1:12" s="485" customFormat="1" x14ac:dyDescent="0.2">
      <c r="A376" s="303" t="s">
        <v>6</v>
      </c>
      <c r="B376" s="258">
        <v>3422.3076923076924</v>
      </c>
      <c r="C376" s="259">
        <v>3502.7450980392155</v>
      </c>
      <c r="D376" s="259">
        <v>3415.9574468085107</v>
      </c>
      <c r="E376" s="259">
        <v>3318.9473684210525</v>
      </c>
      <c r="F376" s="341">
        <v>3497.7551020408164</v>
      </c>
      <c r="G376" s="341">
        <v>3582.127659574468</v>
      </c>
      <c r="H376" s="341"/>
      <c r="I376" s="342">
        <v>3471.5471698113206</v>
      </c>
      <c r="K376" s="300"/>
    </row>
    <row r="377" spans="1:12" s="485" customFormat="1" x14ac:dyDescent="0.2">
      <c r="A377" s="226" t="s">
        <v>7</v>
      </c>
      <c r="B377" s="262">
        <v>80.769230769230774</v>
      </c>
      <c r="C377" s="263">
        <v>84.313725490196077</v>
      </c>
      <c r="D377" s="263">
        <v>80.851063829787236</v>
      </c>
      <c r="E377" s="263">
        <v>100</v>
      </c>
      <c r="F377" s="343">
        <v>85.714285714285708</v>
      </c>
      <c r="G377" s="343">
        <v>91.489361702127653</v>
      </c>
      <c r="H377" s="343"/>
      <c r="I377" s="344">
        <v>80</v>
      </c>
      <c r="K377" s="300"/>
    </row>
    <row r="378" spans="1:12" s="485" customFormat="1" x14ac:dyDescent="0.2">
      <c r="A378" s="226" t="s">
        <v>8</v>
      </c>
      <c r="B378" s="266">
        <v>7.2957044284083256E-2</v>
      </c>
      <c r="C378" s="267">
        <v>7.4066013396133765E-2</v>
      </c>
      <c r="D378" s="267">
        <v>6.9345935962986854E-2</v>
      </c>
      <c r="E378" s="267">
        <v>6.1133026289651907E-2</v>
      </c>
      <c r="F378" s="345">
        <v>7.4808218571031218E-2</v>
      </c>
      <c r="G378" s="345">
        <v>6.5345309196719992E-2</v>
      </c>
      <c r="H378" s="345"/>
      <c r="I378" s="346">
        <v>7.3803085431252802E-2</v>
      </c>
      <c r="K378" s="304"/>
      <c r="L378" s="305"/>
    </row>
    <row r="379" spans="1:12" s="485" customFormat="1" x14ac:dyDescent="0.2">
      <c r="A379" s="303" t="s">
        <v>1</v>
      </c>
      <c r="B379" s="270">
        <f t="shared" ref="B379:I379" si="77">B376/B375*100-100</f>
        <v>4.3386491557223223</v>
      </c>
      <c r="C379" s="271">
        <f t="shared" si="77"/>
        <v>6.791009086561445</v>
      </c>
      <c r="D379" s="271">
        <f t="shared" si="77"/>
        <v>4.1450441100155757</v>
      </c>
      <c r="E379" s="271">
        <f t="shared" si="77"/>
        <v>1.1874197689345323</v>
      </c>
      <c r="F379" s="271">
        <f t="shared" si="77"/>
        <v>6.6388750622200092</v>
      </c>
      <c r="G379" s="271">
        <f t="shared" si="77"/>
        <v>9.2112091333679302</v>
      </c>
      <c r="H379" s="271">
        <f t="shared" si="77"/>
        <v>-100</v>
      </c>
      <c r="I379" s="273">
        <f t="shared" si="77"/>
        <v>5.8398527381500145</v>
      </c>
      <c r="J379" s="408"/>
      <c r="K379" s="304"/>
      <c r="L379" s="227"/>
    </row>
    <row r="380" spans="1:12" s="485" customFormat="1" ht="13.5" thickBot="1" x14ac:dyDescent="0.25">
      <c r="A380" s="226" t="s">
        <v>27</v>
      </c>
      <c r="B380" s="275">
        <f>B376-B361</f>
        <v>221.55769230769238</v>
      </c>
      <c r="C380" s="276">
        <f t="shared" ref="C380:I380" si="78">C376-C361</f>
        <v>259.08656145384975</v>
      </c>
      <c r="D380" s="276">
        <f t="shared" si="78"/>
        <v>210.55204140310525</v>
      </c>
      <c r="E380" s="276">
        <f t="shared" si="78"/>
        <v>182.07236842105249</v>
      </c>
      <c r="F380" s="276">
        <f t="shared" si="78"/>
        <v>239.21851667496276</v>
      </c>
      <c r="G380" s="276">
        <f t="shared" si="78"/>
        <v>211.87124931805783</v>
      </c>
      <c r="H380" s="276">
        <f t="shared" si="78"/>
        <v>0</v>
      </c>
      <c r="I380" s="306">
        <f t="shared" si="78"/>
        <v>224.58455298889066</v>
      </c>
      <c r="J380" s="307"/>
      <c r="K380" s="304"/>
      <c r="L380" s="227"/>
    </row>
    <row r="381" spans="1:12" s="485" customFormat="1" x14ac:dyDescent="0.2">
      <c r="A381" s="286" t="s">
        <v>51</v>
      </c>
      <c r="B381" s="280">
        <v>673</v>
      </c>
      <c r="C381" s="281">
        <v>672</v>
      </c>
      <c r="D381" s="281">
        <v>672</v>
      </c>
      <c r="E381" s="281">
        <v>209</v>
      </c>
      <c r="F381" s="281">
        <v>674</v>
      </c>
      <c r="G381" s="281">
        <v>672</v>
      </c>
      <c r="H381" s="282"/>
      <c r="I381" s="472">
        <f>SUM(B381:H381)</f>
        <v>3572</v>
      </c>
      <c r="J381" s="309" t="s">
        <v>56</v>
      </c>
      <c r="K381" s="310">
        <f>I366-I381</f>
        <v>3</v>
      </c>
      <c r="L381" s="285">
        <f>K381/I366</f>
        <v>8.3916083916083916E-4</v>
      </c>
    </row>
    <row r="382" spans="1:12" s="485" customFormat="1" x14ac:dyDescent="0.2">
      <c r="A382" s="286" t="s">
        <v>28</v>
      </c>
      <c r="B382" s="231">
        <v>123</v>
      </c>
      <c r="C382" s="289">
        <v>122</v>
      </c>
      <c r="D382" s="289">
        <v>121.5</v>
      </c>
      <c r="E382" s="289">
        <v>125.5</v>
      </c>
      <c r="F382" s="289">
        <v>122.5</v>
      </c>
      <c r="G382" s="289">
        <v>122</v>
      </c>
      <c r="H382" s="232"/>
      <c r="I382" s="473"/>
      <c r="J382" s="227" t="s">
        <v>57</v>
      </c>
      <c r="K382" s="485">
        <v>119.52</v>
      </c>
    </row>
    <row r="383" spans="1:12" s="485" customFormat="1" ht="13.5" thickBot="1" x14ac:dyDescent="0.25">
      <c r="A383" s="287" t="s">
        <v>26</v>
      </c>
      <c r="B383" s="233">
        <f>B382-B367</f>
        <v>3</v>
      </c>
      <c r="C383" s="234">
        <f t="shared" ref="C383:H383" si="79">C382-C367</f>
        <v>3</v>
      </c>
      <c r="D383" s="234">
        <f t="shared" si="79"/>
        <v>3</v>
      </c>
      <c r="E383" s="234">
        <f t="shared" si="79"/>
        <v>2.5</v>
      </c>
      <c r="F383" s="234">
        <f t="shared" si="79"/>
        <v>3</v>
      </c>
      <c r="G383" s="234">
        <f t="shared" si="79"/>
        <v>3</v>
      </c>
      <c r="H383" s="240">
        <f t="shared" si="79"/>
        <v>0</v>
      </c>
      <c r="I383" s="471"/>
      <c r="J383" s="485" t="s">
        <v>26</v>
      </c>
      <c r="K383" s="485">
        <f>K382-K367</f>
        <v>3.6700000000000017</v>
      </c>
    </row>
    <row r="384" spans="1:12" x14ac:dyDescent="0.2">
      <c r="C384" s="486"/>
      <c r="D384" s="486"/>
      <c r="E384" s="486">
        <v>125.5</v>
      </c>
      <c r="F384" s="486"/>
      <c r="G384" s="486"/>
    </row>
    <row r="385" spans="1:13" ht="13.5" thickBot="1" x14ac:dyDescent="0.25">
      <c r="A385" s="488" t="s">
        <v>140</v>
      </c>
      <c r="B385" s="331">
        <v>8.8999999999999999E-3</v>
      </c>
      <c r="C385" s="331">
        <v>1.49E-2</v>
      </c>
      <c r="D385" s="331">
        <v>2.0899999999999998E-2</v>
      </c>
      <c r="E385" s="331">
        <v>9.5999999999999992E-3</v>
      </c>
      <c r="F385" s="331">
        <v>4.5999999999999999E-2</v>
      </c>
      <c r="G385" s="331">
        <v>7.1400000000000005E-2</v>
      </c>
    </row>
    <row r="386" spans="1:13" s="488" customFormat="1" ht="13.5" thickBot="1" x14ac:dyDescent="0.25">
      <c r="A386" s="295" t="s">
        <v>139</v>
      </c>
      <c r="B386" s="539" t="s">
        <v>50</v>
      </c>
      <c r="C386" s="540"/>
      <c r="D386" s="540"/>
      <c r="E386" s="540"/>
      <c r="F386" s="540"/>
      <c r="G386" s="540"/>
      <c r="H386" s="541"/>
      <c r="I386" s="312" t="s">
        <v>0</v>
      </c>
    </row>
    <row r="387" spans="1:13" s="488" customFormat="1" x14ac:dyDescent="0.2">
      <c r="A387" s="226" t="s">
        <v>54</v>
      </c>
      <c r="B387" s="392">
        <v>1</v>
      </c>
      <c r="C387" s="393">
        <v>2</v>
      </c>
      <c r="D387" s="394">
        <v>3</v>
      </c>
      <c r="E387" s="393">
        <v>4</v>
      </c>
      <c r="F387" s="393">
        <v>5</v>
      </c>
      <c r="G387" s="394">
        <v>6</v>
      </c>
      <c r="H387" s="250">
        <v>7</v>
      </c>
      <c r="I387" s="299"/>
    </row>
    <row r="388" spans="1:13" s="488" customFormat="1" x14ac:dyDescent="0.2">
      <c r="A388" s="226" t="s">
        <v>2</v>
      </c>
      <c r="B388" s="336">
        <v>1</v>
      </c>
      <c r="C388" s="337">
        <v>2</v>
      </c>
      <c r="D388" s="391">
        <v>3</v>
      </c>
      <c r="E388" s="350">
        <v>4</v>
      </c>
      <c r="F388" s="350">
        <v>5</v>
      </c>
      <c r="G388" s="338">
        <v>6</v>
      </c>
      <c r="H388" s="396">
        <v>7</v>
      </c>
      <c r="I388" s="294" t="s">
        <v>0</v>
      </c>
      <c r="K388" s="300"/>
    </row>
    <row r="389" spans="1:13" s="488" customFormat="1" x14ac:dyDescent="0.2">
      <c r="A389" s="301" t="s">
        <v>3</v>
      </c>
      <c r="B389" s="253">
        <v>3460</v>
      </c>
      <c r="C389" s="254">
        <v>3460</v>
      </c>
      <c r="D389" s="254">
        <v>3460</v>
      </c>
      <c r="E389" s="254">
        <v>3460</v>
      </c>
      <c r="F389" s="254">
        <v>3460</v>
      </c>
      <c r="G389" s="254">
        <v>3460</v>
      </c>
      <c r="H389" s="364">
        <v>3460</v>
      </c>
      <c r="I389" s="302">
        <v>3460</v>
      </c>
      <c r="K389" s="300"/>
    </row>
    <row r="390" spans="1:13" s="488" customFormat="1" x14ac:dyDescent="0.2">
      <c r="A390" s="303" t="s">
        <v>6</v>
      </c>
      <c r="B390" s="258">
        <v>3565.5</v>
      </c>
      <c r="C390" s="259">
        <v>3700</v>
      </c>
      <c r="D390" s="259">
        <v>3462.5</v>
      </c>
      <c r="E390" s="259">
        <v>3565.8333333333335</v>
      </c>
      <c r="F390" s="341">
        <v>3764.6875</v>
      </c>
      <c r="G390" s="341">
        <v>3621.0526315789475</v>
      </c>
      <c r="H390" s="341"/>
      <c r="I390" s="342">
        <v>3609.2708333333335</v>
      </c>
      <c r="K390" s="300"/>
    </row>
    <row r="391" spans="1:13" s="488" customFormat="1" x14ac:dyDescent="0.2">
      <c r="A391" s="226" t="s">
        <v>7</v>
      </c>
      <c r="B391" s="262">
        <v>80</v>
      </c>
      <c r="C391" s="263">
        <v>83.333333333333329</v>
      </c>
      <c r="D391" s="263">
        <v>80</v>
      </c>
      <c r="E391" s="263">
        <v>91.666666666666671</v>
      </c>
      <c r="F391" s="343">
        <v>87.5</v>
      </c>
      <c r="G391" s="343">
        <v>94.736842105263165</v>
      </c>
      <c r="H391" s="343"/>
      <c r="I391" s="344">
        <v>76.5625</v>
      </c>
      <c r="K391" s="300"/>
    </row>
    <row r="392" spans="1:13" s="488" customFormat="1" x14ac:dyDescent="0.2">
      <c r="A392" s="226" t="s">
        <v>8</v>
      </c>
      <c r="B392" s="266">
        <v>8.2865474587397209E-2</v>
      </c>
      <c r="C392" s="267">
        <v>8.3725640970546786E-2</v>
      </c>
      <c r="D392" s="267">
        <v>7.8209978187800094E-2</v>
      </c>
      <c r="E392" s="267">
        <v>6.1595216412840971E-2</v>
      </c>
      <c r="F392" s="345">
        <v>6.9050015650923072E-2</v>
      </c>
      <c r="G392" s="345">
        <v>6.5504771850668941E-2</v>
      </c>
      <c r="H392" s="345"/>
      <c r="I392" s="346">
        <v>8.0404097406635178E-2</v>
      </c>
      <c r="K392" s="304"/>
      <c r="L392" s="305"/>
    </row>
    <row r="393" spans="1:13" s="488" customFormat="1" x14ac:dyDescent="0.2">
      <c r="A393" s="303" t="s">
        <v>1</v>
      </c>
      <c r="B393" s="270">
        <f t="shared" ref="B393:I393" si="80">B390/B389*100-100</f>
        <v>3.0491329479768865</v>
      </c>
      <c r="C393" s="271">
        <f t="shared" si="80"/>
        <v>6.9364161849710939</v>
      </c>
      <c r="D393" s="271">
        <f t="shared" si="80"/>
        <v>7.2254335260126368E-2</v>
      </c>
      <c r="E393" s="271">
        <f t="shared" si="80"/>
        <v>3.0587668593448996</v>
      </c>
      <c r="F393" s="271">
        <f t="shared" si="80"/>
        <v>8.8059971098265919</v>
      </c>
      <c r="G393" s="271">
        <f t="shared" si="80"/>
        <v>4.6547003346516505</v>
      </c>
      <c r="H393" s="271">
        <f t="shared" si="80"/>
        <v>-100</v>
      </c>
      <c r="I393" s="273">
        <f t="shared" si="80"/>
        <v>4.3141859344894016</v>
      </c>
      <c r="J393" s="408"/>
      <c r="K393" s="304"/>
      <c r="L393" s="227"/>
    </row>
    <row r="394" spans="1:13" s="488" customFormat="1" ht="13.5" thickBot="1" x14ac:dyDescent="0.25">
      <c r="A394" s="226" t="s">
        <v>27</v>
      </c>
      <c r="B394" s="275">
        <f t="shared" ref="B394:I394" si="81">B390-B376</f>
        <v>143.19230769230762</v>
      </c>
      <c r="C394" s="276">
        <f t="shared" si="81"/>
        <v>197.25490196078454</v>
      </c>
      <c r="D394" s="276">
        <f t="shared" si="81"/>
        <v>46.542553191489333</v>
      </c>
      <c r="E394" s="276">
        <f t="shared" si="81"/>
        <v>246.885964912281</v>
      </c>
      <c r="F394" s="276">
        <f t="shared" si="81"/>
        <v>266.93239795918362</v>
      </c>
      <c r="G394" s="276">
        <f t="shared" si="81"/>
        <v>38.924972004479514</v>
      </c>
      <c r="H394" s="276">
        <f t="shared" si="81"/>
        <v>0</v>
      </c>
      <c r="I394" s="306">
        <f t="shared" si="81"/>
        <v>137.72366352201288</v>
      </c>
      <c r="J394" s="307"/>
      <c r="K394" s="304"/>
      <c r="L394" s="227"/>
    </row>
    <row r="395" spans="1:13" s="488" customFormat="1" x14ac:dyDescent="0.2">
      <c r="A395" s="286" t="s">
        <v>51</v>
      </c>
      <c r="B395" s="280">
        <v>673</v>
      </c>
      <c r="C395" s="281">
        <v>672</v>
      </c>
      <c r="D395" s="281">
        <v>671</v>
      </c>
      <c r="E395" s="281">
        <v>208</v>
      </c>
      <c r="F395" s="281">
        <v>674</v>
      </c>
      <c r="G395" s="281">
        <v>672</v>
      </c>
      <c r="H395" s="282"/>
      <c r="I395" s="472">
        <f>SUM(B395:H395)</f>
        <v>3570</v>
      </c>
      <c r="J395" s="309" t="s">
        <v>56</v>
      </c>
      <c r="K395" s="310">
        <f>I381-I395</f>
        <v>2</v>
      </c>
      <c r="L395" s="285">
        <f>K395/I381</f>
        <v>5.5991041433370661E-4</v>
      </c>
      <c r="M395" s="378" t="s">
        <v>142</v>
      </c>
    </row>
    <row r="396" spans="1:13" s="488" customFormat="1" x14ac:dyDescent="0.2">
      <c r="A396" s="286" t="s">
        <v>28</v>
      </c>
      <c r="B396" s="231">
        <v>125.5</v>
      </c>
      <c r="C396" s="289">
        <v>124.5</v>
      </c>
      <c r="D396" s="289">
        <v>125</v>
      </c>
      <c r="E396" s="289">
        <v>127.5</v>
      </c>
      <c r="F396" s="289"/>
      <c r="G396" s="289"/>
      <c r="H396" s="232"/>
      <c r="I396" s="473"/>
      <c r="J396" s="227" t="s">
        <v>57</v>
      </c>
      <c r="K396" s="488">
        <v>122.52</v>
      </c>
    </row>
    <row r="397" spans="1:13" s="488" customFormat="1" ht="13.5" thickBot="1" x14ac:dyDescent="0.25">
      <c r="A397" s="287" t="s">
        <v>26</v>
      </c>
      <c r="B397" s="233">
        <f t="shared" ref="B397:H397" si="82">B396-B382</f>
        <v>2.5</v>
      </c>
      <c r="C397" s="234">
        <f t="shared" si="82"/>
        <v>2.5</v>
      </c>
      <c r="D397" s="234">
        <f t="shared" si="82"/>
        <v>3.5</v>
      </c>
      <c r="E397" s="234">
        <f t="shared" si="82"/>
        <v>2</v>
      </c>
      <c r="F397" s="234">
        <f t="shared" si="82"/>
        <v>-122.5</v>
      </c>
      <c r="G397" s="234">
        <f t="shared" si="82"/>
        <v>-122</v>
      </c>
      <c r="H397" s="240">
        <f t="shared" si="82"/>
        <v>0</v>
      </c>
      <c r="I397" s="471"/>
      <c r="J397" s="488" t="s">
        <v>26</v>
      </c>
      <c r="K397" s="488">
        <f>K396-K382</f>
        <v>3</v>
      </c>
    </row>
    <row r="399" spans="1:13" ht="13.5" thickBot="1" x14ac:dyDescent="0.25"/>
    <row r="400" spans="1:13" ht="13.5" thickBot="1" x14ac:dyDescent="0.25">
      <c r="A400" s="295" t="s">
        <v>144</v>
      </c>
      <c r="B400" s="539" t="s">
        <v>50</v>
      </c>
      <c r="C400" s="540"/>
      <c r="D400" s="540"/>
      <c r="E400" s="540"/>
      <c r="F400" s="540"/>
      <c r="G400" s="540"/>
      <c r="H400" s="541"/>
      <c r="I400" s="312" t="s">
        <v>0</v>
      </c>
      <c r="J400" s="489"/>
      <c r="K400" s="489"/>
      <c r="L400" s="489"/>
    </row>
    <row r="401" spans="1:12" x14ac:dyDescent="0.2">
      <c r="A401" s="226" t="s">
        <v>54</v>
      </c>
      <c r="B401" s="392">
        <v>1</v>
      </c>
      <c r="C401" s="393">
        <v>2</v>
      </c>
      <c r="D401" s="394">
        <v>3</v>
      </c>
      <c r="E401" s="393">
        <v>4</v>
      </c>
      <c r="F401" s="393">
        <v>5</v>
      </c>
      <c r="G401" s="394">
        <v>6</v>
      </c>
      <c r="H401" s="250">
        <v>7</v>
      </c>
      <c r="I401" s="299"/>
      <c r="J401" s="489"/>
      <c r="K401" s="489"/>
      <c r="L401" s="489"/>
    </row>
    <row r="402" spans="1:12" x14ac:dyDescent="0.2">
      <c r="A402" s="226" t="s">
        <v>2</v>
      </c>
      <c r="B402" s="336">
        <v>1</v>
      </c>
      <c r="C402" s="337">
        <v>2</v>
      </c>
      <c r="D402" s="391">
        <v>3</v>
      </c>
      <c r="E402" s="350">
        <v>4</v>
      </c>
      <c r="F402" s="350">
        <v>5</v>
      </c>
      <c r="G402" s="338">
        <v>6</v>
      </c>
      <c r="H402" s="396">
        <v>7</v>
      </c>
      <c r="I402" s="294" t="s">
        <v>0</v>
      </c>
      <c r="J402" s="489"/>
      <c r="K402" s="300"/>
      <c r="L402" s="489"/>
    </row>
    <row r="403" spans="1:12" x14ac:dyDescent="0.2">
      <c r="A403" s="301" t="s">
        <v>3</v>
      </c>
      <c r="B403" s="253">
        <v>3610</v>
      </c>
      <c r="C403" s="254">
        <v>3610</v>
      </c>
      <c r="D403" s="254">
        <v>3610</v>
      </c>
      <c r="E403" s="254">
        <v>3610</v>
      </c>
      <c r="F403" s="254">
        <v>3610</v>
      </c>
      <c r="G403" s="254">
        <v>3610</v>
      </c>
      <c r="H403" s="364">
        <v>3610</v>
      </c>
      <c r="I403" s="302">
        <v>3610</v>
      </c>
      <c r="J403" s="489"/>
      <c r="K403" s="300"/>
      <c r="L403" s="489"/>
    </row>
    <row r="404" spans="1:12" x14ac:dyDescent="0.2">
      <c r="A404" s="303" t="s">
        <v>6</v>
      </c>
      <c r="B404" s="258">
        <v>3754.3589743589741</v>
      </c>
      <c r="C404" s="259">
        <v>3866.086956521739</v>
      </c>
      <c r="D404" s="259">
        <v>3734.3243243243242</v>
      </c>
      <c r="E404" s="259">
        <v>3884.5454545454545</v>
      </c>
      <c r="F404" s="341">
        <v>3863.2608695652175</v>
      </c>
      <c r="G404" s="341">
        <v>3893.3333333333335</v>
      </c>
      <c r="H404" s="341"/>
      <c r="I404" s="342">
        <v>3827.1226415094338</v>
      </c>
      <c r="J404" s="489"/>
      <c r="K404" s="300"/>
      <c r="L404" s="489"/>
    </row>
    <row r="405" spans="1:12" x14ac:dyDescent="0.2">
      <c r="A405" s="226" t="s">
        <v>7</v>
      </c>
      <c r="B405" s="262">
        <v>82.051282051282058</v>
      </c>
      <c r="C405" s="263">
        <v>95.652173913043484</v>
      </c>
      <c r="D405" s="263">
        <v>86.486486486486484</v>
      </c>
      <c r="E405" s="263">
        <v>81.818181818181813</v>
      </c>
      <c r="F405" s="343">
        <v>78.260869565217391</v>
      </c>
      <c r="G405" s="343">
        <v>93.939393939393938</v>
      </c>
      <c r="H405" s="343"/>
      <c r="I405" s="344">
        <v>86.320754716981128</v>
      </c>
      <c r="J405" s="489"/>
      <c r="K405" s="300"/>
      <c r="L405" s="489"/>
    </row>
    <row r="406" spans="1:12" x14ac:dyDescent="0.2">
      <c r="A406" s="226" t="s">
        <v>8</v>
      </c>
      <c r="B406" s="266">
        <v>7.3696137766898276E-2</v>
      </c>
      <c r="C406" s="267">
        <v>5.5040608028686738E-2</v>
      </c>
      <c r="D406" s="267">
        <v>7.219235936950387E-2</v>
      </c>
      <c r="E406" s="267">
        <v>0.10235812502168302</v>
      </c>
      <c r="F406" s="345">
        <v>7.8425551177308123E-2</v>
      </c>
      <c r="G406" s="345">
        <v>6.220770885723443E-2</v>
      </c>
      <c r="H406" s="345"/>
      <c r="I406" s="346">
        <v>7.2875652972802227E-2</v>
      </c>
      <c r="J406" s="489"/>
      <c r="K406" s="304"/>
      <c r="L406" s="305"/>
    </row>
    <row r="407" spans="1:12" x14ac:dyDescent="0.2">
      <c r="A407" s="303" t="s">
        <v>1</v>
      </c>
      <c r="B407" s="270">
        <f t="shared" ref="B407:I407" si="83">B404/B403*100-100</f>
        <v>3.9988635556502459</v>
      </c>
      <c r="C407" s="271">
        <f t="shared" si="83"/>
        <v>7.0938215102974738</v>
      </c>
      <c r="D407" s="271">
        <f t="shared" si="83"/>
        <v>3.443887100396779</v>
      </c>
      <c r="E407" s="271">
        <f t="shared" si="83"/>
        <v>7.6051372450264552</v>
      </c>
      <c r="F407" s="271">
        <f t="shared" si="83"/>
        <v>7.01553655305311</v>
      </c>
      <c r="G407" s="271">
        <f t="shared" si="83"/>
        <v>7.8485687903970529</v>
      </c>
      <c r="H407" s="271">
        <f t="shared" si="83"/>
        <v>-100</v>
      </c>
      <c r="I407" s="273">
        <f t="shared" si="83"/>
        <v>6.0144776041394437</v>
      </c>
      <c r="J407" s="408"/>
      <c r="K407" s="304"/>
      <c r="L407" s="227"/>
    </row>
    <row r="408" spans="1:12" ht="13.5" thickBot="1" x14ac:dyDescent="0.25">
      <c r="A408" s="226" t="s">
        <v>27</v>
      </c>
      <c r="B408" s="275">
        <f t="shared" ref="B408:I408" si="84">B404-B390</f>
        <v>188.85897435897414</v>
      </c>
      <c r="C408" s="276">
        <f t="shared" si="84"/>
        <v>166.08695652173901</v>
      </c>
      <c r="D408" s="276">
        <f t="shared" si="84"/>
        <v>271.82432432432415</v>
      </c>
      <c r="E408" s="276">
        <f t="shared" si="84"/>
        <v>318.71212121212102</v>
      </c>
      <c r="F408" s="276">
        <f t="shared" si="84"/>
        <v>98.57336956521749</v>
      </c>
      <c r="G408" s="276">
        <f t="shared" si="84"/>
        <v>272.28070175438597</v>
      </c>
      <c r="H408" s="276">
        <f t="shared" si="84"/>
        <v>0</v>
      </c>
      <c r="I408" s="306">
        <f t="shared" si="84"/>
        <v>217.85180817610035</v>
      </c>
      <c r="J408" s="307"/>
      <c r="K408" s="304"/>
      <c r="L408" s="227"/>
    </row>
    <row r="409" spans="1:12" x14ac:dyDescent="0.2">
      <c r="A409" s="286" t="s">
        <v>51</v>
      </c>
      <c r="B409" s="280">
        <v>673</v>
      </c>
      <c r="C409" s="281">
        <v>672</v>
      </c>
      <c r="D409" s="281">
        <v>671</v>
      </c>
      <c r="E409" s="281">
        <v>206</v>
      </c>
      <c r="F409" s="281">
        <v>673</v>
      </c>
      <c r="G409" s="281">
        <v>669</v>
      </c>
      <c r="H409" s="282"/>
      <c r="I409" s="472">
        <f>SUM(B409:H409)</f>
        <v>3564</v>
      </c>
      <c r="J409" s="309" t="s">
        <v>56</v>
      </c>
      <c r="K409" s="310">
        <f>I395-I409</f>
        <v>6</v>
      </c>
      <c r="L409" s="285">
        <f>K409/I395</f>
        <v>1.6806722689075631E-3</v>
      </c>
    </row>
    <row r="410" spans="1:12" x14ac:dyDescent="0.2">
      <c r="A410" s="286" t="s">
        <v>28</v>
      </c>
      <c r="B410" s="231"/>
      <c r="C410" s="289"/>
      <c r="D410" s="289"/>
      <c r="E410" s="289"/>
      <c r="F410" s="289"/>
      <c r="G410" s="289"/>
      <c r="H410" s="232"/>
      <c r="I410" s="473"/>
      <c r="J410" s="227" t="s">
        <v>57</v>
      </c>
      <c r="K410" s="489">
        <v>124.97</v>
      </c>
      <c r="L410" s="489"/>
    </row>
    <row r="411" spans="1:12" ht="13.5" thickBot="1" x14ac:dyDescent="0.25">
      <c r="A411" s="287" t="s">
        <v>26</v>
      </c>
      <c r="B411" s="233">
        <f t="shared" ref="B411:H411" si="85">B410-B396</f>
        <v>-125.5</v>
      </c>
      <c r="C411" s="234">
        <f t="shared" si="85"/>
        <v>-124.5</v>
      </c>
      <c r="D411" s="234">
        <f t="shared" si="85"/>
        <v>-125</v>
      </c>
      <c r="E411" s="234">
        <f t="shared" si="85"/>
        <v>-127.5</v>
      </c>
      <c r="F411" s="234">
        <f t="shared" si="85"/>
        <v>0</v>
      </c>
      <c r="G411" s="234">
        <f t="shared" si="85"/>
        <v>0</v>
      </c>
      <c r="H411" s="240">
        <f t="shared" si="85"/>
        <v>0</v>
      </c>
      <c r="I411" s="471"/>
      <c r="J411" s="489" t="s">
        <v>26</v>
      </c>
      <c r="K411" s="489">
        <f>K410-K396</f>
        <v>2.4500000000000028</v>
      </c>
      <c r="L411" s="489"/>
    </row>
    <row r="413" spans="1:12" ht="13.5" thickBot="1" x14ac:dyDescent="0.25"/>
    <row r="414" spans="1:12" s="490" customFormat="1" ht="13.5" thickBot="1" x14ac:dyDescent="0.25">
      <c r="A414" s="295" t="s">
        <v>145</v>
      </c>
      <c r="B414" s="539" t="s">
        <v>50</v>
      </c>
      <c r="C414" s="540"/>
      <c r="D414" s="540"/>
      <c r="E414" s="540"/>
      <c r="F414" s="540"/>
      <c r="G414" s="540"/>
      <c r="H414" s="541"/>
      <c r="I414" s="312" t="s">
        <v>0</v>
      </c>
    </row>
    <row r="415" spans="1:12" s="490" customFormat="1" x14ac:dyDescent="0.2">
      <c r="A415" s="226" t="s">
        <v>54</v>
      </c>
      <c r="B415" s="392">
        <v>1</v>
      </c>
      <c r="C415" s="393">
        <v>2</v>
      </c>
      <c r="D415" s="394">
        <v>3</v>
      </c>
      <c r="E415" s="393">
        <v>4</v>
      </c>
      <c r="F415" s="393">
        <v>5</v>
      </c>
      <c r="G415" s="394">
        <v>6</v>
      </c>
      <c r="H415" s="250">
        <v>7</v>
      </c>
      <c r="I415" s="299"/>
    </row>
    <row r="416" spans="1:12" s="490" customFormat="1" x14ac:dyDescent="0.2">
      <c r="A416" s="301" t="s">
        <v>3</v>
      </c>
      <c r="B416" s="253">
        <v>3730</v>
      </c>
      <c r="C416" s="254">
        <v>3730</v>
      </c>
      <c r="D416" s="254">
        <v>3730</v>
      </c>
      <c r="E416" s="254">
        <v>3730</v>
      </c>
      <c r="F416" s="254">
        <v>3730</v>
      </c>
      <c r="G416" s="254">
        <v>3730</v>
      </c>
      <c r="H416" s="364">
        <v>3730</v>
      </c>
      <c r="I416" s="302">
        <v>3730</v>
      </c>
      <c r="K416" s="300"/>
    </row>
    <row r="417" spans="1:12" s="490" customFormat="1" x14ac:dyDescent="0.2">
      <c r="A417" s="303" t="s">
        <v>6</v>
      </c>
      <c r="B417" s="258">
        <v>3958.5106382978724</v>
      </c>
      <c r="C417" s="259">
        <v>4037.8431372549021</v>
      </c>
      <c r="D417" s="259">
        <v>3901.0204081632655</v>
      </c>
      <c r="E417" s="259">
        <v>3938.8888888888887</v>
      </c>
      <c r="F417" s="341">
        <v>3966.0784313725489</v>
      </c>
      <c r="G417" s="341">
        <v>3929.1489361702129</v>
      </c>
      <c r="H417" s="341"/>
      <c r="I417" s="342">
        <v>3958.0608365019011</v>
      </c>
      <c r="K417" s="300"/>
    </row>
    <row r="418" spans="1:12" s="490" customFormat="1" x14ac:dyDescent="0.2">
      <c r="A418" s="226" t="s">
        <v>7</v>
      </c>
      <c r="B418" s="262">
        <v>78.723404255319153</v>
      </c>
      <c r="C418" s="263">
        <v>78.431372549019613</v>
      </c>
      <c r="D418" s="263">
        <v>81.632653061224488</v>
      </c>
      <c r="E418" s="263">
        <v>88.888888888888886</v>
      </c>
      <c r="F418" s="343">
        <v>76.470588235294116</v>
      </c>
      <c r="G418" s="343">
        <v>80.851063829787236</v>
      </c>
      <c r="H418" s="343"/>
      <c r="I418" s="344">
        <v>78.707224334600767</v>
      </c>
      <c r="K418" s="300"/>
    </row>
    <row r="419" spans="1:12" s="490" customFormat="1" x14ac:dyDescent="0.2">
      <c r="A419" s="226" t="s">
        <v>8</v>
      </c>
      <c r="B419" s="266">
        <v>8.4539664151254384E-2</v>
      </c>
      <c r="C419" s="267">
        <v>8.4508907373071263E-2</v>
      </c>
      <c r="D419" s="267">
        <v>7.2164125988462946E-2</v>
      </c>
      <c r="E419" s="267">
        <v>7.4839878396014248E-2</v>
      </c>
      <c r="F419" s="345">
        <v>8.0208649329096007E-2</v>
      </c>
      <c r="G419" s="345">
        <v>7.5028374325466579E-2</v>
      </c>
      <c r="H419" s="345"/>
      <c r="I419" s="346">
        <v>8.0089275544638752E-2</v>
      </c>
      <c r="K419" s="304"/>
      <c r="L419" s="305"/>
    </row>
    <row r="420" spans="1:12" s="490" customFormat="1" x14ac:dyDescent="0.2">
      <c r="A420" s="303" t="s">
        <v>1</v>
      </c>
      <c r="B420" s="270">
        <f t="shared" ref="B420:I420" si="86">B417/B416*100-100</f>
        <v>6.1262905709885445</v>
      </c>
      <c r="C420" s="271">
        <f t="shared" si="86"/>
        <v>8.2531672186300682</v>
      </c>
      <c r="D420" s="271">
        <f t="shared" si="86"/>
        <v>4.5849975378891514</v>
      </c>
      <c r="E420" s="271">
        <f t="shared" si="86"/>
        <v>5.600238308013104</v>
      </c>
      <c r="F420" s="271">
        <f t="shared" si="86"/>
        <v>6.329180465751989</v>
      </c>
      <c r="G420" s="271">
        <f t="shared" si="86"/>
        <v>5.3391135702469938</v>
      </c>
      <c r="H420" s="271">
        <f t="shared" si="86"/>
        <v>-100</v>
      </c>
      <c r="I420" s="273">
        <f t="shared" si="86"/>
        <v>6.1142315416059319</v>
      </c>
      <c r="J420" s="408"/>
      <c r="K420" s="304"/>
      <c r="L420" s="227"/>
    </row>
    <row r="421" spans="1:12" s="490" customFormat="1" ht="13.5" thickBot="1" x14ac:dyDescent="0.25">
      <c r="A421" s="226" t="s">
        <v>27</v>
      </c>
      <c r="B421" s="275">
        <f t="shared" ref="B421:I421" si="87">B417-B404</f>
        <v>204.15166393889831</v>
      </c>
      <c r="C421" s="276">
        <f t="shared" si="87"/>
        <v>171.75618073316309</v>
      </c>
      <c r="D421" s="276">
        <f t="shared" si="87"/>
        <v>166.69608383894138</v>
      </c>
      <c r="E421" s="276">
        <f t="shared" si="87"/>
        <v>54.343434343434183</v>
      </c>
      <c r="F421" s="276">
        <f t="shared" si="87"/>
        <v>102.81756180733146</v>
      </c>
      <c r="G421" s="276">
        <f t="shared" si="87"/>
        <v>35.815602836879407</v>
      </c>
      <c r="H421" s="276">
        <f t="shared" si="87"/>
        <v>0</v>
      </c>
      <c r="I421" s="306">
        <f t="shared" si="87"/>
        <v>130.93819499246729</v>
      </c>
      <c r="J421" s="307"/>
      <c r="K421" s="304"/>
      <c r="L421" s="227"/>
    </row>
    <row r="422" spans="1:12" s="490" customFormat="1" x14ac:dyDescent="0.2">
      <c r="A422" s="286" t="s">
        <v>51</v>
      </c>
      <c r="B422" s="280">
        <v>671</v>
      </c>
      <c r="C422" s="281">
        <v>670</v>
      </c>
      <c r="D422" s="281">
        <v>666</v>
      </c>
      <c r="E422" s="281">
        <v>206</v>
      </c>
      <c r="F422" s="281">
        <v>670</v>
      </c>
      <c r="G422" s="281">
        <v>666</v>
      </c>
      <c r="H422" s="282"/>
      <c r="I422" s="472">
        <f>SUM(B422:H422)</f>
        <v>3549</v>
      </c>
      <c r="J422" s="309" t="s">
        <v>56</v>
      </c>
      <c r="K422" s="310">
        <f>I409-I422</f>
        <v>15</v>
      </c>
      <c r="L422" s="285">
        <f>K422/I409</f>
        <v>4.2087542087542087E-3</v>
      </c>
    </row>
    <row r="423" spans="1:12" s="490" customFormat="1" x14ac:dyDescent="0.2">
      <c r="A423" s="286" t="s">
        <v>28</v>
      </c>
      <c r="B423" s="231"/>
      <c r="C423" s="289"/>
      <c r="D423" s="289"/>
      <c r="E423" s="289"/>
      <c r="F423" s="289"/>
      <c r="G423" s="289"/>
      <c r="H423" s="232"/>
      <c r="I423" s="473"/>
      <c r="J423" s="227" t="s">
        <v>57</v>
      </c>
      <c r="K423" s="490">
        <v>129.01</v>
      </c>
    </row>
    <row r="424" spans="1:12" s="490" customFormat="1" ht="13.5" thickBot="1" x14ac:dyDescent="0.25">
      <c r="A424" s="287" t="s">
        <v>26</v>
      </c>
      <c r="B424" s="233">
        <f t="shared" ref="B424:H424" si="88">B423-B410</f>
        <v>0</v>
      </c>
      <c r="C424" s="234">
        <f t="shared" si="88"/>
        <v>0</v>
      </c>
      <c r="D424" s="234">
        <f t="shared" si="88"/>
        <v>0</v>
      </c>
      <c r="E424" s="234">
        <f t="shared" si="88"/>
        <v>0</v>
      </c>
      <c r="F424" s="234">
        <f t="shared" si="88"/>
        <v>0</v>
      </c>
      <c r="G424" s="234">
        <f t="shared" si="88"/>
        <v>0</v>
      </c>
      <c r="H424" s="240">
        <f t="shared" si="88"/>
        <v>0</v>
      </c>
      <c r="I424" s="471"/>
      <c r="J424" s="490" t="s">
        <v>26</v>
      </c>
      <c r="K424" s="490">
        <f>K423-K410</f>
        <v>4.039999999999992</v>
      </c>
    </row>
    <row r="426" spans="1:12" ht="13.5" thickBot="1" x14ac:dyDescent="0.25"/>
    <row r="427" spans="1:12" s="491" customFormat="1" ht="13.5" thickBot="1" x14ac:dyDescent="0.25">
      <c r="A427" s="295" t="s">
        <v>146</v>
      </c>
      <c r="B427" s="539" t="s">
        <v>50</v>
      </c>
      <c r="C427" s="540"/>
      <c r="D427" s="540"/>
      <c r="E427" s="540"/>
      <c r="F427" s="540"/>
      <c r="G427" s="540"/>
      <c r="H427" s="541"/>
      <c r="I427" s="312" t="s">
        <v>0</v>
      </c>
    </row>
    <row r="428" spans="1:12" s="491" customFormat="1" x14ac:dyDescent="0.2">
      <c r="A428" s="226" t="s">
        <v>54</v>
      </c>
      <c r="B428" s="392">
        <v>1</v>
      </c>
      <c r="C428" s="393">
        <v>2</v>
      </c>
      <c r="D428" s="394">
        <v>3</v>
      </c>
      <c r="E428" s="393">
        <v>4</v>
      </c>
      <c r="F428" s="393">
        <v>5</v>
      </c>
      <c r="G428" s="394">
        <v>6</v>
      </c>
      <c r="H428" s="250">
        <v>7</v>
      </c>
      <c r="I428" s="299"/>
    </row>
    <row r="429" spans="1:12" s="491" customFormat="1" x14ac:dyDescent="0.2">
      <c r="A429" s="301" t="s">
        <v>3</v>
      </c>
      <c r="B429" s="253">
        <v>3810</v>
      </c>
      <c r="C429" s="254">
        <v>3810</v>
      </c>
      <c r="D429" s="254">
        <v>3810</v>
      </c>
      <c r="E429" s="254">
        <v>3810</v>
      </c>
      <c r="F429" s="254">
        <v>3810</v>
      </c>
      <c r="G429" s="254">
        <v>3810</v>
      </c>
      <c r="H429" s="364">
        <v>3810</v>
      </c>
      <c r="I429" s="302">
        <v>3810</v>
      </c>
      <c r="K429" s="300"/>
    </row>
    <row r="430" spans="1:12" s="491" customFormat="1" x14ac:dyDescent="0.2">
      <c r="A430" s="303" t="s">
        <v>6</v>
      </c>
      <c r="B430" s="258">
        <v>3939.1176470588234</v>
      </c>
      <c r="C430" s="259">
        <v>4142.1621621621625</v>
      </c>
      <c r="D430" s="259">
        <v>3892.1052631578946</v>
      </c>
      <c r="E430" s="259">
        <v>3946.3636363636365</v>
      </c>
      <c r="F430" s="341">
        <v>3933.3333333333335</v>
      </c>
      <c r="G430" s="341">
        <v>3896.6666666666665</v>
      </c>
      <c r="H430" s="341"/>
      <c r="I430" s="342">
        <v>3957.9245283018868</v>
      </c>
      <c r="K430" s="300"/>
    </row>
    <row r="431" spans="1:12" s="491" customFormat="1" x14ac:dyDescent="0.2">
      <c r="A431" s="226" t="s">
        <v>7</v>
      </c>
      <c r="B431" s="262">
        <v>94.117647058823536</v>
      </c>
      <c r="C431" s="263">
        <v>86.486486486486484</v>
      </c>
      <c r="D431" s="263">
        <v>97.368421052631575</v>
      </c>
      <c r="E431" s="263">
        <v>86.36363636363636</v>
      </c>
      <c r="F431" s="343">
        <v>90.476190476190482</v>
      </c>
      <c r="G431" s="343">
        <v>79.487179487179489</v>
      </c>
      <c r="H431" s="343"/>
      <c r="I431" s="344">
        <v>84.433962264150949</v>
      </c>
      <c r="K431" s="300"/>
    </row>
    <row r="432" spans="1:12" s="491" customFormat="1" x14ac:dyDescent="0.2">
      <c r="A432" s="226" t="s">
        <v>8</v>
      </c>
      <c r="B432" s="266">
        <v>5.8393150201972138E-2</v>
      </c>
      <c r="C432" s="267">
        <v>6.5543961519508434E-2</v>
      </c>
      <c r="D432" s="267">
        <v>5.6435967927616799E-2</v>
      </c>
      <c r="E432" s="267">
        <v>7.3725451444240933E-2</v>
      </c>
      <c r="F432" s="345">
        <v>6.4831497563235169E-2</v>
      </c>
      <c r="G432" s="345">
        <v>8.9895217554699522E-2</v>
      </c>
      <c r="H432" s="345"/>
      <c r="I432" s="346">
        <v>7.2270375465794262E-2</v>
      </c>
      <c r="K432" s="304"/>
      <c r="L432" s="305"/>
    </row>
    <row r="433" spans="1:12" s="491" customFormat="1" x14ac:dyDescent="0.2">
      <c r="A433" s="303" t="s">
        <v>1</v>
      </c>
      <c r="B433" s="270">
        <f t="shared" ref="B433:I433" si="89">B430/B429*100-100</f>
        <v>3.3889146209664887</v>
      </c>
      <c r="C433" s="271">
        <f t="shared" si="89"/>
        <v>8.7181669858835278</v>
      </c>
      <c r="D433" s="271">
        <f t="shared" si="89"/>
        <v>2.1549937836717703</v>
      </c>
      <c r="E433" s="271">
        <f t="shared" si="89"/>
        <v>3.5790980672870489</v>
      </c>
      <c r="F433" s="271">
        <f t="shared" si="89"/>
        <v>3.237095363079618</v>
      </c>
      <c r="G433" s="271">
        <f t="shared" si="89"/>
        <v>2.2747156605424266</v>
      </c>
      <c r="H433" s="271">
        <f t="shared" si="89"/>
        <v>-100</v>
      </c>
      <c r="I433" s="273">
        <f t="shared" si="89"/>
        <v>3.8825335512306225</v>
      </c>
      <c r="J433" s="408"/>
      <c r="K433" s="304"/>
      <c r="L433" s="227"/>
    </row>
    <row r="434" spans="1:12" s="491" customFormat="1" ht="13.5" thickBot="1" x14ac:dyDescent="0.25">
      <c r="A434" s="226" t="s">
        <v>27</v>
      </c>
      <c r="B434" s="275">
        <f t="shared" ref="B434:I434" si="90">B430-B417</f>
        <v>-19.392991239049024</v>
      </c>
      <c r="C434" s="276">
        <f t="shared" si="90"/>
        <v>104.31902490726043</v>
      </c>
      <c r="D434" s="276">
        <f t="shared" si="90"/>
        <v>-8.9151450053709596</v>
      </c>
      <c r="E434" s="276">
        <f t="shared" si="90"/>
        <v>7.4747474747478009</v>
      </c>
      <c r="F434" s="276">
        <f t="shared" si="90"/>
        <v>-32.745098039215463</v>
      </c>
      <c r="G434" s="276">
        <f t="shared" si="90"/>
        <v>-32.482269503546377</v>
      </c>
      <c r="H434" s="276">
        <f t="shared" si="90"/>
        <v>0</v>
      </c>
      <c r="I434" s="306">
        <f t="shared" si="90"/>
        <v>-0.13630820001435495</v>
      </c>
      <c r="J434" s="307"/>
      <c r="K434" s="304"/>
      <c r="L434" s="227"/>
    </row>
    <row r="435" spans="1:12" s="491" customFormat="1" x14ac:dyDescent="0.2">
      <c r="A435" s="286" t="s">
        <v>51</v>
      </c>
      <c r="B435" s="280">
        <v>667</v>
      </c>
      <c r="C435" s="281">
        <v>664</v>
      </c>
      <c r="D435" s="281">
        <v>665</v>
      </c>
      <c r="E435" s="281">
        <v>204</v>
      </c>
      <c r="F435" s="281">
        <v>668</v>
      </c>
      <c r="G435" s="281">
        <v>663</v>
      </c>
      <c r="H435" s="282"/>
      <c r="I435" s="472">
        <f>SUM(B435:H435)</f>
        <v>3531</v>
      </c>
      <c r="J435" s="309" t="s">
        <v>56</v>
      </c>
      <c r="K435" s="310">
        <f>I422-I435</f>
        <v>18</v>
      </c>
      <c r="L435" s="285">
        <f>K435/I422</f>
        <v>5.0718512256973797E-3</v>
      </c>
    </row>
    <row r="436" spans="1:12" s="491" customFormat="1" x14ac:dyDescent="0.2">
      <c r="A436" s="286" t="s">
        <v>28</v>
      </c>
      <c r="B436" s="231"/>
      <c r="C436" s="289"/>
      <c r="D436" s="289"/>
      <c r="E436" s="289"/>
      <c r="F436" s="289"/>
      <c r="G436" s="289"/>
      <c r="H436" s="232"/>
      <c r="I436" s="473"/>
      <c r="J436" s="227" t="s">
        <v>57</v>
      </c>
      <c r="K436" s="491">
        <v>139.34</v>
      </c>
    </row>
    <row r="437" spans="1:12" s="491" customFormat="1" ht="13.5" thickBot="1" x14ac:dyDescent="0.25">
      <c r="A437" s="287" t="s">
        <v>26</v>
      </c>
      <c r="B437" s="233">
        <f t="shared" ref="B437:H437" si="91">B436-B423</f>
        <v>0</v>
      </c>
      <c r="C437" s="234">
        <f t="shared" si="91"/>
        <v>0</v>
      </c>
      <c r="D437" s="234">
        <f t="shared" si="91"/>
        <v>0</v>
      </c>
      <c r="E437" s="234">
        <f t="shared" si="91"/>
        <v>0</v>
      </c>
      <c r="F437" s="234">
        <f t="shared" si="91"/>
        <v>0</v>
      </c>
      <c r="G437" s="234">
        <f t="shared" si="91"/>
        <v>0</v>
      </c>
      <c r="H437" s="240">
        <f t="shared" si="91"/>
        <v>0</v>
      </c>
      <c r="I437" s="471"/>
      <c r="J437" s="491" t="s">
        <v>26</v>
      </c>
      <c r="K437" s="491">
        <f>K436-K423</f>
        <v>10.330000000000013</v>
      </c>
    </row>
    <row r="439" spans="1:12" ht="13.5" thickBot="1" x14ac:dyDescent="0.25"/>
    <row r="440" spans="1:12" s="492" customFormat="1" ht="13.5" thickBot="1" x14ac:dyDescent="0.25">
      <c r="A440" s="295" t="s">
        <v>148</v>
      </c>
      <c r="B440" s="539" t="s">
        <v>50</v>
      </c>
      <c r="C440" s="540"/>
      <c r="D440" s="540"/>
      <c r="E440" s="540"/>
      <c r="F440" s="540"/>
      <c r="G440" s="540"/>
      <c r="H440" s="541"/>
      <c r="I440" s="312" t="s">
        <v>0</v>
      </c>
    </row>
    <row r="441" spans="1:12" s="492" customFormat="1" x14ac:dyDescent="0.2">
      <c r="A441" s="226" t="s">
        <v>54</v>
      </c>
      <c r="B441" s="392">
        <v>1</v>
      </c>
      <c r="C441" s="393">
        <v>2</v>
      </c>
      <c r="D441" s="394">
        <v>3</v>
      </c>
      <c r="E441" s="393">
        <v>4</v>
      </c>
      <c r="F441" s="393">
        <v>5</v>
      </c>
      <c r="G441" s="394">
        <v>6</v>
      </c>
      <c r="H441" s="250">
        <v>7</v>
      </c>
      <c r="I441" s="299"/>
    </row>
    <row r="442" spans="1:12" s="492" customFormat="1" x14ac:dyDescent="0.2">
      <c r="A442" s="301" t="s">
        <v>3</v>
      </c>
      <c r="B442" s="253">
        <v>3865</v>
      </c>
      <c r="C442" s="254">
        <v>3865</v>
      </c>
      <c r="D442" s="254">
        <v>3865</v>
      </c>
      <c r="E442" s="254">
        <v>3865</v>
      </c>
      <c r="F442" s="254">
        <v>3865</v>
      </c>
      <c r="G442" s="254">
        <v>3865</v>
      </c>
      <c r="H442" s="364">
        <v>3865</v>
      </c>
      <c r="I442" s="302">
        <v>3865</v>
      </c>
      <c r="K442" s="300"/>
    </row>
    <row r="443" spans="1:12" s="492" customFormat="1" x14ac:dyDescent="0.2">
      <c r="A443" s="303" t="s">
        <v>6</v>
      </c>
      <c r="B443" s="258">
        <v>4190.27027027027</v>
      </c>
      <c r="C443" s="259">
        <v>4166.666666666667</v>
      </c>
      <c r="D443" s="259">
        <v>4073.3333333333335</v>
      </c>
      <c r="E443" s="259">
        <v>4106.875</v>
      </c>
      <c r="F443" s="341">
        <v>4155.8139534883721</v>
      </c>
      <c r="G443" s="341">
        <v>4083.9024390243903</v>
      </c>
      <c r="H443" s="341"/>
      <c r="I443" s="342">
        <v>4130.5963302752298</v>
      </c>
      <c r="K443" s="300"/>
    </row>
    <row r="444" spans="1:12" s="492" customFormat="1" x14ac:dyDescent="0.2">
      <c r="A444" s="226" t="s">
        <v>7</v>
      </c>
      <c r="B444" s="262">
        <v>83.78378378378379</v>
      </c>
      <c r="C444" s="263">
        <v>89.743589743589737</v>
      </c>
      <c r="D444" s="263">
        <v>90.476190476190482</v>
      </c>
      <c r="E444" s="263">
        <v>100</v>
      </c>
      <c r="F444" s="343">
        <v>81.395348837209298</v>
      </c>
      <c r="G444" s="343">
        <v>85.365853658536579</v>
      </c>
      <c r="H444" s="343"/>
      <c r="I444" s="344">
        <v>85.779816513761475</v>
      </c>
      <c r="K444" s="300"/>
    </row>
    <row r="445" spans="1:12" s="492" customFormat="1" x14ac:dyDescent="0.2">
      <c r="A445" s="226" t="s">
        <v>8</v>
      </c>
      <c r="B445" s="266">
        <v>7.0634444799148294E-2</v>
      </c>
      <c r="C445" s="267">
        <v>6.418128171886929E-2</v>
      </c>
      <c r="D445" s="267">
        <v>6.2092291169946245E-2</v>
      </c>
      <c r="E445" s="267">
        <v>5.2687926126212432E-2</v>
      </c>
      <c r="F445" s="345">
        <v>7.4039368755542956E-2</v>
      </c>
      <c r="G445" s="345">
        <v>7.1060697887115581E-2</v>
      </c>
      <c r="H445" s="345"/>
      <c r="I445" s="346">
        <v>6.8467614887352229E-2</v>
      </c>
      <c r="K445" s="304"/>
      <c r="L445" s="305"/>
    </row>
    <row r="446" spans="1:12" s="492" customFormat="1" x14ac:dyDescent="0.2">
      <c r="A446" s="303" t="s">
        <v>1</v>
      </c>
      <c r="B446" s="270">
        <f t="shared" ref="B446:I446" si="92">B443/B442*100-100</f>
        <v>8.4157896577042663</v>
      </c>
      <c r="C446" s="271">
        <f t="shared" si="92"/>
        <v>7.8050884001724938</v>
      </c>
      <c r="D446" s="271">
        <f t="shared" si="92"/>
        <v>5.3902544200086169</v>
      </c>
      <c r="E446" s="271">
        <f t="shared" si="92"/>
        <v>6.2580853816300248</v>
      </c>
      <c r="F446" s="271">
        <f t="shared" si="92"/>
        <v>7.5242937513162218</v>
      </c>
      <c r="G446" s="271">
        <f t="shared" si="92"/>
        <v>5.6637112296090635</v>
      </c>
      <c r="H446" s="271">
        <f t="shared" si="92"/>
        <v>-100</v>
      </c>
      <c r="I446" s="273">
        <f t="shared" si="92"/>
        <v>6.8718326073798295</v>
      </c>
      <c r="J446" s="408"/>
      <c r="K446" s="304"/>
      <c r="L446" s="227"/>
    </row>
    <row r="447" spans="1:12" s="492" customFormat="1" ht="13.5" thickBot="1" x14ac:dyDescent="0.25">
      <c r="A447" s="226" t="s">
        <v>27</v>
      </c>
      <c r="B447" s="275">
        <f t="shared" ref="B447:I447" si="93">B443-B430</f>
        <v>251.15262321144655</v>
      </c>
      <c r="C447" s="276">
        <f t="shared" si="93"/>
        <v>24.504504504504439</v>
      </c>
      <c r="D447" s="276">
        <f t="shared" si="93"/>
        <v>181.22807017543892</v>
      </c>
      <c r="E447" s="276">
        <f t="shared" si="93"/>
        <v>160.51136363636351</v>
      </c>
      <c r="F447" s="276">
        <f t="shared" si="93"/>
        <v>222.48062015503865</v>
      </c>
      <c r="G447" s="276">
        <f t="shared" si="93"/>
        <v>187.23577235772382</v>
      </c>
      <c r="H447" s="276">
        <f t="shared" si="93"/>
        <v>0</v>
      </c>
      <c r="I447" s="306">
        <f t="shared" si="93"/>
        <v>172.67180197334301</v>
      </c>
      <c r="J447" s="307"/>
      <c r="K447" s="304"/>
      <c r="L447" s="227"/>
    </row>
    <row r="448" spans="1:12" s="492" customFormat="1" x14ac:dyDescent="0.2">
      <c r="A448" s="286" t="s">
        <v>51</v>
      </c>
      <c r="B448" s="280">
        <v>663</v>
      </c>
      <c r="C448" s="281">
        <v>655</v>
      </c>
      <c r="D448" s="281">
        <v>658</v>
      </c>
      <c r="E448" s="281">
        <v>202</v>
      </c>
      <c r="F448" s="281">
        <v>664</v>
      </c>
      <c r="G448" s="281">
        <v>660</v>
      </c>
      <c r="H448" s="282"/>
      <c r="I448" s="472">
        <f>SUM(B448:H448)</f>
        <v>3502</v>
      </c>
      <c r="J448" s="309" t="s">
        <v>56</v>
      </c>
      <c r="K448" s="310">
        <f>I435-I448</f>
        <v>29</v>
      </c>
      <c r="L448" s="285">
        <f>K448/I435</f>
        <v>8.2129708297932601E-3</v>
      </c>
    </row>
    <row r="449" spans="1:12" s="492" customFormat="1" x14ac:dyDescent="0.2">
      <c r="A449" s="286" t="s">
        <v>28</v>
      </c>
      <c r="B449" s="231"/>
      <c r="C449" s="289"/>
      <c r="D449" s="289"/>
      <c r="E449" s="289"/>
      <c r="F449" s="289"/>
      <c r="G449" s="289"/>
      <c r="H449" s="232"/>
      <c r="I449" s="473"/>
      <c r="J449" s="227" t="s">
        <v>57</v>
      </c>
      <c r="K449" s="492">
        <v>153.22999999999999</v>
      </c>
    </row>
    <row r="450" spans="1:12" s="492" customFormat="1" ht="13.5" thickBot="1" x14ac:dyDescent="0.25">
      <c r="A450" s="287" t="s">
        <v>26</v>
      </c>
      <c r="B450" s="233">
        <f t="shared" ref="B450:H450" si="94">B449-B436</f>
        <v>0</v>
      </c>
      <c r="C450" s="234">
        <f t="shared" si="94"/>
        <v>0</v>
      </c>
      <c r="D450" s="234">
        <f t="shared" si="94"/>
        <v>0</v>
      </c>
      <c r="E450" s="234">
        <f t="shared" si="94"/>
        <v>0</v>
      </c>
      <c r="F450" s="234">
        <f t="shared" si="94"/>
        <v>0</v>
      </c>
      <c r="G450" s="234">
        <f t="shared" si="94"/>
        <v>0</v>
      </c>
      <c r="H450" s="240">
        <f t="shared" si="94"/>
        <v>0</v>
      </c>
      <c r="I450" s="471"/>
      <c r="J450" s="492" t="s">
        <v>26</v>
      </c>
      <c r="K450" s="492">
        <f>K449-K436</f>
        <v>13.889999999999986</v>
      </c>
    </row>
    <row r="452" spans="1:12" ht="13.5" thickBot="1" x14ac:dyDescent="0.25"/>
    <row r="453" spans="1:12" s="493" customFormat="1" ht="13.5" thickBot="1" x14ac:dyDescent="0.25">
      <c r="A453" s="295" t="s">
        <v>149</v>
      </c>
      <c r="B453" s="539" t="s">
        <v>50</v>
      </c>
      <c r="C453" s="540"/>
      <c r="D453" s="540"/>
      <c r="E453" s="540"/>
      <c r="F453" s="540"/>
      <c r="G453" s="540"/>
      <c r="H453" s="541"/>
      <c r="I453" s="312" t="s">
        <v>0</v>
      </c>
    </row>
    <row r="454" spans="1:12" s="493" customFormat="1" x14ac:dyDescent="0.2">
      <c r="A454" s="226" t="s">
        <v>54</v>
      </c>
      <c r="B454" s="392">
        <v>1</v>
      </c>
      <c r="C454" s="393">
        <v>2</v>
      </c>
      <c r="D454" s="394">
        <v>3</v>
      </c>
      <c r="E454" s="393">
        <v>4</v>
      </c>
      <c r="F454" s="393">
        <v>5</v>
      </c>
      <c r="G454" s="394">
        <v>6</v>
      </c>
      <c r="H454" s="250">
        <v>7</v>
      </c>
      <c r="I454" s="299"/>
    </row>
    <row r="455" spans="1:12" s="493" customFormat="1" x14ac:dyDescent="0.2">
      <c r="A455" s="301" t="s">
        <v>3</v>
      </c>
      <c r="B455" s="253">
        <v>3885</v>
      </c>
      <c r="C455" s="254">
        <v>3885</v>
      </c>
      <c r="D455" s="254">
        <v>3885</v>
      </c>
      <c r="E455" s="254">
        <v>3885</v>
      </c>
      <c r="F455" s="254">
        <v>3885</v>
      </c>
      <c r="G455" s="254">
        <v>3885</v>
      </c>
      <c r="H455" s="364">
        <v>3885</v>
      </c>
      <c r="I455" s="302">
        <v>3885</v>
      </c>
      <c r="K455" s="300"/>
    </row>
    <row r="456" spans="1:12" s="493" customFormat="1" x14ac:dyDescent="0.2">
      <c r="A456" s="303" t="s">
        <v>6</v>
      </c>
      <c r="B456" s="258">
        <v>4322.9729729729734</v>
      </c>
      <c r="C456" s="259">
        <v>4516.5384615384619</v>
      </c>
      <c r="D456" s="259">
        <v>4106.5789473684208</v>
      </c>
      <c r="E456" s="259">
        <v>4323.333333333333</v>
      </c>
      <c r="F456" s="341">
        <v>4265.1428571428569</v>
      </c>
      <c r="G456" s="341">
        <v>4262.8571428571431</v>
      </c>
      <c r="H456" s="341"/>
      <c r="I456" s="342">
        <v>4282.9015544041449</v>
      </c>
      <c r="K456" s="300"/>
    </row>
    <row r="457" spans="1:12" s="493" customFormat="1" x14ac:dyDescent="0.2">
      <c r="A457" s="226" t="s">
        <v>7</v>
      </c>
      <c r="B457" s="262">
        <v>91.891891891891888</v>
      </c>
      <c r="C457" s="263">
        <v>76.92307692307692</v>
      </c>
      <c r="D457" s="263">
        <v>89.473684210526315</v>
      </c>
      <c r="E457" s="263">
        <v>60</v>
      </c>
      <c r="F457" s="343">
        <v>85.714285714285708</v>
      </c>
      <c r="G457" s="343">
        <v>73.80952380952381</v>
      </c>
      <c r="H457" s="343"/>
      <c r="I457" s="344">
        <v>77.720207253886016</v>
      </c>
      <c r="K457" s="300"/>
    </row>
    <row r="458" spans="1:12" s="493" customFormat="1" x14ac:dyDescent="0.2">
      <c r="A458" s="226" t="s">
        <v>8</v>
      </c>
      <c r="B458" s="266">
        <v>5.9551426401187935E-2</v>
      </c>
      <c r="C458" s="267">
        <v>7.7982764529949372E-2</v>
      </c>
      <c r="D458" s="267">
        <v>6.0000797683473196E-2</v>
      </c>
      <c r="E458" s="267">
        <v>0.104377786698799</v>
      </c>
      <c r="F458" s="345">
        <v>6.8138107575605192E-2</v>
      </c>
      <c r="G458" s="345">
        <v>8.44772164049091E-2</v>
      </c>
      <c r="H458" s="345"/>
      <c r="I458" s="346">
        <v>7.9106652310127756E-2</v>
      </c>
      <c r="K458" s="304"/>
      <c r="L458" s="305"/>
    </row>
    <row r="459" spans="1:12" s="493" customFormat="1" x14ac:dyDescent="0.2">
      <c r="A459" s="303" t="s">
        <v>1</v>
      </c>
      <c r="B459" s="270">
        <f t="shared" ref="B459:I459" si="95">B456/B455*100-100</f>
        <v>11.273435597759928</v>
      </c>
      <c r="C459" s="271">
        <f t="shared" si="95"/>
        <v>16.255816255816271</v>
      </c>
      <c r="D459" s="271">
        <f t="shared" si="95"/>
        <v>5.7034478087109761</v>
      </c>
      <c r="E459" s="271">
        <f t="shared" si="95"/>
        <v>11.282711282711276</v>
      </c>
      <c r="F459" s="271">
        <f t="shared" si="95"/>
        <v>9.7848869277440684</v>
      </c>
      <c r="G459" s="271">
        <f t="shared" si="95"/>
        <v>9.7260525831954538</v>
      </c>
      <c r="H459" s="271">
        <f t="shared" si="95"/>
        <v>-100</v>
      </c>
      <c r="I459" s="273">
        <f t="shared" si="95"/>
        <v>10.241996252358959</v>
      </c>
      <c r="J459" s="408"/>
      <c r="K459" s="304"/>
      <c r="L459" s="227"/>
    </row>
    <row r="460" spans="1:12" s="493" customFormat="1" ht="13.5" thickBot="1" x14ac:dyDescent="0.25">
      <c r="A460" s="226" t="s">
        <v>27</v>
      </c>
      <c r="B460" s="275">
        <f t="shared" ref="B460:I460" si="96">B456-B443</f>
        <v>132.70270270270339</v>
      </c>
      <c r="C460" s="276">
        <f t="shared" si="96"/>
        <v>349.87179487179492</v>
      </c>
      <c r="D460" s="276">
        <f t="shared" si="96"/>
        <v>33.245614035087328</v>
      </c>
      <c r="E460" s="276">
        <f t="shared" si="96"/>
        <v>216.45833333333303</v>
      </c>
      <c r="F460" s="276">
        <f t="shared" si="96"/>
        <v>109.32890365448475</v>
      </c>
      <c r="G460" s="276">
        <f t="shared" si="96"/>
        <v>178.95470383275278</v>
      </c>
      <c r="H460" s="276">
        <f t="shared" si="96"/>
        <v>0</v>
      </c>
      <c r="I460" s="306">
        <f t="shared" si="96"/>
        <v>152.30522412891514</v>
      </c>
      <c r="J460" s="307"/>
      <c r="K460" s="304"/>
      <c r="L460" s="227"/>
    </row>
    <row r="461" spans="1:12" s="493" customFormat="1" x14ac:dyDescent="0.2">
      <c r="A461" s="286" t="s">
        <v>51</v>
      </c>
      <c r="B461" s="280">
        <v>660</v>
      </c>
      <c r="C461" s="281">
        <v>647</v>
      </c>
      <c r="D461" s="281">
        <v>651</v>
      </c>
      <c r="E461" s="281">
        <v>198</v>
      </c>
      <c r="F461" s="281">
        <v>661</v>
      </c>
      <c r="G461" s="281">
        <v>656</v>
      </c>
      <c r="H461" s="282"/>
      <c r="I461" s="472">
        <f>SUM(B461:H461)</f>
        <v>3473</v>
      </c>
      <c r="J461" s="309" t="s">
        <v>56</v>
      </c>
      <c r="K461" s="310">
        <f>I448-I461</f>
        <v>29</v>
      </c>
      <c r="L461" s="285">
        <f>K461/I448</f>
        <v>8.2809822958309545E-3</v>
      </c>
    </row>
    <row r="462" spans="1:12" s="493" customFormat="1" x14ac:dyDescent="0.2">
      <c r="A462" s="286" t="s">
        <v>28</v>
      </c>
      <c r="B462" s="231"/>
      <c r="C462" s="289"/>
      <c r="D462" s="289"/>
      <c r="E462" s="289"/>
      <c r="F462" s="289"/>
      <c r="G462" s="289"/>
      <c r="H462" s="232"/>
      <c r="I462" s="473"/>
      <c r="J462" s="227" t="s">
        <v>57</v>
      </c>
      <c r="K462" s="493">
        <v>159.31</v>
      </c>
    </row>
    <row r="463" spans="1:12" s="493" customFormat="1" ht="13.5" thickBot="1" x14ac:dyDescent="0.25">
      <c r="A463" s="287" t="s">
        <v>26</v>
      </c>
      <c r="B463" s="233">
        <f t="shared" ref="B463:H463" si="97">B462-B449</f>
        <v>0</v>
      </c>
      <c r="C463" s="234">
        <f t="shared" si="97"/>
        <v>0</v>
      </c>
      <c r="D463" s="234">
        <f t="shared" si="97"/>
        <v>0</v>
      </c>
      <c r="E463" s="234">
        <f t="shared" si="97"/>
        <v>0</v>
      </c>
      <c r="F463" s="234">
        <f t="shared" si="97"/>
        <v>0</v>
      </c>
      <c r="G463" s="234">
        <f t="shared" si="97"/>
        <v>0</v>
      </c>
      <c r="H463" s="240">
        <f t="shared" si="97"/>
        <v>0</v>
      </c>
      <c r="I463" s="471"/>
      <c r="J463" s="493" t="s">
        <v>26</v>
      </c>
      <c r="K463" s="493">
        <f>K462-K449</f>
        <v>6.0800000000000125</v>
      </c>
    </row>
    <row r="465" spans="1:12" ht="13.5" thickBot="1" x14ac:dyDescent="0.25"/>
    <row r="466" spans="1:12" ht="13.5" thickBot="1" x14ac:dyDescent="0.25">
      <c r="A466" s="295" t="s">
        <v>151</v>
      </c>
      <c r="B466" s="539" t="s">
        <v>50</v>
      </c>
      <c r="C466" s="540"/>
      <c r="D466" s="540"/>
      <c r="E466" s="540"/>
      <c r="F466" s="540"/>
      <c r="G466" s="540"/>
      <c r="H466" s="541"/>
      <c r="I466" s="312" t="s">
        <v>0</v>
      </c>
      <c r="J466" s="494"/>
      <c r="K466" s="494"/>
      <c r="L466" s="494"/>
    </row>
    <row r="467" spans="1:12" x14ac:dyDescent="0.2">
      <c r="A467" s="226" t="s">
        <v>54</v>
      </c>
      <c r="B467" s="392">
        <v>1</v>
      </c>
      <c r="C467" s="393">
        <v>2</v>
      </c>
      <c r="D467" s="394">
        <v>3</v>
      </c>
      <c r="E467" s="393">
        <v>4</v>
      </c>
      <c r="F467" s="393">
        <v>5</v>
      </c>
      <c r="G467" s="394">
        <v>6</v>
      </c>
      <c r="H467" s="250">
        <v>7</v>
      </c>
      <c r="I467" s="299"/>
      <c r="J467" s="494"/>
      <c r="K467" s="494"/>
      <c r="L467" s="494"/>
    </row>
    <row r="468" spans="1:12" x14ac:dyDescent="0.2">
      <c r="A468" s="301" t="s">
        <v>3</v>
      </c>
      <c r="B468" s="253">
        <v>3905</v>
      </c>
      <c r="C468" s="254">
        <v>3905</v>
      </c>
      <c r="D468" s="254">
        <v>3905</v>
      </c>
      <c r="E468" s="254">
        <v>3905</v>
      </c>
      <c r="F468" s="254">
        <v>3905</v>
      </c>
      <c r="G468" s="254">
        <v>3905</v>
      </c>
      <c r="H468" s="364">
        <v>3905</v>
      </c>
      <c r="I468" s="302">
        <v>3905</v>
      </c>
      <c r="J468" s="494"/>
      <c r="K468" s="300"/>
      <c r="L468" s="494"/>
    </row>
    <row r="469" spans="1:12" x14ac:dyDescent="0.2">
      <c r="A469" s="303" t="s">
        <v>6</v>
      </c>
      <c r="B469" s="258">
        <v>4301.5384615384619</v>
      </c>
      <c r="C469" s="259">
        <v>4541.0810810810808</v>
      </c>
      <c r="D469" s="259">
        <v>4187.5555555555557</v>
      </c>
      <c r="E469" s="259">
        <v>4237.5</v>
      </c>
      <c r="F469" s="341">
        <v>4418</v>
      </c>
      <c r="G469" s="341">
        <v>4195.909090909091</v>
      </c>
      <c r="H469" s="341"/>
      <c r="I469" s="342">
        <v>4310.090909090909</v>
      </c>
      <c r="J469" s="494"/>
      <c r="K469" s="300"/>
      <c r="L469" s="494"/>
    </row>
    <row r="470" spans="1:12" x14ac:dyDescent="0.2">
      <c r="A470" s="226" t="s">
        <v>7</v>
      </c>
      <c r="B470" s="262">
        <v>82.051282051282058</v>
      </c>
      <c r="C470" s="263">
        <v>89.189189189189193</v>
      </c>
      <c r="D470" s="263">
        <v>80</v>
      </c>
      <c r="E470" s="263">
        <v>90</v>
      </c>
      <c r="F470" s="343">
        <v>65.714285714285708</v>
      </c>
      <c r="G470" s="343">
        <v>81.818181818181813</v>
      </c>
      <c r="H470" s="343"/>
      <c r="I470" s="344">
        <v>75.909090909090907</v>
      </c>
      <c r="J470" s="494"/>
      <c r="K470" s="300"/>
      <c r="L470" s="494"/>
    </row>
    <row r="471" spans="1:12" x14ac:dyDescent="0.2">
      <c r="A471" s="226" t="s">
        <v>8</v>
      </c>
      <c r="B471" s="266">
        <v>8.076115099456492E-2</v>
      </c>
      <c r="C471" s="267">
        <v>5.9493091367944527E-2</v>
      </c>
      <c r="D471" s="267">
        <v>8.7432349180940519E-2</v>
      </c>
      <c r="E471" s="267">
        <v>7.5060850466720619E-2</v>
      </c>
      <c r="F471" s="345">
        <v>8.7270107278232062E-2</v>
      </c>
      <c r="G471" s="345">
        <v>7.7053388843546844E-2</v>
      </c>
      <c r="H471" s="345"/>
      <c r="I471" s="346">
        <v>8.4243064829524317E-2</v>
      </c>
      <c r="J471" s="494"/>
      <c r="K471" s="304"/>
      <c r="L471" s="305"/>
    </row>
    <row r="472" spans="1:12" x14ac:dyDescent="0.2">
      <c r="A472" s="303" t="s">
        <v>1</v>
      </c>
      <c r="B472" s="270">
        <f t="shared" ref="B472:I472" si="98">B469/B468*100-100</f>
        <v>10.154634098296086</v>
      </c>
      <c r="C472" s="271">
        <f t="shared" si="98"/>
        <v>16.288888119874031</v>
      </c>
      <c r="D472" s="271">
        <f t="shared" si="98"/>
        <v>7.2357376582728818</v>
      </c>
      <c r="E472" s="271">
        <f t="shared" si="98"/>
        <v>8.5147247119078173</v>
      </c>
      <c r="F472" s="271">
        <f t="shared" si="98"/>
        <v>13.137003841229202</v>
      </c>
      <c r="G472" s="271">
        <f t="shared" si="98"/>
        <v>7.4496566173903034</v>
      </c>
      <c r="H472" s="271">
        <f t="shared" si="98"/>
        <v>-100</v>
      </c>
      <c r="I472" s="273">
        <f t="shared" si="98"/>
        <v>10.373646839715974</v>
      </c>
      <c r="J472" s="408"/>
      <c r="K472" s="304"/>
      <c r="L472" s="227"/>
    </row>
    <row r="473" spans="1:12" ht="13.5" thickBot="1" x14ac:dyDescent="0.25">
      <c r="A473" s="226" t="s">
        <v>27</v>
      </c>
      <c r="B473" s="275">
        <f t="shared" ref="B473:I473" si="99">B469-B456</f>
        <v>-21.434511434511478</v>
      </c>
      <c r="C473" s="276">
        <f t="shared" si="99"/>
        <v>24.542619542618922</v>
      </c>
      <c r="D473" s="276">
        <f t="shared" si="99"/>
        <v>80.976608187134843</v>
      </c>
      <c r="E473" s="276">
        <f t="shared" si="99"/>
        <v>-85.83333333333303</v>
      </c>
      <c r="F473" s="276">
        <f t="shared" si="99"/>
        <v>152.85714285714312</v>
      </c>
      <c r="G473" s="276">
        <f t="shared" si="99"/>
        <v>-66.948051948052125</v>
      </c>
      <c r="H473" s="276">
        <f t="shared" si="99"/>
        <v>0</v>
      </c>
      <c r="I473" s="306">
        <f t="shared" si="99"/>
        <v>27.189354686764091</v>
      </c>
      <c r="J473" s="307"/>
      <c r="K473" s="304"/>
      <c r="L473" s="227"/>
    </row>
    <row r="474" spans="1:12" x14ac:dyDescent="0.2">
      <c r="A474" s="286" t="s">
        <v>51</v>
      </c>
      <c r="B474" s="280">
        <v>658</v>
      </c>
      <c r="C474" s="281">
        <v>637</v>
      </c>
      <c r="D474" s="281">
        <v>643</v>
      </c>
      <c r="E474" s="281">
        <v>191</v>
      </c>
      <c r="F474" s="281">
        <v>659</v>
      </c>
      <c r="G474" s="281">
        <v>648</v>
      </c>
      <c r="H474" s="282"/>
      <c r="I474" s="472">
        <f>SUM(B474:H474)</f>
        <v>3436</v>
      </c>
      <c r="J474" s="309" t="s">
        <v>56</v>
      </c>
      <c r="K474" s="310">
        <f>I461-I474</f>
        <v>37</v>
      </c>
      <c r="L474" s="285">
        <f>K474/I461</f>
        <v>1.0653613590555715E-2</v>
      </c>
    </row>
    <row r="475" spans="1:12" x14ac:dyDescent="0.2">
      <c r="A475" s="286" t="s">
        <v>28</v>
      </c>
      <c r="B475" s="231"/>
      <c r="C475" s="289"/>
      <c r="D475" s="289"/>
      <c r="E475" s="289"/>
      <c r="F475" s="289"/>
      <c r="G475" s="289"/>
      <c r="H475" s="232"/>
      <c r="I475" s="473"/>
      <c r="J475" s="227" t="s">
        <v>57</v>
      </c>
      <c r="K475" s="494">
        <v>159.51</v>
      </c>
      <c r="L475" s="494"/>
    </row>
    <row r="476" spans="1:12" ht="13.5" thickBot="1" x14ac:dyDescent="0.25">
      <c r="A476" s="287" t="s">
        <v>26</v>
      </c>
      <c r="B476" s="233">
        <f t="shared" ref="B476:H476" si="100">B475-B462</f>
        <v>0</v>
      </c>
      <c r="C476" s="234">
        <f t="shared" si="100"/>
        <v>0</v>
      </c>
      <c r="D476" s="234">
        <f t="shared" si="100"/>
        <v>0</v>
      </c>
      <c r="E476" s="234">
        <f t="shared" si="100"/>
        <v>0</v>
      </c>
      <c r="F476" s="234">
        <f t="shared" si="100"/>
        <v>0</v>
      </c>
      <c r="G476" s="234">
        <f t="shared" si="100"/>
        <v>0</v>
      </c>
      <c r="H476" s="240">
        <f t="shared" si="100"/>
        <v>0</v>
      </c>
      <c r="I476" s="471"/>
      <c r="J476" s="494" t="s">
        <v>26</v>
      </c>
      <c r="K476" s="494">
        <f>K475-K462</f>
        <v>0.19999999999998863</v>
      </c>
      <c r="L476" s="494"/>
    </row>
    <row r="478" spans="1:12" ht="13.5" thickBot="1" x14ac:dyDescent="0.25"/>
    <row r="479" spans="1:12" ht="13.5" thickBot="1" x14ac:dyDescent="0.25">
      <c r="A479" s="295" t="s">
        <v>154</v>
      </c>
      <c r="B479" s="539" t="s">
        <v>50</v>
      </c>
      <c r="C479" s="540"/>
      <c r="D479" s="540"/>
      <c r="E479" s="540"/>
      <c r="F479" s="540"/>
      <c r="G479" s="540"/>
      <c r="H479" s="541"/>
      <c r="I479" s="312" t="s">
        <v>0</v>
      </c>
      <c r="J479" s="497"/>
      <c r="K479" s="497"/>
      <c r="L479" s="497"/>
    </row>
    <row r="480" spans="1:12" x14ac:dyDescent="0.2">
      <c r="A480" s="226" t="s">
        <v>54</v>
      </c>
      <c r="B480" s="392">
        <v>1</v>
      </c>
      <c r="C480" s="393">
        <v>2</v>
      </c>
      <c r="D480" s="394">
        <v>3</v>
      </c>
      <c r="E480" s="393">
        <v>4</v>
      </c>
      <c r="F480" s="393">
        <v>5</v>
      </c>
      <c r="G480" s="394">
        <v>6</v>
      </c>
      <c r="H480" s="250">
        <v>7</v>
      </c>
      <c r="I480" s="299"/>
      <c r="J480" s="497"/>
      <c r="K480" s="497"/>
      <c r="L480" s="497"/>
    </row>
    <row r="481" spans="1:12" x14ac:dyDescent="0.2">
      <c r="A481" s="301" t="s">
        <v>3</v>
      </c>
      <c r="B481" s="253">
        <v>3925</v>
      </c>
      <c r="C481" s="254">
        <v>3925</v>
      </c>
      <c r="D481" s="254">
        <v>3925</v>
      </c>
      <c r="E481" s="254">
        <v>3925</v>
      </c>
      <c r="F481" s="254">
        <v>3925</v>
      </c>
      <c r="G481" s="254">
        <v>3925</v>
      </c>
      <c r="H481" s="364">
        <v>3925</v>
      </c>
      <c r="I481" s="302">
        <v>3925</v>
      </c>
      <c r="J481" s="497"/>
      <c r="K481" s="300"/>
      <c r="L481" s="497"/>
    </row>
    <row r="482" spans="1:12" x14ac:dyDescent="0.2">
      <c r="A482" s="303" t="s">
        <v>6</v>
      </c>
      <c r="B482" s="258">
        <v>4245.6756756756758</v>
      </c>
      <c r="C482" s="259">
        <v>4485.5813953488368</v>
      </c>
      <c r="D482" s="259">
        <v>4358.0952380952385</v>
      </c>
      <c r="E482" s="259">
        <v>4505</v>
      </c>
      <c r="F482" s="341">
        <v>4396.9230769230771</v>
      </c>
      <c r="G482" s="341">
        <v>4245.454545454545</v>
      </c>
      <c r="H482" s="341"/>
      <c r="I482" s="342">
        <v>4357.7777777777774</v>
      </c>
      <c r="J482" s="497"/>
      <c r="K482" s="300"/>
      <c r="L482" s="497"/>
    </row>
    <row r="483" spans="1:12" x14ac:dyDescent="0.2">
      <c r="A483" s="226" t="s">
        <v>7</v>
      </c>
      <c r="B483" s="262">
        <v>83.78378378378379</v>
      </c>
      <c r="C483" s="263">
        <v>81.395348837209298</v>
      </c>
      <c r="D483" s="263">
        <v>80.952380952380949</v>
      </c>
      <c r="E483" s="263">
        <v>64.285714285714292</v>
      </c>
      <c r="F483" s="343">
        <v>82.051282051282058</v>
      </c>
      <c r="G483" s="343">
        <v>79.545454545454547</v>
      </c>
      <c r="H483" s="343"/>
      <c r="I483" s="344">
        <v>78.787878787878782</v>
      </c>
      <c r="J483" s="497"/>
      <c r="K483" s="300"/>
      <c r="L483" s="497"/>
    </row>
    <row r="484" spans="1:12" x14ac:dyDescent="0.2">
      <c r="A484" s="226" t="s">
        <v>8</v>
      </c>
      <c r="B484" s="266">
        <v>7.1446261489302193E-2</v>
      </c>
      <c r="C484" s="267">
        <v>8.0489120405134493E-2</v>
      </c>
      <c r="D484" s="267">
        <v>8.8771667979678073E-2</v>
      </c>
      <c r="E484" s="267">
        <v>8.4474761301167711E-2</v>
      </c>
      <c r="F484" s="345">
        <v>6.5043312413722937E-2</v>
      </c>
      <c r="G484" s="345">
        <v>8.4147909384154632E-2</v>
      </c>
      <c r="H484" s="345"/>
      <c r="I484" s="346">
        <v>8.1656371599641342E-2</v>
      </c>
      <c r="J484" s="497"/>
      <c r="K484" s="304"/>
      <c r="L484" s="305"/>
    </row>
    <row r="485" spans="1:12" x14ac:dyDescent="0.2">
      <c r="A485" s="303" t="s">
        <v>1</v>
      </c>
      <c r="B485" s="270">
        <f t="shared" ref="B485:I485" si="101">B482/B481*100-100</f>
        <v>8.1700809089344091</v>
      </c>
      <c r="C485" s="271">
        <f t="shared" si="101"/>
        <v>14.282328543919419</v>
      </c>
      <c r="D485" s="271">
        <f t="shared" si="101"/>
        <v>11.034273582044293</v>
      </c>
      <c r="E485" s="271">
        <f t="shared" si="101"/>
        <v>14.777070063694268</v>
      </c>
      <c r="F485" s="271">
        <f t="shared" si="101"/>
        <v>12.023517883390511</v>
      </c>
      <c r="G485" s="271">
        <f t="shared" si="101"/>
        <v>8.1644470179501809</v>
      </c>
      <c r="H485" s="271">
        <f t="shared" si="101"/>
        <v>-100</v>
      </c>
      <c r="I485" s="273">
        <f t="shared" si="101"/>
        <v>11.026185421089863</v>
      </c>
      <c r="J485" s="408"/>
      <c r="K485" s="304"/>
      <c r="L485" s="227"/>
    </row>
    <row r="486" spans="1:12" ht="13.5" thickBot="1" x14ac:dyDescent="0.25">
      <c r="A486" s="226" t="s">
        <v>27</v>
      </c>
      <c r="B486" s="275">
        <f t="shared" ref="B486:I486" si="102">B482-B469</f>
        <v>-55.862785862786041</v>
      </c>
      <c r="C486" s="276">
        <f t="shared" si="102"/>
        <v>-55.499685732243961</v>
      </c>
      <c r="D486" s="276">
        <f t="shared" si="102"/>
        <v>170.53968253968287</v>
      </c>
      <c r="E486" s="276">
        <f t="shared" si="102"/>
        <v>267.5</v>
      </c>
      <c r="F486" s="276">
        <f t="shared" si="102"/>
        <v>-21.076923076922867</v>
      </c>
      <c r="G486" s="276">
        <f t="shared" si="102"/>
        <v>49.545454545454049</v>
      </c>
      <c r="H486" s="276">
        <f t="shared" si="102"/>
        <v>0</v>
      </c>
      <c r="I486" s="306">
        <f t="shared" si="102"/>
        <v>47.686868686868365</v>
      </c>
      <c r="J486" s="307"/>
      <c r="K486" s="304"/>
      <c r="L486" s="227"/>
    </row>
    <row r="487" spans="1:12" x14ac:dyDescent="0.2">
      <c r="A487" s="286" t="s">
        <v>51</v>
      </c>
      <c r="B487" s="280">
        <v>655</v>
      </c>
      <c r="C487" s="281">
        <v>633</v>
      </c>
      <c r="D487" s="281">
        <v>642</v>
      </c>
      <c r="E487" s="281">
        <v>190</v>
      </c>
      <c r="F487" s="281">
        <v>654</v>
      </c>
      <c r="G487" s="281">
        <v>646</v>
      </c>
      <c r="H487" s="282"/>
      <c r="I487" s="472">
        <f>SUM(B487:H487)</f>
        <v>3420</v>
      </c>
      <c r="J487" s="309" t="s">
        <v>56</v>
      </c>
      <c r="K487" s="310">
        <f>I474-I487</f>
        <v>16</v>
      </c>
      <c r="L487" s="285">
        <f>K487/I474</f>
        <v>4.6565774155995342E-3</v>
      </c>
    </row>
    <row r="488" spans="1:12" x14ac:dyDescent="0.2">
      <c r="A488" s="286" t="s">
        <v>28</v>
      </c>
      <c r="B488" s="231"/>
      <c r="C488" s="289"/>
      <c r="D488" s="289"/>
      <c r="E488" s="289"/>
      <c r="F488" s="289"/>
      <c r="G488" s="289"/>
      <c r="H488" s="232"/>
      <c r="I488" s="473"/>
      <c r="J488" s="227" t="s">
        <v>57</v>
      </c>
      <c r="K488" s="497">
        <v>159.31</v>
      </c>
      <c r="L488" s="497"/>
    </row>
    <row r="489" spans="1:12" ht="13.5" thickBot="1" x14ac:dyDescent="0.25">
      <c r="A489" s="287" t="s">
        <v>26</v>
      </c>
      <c r="B489" s="233">
        <f t="shared" ref="B489:H489" si="103">B488-B475</f>
        <v>0</v>
      </c>
      <c r="C489" s="234">
        <f t="shared" si="103"/>
        <v>0</v>
      </c>
      <c r="D489" s="234">
        <f t="shared" si="103"/>
        <v>0</v>
      </c>
      <c r="E489" s="234">
        <f t="shared" si="103"/>
        <v>0</v>
      </c>
      <c r="F489" s="234">
        <f t="shared" si="103"/>
        <v>0</v>
      </c>
      <c r="G489" s="234">
        <f t="shared" si="103"/>
        <v>0</v>
      </c>
      <c r="H489" s="240">
        <f t="shared" si="103"/>
        <v>0</v>
      </c>
      <c r="I489" s="471"/>
      <c r="J489" s="497" t="s">
        <v>26</v>
      </c>
      <c r="K489" s="497">
        <f>K488-K475</f>
        <v>-0.19999999999998863</v>
      </c>
      <c r="L489" s="497"/>
    </row>
    <row r="491" spans="1:12" ht="13.5" thickBot="1" x14ac:dyDescent="0.25"/>
    <row r="492" spans="1:12" s="498" customFormat="1" ht="13.5" thickBot="1" x14ac:dyDescent="0.25">
      <c r="A492" s="295" t="s">
        <v>155</v>
      </c>
      <c r="B492" s="539" t="s">
        <v>50</v>
      </c>
      <c r="C492" s="540"/>
      <c r="D492" s="540"/>
      <c r="E492" s="540"/>
      <c r="F492" s="540"/>
      <c r="G492" s="540"/>
      <c r="H492" s="541"/>
      <c r="I492" s="312" t="s">
        <v>0</v>
      </c>
    </row>
    <row r="493" spans="1:12" s="498" customFormat="1" x14ac:dyDescent="0.2">
      <c r="A493" s="226" t="s">
        <v>54</v>
      </c>
      <c r="B493" s="392">
        <v>1</v>
      </c>
      <c r="C493" s="393">
        <v>2</v>
      </c>
      <c r="D493" s="394">
        <v>3</v>
      </c>
      <c r="E493" s="393">
        <v>4</v>
      </c>
      <c r="F493" s="393">
        <v>5</v>
      </c>
      <c r="G493" s="394">
        <v>6</v>
      </c>
      <c r="H493" s="250">
        <v>7</v>
      </c>
      <c r="I493" s="299"/>
    </row>
    <row r="494" spans="1:12" s="498" customFormat="1" x14ac:dyDescent="0.2">
      <c r="A494" s="301" t="s">
        <v>3</v>
      </c>
      <c r="B494" s="253">
        <v>3945</v>
      </c>
      <c r="C494" s="254">
        <v>3945</v>
      </c>
      <c r="D494" s="254">
        <v>3945</v>
      </c>
      <c r="E494" s="254">
        <v>3945</v>
      </c>
      <c r="F494" s="254">
        <v>3945</v>
      </c>
      <c r="G494" s="254">
        <v>3945</v>
      </c>
      <c r="H494" s="364">
        <v>3945</v>
      </c>
      <c r="I494" s="302">
        <v>3945</v>
      </c>
      <c r="K494" s="300"/>
    </row>
    <row r="495" spans="1:12" s="498" customFormat="1" x14ac:dyDescent="0.2">
      <c r="A495" s="303" t="s">
        <v>6</v>
      </c>
      <c r="B495" s="258">
        <v>4479.1891891891892</v>
      </c>
      <c r="C495" s="259">
        <v>4454.5</v>
      </c>
      <c r="D495" s="259">
        <v>4220.454545454545</v>
      </c>
      <c r="E495" s="259">
        <v>4511.333333333333</v>
      </c>
      <c r="F495" s="341">
        <v>4350.8108108108108</v>
      </c>
      <c r="G495" s="341">
        <v>4371.6216216216217</v>
      </c>
      <c r="H495" s="341"/>
      <c r="I495" s="342">
        <v>4399.7872340425529</v>
      </c>
      <c r="K495" s="300"/>
    </row>
    <row r="496" spans="1:12" s="498" customFormat="1" x14ac:dyDescent="0.2">
      <c r="A496" s="226" t="s">
        <v>7</v>
      </c>
      <c r="B496" s="262">
        <v>86.486486486486484</v>
      </c>
      <c r="C496" s="263">
        <v>70</v>
      </c>
      <c r="D496" s="263">
        <v>63.636363636363633</v>
      </c>
      <c r="E496" s="263">
        <v>73.333333333333329</v>
      </c>
      <c r="F496" s="343">
        <v>83.78378378378379</v>
      </c>
      <c r="G496" s="343">
        <v>75.675675675675677</v>
      </c>
      <c r="H496" s="343"/>
      <c r="I496" s="344">
        <v>75.531914893617028</v>
      </c>
      <c r="K496" s="300"/>
    </row>
    <row r="497" spans="1:12" s="498" customFormat="1" x14ac:dyDescent="0.2">
      <c r="A497" s="226" t="s">
        <v>8</v>
      </c>
      <c r="B497" s="266">
        <v>6.369900831114006E-2</v>
      </c>
      <c r="C497" s="267">
        <v>8.2549238528632746E-2</v>
      </c>
      <c r="D497" s="267">
        <v>0.10540675185969152</v>
      </c>
      <c r="E497" s="267">
        <v>8.37012287062463E-2</v>
      </c>
      <c r="F497" s="345">
        <v>6.9530806834138731E-2</v>
      </c>
      <c r="G497" s="345">
        <v>7.7809817373032983E-2</v>
      </c>
      <c r="H497" s="345"/>
      <c r="I497" s="346">
        <v>8.111552779349486E-2</v>
      </c>
      <c r="K497" s="304"/>
      <c r="L497" s="305"/>
    </row>
    <row r="498" spans="1:12" s="498" customFormat="1" x14ac:dyDescent="0.2">
      <c r="A498" s="303" t="s">
        <v>1</v>
      </c>
      <c r="B498" s="270">
        <f t="shared" ref="B498:I498" si="104">B495/B494*100-100</f>
        <v>13.540917343198714</v>
      </c>
      <c r="C498" s="271">
        <f t="shared" si="104"/>
        <v>12.915082382763003</v>
      </c>
      <c r="D498" s="271">
        <f t="shared" si="104"/>
        <v>6.982371240926355</v>
      </c>
      <c r="E498" s="271">
        <f t="shared" si="104"/>
        <v>14.355724545838598</v>
      </c>
      <c r="F498" s="271">
        <f t="shared" si="104"/>
        <v>10.286712568081384</v>
      </c>
      <c r="G498" s="271">
        <f t="shared" si="104"/>
        <v>10.814236289521475</v>
      </c>
      <c r="H498" s="271">
        <f t="shared" si="104"/>
        <v>-100</v>
      </c>
      <c r="I498" s="273">
        <f t="shared" si="104"/>
        <v>11.528193511851796</v>
      </c>
      <c r="J498" s="408"/>
      <c r="K498" s="304"/>
      <c r="L498" s="227"/>
    </row>
    <row r="499" spans="1:12" s="498" customFormat="1" ht="13.5" thickBot="1" x14ac:dyDescent="0.25">
      <c r="A499" s="226" t="s">
        <v>27</v>
      </c>
      <c r="B499" s="275">
        <f t="shared" ref="B499:I499" si="105">B495-B482</f>
        <v>233.51351351351332</v>
      </c>
      <c r="C499" s="276">
        <f t="shared" si="105"/>
        <v>-31.08139534883685</v>
      </c>
      <c r="D499" s="276">
        <f t="shared" si="105"/>
        <v>-137.64069264069349</v>
      </c>
      <c r="E499" s="276">
        <f t="shared" si="105"/>
        <v>6.3333333333330302</v>
      </c>
      <c r="F499" s="276">
        <f t="shared" si="105"/>
        <v>-46.112266112266298</v>
      </c>
      <c r="G499" s="276">
        <f t="shared" si="105"/>
        <v>126.16707616707663</v>
      </c>
      <c r="H499" s="276">
        <f t="shared" si="105"/>
        <v>0</v>
      </c>
      <c r="I499" s="306">
        <f t="shared" si="105"/>
        <v>42.009456264775508</v>
      </c>
      <c r="J499" s="307"/>
      <c r="K499" s="304"/>
      <c r="L499" s="227"/>
    </row>
    <row r="500" spans="1:12" s="498" customFormat="1" x14ac:dyDescent="0.2">
      <c r="A500" s="286" t="s">
        <v>51</v>
      </c>
      <c r="B500" s="280">
        <v>650</v>
      </c>
      <c r="C500" s="281">
        <v>627</v>
      </c>
      <c r="D500" s="281">
        <v>638</v>
      </c>
      <c r="E500" s="281">
        <v>190</v>
      </c>
      <c r="F500" s="281">
        <v>652</v>
      </c>
      <c r="G500" s="281">
        <v>642</v>
      </c>
      <c r="H500" s="282"/>
      <c r="I500" s="472">
        <f>SUM(B500:H500)</f>
        <v>3399</v>
      </c>
      <c r="J500" s="309" t="s">
        <v>56</v>
      </c>
      <c r="K500" s="310">
        <f>I487-I500</f>
        <v>21</v>
      </c>
      <c r="L500" s="285">
        <f>K500/I487</f>
        <v>6.1403508771929825E-3</v>
      </c>
    </row>
    <row r="501" spans="1:12" s="498" customFormat="1" x14ac:dyDescent="0.2">
      <c r="A501" s="286" t="s">
        <v>28</v>
      </c>
      <c r="B501" s="231"/>
      <c r="C501" s="289"/>
      <c r="D501" s="289"/>
      <c r="E501" s="289"/>
      <c r="F501" s="289"/>
      <c r="G501" s="289"/>
      <c r="H501" s="232"/>
      <c r="I501" s="473"/>
      <c r="J501" s="227" t="s">
        <v>57</v>
      </c>
      <c r="K501" s="498">
        <v>159.1</v>
      </c>
    </row>
    <row r="502" spans="1:12" s="498" customFormat="1" ht="13.5" thickBot="1" x14ac:dyDescent="0.25">
      <c r="A502" s="287" t="s">
        <v>26</v>
      </c>
      <c r="B502" s="233">
        <f t="shared" ref="B502:H502" si="106">B501-B488</f>
        <v>0</v>
      </c>
      <c r="C502" s="234">
        <f t="shared" si="106"/>
        <v>0</v>
      </c>
      <c r="D502" s="234">
        <f t="shared" si="106"/>
        <v>0</v>
      </c>
      <c r="E502" s="234">
        <f t="shared" si="106"/>
        <v>0</v>
      </c>
      <c r="F502" s="234">
        <f t="shared" si="106"/>
        <v>0</v>
      </c>
      <c r="G502" s="234">
        <f t="shared" si="106"/>
        <v>0</v>
      </c>
      <c r="H502" s="240">
        <f t="shared" si="106"/>
        <v>0</v>
      </c>
      <c r="I502" s="471"/>
      <c r="J502" s="498" t="s">
        <v>26</v>
      </c>
      <c r="K502" s="498">
        <f>K501-K488</f>
        <v>-0.21000000000000796</v>
      </c>
    </row>
    <row r="504" spans="1:12" ht="13.5" thickBot="1" x14ac:dyDescent="0.25"/>
    <row r="505" spans="1:12" s="499" customFormat="1" ht="13.5" thickBot="1" x14ac:dyDescent="0.25">
      <c r="A505" s="295" t="s">
        <v>156</v>
      </c>
      <c r="B505" s="539" t="s">
        <v>50</v>
      </c>
      <c r="C505" s="540"/>
      <c r="D505" s="540"/>
      <c r="E505" s="540"/>
      <c r="F505" s="540"/>
      <c r="G505" s="540"/>
      <c r="H505" s="541"/>
      <c r="I505" s="312" t="s">
        <v>0</v>
      </c>
    </row>
    <row r="506" spans="1:12" s="499" customFormat="1" x14ac:dyDescent="0.2">
      <c r="A506" s="226" t="s">
        <v>54</v>
      </c>
      <c r="B506" s="392">
        <v>1</v>
      </c>
      <c r="C506" s="393">
        <v>2</v>
      </c>
      <c r="D506" s="394">
        <v>3</v>
      </c>
      <c r="E506" s="393">
        <v>4</v>
      </c>
      <c r="F506" s="393">
        <v>5</v>
      </c>
      <c r="G506" s="394">
        <v>6</v>
      </c>
      <c r="H506" s="250">
        <v>7</v>
      </c>
      <c r="I506" s="299"/>
    </row>
    <row r="507" spans="1:12" s="499" customFormat="1" x14ac:dyDescent="0.2">
      <c r="A507" s="301" t="s">
        <v>3</v>
      </c>
      <c r="B507" s="253">
        <v>3965</v>
      </c>
      <c r="C507" s="254">
        <v>3965</v>
      </c>
      <c r="D507" s="254">
        <v>3965</v>
      </c>
      <c r="E507" s="254">
        <v>3965</v>
      </c>
      <c r="F507" s="254">
        <v>3965</v>
      </c>
      <c r="G507" s="254">
        <v>3965</v>
      </c>
      <c r="H507" s="364">
        <v>3965</v>
      </c>
      <c r="I507" s="302">
        <v>3965</v>
      </c>
      <c r="K507" s="300"/>
    </row>
    <row r="508" spans="1:12" s="499" customFormat="1" x14ac:dyDescent="0.2">
      <c r="A508" s="303" t="s">
        <v>6</v>
      </c>
      <c r="B508" s="258">
        <v>4299.7222222222226</v>
      </c>
      <c r="C508" s="259">
        <v>4439.4736842105267</v>
      </c>
      <c r="D508" s="259">
        <v>4266.666666666667</v>
      </c>
      <c r="E508" s="259">
        <v>4202.666666666667</v>
      </c>
      <c r="F508" s="341">
        <v>4594.2857142857147</v>
      </c>
      <c r="G508" s="341">
        <v>4394.75</v>
      </c>
      <c r="H508" s="341"/>
      <c r="I508" s="342">
        <v>4366.137566137566</v>
      </c>
      <c r="K508" s="300"/>
    </row>
    <row r="509" spans="1:12" s="499" customFormat="1" x14ac:dyDescent="0.2">
      <c r="A509" s="226" t="s">
        <v>7</v>
      </c>
      <c r="B509" s="262">
        <v>83.333333333333329</v>
      </c>
      <c r="C509" s="263">
        <v>71.05263157894737</v>
      </c>
      <c r="D509" s="263">
        <v>76.92307692307692</v>
      </c>
      <c r="E509" s="263">
        <v>86.666666666666671</v>
      </c>
      <c r="F509" s="343">
        <v>71.428571428571431</v>
      </c>
      <c r="G509" s="343">
        <v>80</v>
      </c>
      <c r="H509" s="343"/>
      <c r="I509" s="344">
        <v>76.719576719576722</v>
      </c>
      <c r="K509" s="300"/>
    </row>
    <row r="510" spans="1:12" s="499" customFormat="1" x14ac:dyDescent="0.2">
      <c r="A510" s="226" t="s">
        <v>8</v>
      </c>
      <c r="B510" s="266">
        <v>6.9546518935287988E-2</v>
      </c>
      <c r="C510" s="267">
        <v>9.1209753965683787E-2</v>
      </c>
      <c r="D510" s="267">
        <v>8.0304338667933586E-2</v>
      </c>
      <c r="E510" s="267">
        <v>6.7454640418614056E-2</v>
      </c>
      <c r="F510" s="345">
        <v>9.1532768179683435E-2</v>
      </c>
      <c r="G510" s="345">
        <v>8.1292524433544497E-2</v>
      </c>
      <c r="H510" s="345"/>
      <c r="I510" s="346">
        <v>8.5483949644217433E-2</v>
      </c>
      <c r="K510" s="304"/>
      <c r="L510" s="305"/>
    </row>
    <row r="511" spans="1:12" s="499" customFormat="1" x14ac:dyDescent="0.2">
      <c r="A511" s="303" t="s">
        <v>1</v>
      </c>
      <c r="B511" s="270">
        <f t="shared" ref="B511:I511" si="107">B508/B507*100-100</f>
        <v>8.4419223763486144</v>
      </c>
      <c r="C511" s="271">
        <f t="shared" si="107"/>
        <v>11.966549412623635</v>
      </c>
      <c r="D511" s="271">
        <f t="shared" si="107"/>
        <v>7.6082387557797375</v>
      </c>
      <c r="E511" s="271">
        <f t="shared" si="107"/>
        <v>5.994115174443067</v>
      </c>
      <c r="F511" s="271">
        <f t="shared" si="107"/>
        <v>15.871014231669989</v>
      </c>
      <c r="G511" s="271">
        <f t="shared" si="107"/>
        <v>10.83858764186634</v>
      </c>
      <c r="H511" s="271">
        <f t="shared" si="107"/>
        <v>-100</v>
      </c>
      <c r="I511" s="273">
        <f t="shared" si="107"/>
        <v>10.11696257597896</v>
      </c>
      <c r="J511" s="408"/>
      <c r="K511" s="304"/>
      <c r="L511" s="227"/>
    </row>
    <row r="512" spans="1:12" s="499" customFormat="1" ht="13.5" thickBot="1" x14ac:dyDescent="0.25">
      <c r="A512" s="226" t="s">
        <v>27</v>
      </c>
      <c r="B512" s="275">
        <f t="shared" ref="B512:I512" si="108">B508-B495</f>
        <v>-179.46696696696654</v>
      </c>
      <c r="C512" s="276">
        <f t="shared" si="108"/>
        <v>-15.026315789473301</v>
      </c>
      <c r="D512" s="276">
        <f t="shared" si="108"/>
        <v>46.212121212121929</v>
      </c>
      <c r="E512" s="276">
        <f t="shared" si="108"/>
        <v>-308.66666666666606</v>
      </c>
      <c r="F512" s="276">
        <f t="shared" si="108"/>
        <v>243.47490347490384</v>
      </c>
      <c r="G512" s="276">
        <f t="shared" si="108"/>
        <v>23.128378378378329</v>
      </c>
      <c r="H512" s="276">
        <f t="shared" si="108"/>
        <v>0</v>
      </c>
      <c r="I512" s="306">
        <f t="shared" si="108"/>
        <v>-33.649667904986927</v>
      </c>
      <c r="J512" s="307"/>
      <c r="K512" s="304"/>
      <c r="L512" s="227"/>
    </row>
    <row r="513" spans="1:13" s="499" customFormat="1" x14ac:dyDescent="0.2">
      <c r="A513" s="286" t="s">
        <v>51</v>
      </c>
      <c r="B513" s="280">
        <v>646</v>
      </c>
      <c r="C513" s="281">
        <v>619</v>
      </c>
      <c r="D513" s="281">
        <v>636</v>
      </c>
      <c r="E513" s="281">
        <v>186</v>
      </c>
      <c r="F513" s="281">
        <v>646</v>
      </c>
      <c r="G513" s="281">
        <v>637</v>
      </c>
      <c r="H513" s="282"/>
      <c r="I513" s="472">
        <f>SUM(B513:H513)</f>
        <v>3370</v>
      </c>
      <c r="J513" s="309" t="s">
        <v>56</v>
      </c>
      <c r="K513" s="310">
        <f>I500-I513</f>
        <v>29</v>
      </c>
      <c r="L513" s="285">
        <f>K513/I500</f>
        <v>8.5319211532803758E-3</v>
      </c>
    </row>
    <row r="514" spans="1:13" s="499" customFormat="1" x14ac:dyDescent="0.2">
      <c r="A514" s="286" t="s">
        <v>28</v>
      </c>
      <c r="B514" s="231"/>
      <c r="C514" s="289"/>
      <c r="D514" s="289"/>
      <c r="E514" s="289"/>
      <c r="F514" s="289"/>
      <c r="G514" s="289"/>
      <c r="H514" s="232"/>
      <c r="I514" s="473"/>
      <c r="J514" s="227" t="s">
        <v>57</v>
      </c>
      <c r="K514" s="499">
        <v>159.34</v>
      </c>
    </row>
    <row r="515" spans="1:13" s="499" customFormat="1" ht="13.5" thickBot="1" x14ac:dyDescent="0.25">
      <c r="A515" s="287" t="s">
        <v>26</v>
      </c>
      <c r="B515" s="233">
        <f t="shared" ref="B515:H515" si="109">B514-B501</f>
        <v>0</v>
      </c>
      <c r="C515" s="234">
        <f t="shared" si="109"/>
        <v>0</v>
      </c>
      <c r="D515" s="234">
        <f t="shared" si="109"/>
        <v>0</v>
      </c>
      <c r="E515" s="234">
        <f t="shared" si="109"/>
        <v>0</v>
      </c>
      <c r="F515" s="234">
        <f t="shared" si="109"/>
        <v>0</v>
      </c>
      <c r="G515" s="234">
        <f t="shared" si="109"/>
        <v>0</v>
      </c>
      <c r="H515" s="240">
        <f t="shared" si="109"/>
        <v>0</v>
      </c>
      <c r="I515" s="471"/>
      <c r="J515" s="499" t="s">
        <v>26</v>
      </c>
      <c r="K515" s="499">
        <f>K514-K501</f>
        <v>0.24000000000000909</v>
      </c>
    </row>
    <row r="517" spans="1:13" ht="13.5" thickBot="1" x14ac:dyDescent="0.25"/>
    <row r="518" spans="1:13" s="500" customFormat="1" ht="13.5" thickBot="1" x14ac:dyDescent="0.25">
      <c r="A518" s="295" t="s">
        <v>159</v>
      </c>
      <c r="B518" s="539" t="s">
        <v>50</v>
      </c>
      <c r="C518" s="540"/>
      <c r="D518" s="540"/>
      <c r="E518" s="540"/>
      <c r="F518" s="540"/>
      <c r="G518" s="540"/>
      <c r="H518" s="541"/>
      <c r="I518" s="312" t="s">
        <v>0</v>
      </c>
    </row>
    <row r="519" spans="1:13" s="500" customFormat="1" x14ac:dyDescent="0.2">
      <c r="A519" s="226" t="s">
        <v>54</v>
      </c>
      <c r="B519" s="392">
        <v>1</v>
      </c>
      <c r="C519" s="393">
        <v>2</v>
      </c>
      <c r="D519" s="394">
        <v>3</v>
      </c>
      <c r="E519" s="393">
        <v>4</v>
      </c>
      <c r="F519" s="393">
        <v>5</v>
      </c>
      <c r="G519" s="394">
        <v>6</v>
      </c>
      <c r="H519" s="250">
        <v>7</v>
      </c>
      <c r="I519" s="299"/>
    </row>
    <row r="520" spans="1:13" s="500" customFormat="1" x14ac:dyDescent="0.2">
      <c r="A520" s="301" t="s">
        <v>3</v>
      </c>
      <c r="B520" s="253">
        <v>3985</v>
      </c>
      <c r="C520" s="254">
        <v>3985</v>
      </c>
      <c r="D520" s="254">
        <v>3985</v>
      </c>
      <c r="E520" s="254">
        <v>3985</v>
      </c>
      <c r="F520" s="254">
        <v>3985</v>
      </c>
      <c r="G520" s="254">
        <v>3985</v>
      </c>
      <c r="H520" s="364">
        <v>3985</v>
      </c>
      <c r="I520" s="302">
        <v>3985</v>
      </c>
      <c r="K520" s="300"/>
    </row>
    <row r="521" spans="1:13" s="500" customFormat="1" x14ac:dyDescent="0.2">
      <c r="A521" s="303" t="s">
        <v>6</v>
      </c>
      <c r="B521" s="258">
        <v>4413.0769230769229</v>
      </c>
      <c r="C521" s="259">
        <v>4701.3888888888887</v>
      </c>
      <c r="D521" s="259">
        <v>4266.5116279069771</v>
      </c>
      <c r="E521" s="259">
        <v>4612.9411764705883</v>
      </c>
      <c r="F521" s="341">
        <v>4753.6585365853662</v>
      </c>
      <c r="G521" s="341">
        <v>4534.6341463414637</v>
      </c>
      <c r="H521" s="341"/>
      <c r="I521" s="342">
        <v>4534.8387096774195</v>
      </c>
      <c r="K521" s="300"/>
    </row>
    <row r="522" spans="1:13" s="500" customFormat="1" x14ac:dyDescent="0.2">
      <c r="A522" s="226" t="s">
        <v>7</v>
      </c>
      <c r="B522" s="262">
        <v>74.358974358974365</v>
      </c>
      <c r="C522" s="263">
        <v>77.777777777777771</v>
      </c>
      <c r="D522" s="263">
        <v>79.069767441860463</v>
      </c>
      <c r="E522" s="263">
        <v>82.352941176470594</v>
      </c>
      <c r="F522" s="343">
        <v>78.048780487804876</v>
      </c>
      <c r="G522" s="343">
        <v>73.170731707317074</v>
      </c>
      <c r="H522" s="343"/>
      <c r="I522" s="344">
        <v>72.811059907834107</v>
      </c>
      <c r="K522" s="300"/>
    </row>
    <row r="523" spans="1:13" s="500" customFormat="1" x14ac:dyDescent="0.2">
      <c r="A523" s="226" t="s">
        <v>8</v>
      </c>
      <c r="B523" s="266">
        <v>7.7378231046583881E-2</v>
      </c>
      <c r="C523" s="267">
        <v>7.6183404782478981E-2</v>
      </c>
      <c r="D523" s="267">
        <v>8.6442110287124674E-2</v>
      </c>
      <c r="E523" s="267">
        <v>8.5151611647532502E-2</v>
      </c>
      <c r="F523" s="345">
        <v>7.5935753606355516E-2</v>
      </c>
      <c r="G523" s="345">
        <v>8.0756382244016656E-2</v>
      </c>
      <c r="H523" s="345"/>
      <c r="I523" s="346">
        <v>8.8836107028977082E-2</v>
      </c>
      <c r="K523" s="304"/>
      <c r="L523" s="305"/>
    </row>
    <row r="524" spans="1:13" s="500" customFormat="1" x14ac:dyDescent="0.2">
      <c r="A524" s="303" t="s">
        <v>1</v>
      </c>
      <c r="B524" s="270">
        <f t="shared" ref="B524:I524" si="110">B521/B520*100-100</f>
        <v>10.742206350738343</v>
      </c>
      <c r="C524" s="271">
        <f t="shared" si="110"/>
        <v>17.977136484037359</v>
      </c>
      <c r="D524" s="271">
        <f t="shared" si="110"/>
        <v>7.0642817542528604</v>
      </c>
      <c r="E524" s="271">
        <f t="shared" si="110"/>
        <v>15.757620488596942</v>
      </c>
      <c r="F524" s="271">
        <f t="shared" si="110"/>
        <v>19.288796401138427</v>
      </c>
      <c r="G524" s="271">
        <f t="shared" si="110"/>
        <v>13.792575817853532</v>
      </c>
      <c r="H524" s="271">
        <f t="shared" si="110"/>
        <v>-100</v>
      </c>
      <c r="I524" s="273">
        <f t="shared" si="110"/>
        <v>13.79770915125269</v>
      </c>
      <c r="J524" s="408"/>
      <c r="K524" s="304"/>
      <c r="L524" s="227"/>
    </row>
    <row r="525" spans="1:13" s="500" customFormat="1" ht="13.5" thickBot="1" x14ac:dyDescent="0.25">
      <c r="A525" s="226" t="s">
        <v>27</v>
      </c>
      <c r="B525" s="275">
        <f t="shared" ref="B525:I525" si="111">B521-B508</f>
        <v>113.35470085470024</v>
      </c>
      <c r="C525" s="276">
        <f t="shared" si="111"/>
        <v>261.91520467836199</v>
      </c>
      <c r="D525" s="276">
        <f t="shared" si="111"/>
        <v>-0.15503875968988723</v>
      </c>
      <c r="E525" s="276">
        <f t="shared" si="111"/>
        <v>410.27450980392132</v>
      </c>
      <c r="F525" s="276">
        <f t="shared" si="111"/>
        <v>159.37282229965149</v>
      </c>
      <c r="G525" s="276">
        <f t="shared" si="111"/>
        <v>139.88414634146375</v>
      </c>
      <c r="H525" s="276">
        <f t="shared" si="111"/>
        <v>0</v>
      </c>
      <c r="I525" s="306">
        <f t="shared" si="111"/>
        <v>168.70114353985355</v>
      </c>
      <c r="J525" s="307"/>
      <c r="K525" s="304"/>
      <c r="L525" s="227"/>
    </row>
    <row r="526" spans="1:13" s="500" customFormat="1" x14ac:dyDescent="0.2">
      <c r="A526" s="286" t="s">
        <v>51</v>
      </c>
      <c r="B526" s="280">
        <v>643</v>
      </c>
      <c r="C526" s="281">
        <v>608</v>
      </c>
      <c r="D526" s="281">
        <v>634</v>
      </c>
      <c r="E526" s="281">
        <v>184</v>
      </c>
      <c r="F526" s="281">
        <v>640</v>
      </c>
      <c r="G526" s="281">
        <v>629</v>
      </c>
      <c r="H526" s="282"/>
      <c r="I526" s="472">
        <f>SUM(B526:H526)</f>
        <v>3338</v>
      </c>
      <c r="J526" s="309" t="s">
        <v>56</v>
      </c>
      <c r="K526" s="310">
        <f>I513-I526</f>
        <v>32</v>
      </c>
      <c r="L526" s="285">
        <f>K526/I513</f>
        <v>9.495548961424332E-3</v>
      </c>
      <c r="M526" s="405" t="s">
        <v>160</v>
      </c>
    </row>
    <row r="527" spans="1:13" s="500" customFormat="1" x14ac:dyDescent="0.2">
      <c r="A527" s="286" t="s">
        <v>28</v>
      </c>
      <c r="B527" s="231"/>
      <c r="C527" s="289"/>
      <c r="D527" s="289"/>
      <c r="E527" s="289"/>
      <c r="F527" s="289"/>
      <c r="G527" s="289"/>
      <c r="H527" s="232"/>
      <c r="I527" s="473"/>
      <c r="J527" s="227" t="s">
        <v>57</v>
      </c>
      <c r="K527" s="500">
        <v>158.72999999999999</v>
      </c>
      <c r="M527" s="405" t="s">
        <v>161</v>
      </c>
    </row>
    <row r="528" spans="1:13" s="500" customFormat="1" ht="13.5" thickBot="1" x14ac:dyDescent="0.25">
      <c r="A528" s="287" t="s">
        <v>26</v>
      </c>
      <c r="B528" s="233">
        <f t="shared" ref="B528:H528" si="112">B527-B514</f>
        <v>0</v>
      </c>
      <c r="C528" s="234">
        <f t="shared" si="112"/>
        <v>0</v>
      </c>
      <c r="D528" s="234">
        <f t="shared" si="112"/>
        <v>0</v>
      </c>
      <c r="E528" s="234">
        <f t="shared" si="112"/>
        <v>0</v>
      </c>
      <c r="F528" s="234">
        <f t="shared" si="112"/>
        <v>0</v>
      </c>
      <c r="G528" s="234">
        <f t="shared" si="112"/>
        <v>0</v>
      </c>
      <c r="H528" s="240">
        <f t="shared" si="112"/>
        <v>0</v>
      </c>
      <c r="I528" s="471"/>
      <c r="J528" s="500" t="s">
        <v>26</v>
      </c>
      <c r="K528" s="500">
        <f>K527-K514</f>
        <v>-0.61000000000001364</v>
      </c>
    </row>
    <row r="530" spans="1:12" ht="13.5" thickBot="1" x14ac:dyDescent="0.25"/>
    <row r="531" spans="1:12" ht="13.5" thickBot="1" x14ac:dyDescent="0.25">
      <c r="A531" s="295" t="s">
        <v>162</v>
      </c>
      <c r="B531" s="539" t="s">
        <v>50</v>
      </c>
      <c r="C531" s="540"/>
      <c r="D531" s="540"/>
      <c r="E531" s="540"/>
      <c r="F531" s="540"/>
      <c r="G531" s="540"/>
      <c r="H531" s="541"/>
      <c r="I531" s="312" t="s">
        <v>0</v>
      </c>
      <c r="J531" s="501"/>
      <c r="K531" s="501"/>
      <c r="L531" s="501"/>
    </row>
    <row r="532" spans="1:12" x14ac:dyDescent="0.2">
      <c r="A532" s="226" t="s">
        <v>54</v>
      </c>
      <c r="B532" s="392">
        <v>1</v>
      </c>
      <c r="C532" s="393">
        <v>2</v>
      </c>
      <c r="D532" s="394">
        <v>3</v>
      </c>
      <c r="E532" s="393">
        <v>4</v>
      </c>
      <c r="F532" s="393">
        <v>5</v>
      </c>
      <c r="G532" s="394">
        <v>6</v>
      </c>
      <c r="H532" s="250">
        <v>7</v>
      </c>
      <c r="I532" s="299"/>
      <c r="J532" s="501"/>
      <c r="K532" s="501"/>
      <c r="L532" s="501"/>
    </row>
    <row r="533" spans="1:12" x14ac:dyDescent="0.2">
      <c r="A533" s="301" t="s">
        <v>3</v>
      </c>
      <c r="B533" s="253">
        <v>4005</v>
      </c>
      <c r="C533" s="254">
        <v>4005</v>
      </c>
      <c r="D533" s="254">
        <v>4005</v>
      </c>
      <c r="E533" s="254">
        <v>4005</v>
      </c>
      <c r="F533" s="254">
        <v>4005</v>
      </c>
      <c r="G533" s="254">
        <v>4005</v>
      </c>
      <c r="H533" s="364"/>
      <c r="I533" s="302">
        <v>4005</v>
      </c>
      <c r="J533" s="501"/>
      <c r="K533" s="300"/>
      <c r="L533" s="501"/>
    </row>
    <row r="534" spans="1:12" x14ac:dyDescent="0.2">
      <c r="A534" s="303" t="s">
        <v>6</v>
      </c>
      <c r="B534" s="258">
        <v>4538.333333333333</v>
      </c>
      <c r="C534" s="259">
        <v>4655</v>
      </c>
      <c r="D534" s="259">
        <v>4532.3684210526317</v>
      </c>
      <c r="E534" s="259">
        <v>4632.7777777777774</v>
      </c>
      <c r="F534" s="341">
        <v>4646.666666666667</v>
      </c>
      <c r="G534" s="341">
        <v>4512</v>
      </c>
      <c r="H534" s="341"/>
      <c r="I534" s="342">
        <v>4584.3961352657007</v>
      </c>
      <c r="J534" s="501"/>
      <c r="K534" s="300"/>
      <c r="L534" s="501"/>
    </row>
    <row r="535" spans="1:12" x14ac:dyDescent="0.2">
      <c r="A535" s="226" t="s">
        <v>7</v>
      </c>
      <c r="B535" s="262">
        <v>83.333333333333329</v>
      </c>
      <c r="C535" s="263">
        <v>84.21052631578948</v>
      </c>
      <c r="D535" s="263">
        <v>71.05263157894737</v>
      </c>
      <c r="E535" s="263">
        <v>83.333333333333329</v>
      </c>
      <c r="F535" s="343">
        <v>83.333333333333329</v>
      </c>
      <c r="G535" s="343">
        <v>88.571428571428569</v>
      </c>
      <c r="H535" s="343"/>
      <c r="I535" s="344">
        <v>81.159420289855078</v>
      </c>
      <c r="J535" s="501"/>
      <c r="K535" s="300"/>
      <c r="L535" s="501"/>
    </row>
    <row r="536" spans="1:12" x14ac:dyDescent="0.2">
      <c r="A536" s="226" t="s">
        <v>8</v>
      </c>
      <c r="B536" s="266">
        <v>7.5286403962814705E-2</v>
      </c>
      <c r="C536" s="267">
        <v>6.8741078459639463E-2</v>
      </c>
      <c r="D536" s="267">
        <v>8.8506916189682996E-2</v>
      </c>
      <c r="E536" s="267">
        <v>6.9296786353193071E-2</v>
      </c>
      <c r="F536" s="345">
        <v>7.257857313959043E-2</v>
      </c>
      <c r="G536" s="345">
        <v>6.7956623747293624E-2</v>
      </c>
      <c r="H536" s="345"/>
      <c r="I536" s="346">
        <v>7.5636304546403674E-2</v>
      </c>
      <c r="J536" s="501"/>
      <c r="K536" s="304"/>
      <c r="L536" s="305"/>
    </row>
    <row r="537" spans="1:12" x14ac:dyDescent="0.2">
      <c r="A537" s="303" t="s">
        <v>1</v>
      </c>
      <c r="B537" s="270">
        <f t="shared" ref="B537:I537" si="113">B534/B533*100-100</f>
        <v>13.316687473990839</v>
      </c>
      <c r="C537" s="271">
        <f t="shared" si="113"/>
        <v>16.229712858926334</v>
      </c>
      <c r="D537" s="271">
        <f t="shared" si="113"/>
        <v>13.16775083776858</v>
      </c>
      <c r="E537" s="271">
        <f t="shared" si="113"/>
        <v>15.674850880843366</v>
      </c>
      <c r="F537" s="271">
        <f t="shared" si="113"/>
        <v>16.02163961714524</v>
      </c>
      <c r="G537" s="271">
        <f t="shared" si="113"/>
        <v>12.659176029962538</v>
      </c>
      <c r="H537" s="271" t="e">
        <f t="shared" si="113"/>
        <v>#DIV/0!</v>
      </c>
      <c r="I537" s="273">
        <f t="shared" si="113"/>
        <v>14.466819856821502</v>
      </c>
      <c r="J537" s="408"/>
      <c r="K537" s="304"/>
      <c r="L537" s="227"/>
    </row>
    <row r="538" spans="1:12" ht="13.5" thickBot="1" x14ac:dyDescent="0.25">
      <c r="A538" s="226" t="s">
        <v>27</v>
      </c>
      <c r="B538" s="275">
        <f t="shared" ref="B538:I538" si="114">B534-B521</f>
        <v>125.25641025641016</v>
      </c>
      <c r="C538" s="276">
        <f t="shared" si="114"/>
        <v>-46.388888888888687</v>
      </c>
      <c r="D538" s="276">
        <f t="shared" si="114"/>
        <v>265.85679314565459</v>
      </c>
      <c r="E538" s="276">
        <f t="shared" si="114"/>
        <v>19.836601307189085</v>
      </c>
      <c r="F538" s="276">
        <f t="shared" si="114"/>
        <v>-106.99186991869919</v>
      </c>
      <c r="G538" s="276">
        <f t="shared" si="114"/>
        <v>-22.634146341463747</v>
      </c>
      <c r="H538" s="276">
        <f t="shared" si="114"/>
        <v>0</v>
      </c>
      <c r="I538" s="306">
        <f t="shared" si="114"/>
        <v>49.557425588281149</v>
      </c>
      <c r="J538" s="307"/>
      <c r="K538" s="304"/>
      <c r="L538" s="227"/>
    </row>
    <row r="539" spans="1:12" x14ac:dyDescent="0.2">
      <c r="A539" s="286" t="s">
        <v>51</v>
      </c>
      <c r="B539" s="280">
        <v>640</v>
      </c>
      <c r="C539" s="281">
        <v>604</v>
      </c>
      <c r="D539" s="281">
        <v>630</v>
      </c>
      <c r="E539" s="281">
        <v>177</v>
      </c>
      <c r="F539" s="281">
        <v>636</v>
      </c>
      <c r="G539" s="281">
        <v>626</v>
      </c>
      <c r="H539" s="282"/>
      <c r="I539" s="472">
        <f>SUM(B539:H539)</f>
        <v>3313</v>
      </c>
      <c r="J539" s="309" t="s">
        <v>56</v>
      </c>
      <c r="K539" s="310">
        <f>I526-I539</f>
        <v>25</v>
      </c>
      <c r="L539" s="285">
        <f>K539/I526</f>
        <v>7.4895146794487716E-3</v>
      </c>
    </row>
    <row r="540" spans="1:12" x14ac:dyDescent="0.2">
      <c r="A540" s="286" t="s">
        <v>28</v>
      </c>
      <c r="B540" s="231"/>
      <c r="C540" s="289"/>
      <c r="D540" s="289"/>
      <c r="E540" s="289"/>
      <c r="F540" s="289"/>
      <c r="G540" s="289"/>
      <c r="H540" s="232"/>
      <c r="I540" s="473"/>
      <c r="J540" s="227" t="s">
        <v>57</v>
      </c>
      <c r="K540" s="501">
        <v>158.5</v>
      </c>
      <c r="L540" s="501"/>
    </row>
    <row r="541" spans="1:12" ht="13.5" thickBot="1" x14ac:dyDescent="0.25">
      <c r="A541" s="287" t="s">
        <v>26</v>
      </c>
      <c r="B541" s="233">
        <f t="shared" ref="B541:H541" si="115">B540-B527</f>
        <v>0</v>
      </c>
      <c r="C541" s="234">
        <f t="shared" si="115"/>
        <v>0</v>
      </c>
      <c r="D541" s="234">
        <f t="shared" si="115"/>
        <v>0</v>
      </c>
      <c r="E541" s="234">
        <f t="shared" si="115"/>
        <v>0</v>
      </c>
      <c r="F541" s="234">
        <f t="shared" si="115"/>
        <v>0</v>
      </c>
      <c r="G541" s="234">
        <f t="shared" si="115"/>
        <v>0</v>
      </c>
      <c r="H541" s="240">
        <f t="shared" si="115"/>
        <v>0</v>
      </c>
      <c r="I541" s="471"/>
      <c r="J541" s="501" t="s">
        <v>26</v>
      </c>
      <c r="K541" s="501">
        <f>K540-K527</f>
        <v>-0.22999999999998977</v>
      </c>
      <c r="L541" s="501"/>
    </row>
    <row r="543" spans="1:12" ht="13.5" thickBot="1" x14ac:dyDescent="0.25"/>
    <row r="544" spans="1:12" s="502" customFormat="1" ht="13.5" thickBot="1" x14ac:dyDescent="0.25">
      <c r="A544" s="295" t="s">
        <v>163</v>
      </c>
      <c r="B544" s="539" t="s">
        <v>50</v>
      </c>
      <c r="C544" s="540"/>
      <c r="D544" s="540"/>
      <c r="E544" s="540"/>
      <c r="F544" s="540"/>
      <c r="G544" s="540"/>
      <c r="H544" s="541"/>
      <c r="I544" s="312" t="s">
        <v>0</v>
      </c>
    </row>
    <row r="545" spans="1:12" s="502" customFormat="1" x14ac:dyDescent="0.2">
      <c r="A545" s="226" t="s">
        <v>54</v>
      </c>
      <c r="B545" s="392">
        <v>1</v>
      </c>
      <c r="C545" s="393">
        <v>2</v>
      </c>
      <c r="D545" s="394">
        <v>3</v>
      </c>
      <c r="E545" s="393">
        <v>4</v>
      </c>
      <c r="F545" s="393">
        <v>5</v>
      </c>
      <c r="G545" s="394">
        <v>6</v>
      </c>
      <c r="H545" s="250">
        <v>7</v>
      </c>
      <c r="I545" s="299"/>
    </row>
    <row r="546" spans="1:12" s="502" customFormat="1" x14ac:dyDescent="0.2">
      <c r="A546" s="301" t="s">
        <v>3</v>
      </c>
      <c r="B546" s="253">
        <v>4025</v>
      </c>
      <c r="C546" s="254">
        <v>4025</v>
      </c>
      <c r="D546" s="254">
        <v>4025</v>
      </c>
      <c r="E546" s="254">
        <v>4025</v>
      </c>
      <c r="F546" s="254">
        <v>4025</v>
      </c>
      <c r="G546" s="254">
        <v>4025</v>
      </c>
      <c r="H546" s="364"/>
      <c r="I546" s="302">
        <v>4025</v>
      </c>
      <c r="K546" s="300"/>
    </row>
    <row r="547" spans="1:12" s="502" customFormat="1" x14ac:dyDescent="0.2">
      <c r="A547" s="303" t="s">
        <v>6</v>
      </c>
      <c r="B547" s="258">
        <v>4526.363636363636</v>
      </c>
      <c r="C547" s="259">
        <v>4891.875</v>
      </c>
      <c r="D547" s="259">
        <v>4315.135135135135</v>
      </c>
      <c r="E547" s="259">
        <v>4852.5</v>
      </c>
      <c r="F547" s="341">
        <v>4608.4210526315792</v>
      </c>
      <c r="G547" s="341">
        <v>4563.181818181818</v>
      </c>
      <c r="H547" s="341"/>
      <c r="I547" s="342">
        <v>4586.9082125603863</v>
      </c>
      <c r="K547" s="300"/>
    </row>
    <row r="548" spans="1:12" s="502" customFormat="1" x14ac:dyDescent="0.2">
      <c r="A548" s="226" t="s">
        <v>7</v>
      </c>
      <c r="B548" s="262">
        <v>75</v>
      </c>
      <c r="C548" s="263">
        <v>71.875</v>
      </c>
      <c r="D548" s="263">
        <v>78.378378378378372</v>
      </c>
      <c r="E548" s="263">
        <v>91.666666666666671</v>
      </c>
      <c r="F548" s="343">
        <v>76.315789473684205</v>
      </c>
      <c r="G548" s="343">
        <v>72.727272727272734</v>
      </c>
      <c r="H548" s="343"/>
      <c r="I548" s="344">
        <v>73.913043478260875</v>
      </c>
      <c r="K548" s="300"/>
    </row>
    <row r="549" spans="1:12" s="502" customFormat="1" x14ac:dyDescent="0.2">
      <c r="A549" s="226" t="s">
        <v>8</v>
      </c>
      <c r="B549" s="266">
        <v>7.7313416820259079E-2</v>
      </c>
      <c r="C549" s="267">
        <v>8.8751617363709817E-2</v>
      </c>
      <c r="D549" s="267">
        <v>7.507500759260359E-2</v>
      </c>
      <c r="E549" s="267">
        <v>4.718965667003952E-2</v>
      </c>
      <c r="F549" s="345">
        <v>8.5923139205022023E-2</v>
      </c>
      <c r="G549" s="345">
        <v>9.1555663261149819E-2</v>
      </c>
      <c r="H549" s="345"/>
      <c r="I549" s="346">
        <v>9.1332723471867272E-2</v>
      </c>
      <c r="K549" s="304"/>
      <c r="L549" s="305"/>
    </row>
    <row r="550" spans="1:12" s="502" customFormat="1" x14ac:dyDescent="0.2">
      <c r="A550" s="303" t="s">
        <v>1</v>
      </c>
      <c r="B550" s="270">
        <f t="shared" ref="B550:I550" si="116">B547/B546*100-100</f>
        <v>12.45623941276115</v>
      </c>
      <c r="C550" s="271">
        <f t="shared" si="116"/>
        <v>21.537267080745352</v>
      </c>
      <c r="D550" s="271">
        <f t="shared" si="116"/>
        <v>7.2083263387611112</v>
      </c>
      <c r="E550" s="271">
        <f t="shared" si="116"/>
        <v>20.559006211180119</v>
      </c>
      <c r="F550" s="271">
        <f t="shared" si="116"/>
        <v>14.494932984635511</v>
      </c>
      <c r="G550" s="271">
        <f t="shared" si="116"/>
        <v>13.370976849237721</v>
      </c>
      <c r="H550" s="271" t="e">
        <f t="shared" si="116"/>
        <v>#DIV/0!</v>
      </c>
      <c r="I550" s="273">
        <f t="shared" si="116"/>
        <v>13.960452485972326</v>
      </c>
      <c r="J550" s="408"/>
      <c r="K550" s="304"/>
      <c r="L550" s="227"/>
    </row>
    <row r="551" spans="1:12" s="502" customFormat="1" ht="13.5" thickBot="1" x14ac:dyDescent="0.25">
      <c r="A551" s="226" t="s">
        <v>27</v>
      </c>
      <c r="B551" s="275">
        <f t="shared" ref="B551:I551" si="117">B547-B534</f>
        <v>-11.969696969696997</v>
      </c>
      <c r="C551" s="276">
        <f t="shared" si="117"/>
        <v>236.875</v>
      </c>
      <c r="D551" s="276">
        <f t="shared" si="117"/>
        <v>-217.23328591749669</v>
      </c>
      <c r="E551" s="276">
        <f t="shared" si="117"/>
        <v>219.72222222222263</v>
      </c>
      <c r="F551" s="276">
        <f t="shared" si="117"/>
        <v>-38.245614035087783</v>
      </c>
      <c r="G551" s="276">
        <f t="shared" si="117"/>
        <v>51.181818181818016</v>
      </c>
      <c r="H551" s="276">
        <f t="shared" si="117"/>
        <v>0</v>
      </c>
      <c r="I551" s="306">
        <f t="shared" si="117"/>
        <v>2.512077294685696</v>
      </c>
      <c r="J551" s="307"/>
      <c r="K551" s="304"/>
      <c r="L551" s="227"/>
    </row>
    <row r="552" spans="1:12" s="502" customFormat="1" x14ac:dyDescent="0.2">
      <c r="A552" s="286" t="s">
        <v>51</v>
      </c>
      <c r="B552" s="280">
        <v>638</v>
      </c>
      <c r="C552" s="281">
        <v>597</v>
      </c>
      <c r="D552" s="281">
        <v>628</v>
      </c>
      <c r="E552" s="281">
        <v>164</v>
      </c>
      <c r="F552" s="281">
        <v>633</v>
      </c>
      <c r="G552" s="281">
        <v>626</v>
      </c>
      <c r="H552" s="282"/>
      <c r="I552" s="472">
        <f>SUM(B552:H552)</f>
        <v>3286</v>
      </c>
      <c r="J552" s="309" t="s">
        <v>56</v>
      </c>
      <c r="K552" s="310">
        <f>I539-I552</f>
        <v>27</v>
      </c>
      <c r="L552" s="285">
        <f>K552/I539</f>
        <v>8.1497132508300627E-3</v>
      </c>
    </row>
    <row r="553" spans="1:12" s="502" customFormat="1" x14ac:dyDescent="0.2">
      <c r="A553" s="286" t="s">
        <v>28</v>
      </c>
      <c r="B553" s="231"/>
      <c r="C553" s="289"/>
      <c r="D553" s="289"/>
      <c r="E553" s="289"/>
      <c r="F553" s="289"/>
      <c r="G553" s="289"/>
      <c r="H553" s="232"/>
      <c r="I553" s="473"/>
      <c r="J553" s="227" t="s">
        <v>57</v>
      </c>
      <c r="K553" s="502">
        <v>158.32</v>
      </c>
    </row>
    <row r="554" spans="1:12" s="502" customFormat="1" ht="13.5" thickBot="1" x14ac:dyDescent="0.25">
      <c r="A554" s="287" t="s">
        <v>26</v>
      </c>
      <c r="B554" s="233">
        <f t="shared" ref="B554:H554" si="118">B553-B540</f>
        <v>0</v>
      </c>
      <c r="C554" s="234">
        <f t="shared" si="118"/>
        <v>0</v>
      </c>
      <c r="D554" s="234">
        <f t="shared" si="118"/>
        <v>0</v>
      </c>
      <c r="E554" s="234">
        <f t="shared" si="118"/>
        <v>0</v>
      </c>
      <c r="F554" s="234">
        <f t="shared" si="118"/>
        <v>0</v>
      </c>
      <c r="G554" s="234">
        <f t="shared" si="118"/>
        <v>0</v>
      </c>
      <c r="H554" s="240">
        <f t="shared" si="118"/>
        <v>0</v>
      </c>
      <c r="I554" s="471"/>
      <c r="J554" s="502" t="s">
        <v>26</v>
      </c>
      <c r="K554" s="502">
        <f>K553-K540</f>
        <v>-0.18000000000000682</v>
      </c>
    </row>
    <row r="556" spans="1:12" ht="13.5" thickBot="1" x14ac:dyDescent="0.25"/>
    <row r="557" spans="1:12" s="504" customFormat="1" ht="12.75" customHeight="1" thickBot="1" x14ac:dyDescent="0.25">
      <c r="A557" s="295" t="s">
        <v>164</v>
      </c>
      <c r="B557" s="539" t="s">
        <v>50</v>
      </c>
      <c r="C557" s="540"/>
      <c r="D557" s="540"/>
      <c r="E557" s="540"/>
      <c r="F557" s="540"/>
      <c r="G557" s="540"/>
      <c r="H557" s="541"/>
      <c r="I557" s="312" t="s">
        <v>0</v>
      </c>
    </row>
    <row r="558" spans="1:12" s="504" customFormat="1" ht="12.75" customHeight="1" x14ac:dyDescent="0.2">
      <c r="A558" s="226" t="s">
        <v>54</v>
      </c>
      <c r="B558" s="392">
        <v>1</v>
      </c>
      <c r="C558" s="393">
        <v>2</v>
      </c>
      <c r="D558" s="394">
        <v>3</v>
      </c>
      <c r="E558" s="393">
        <v>4</v>
      </c>
      <c r="F558" s="393">
        <v>5</v>
      </c>
      <c r="G558" s="394">
        <v>6</v>
      </c>
      <c r="H558" s="250">
        <v>7</v>
      </c>
      <c r="I558" s="299"/>
    </row>
    <row r="559" spans="1:12" s="504" customFormat="1" ht="12.75" customHeight="1" x14ac:dyDescent="0.2">
      <c r="A559" s="301" t="s">
        <v>3</v>
      </c>
      <c r="B559" s="253">
        <v>4045</v>
      </c>
      <c r="C559" s="254">
        <v>4045</v>
      </c>
      <c r="D559" s="254">
        <v>4045</v>
      </c>
      <c r="E559" s="254">
        <v>4045</v>
      </c>
      <c r="F559" s="254">
        <v>4045</v>
      </c>
      <c r="G559" s="254">
        <v>4045</v>
      </c>
      <c r="H559" s="364">
        <v>4045</v>
      </c>
      <c r="I559" s="302">
        <v>4045</v>
      </c>
      <c r="K559" s="300"/>
    </row>
    <row r="560" spans="1:12" s="504" customFormat="1" ht="12.75" customHeight="1" x14ac:dyDescent="0.2">
      <c r="A560" s="303" t="s">
        <v>6</v>
      </c>
      <c r="B560" s="258">
        <v>4404.166666666667</v>
      </c>
      <c r="C560" s="259">
        <v>4823.2558139534885</v>
      </c>
      <c r="D560" s="259">
        <v>4488.2051282051279</v>
      </c>
      <c r="E560" s="259">
        <v>4432.5</v>
      </c>
      <c r="F560" s="341">
        <v>4677.6595744680853</v>
      </c>
      <c r="G560" s="341">
        <v>4583.333333333333</v>
      </c>
      <c r="H560" s="341"/>
      <c r="I560" s="342">
        <v>4603.8388625592415</v>
      </c>
      <c r="K560" s="300"/>
    </row>
    <row r="561" spans="1:12" s="504" customFormat="1" ht="12.75" customHeight="1" x14ac:dyDescent="0.2">
      <c r="A561" s="226" t="s">
        <v>7</v>
      </c>
      <c r="B561" s="262">
        <v>87.5</v>
      </c>
      <c r="C561" s="263">
        <v>55.813953488372093</v>
      </c>
      <c r="D561" s="263">
        <v>76.92307692307692</v>
      </c>
      <c r="E561" s="263">
        <v>93.75</v>
      </c>
      <c r="F561" s="343">
        <v>65.957446808510639</v>
      </c>
      <c r="G561" s="343">
        <v>66.666666666666671</v>
      </c>
      <c r="H561" s="343"/>
      <c r="I561" s="344">
        <v>73.459715639810426</v>
      </c>
      <c r="K561" s="300"/>
    </row>
    <row r="562" spans="1:12" s="504" customFormat="1" ht="12.75" customHeight="1" x14ac:dyDescent="0.2">
      <c r="A562" s="226" t="s">
        <v>8</v>
      </c>
      <c r="B562" s="266">
        <v>8.623191466437656E-2</v>
      </c>
      <c r="C562" s="267">
        <v>0.10074949122275248</v>
      </c>
      <c r="D562" s="267">
        <v>7.2093143331746282E-2</v>
      </c>
      <c r="E562" s="267">
        <v>6.0497102670283333E-2</v>
      </c>
      <c r="F562" s="345">
        <v>0.10561826959858751</v>
      </c>
      <c r="G562" s="345">
        <v>8.7538124600425787E-2</v>
      </c>
      <c r="H562" s="345"/>
      <c r="I562" s="346">
        <v>9.6183895672179512E-2</v>
      </c>
      <c r="K562" s="304"/>
      <c r="L562" s="305"/>
    </row>
    <row r="563" spans="1:12" s="504" customFormat="1" ht="12.75" customHeight="1" x14ac:dyDescent="0.2">
      <c r="A563" s="303" t="s">
        <v>1</v>
      </c>
      <c r="B563" s="270">
        <f t="shared" ref="B563:I563" si="119">B560/B559*100-100</f>
        <v>8.8792748248867071</v>
      </c>
      <c r="C563" s="271">
        <f t="shared" si="119"/>
        <v>19.23994595682295</v>
      </c>
      <c r="D563" s="271">
        <f t="shared" si="119"/>
        <v>10.95686349085608</v>
      </c>
      <c r="E563" s="271">
        <f t="shared" si="119"/>
        <v>9.5797280593325098</v>
      </c>
      <c r="F563" s="271">
        <f t="shared" si="119"/>
        <v>15.640533361386531</v>
      </c>
      <c r="G563" s="271">
        <f t="shared" si="119"/>
        <v>13.308611454470537</v>
      </c>
      <c r="H563" s="271">
        <f t="shared" si="119"/>
        <v>-100</v>
      </c>
      <c r="I563" s="273">
        <f t="shared" si="119"/>
        <v>13.815546664010924</v>
      </c>
      <c r="J563" s="408"/>
      <c r="K563" s="304"/>
      <c r="L563" s="227"/>
    </row>
    <row r="564" spans="1:12" s="504" customFormat="1" ht="12.75" customHeight="1" thickBot="1" x14ac:dyDescent="0.25">
      <c r="A564" s="226" t="s">
        <v>27</v>
      </c>
      <c r="B564" s="275">
        <f t="shared" ref="B564:I564" si="120">B560-B547</f>
        <v>-122.19696969696906</v>
      </c>
      <c r="C564" s="276">
        <f t="shared" si="120"/>
        <v>-68.619186046511459</v>
      </c>
      <c r="D564" s="276">
        <f t="shared" si="120"/>
        <v>173.06999306999296</v>
      </c>
      <c r="E564" s="276">
        <f t="shared" si="120"/>
        <v>-420</v>
      </c>
      <c r="F564" s="276">
        <f t="shared" si="120"/>
        <v>69.238521836506152</v>
      </c>
      <c r="G564" s="276">
        <f t="shared" si="120"/>
        <v>20.151515151515014</v>
      </c>
      <c r="H564" s="276">
        <f t="shared" si="120"/>
        <v>0</v>
      </c>
      <c r="I564" s="306">
        <f t="shared" si="120"/>
        <v>16.930649998855188</v>
      </c>
      <c r="J564" s="307"/>
      <c r="K564" s="304"/>
      <c r="L564" s="227"/>
    </row>
    <row r="565" spans="1:12" s="504" customFormat="1" ht="12.75" customHeight="1" x14ac:dyDescent="0.2">
      <c r="A565" s="286" t="s">
        <v>51</v>
      </c>
      <c r="B565" s="280">
        <v>636</v>
      </c>
      <c r="C565" s="281">
        <v>596</v>
      </c>
      <c r="D565" s="281">
        <v>625</v>
      </c>
      <c r="E565" s="281">
        <v>155</v>
      </c>
      <c r="F565" s="281">
        <v>629</v>
      </c>
      <c r="G565" s="281">
        <v>622</v>
      </c>
      <c r="H565" s="282"/>
      <c r="I565" s="472">
        <f>SUM(B565:H565)</f>
        <v>3263</v>
      </c>
      <c r="J565" s="309" t="s">
        <v>56</v>
      </c>
      <c r="K565" s="310">
        <f>I552-I565</f>
        <v>23</v>
      </c>
      <c r="L565" s="285">
        <f>K565/I552</f>
        <v>6.9993913572732802E-3</v>
      </c>
    </row>
    <row r="566" spans="1:12" s="504" customFormat="1" ht="12.75" customHeight="1" x14ac:dyDescent="0.2">
      <c r="A566" s="286" t="s">
        <v>28</v>
      </c>
      <c r="B566" s="231"/>
      <c r="C566" s="289"/>
      <c r="D566" s="289"/>
      <c r="E566" s="289"/>
      <c r="F566" s="289"/>
      <c r="G566" s="289"/>
      <c r="H566" s="232"/>
      <c r="I566" s="473"/>
      <c r="J566" s="227" t="s">
        <v>57</v>
      </c>
      <c r="K566" s="504">
        <v>157.99</v>
      </c>
    </row>
    <row r="567" spans="1:12" s="504" customFormat="1" ht="12.75" customHeight="1" thickBot="1" x14ac:dyDescent="0.25">
      <c r="A567" s="287" t="s">
        <v>26</v>
      </c>
      <c r="B567" s="233">
        <f t="shared" ref="B567:H567" si="121">B566-B553</f>
        <v>0</v>
      </c>
      <c r="C567" s="234">
        <f t="shared" si="121"/>
        <v>0</v>
      </c>
      <c r="D567" s="234">
        <f t="shared" si="121"/>
        <v>0</v>
      </c>
      <c r="E567" s="234">
        <f t="shared" si="121"/>
        <v>0</v>
      </c>
      <c r="F567" s="234">
        <f t="shared" si="121"/>
        <v>0</v>
      </c>
      <c r="G567" s="234">
        <f t="shared" si="121"/>
        <v>0</v>
      </c>
      <c r="H567" s="240">
        <f t="shared" si="121"/>
        <v>0</v>
      </c>
      <c r="I567" s="471"/>
      <c r="J567" s="504" t="s">
        <v>26</v>
      </c>
      <c r="K567" s="504">
        <f>K566-K553</f>
        <v>-0.32999999999998408</v>
      </c>
    </row>
    <row r="569" spans="1:12" ht="13.5" thickBot="1" x14ac:dyDescent="0.25"/>
    <row r="570" spans="1:12" s="505" customFormat="1" ht="12.75" customHeight="1" thickBot="1" x14ac:dyDescent="0.25">
      <c r="A570" s="295" t="s">
        <v>165</v>
      </c>
      <c r="B570" s="539" t="s">
        <v>50</v>
      </c>
      <c r="C570" s="540"/>
      <c r="D570" s="540"/>
      <c r="E570" s="540"/>
      <c r="F570" s="540"/>
      <c r="G570" s="540"/>
      <c r="H570" s="541"/>
      <c r="I570" s="312" t="s">
        <v>0</v>
      </c>
    </row>
    <row r="571" spans="1:12" s="505" customFormat="1" ht="12.75" customHeight="1" x14ac:dyDescent="0.2">
      <c r="A571" s="226" t="s">
        <v>54</v>
      </c>
      <c r="B571" s="392">
        <v>1</v>
      </c>
      <c r="C571" s="393">
        <v>2</v>
      </c>
      <c r="D571" s="394">
        <v>3</v>
      </c>
      <c r="E571" s="393">
        <v>4</v>
      </c>
      <c r="F571" s="393">
        <v>5</v>
      </c>
      <c r="G571" s="394">
        <v>6</v>
      </c>
      <c r="H571" s="250">
        <v>7</v>
      </c>
      <c r="I571" s="299"/>
    </row>
    <row r="572" spans="1:12" s="505" customFormat="1" ht="12.75" customHeight="1" x14ac:dyDescent="0.2">
      <c r="A572" s="301" t="s">
        <v>3</v>
      </c>
      <c r="B572" s="253">
        <v>4065</v>
      </c>
      <c r="C572" s="254">
        <v>4065</v>
      </c>
      <c r="D572" s="254">
        <v>4065</v>
      </c>
      <c r="E572" s="254">
        <v>4065</v>
      </c>
      <c r="F572" s="254">
        <v>4065</v>
      </c>
      <c r="G572" s="254">
        <v>4065</v>
      </c>
      <c r="H572" s="364"/>
      <c r="I572" s="302">
        <v>4065</v>
      </c>
      <c r="K572" s="300"/>
    </row>
    <row r="573" spans="1:12" s="505" customFormat="1" ht="12.75" customHeight="1" x14ac:dyDescent="0.2">
      <c r="A573" s="303" t="s">
        <v>6</v>
      </c>
      <c r="B573" s="258">
        <v>4853.0555555555557</v>
      </c>
      <c r="C573" s="259">
        <v>4978.8571428571431</v>
      </c>
      <c r="D573" s="259">
        <v>4691.7142857142853</v>
      </c>
      <c r="E573" s="259">
        <v>4819.333333333333</v>
      </c>
      <c r="F573" s="341">
        <v>4723.5</v>
      </c>
      <c r="G573" s="341">
        <v>4744.1860465116279</v>
      </c>
      <c r="H573" s="341"/>
      <c r="I573" s="342">
        <v>4796.1274509803925</v>
      </c>
      <c r="K573" s="300"/>
    </row>
    <row r="574" spans="1:12" s="505" customFormat="1" ht="12.75" customHeight="1" x14ac:dyDescent="0.2">
      <c r="A574" s="226" t="s">
        <v>7</v>
      </c>
      <c r="B574" s="262">
        <v>88.888888888888886</v>
      </c>
      <c r="C574" s="263">
        <v>85.714285714285708</v>
      </c>
      <c r="D574" s="263">
        <v>91.428571428571431</v>
      </c>
      <c r="E574" s="263">
        <v>100</v>
      </c>
      <c r="F574" s="343">
        <v>92.5</v>
      </c>
      <c r="G574" s="343">
        <v>76.744186046511629</v>
      </c>
      <c r="H574" s="343"/>
      <c r="I574" s="344">
        <v>84.803921568627445</v>
      </c>
      <c r="K574" s="300"/>
    </row>
    <row r="575" spans="1:12" s="505" customFormat="1" ht="12.75" customHeight="1" x14ac:dyDescent="0.2">
      <c r="A575" s="226" t="s">
        <v>8</v>
      </c>
      <c r="B575" s="266">
        <v>6.5459997011602461E-2</v>
      </c>
      <c r="C575" s="267">
        <v>6.962885233575522E-2</v>
      </c>
      <c r="D575" s="267">
        <v>4.9544031180233351E-2</v>
      </c>
      <c r="E575" s="267">
        <v>2.8140901623905833E-2</v>
      </c>
      <c r="F575" s="345">
        <v>5.3052777060209035E-2</v>
      </c>
      <c r="G575" s="345">
        <v>7.8641599382276967E-2</v>
      </c>
      <c r="H575" s="345"/>
      <c r="I575" s="346">
        <v>6.6104799199627182E-2</v>
      </c>
      <c r="K575" s="304"/>
      <c r="L575" s="305"/>
    </row>
    <row r="576" spans="1:12" s="505" customFormat="1" ht="12.75" customHeight="1" x14ac:dyDescent="0.2">
      <c r="A576" s="303" t="s">
        <v>1</v>
      </c>
      <c r="B576" s="270">
        <f t="shared" ref="B576:I576" si="122">B573/B572*100-100</f>
        <v>19.386360530271958</v>
      </c>
      <c r="C576" s="271">
        <f t="shared" si="122"/>
        <v>22.481110525390974</v>
      </c>
      <c r="D576" s="271">
        <f t="shared" si="122"/>
        <v>15.417325601827443</v>
      </c>
      <c r="E576" s="271">
        <f t="shared" si="122"/>
        <v>18.55678556785567</v>
      </c>
      <c r="F576" s="271">
        <f t="shared" si="122"/>
        <v>16.199261992619924</v>
      </c>
      <c r="G576" s="271">
        <f t="shared" si="122"/>
        <v>16.708143825624305</v>
      </c>
      <c r="H576" s="271" t="e">
        <f t="shared" si="122"/>
        <v>#DIV/0!</v>
      </c>
      <c r="I576" s="273">
        <f t="shared" si="122"/>
        <v>17.98591515326919</v>
      </c>
      <c r="J576" s="408"/>
      <c r="K576" s="304"/>
      <c r="L576" s="227"/>
    </row>
    <row r="577" spans="1:12" s="505" customFormat="1" ht="12.75" customHeight="1" thickBot="1" x14ac:dyDescent="0.25">
      <c r="A577" s="226" t="s">
        <v>27</v>
      </c>
      <c r="B577" s="275">
        <f t="shared" ref="B577:I577" si="123">B573-B560</f>
        <v>448.88888888888869</v>
      </c>
      <c r="C577" s="276">
        <f t="shared" si="123"/>
        <v>155.60132890365458</v>
      </c>
      <c r="D577" s="276">
        <f t="shared" si="123"/>
        <v>203.50915750915738</v>
      </c>
      <c r="E577" s="276">
        <f t="shared" si="123"/>
        <v>386.83333333333303</v>
      </c>
      <c r="F577" s="276">
        <f t="shared" si="123"/>
        <v>45.840425531914661</v>
      </c>
      <c r="G577" s="276">
        <f t="shared" si="123"/>
        <v>160.85271317829483</v>
      </c>
      <c r="H577" s="276">
        <f t="shared" si="123"/>
        <v>0</v>
      </c>
      <c r="I577" s="306">
        <f t="shared" si="123"/>
        <v>192.28858842115096</v>
      </c>
      <c r="J577" s="307"/>
      <c r="K577" s="304"/>
      <c r="L577" s="227"/>
    </row>
    <row r="578" spans="1:12" s="505" customFormat="1" ht="12.75" customHeight="1" x14ac:dyDescent="0.2">
      <c r="A578" s="286" t="s">
        <v>51</v>
      </c>
      <c r="B578" s="280">
        <v>633</v>
      </c>
      <c r="C578" s="281">
        <v>592</v>
      </c>
      <c r="D578" s="281">
        <v>621</v>
      </c>
      <c r="E578" s="281">
        <v>146</v>
      </c>
      <c r="F578" s="281">
        <v>629</v>
      </c>
      <c r="G578" s="281">
        <v>619</v>
      </c>
      <c r="H578" s="282"/>
      <c r="I578" s="472">
        <f>SUM(B578:H578)</f>
        <v>3240</v>
      </c>
      <c r="J578" s="309" t="s">
        <v>56</v>
      </c>
      <c r="K578" s="310">
        <f>I565-I578</f>
        <v>23</v>
      </c>
      <c r="L578" s="285">
        <f>K578/I565</f>
        <v>7.0487281642660129E-3</v>
      </c>
    </row>
    <row r="579" spans="1:12" s="505" customFormat="1" ht="12.75" customHeight="1" x14ac:dyDescent="0.2">
      <c r="A579" s="286" t="s">
        <v>28</v>
      </c>
      <c r="B579" s="231"/>
      <c r="C579" s="289"/>
      <c r="D579" s="289"/>
      <c r="E579" s="289"/>
      <c r="F579" s="289"/>
      <c r="G579" s="289"/>
      <c r="H579" s="232"/>
      <c r="I579" s="473"/>
      <c r="J579" s="227" t="s">
        <v>57</v>
      </c>
      <c r="K579" s="505">
        <v>157.77000000000001</v>
      </c>
    </row>
    <row r="580" spans="1:12" s="505" customFormat="1" ht="12.75" customHeight="1" thickBot="1" x14ac:dyDescent="0.25">
      <c r="A580" s="287" t="s">
        <v>26</v>
      </c>
      <c r="B580" s="233">
        <f t="shared" ref="B580:H580" si="124">B579-B566</f>
        <v>0</v>
      </c>
      <c r="C580" s="234">
        <f t="shared" si="124"/>
        <v>0</v>
      </c>
      <c r="D580" s="234">
        <f t="shared" si="124"/>
        <v>0</v>
      </c>
      <c r="E580" s="234">
        <f t="shared" si="124"/>
        <v>0</v>
      </c>
      <c r="F580" s="234">
        <f t="shared" si="124"/>
        <v>0</v>
      </c>
      <c r="G580" s="234">
        <f t="shared" si="124"/>
        <v>0</v>
      </c>
      <c r="H580" s="240">
        <f t="shared" si="124"/>
        <v>0</v>
      </c>
      <c r="I580" s="471"/>
      <c r="J580" s="505" t="s">
        <v>26</v>
      </c>
      <c r="K580" s="505">
        <f>K579-K566</f>
        <v>-0.21999999999999886</v>
      </c>
    </row>
    <row r="582" spans="1:12" ht="13.5" thickBot="1" x14ac:dyDescent="0.25"/>
    <row r="583" spans="1:12" s="509" customFormat="1" ht="12.75" customHeight="1" thickBot="1" x14ac:dyDescent="0.25">
      <c r="A583" s="295" t="s">
        <v>168</v>
      </c>
      <c r="B583" s="539" t="s">
        <v>50</v>
      </c>
      <c r="C583" s="540"/>
      <c r="D583" s="540"/>
      <c r="E583" s="540"/>
      <c r="F583" s="540"/>
      <c r="G583" s="540"/>
      <c r="H583" s="541"/>
      <c r="I583" s="312" t="s">
        <v>0</v>
      </c>
    </row>
    <row r="584" spans="1:12" s="509" customFormat="1" ht="12.75" customHeight="1" x14ac:dyDescent="0.2">
      <c r="A584" s="226" t="s">
        <v>54</v>
      </c>
      <c r="B584" s="392">
        <v>1</v>
      </c>
      <c r="C584" s="393">
        <v>2</v>
      </c>
      <c r="D584" s="394">
        <v>3</v>
      </c>
      <c r="E584" s="393">
        <v>4</v>
      </c>
      <c r="F584" s="393">
        <v>5</v>
      </c>
      <c r="G584" s="394">
        <v>6</v>
      </c>
      <c r="H584" s="250">
        <v>7</v>
      </c>
      <c r="I584" s="299"/>
    </row>
    <row r="585" spans="1:12" s="509" customFormat="1" ht="12.75" customHeight="1" x14ac:dyDescent="0.2">
      <c r="A585" s="301" t="s">
        <v>3</v>
      </c>
      <c r="B585" s="253">
        <v>4105</v>
      </c>
      <c r="C585" s="254">
        <v>4105</v>
      </c>
      <c r="D585" s="254">
        <v>4105</v>
      </c>
      <c r="E585" s="254">
        <v>4105</v>
      </c>
      <c r="F585" s="254">
        <v>4105</v>
      </c>
      <c r="G585" s="254">
        <v>4105</v>
      </c>
      <c r="H585" s="364">
        <v>4105</v>
      </c>
      <c r="I585" s="302">
        <v>4105</v>
      </c>
      <c r="K585" s="300"/>
    </row>
    <row r="586" spans="1:12" s="509" customFormat="1" ht="12.75" customHeight="1" x14ac:dyDescent="0.2">
      <c r="A586" s="303" t="s">
        <v>6</v>
      </c>
      <c r="B586" s="258">
        <v>4592.8571428571431</v>
      </c>
      <c r="C586" s="259">
        <v>4698.75</v>
      </c>
      <c r="D586" s="259">
        <v>4665.2380952380954</v>
      </c>
      <c r="E586" s="259">
        <v>4579.4736842105267</v>
      </c>
      <c r="F586" s="341">
        <v>4717.5</v>
      </c>
      <c r="G586" s="341">
        <v>4664.8888888888887</v>
      </c>
      <c r="H586" s="341"/>
      <c r="I586" s="342">
        <v>4658.7053571428569</v>
      </c>
      <c r="K586" s="300"/>
    </row>
    <row r="587" spans="1:12" s="509" customFormat="1" ht="12.75" customHeight="1" x14ac:dyDescent="0.2">
      <c r="A587" s="226" t="s">
        <v>7</v>
      </c>
      <c r="B587" s="262">
        <v>71.428571428571431</v>
      </c>
      <c r="C587" s="263">
        <v>77.5</v>
      </c>
      <c r="D587" s="263">
        <v>83.333333333333329</v>
      </c>
      <c r="E587" s="263">
        <v>84.21052631578948</v>
      </c>
      <c r="F587" s="343">
        <v>77.777777777777771</v>
      </c>
      <c r="G587" s="343">
        <v>73.333333333333329</v>
      </c>
      <c r="H587" s="343"/>
      <c r="I587" s="344">
        <v>75.892857142857139</v>
      </c>
      <c r="K587" s="300"/>
    </row>
    <row r="588" spans="1:12" s="509" customFormat="1" ht="12.75" customHeight="1" x14ac:dyDescent="0.2">
      <c r="A588" s="226" t="s">
        <v>8</v>
      </c>
      <c r="B588" s="266">
        <v>9.1287335790696464E-2</v>
      </c>
      <c r="C588" s="267">
        <v>9.4951050721572311E-2</v>
      </c>
      <c r="D588" s="267">
        <v>7.6025667961416396E-2</v>
      </c>
      <c r="E588" s="267">
        <v>7.8001030640995783E-2</v>
      </c>
      <c r="F588" s="345">
        <v>8.2544552161495963E-2</v>
      </c>
      <c r="G588" s="345">
        <v>8.1454115445914452E-2</v>
      </c>
      <c r="H588" s="345"/>
      <c r="I588" s="346">
        <v>8.5455327261777153E-2</v>
      </c>
      <c r="K588" s="304"/>
      <c r="L588" s="305"/>
    </row>
    <row r="589" spans="1:12" s="509" customFormat="1" ht="12.75" customHeight="1" x14ac:dyDescent="0.2">
      <c r="A589" s="303" t="s">
        <v>1</v>
      </c>
      <c r="B589" s="270">
        <f t="shared" ref="B589:I589" si="125">B586/B585*100-100</f>
        <v>11.884461458152089</v>
      </c>
      <c r="C589" s="271">
        <f t="shared" si="125"/>
        <v>14.46406820950061</v>
      </c>
      <c r="D589" s="271">
        <f t="shared" si="125"/>
        <v>13.647700249405489</v>
      </c>
      <c r="E589" s="271">
        <f t="shared" si="125"/>
        <v>11.55843323289956</v>
      </c>
      <c r="F589" s="271">
        <f t="shared" si="125"/>
        <v>14.920828258221675</v>
      </c>
      <c r="G589" s="271">
        <f t="shared" si="125"/>
        <v>13.639193395588038</v>
      </c>
      <c r="H589" s="271">
        <f t="shared" si="125"/>
        <v>-100</v>
      </c>
      <c r="I589" s="273">
        <f t="shared" si="125"/>
        <v>13.48855924830346</v>
      </c>
      <c r="J589" s="408"/>
      <c r="K589" s="304"/>
      <c r="L589" s="227"/>
    </row>
    <row r="590" spans="1:12" s="509" customFormat="1" ht="12.75" customHeight="1" thickBot="1" x14ac:dyDescent="0.25">
      <c r="A590" s="226" t="s">
        <v>27</v>
      </c>
      <c r="B590" s="275">
        <f t="shared" ref="B590:I590" si="126">B586-B573</f>
        <v>-260.19841269841254</v>
      </c>
      <c r="C590" s="276">
        <f t="shared" si="126"/>
        <v>-280.10714285714312</v>
      </c>
      <c r="D590" s="276">
        <f t="shared" si="126"/>
        <v>-26.476190476189913</v>
      </c>
      <c r="E590" s="276">
        <f t="shared" si="126"/>
        <v>-239.85964912280633</v>
      </c>
      <c r="F590" s="276">
        <f t="shared" si="126"/>
        <v>-6</v>
      </c>
      <c r="G590" s="276">
        <f t="shared" si="126"/>
        <v>-79.297157622739178</v>
      </c>
      <c r="H590" s="276">
        <f t="shared" si="126"/>
        <v>0</v>
      </c>
      <c r="I590" s="306">
        <f t="shared" si="126"/>
        <v>-137.42209383753561</v>
      </c>
      <c r="J590" s="307"/>
      <c r="K590" s="304"/>
      <c r="L590" s="227"/>
    </row>
    <row r="591" spans="1:12" s="509" customFormat="1" ht="12.75" customHeight="1" x14ac:dyDescent="0.2">
      <c r="A591" s="286" t="s">
        <v>51</v>
      </c>
      <c r="B591" s="280">
        <v>628</v>
      </c>
      <c r="C591" s="281">
        <v>582</v>
      </c>
      <c r="D591" s="281">
        <v>618</v>
      </c>
      <c r="E591" s="281">
        <v>143</v>
      </c>
      <c r="F591" s="281">
        <v>626</v>
      </c>
      <c r="G591" s="281">
        <v>614</v>
      </c>
      <c r="H591" s="282"/>
      <c r="I591" s="472">
        <f>SUM(B591:H591)</f>
        <v>3211</v>
      </c>
      <c r="J591" s="309" t="s">
        <v>56</v>
      </c>
      <c r="K591" s="310">
        <f>I578-I591</f>
        <v>29</v>
      </c>
      <c r="L591" s="285">
        <f>K591/I578</f>
        <v>8.9506172839506175E-3</v>
      </c>
    </row>
    <row r="592" spans="1:12" s="509" customFormat="1" ht="12.75" customHeight="1" x14ac:dyDescent="0.2">
      <c r="A592" s="286" t="s">
        <v>28</v>
      </c>
      <c r="B592" s="231"/>
      <c r="C592" s="289"/>
      <c r="D592" s="289"/>
      <c r="E592" s="289"/>
      <c r="F592" s="289"/>
      <c r="G592" s="289"/>
      <c r="H592" s="232"/>
      <c r="I592" s="473"/>
      <c r="J592" s="227" t="s">
        <v>57</v>
      </c>
      <c r="K592" s="509">
        <v>156.85</v>
      </c>
    </row>
    <row r="593" spans="1:12" s="509" customFormat="1" ht="12.75" customHeight="1" thickBot="1" x14ac:dyDescent="0.25">
      <c r="A593" s="287" t="s">
        <v>26</v>
      </c>
      <c r="B593" s="233">
        <f t="shared" ref="B593:H593" si="127">B592-B579</f>
        <v>0</v>
      </c>
      <c r="C593" s="234">
        <f t="shared" si="127"/>
        <v>0</v>
      </c>
      <c r="D593" s="234">
        <f t="shared" si="127"/>
        <v>0</v>
      </c>
      <c r="E593" s="234">
        <f t="shared" si="127"/>
        <v>0</v>
      </c>
      <c r="F593" s="234">
        <f t="shared" si="127"/>
        <v>0</v>
      </c>
      <c r="G593" s="234">
        <f t="shared" si="127"/>
        <v>0</v>
      </c>
      <c r="H593" s="240">
        <f t="shared" si="127"/>
        <v>0</v>
      </c>
      <c r="I593" s="471"/>
      <c r="J593" s="509" t="s">
        <v>26</v>
      </c>
      <c r="K593" s="509">
        <f>K592-K579</f>
        <v>-0.92000000000001592</v>
      </c>
    </row>
    <row r="595" spans="1:12" ht="13.5" thickBot="1" x14ac:dyDescent="0.25"/>
    <row r="596" spans="1:12" s="511" customFormat="1" ht="12.75" customHeight="1" thickBot="1" x14ac:dyDescent="0.25">
      <c r="A596" s="295" t="s">
        <v>170</v>
      </c>
      <c r="B596" s="539" t="s">
        <v>50</v>
      </c>
      <c r="C596" s="540"/>
      <c r="D596" s="540"/>
      <c r="E596" s="540"/>
      <c r="F596" s="540"/>
      <c r="G596" s="540"/>
      <c r="H596" s="541"/>
      <c r="I596" s="312" t="s">
        <v>0</v>
      </c>
    </row>
    <row r="597" spans="1:12" s="511" customFormat="1" ht="12.75" customHeight="1" x14ac:dyDescent="0.2">
      <c r="A597" s="226" t="s">
        <v>54</v>
      </c>
      <c r="B597" s="392">
        <v>1</v>
      </c>
      <c r="C597" s="393">
        <v>2</v>
      </c>
      <c r="D597" s="394">
        <v>3</v>
      </c>
      <c r="E597" s="393">
        <v>4</v>
      </c>
      <c r="F597" s="393">
        <v>5</v>
      </c>
      <c r="G597" s="394">
        <v>6</v>
      </c>
      <c r="H597" s="250">
        <v>7</v>
      </c>
      <c r="I597" s="299"/>
    </row>
    <row r="598" spans="1:12" s="511" customFormat="1" ht="12.75" customHeight="1" x14ac:dyDescent="0.2">
      <c r="A598" s="301" t="s">
        <v>3</v>
      </c>
      <c r="B598" s="253">
        <v>4145</v>
      </c>
      <c r="C598" s="254">
        <v>4145</v>
      </c>
      <c r="D598" s="254">
        <v>4145</v>
      </c>
      <c r="E598" s="254">
        <v>4145</v>
      </c>
      <c r="F598" s="254">
        <v>4145</v>
      </c>
      <c r="G598" s="254">
        <v>4145</v>
      </c>
      <c r="H598" s="364">
        <v>4145</v>
      </c>
      <c r="I598" s="302">
        <v>4145</v>
      </c>
      <c r="K598" s="300"/>
    </row>
    <row r="599" spans="1:12" s="511" customFormat="1" ht="12.75" customHeight="1" x14ac:dyDescent="0.2">
      <c r="A599" s="303" t="s">
        <v>6</v>
      </c>
      <c r="B599" s="258">
        <v>4673.5135135135133</v>
      </c>
      <c r="C599" s="259">
        <v>4962.0512820512822</v>
      </c>
      <c r="D599" s="259">
        <v>4564.3589743589746</v>
      </c>
      <c r="E599" s="259">
        <v>4636.818181818182</v>
      </c>
      <c r="F599" s="341">
        <v>4754.2105263157891</v>
      </c>
      <c r="G599" s="341">
        <v>4691.590909090909</v>
      </c>
      <c r="H599" s="341"/>
      <c r="I599" s="342">
        <v>4719.4063926940644</v>
      </c>
      <c r="K599" s="300"/>
    </row>
    <row r="600" spans="1:12" s="511" customFormat="1" ht="12.75" customHeight="1" x14ac:dyDescent="0.2">
      <c r="A600" s="226" t="s">
        <v>7</v>
      </c>
      <c r="B600" s="262">
        <v>67.567567567567565</v>
      </c>
      <c r="C600" s="263">
        <v>71.794871794871796</v>
      </c>
      <c r="D600" s="263">
        <v>74.358974358974365</v>
      </c>
      <c r="E600" s="263">
        <v>68.181818181818187</v>
      </c>
      <c r="F600" s="343">
        <v>73.684210526315795</v>
      </c>
      <c r="G600" s="343">
        <v>68.181818181818187</v>
      </c>
      <c r="H600" s="343"/>
      <c r="I600" s="344">
        <v>70.319634703196343</v>
      </c>
      <c r="K600" s="300"/>
    </row>
    <row r="601" spans="1:12" s="511" customFormat="1" ht="12.75" customHeight="1" x14ac:dyDescent="0.2">
      <c r="A601" s="226" t="s">
        <v>8</v>
      </c>
      <c r="B601" s="266">
        <v>0.10638068030199363</v>
      </c>
      <c r="C601" s="267">
        <v>9.0872624549579589E-2</v>
      </c>
      <c r="D601" s="267">
        <v>8.4788590638589442E-2</v>
      </c>
      <c r="E601" s="267">
        <v>8.6203257126355515E-2</v>
      </c>
      <c r="F601" s="345">
        <v>8.7477418685586908E-2</v>
      </c>
      <c r="G601" s="345">
        <v>8.711104488971104E-2</v>
      </c>
      <c r="H601" s="345"/>
      <c r="I601" s="346">
        <v>9.4863078947668822E-2</v>
      </c>
      <c r="K601" s="304"/>
      <c r="L601" s="305"/>
    </row>
    <row r="602" spans="1:12" s="511" customFormat="1" ht="12.75" customHeight="1" x14ac:dyDescent="0.2">
      <c r="A602" s="303" t="s">
        <v>1</v>
      </c>
      <c r="B602" s="270">
        <f t="shared" ref="B602:I602" si="128">B599/B598*100-100</f>
        <v>12.750627587780784</v>
      </c>
      <c r="C602" s="271">
        <f t="shared" si="128"/>
        <v>19.711731774457945</v>
      </c>
      <c r="D602" s="271">
        <f t="shared" si="128"/>
        <v>10.117224954378145</v>
      </c>
      <c r="E602" s="271">
        <f t="shared" si="128"/>
        <v>11.865336111415729</v>
      </c>
      <c r="F602" s="271">
        <f t="shared" si="128"/>
        <v>14.697479525109514</v>
      </c>
      <c r="G602" s="271">
        <f t="shared" si="128"/>
        <v>13.18675293343567</v>
      </c>
      <c r="H602" s="271">
        <f t="shared" si="128"/>
        <v>-100</v>
      </c>
      <c r="I602" s="273">
        <f t="shared" si="128"/>
        <v>13.857814057757878</v>
      </c>
      <c r="J602" s="408"/>
      <c r="K602" s="304"/>
      <c r="L602" s="227"/>
    </row>
    <row r="603" spans="1:12" s="511" customFormat="1" ht="12.75" customHeight="1" thickBot="1" x14ac:dyDescent="0.25">
      <c r="A603" s="226" t="s">
        <v>27</v>
      </c>
      <c r="B603" s="275">
        <f t="shared" ref="B603:I603" si="129">B599-B586</f>
        <v>80.6563706563702</v>
      </c>
      <c r="C603" s="276">
        <f t="shared" si="129"/>
        <v>263.30128205128221</v>
      </c>
      <c r="D603" s="276">
        <f t="shared" si="129"/>
        <v>-100.87912087912082</v>
      </c>
      <c r="E603" s="276">
        <f t="shared" si="129"/>
        <v>57.344497607655285</v>
      </c>
      <c r="F603" s="276">
        <f t="shared" si="129"/>
        <v>36.710526315789139</v>
      </c>
      <c r="G603" s="276">
        <f t="shared" si="129"/>
        <v>26.702020202020321</v>
      </c>
      <c r="H603" s="276">
        <f t="shared" si="129"/>
        <v>0</v>
      </c>
      <c r="I603" s="306">
        <f t="shared" si="129"/>
        <v>60.701035551207497</v>
      </c>
      <c r="J603" s="307"/>
      <c r="K603" s="304"/>
      <c r="L603" s="227"/>
    </row>
    <row r="604" spans="1:12" s="511" customFormat="1" ht="12.75" customHeight="1" x14ac:dyDescent="0.2">
      <c r="A604" s="286" t="s">
        <v>51</v>
      </c>
      <c r="B604" s="280">
        <v>624</v>
      </c>
      <c r="C604" s="281">
        <v>579</v>
      </c>
      <c r="D604" s="281">
        <v>610</v>
      </c>
      <c r="E604" s="281">
        <v>129</v>
      </c>
      <c r="F604" s="281">
        <v>620</v>
      </c>
      <c r="G604" s="281">
        <v>610</v>
      </c>
      <c r="H604" s="282"/>
      <c r="I604" s="472">
        <f>SUM(B604:H604)</f>
        <v>3172</v>
      </c>
      <c r="J604" s="309" t="s">
        <v>56</v>
      </c>
      <c r="K604" s="310">
        <f>I591-I604</f>
        <v>39</v>
      </c>
      <c r="L604" s="285">
        <f>K604/I591</f>
        <v>1.2145748987854251E-2</v>
      </c>
    </row>
    <row r="605" spans="1:12" s="511" customFormat="1" ht="12.75" customHeight="1" x14ac:dyDescent="0.2">
      <c r="A605" s="286" t="s">
        <v>28</v>
      </c>
      <c r="B605" s="231"/>
      <c r="C605" s="289"/>
      <c r="D605" s="289"/>
      <c r="E605" s="289"/>
      <c r="F605" s="289"/>
      <c r="G605" s="289"/>
      <c r="H605" s="232"/>
      <c r="I605" s="473"/>
      <c r="J605" s="227" t="s">
        <v>57</v>
      </c>
      <c r="K605" s="511">
        <v>156.91999999999999</v>
      </c>
    </row>
    <row r="606" spans="1:12" s="511" customFormat="1" ht="12.75" customHeight="1" thickBot="1" x14ac:dyDescent="0.25">
      <c r="A606" s="287" t="s">
        <v>26</v>
      </c>
      <c r="B606" s="233">
        <f t="shared" ref="B606:H606" si="130">B605-B592</f>
        <v>0</v>
      </c>
      <c r="C606" s="234">
        <f t="shared" si="130"/>
        <v>0</v>
      </c>
      <c r="D606" s="234">
        <f t="shared" si="130"/>
        <v>0</v>
      </c>
      <c r="E606" s="234">
        <f t="shared" si="130"/>
        <v>0</v>
      </c>
      <c r="F606" s="234">
        <f t="shared" si="130"/>
        <v>0</v>
      </c>
      <c r="G606" s="234">
        <f t="shared" si="130"/>
        <v>0</v>
      </c>
      <c r="H606" s="240">
        <f t="shared" si="130"/>
        <v>0</v>
      </c>
      <c r="I606" s="471"/>
      <c r="J606" s="511" t="s">
        <v>26</v>
      </c>
      <c r="K606" s="511">
        <f>K605-K592</f>
        <v>6.9999999999993179E-2</v>
      </c>
    </row>
    <row r="608" spans="1:12" ht="13.5" thickBot="1" x14ac:dyDescent="0.25"/>
    <row r="609" spans="1:12" s="513" customFormat="1" ht="12.75" customHeight="1" thickBot="1" x14ac:dyDescent="0.25">
      <c r="A609" s="295" t="s">
        <v>172</v>
      </c>
      <c r="B609" s="539" t="s">
        <v>50</v>
      </c>
      <c r="C609" s="540"/>
      <c r="D609" s="540"/>
      <c r="E609" s="540"/>
      <c r="F609" s="540"/>
      <c r="G609" s="540"/>
      <c r="H609" s="541"/>
      <c r="I609" s="312" t="s">
        <v>0</v>
      </c>
    </row>
    <row r="610" spans="1:12" s="513" customFormat="1" ht="12.75" customHeight="1" x14ac:dyDescent="0.2">
      <c r="A610" s="226" t="s">
        <v>54</v>
      </c>
      <c r="B610" s="392">
        <v>1</v>
      </c>
      <c r="C610" s="393">
        <v>2</v>
      </c>
      <c r="D610" s="394">
        <v>3</v>
      </c>
      <c r="E610" s="393">
        <v>4</v>
      </c>
      <c r="F610" s="393">
        <v>5</v>
      </c>
      <c r="G610" s="394">
        <v>6</v>
      </c>
      <c r="H610" s="250">
        <v>7</v>
      </c>
      <c r="I610" s="299"/>
    </row>
    <row r="611" spans="1:12" s="513" customFormat="1" ht="12.75" customHeight="1" x14ac:dyDescent="0.2">
      <c r="A611" s="301" t="s">
        <v>3</v>
      </c>
      <c r="B611" s="253">
        <v>4185</v>
      </c>
      <c r="C611" s="254">
        <v>4185</v>
      </c>
      <c r="D611" s="254">
        <v>4185</v>
      </c>
      <c r="E611" s="254">
        <v>4185</v>
      </c>
      <c r="F611" s="254">
        <v>4185</v>
      </c>
      <c r="G611" s="254">
        <v>4185</v>
      </c>
      <c r="H611" s="364">
        <v>4185</v>
      </c>
      <c r="I611" s="302">
        <v>4185</v>
      </c>
      <c r="K611" s="300"/>
    </row>
    <row r="612" spans="1:12" s="513" customFormat="1" ht="12.75" customHeight="1" x14ac:dyDescent="0.2">
      <c r="A612" s="303" t="s">
        <v>6</v>
      </c>
      <c r="B612" s="258">
        <v>4506.25</v>
      </c>
      <c r="C612" s="259">
        <v>4819.7142857142853</v>
      </c>
      <c r="D612" s="259">
        <v>5343.75</v>
      </c>
      <c r="E612" s="259">
        <v>4184.2857142857147</v>
      </c>
      <c r="F612" s="341">
        <v>4820.666666666667</v>
      </c>
      <c r="G612" s="341">
        <v>5330.625</v>
      </c>
      <c r="H612" s="341"/>
      <c r="I612" s="342">
        <v>4900.971428571429</v>
      </c>
      <c r="K612" s="300"/>
    </row>
    <row r="613" spans="1:12" s="513" customFormat="1" ht="12.75" customHeight="1" x14ac:dyDescent="0.2">
      <c r="A613" s="226" t="s">
        <v>7</v>
      </c>
      <c r="B613" s="262">
        <v>87.5</v>
      </c>
      <c r="C613" s="263">
        <v>100</v>
      </c>
      <c r="D613" s="263">
        <v>87.5</v>
      </c>
      <c r="E613" s="263">
        <v>85.714285714285708</v>
      </c>
      <c r="F613" s="343">
        <v>93.333333333333329</v>
      </c>
      <c r="G613" s="343">
        <v>78.125</v>
      </c>
      <c r="H613" s="343"/>
      <c r="I613" s="344">
        <v>67.428571428571431</v>
      </c>
      <c r="K613" s="300"/>
    </row>
    <row r="614" spans="1:12" s="513" customFormat="1" ht="12.75" customHeight="1" x14ac:dyDescent="0.2">
      <c r="A614" s="226" t="s">
        <v>8</v>
      </c>
      <c r="B614" s="266">
        <v>6.6105027303103692E-2</v>
      </c>
      <c r="C614" s="267">
        <v>4.299700531432895E-2</v>
      </c>
      <c r="D614" s="267">
        <v>6.6991718077906603E-2</v>
      </c>
      <c r="E614" s="267">
        <v>7.4299599911153216E-2</v>
      </c>
      <c r="F614" s="345">
        <v>6.3746234413283684E-2</v>
      </c>
      <c r="G614" s="345">
        <v>6.5266804878535131E-2</v>
      </c>
      <c r="H614" s="345"/>
      <c r="I614" s="346">
        <v>9.9105261243680395E-2</v>
      </c>
      <c r="K614" s="304"/>
      <c r="L614" s="305"/>
    </row>
    <row r="615" spans="1:12" s="513" customFormat="1" ht="12.75" customHeight="1" x14ac:dyDescent="0.2">
      <c r="A615" s="303" t="s">
        <v>1</v>
      </c>
      <c r="B615" s="270">
        <f t="shared" ref="B615:I615" si="131">B612/B611*100-100</f>
        <v>7.6762246117084914</v>
      </c>
      <c r="C615" s="271">
        <f t="shared" si="131"/>
        <v>15.16641065028162</v>
      </c>
      <c r="D615" s="271">
        <f t="shared" si="131"/>
        <v>27.688172043010752</v>
      </c>
      <c r="E615" s="271">
        <f t="shared" si="131"/>
        <v>-1.7067759003225547E-2</v>
      </c>
      <c r="F615" s="271">
        <f t="shared" si="131"/>
        <v>15.189167662285953</v>
      </c>
      <c r="G615" s="271">
        <f t="shared" si="131"/>
        <v>27.37455197132617</v>
      </c>
      <c r="H615" s="271">
        <f t="shared" si="131"/>
        <v>-100</v>
      </c>
      <c r="I615" s="273">
        <f t="shared" si="131"/>
        <v>17.108038914490535</v>
      </c>
      <c r="J615" s="408"/>
      <c r="K615" s="304"/>
      <c r="L615" s="227"/>
    </row>
    <row r="616" spans="1:12" s="513" customFormat="1" ht="12.75" customHeight="1" thickBot="1" x14ac:dyDescent="0.25">
      <c r="A616" s="226" t="s">
        <v>27</v>
      </c>
      <c r="B616" s="275">
        <f t="shared" ref="B616:I616" si="132">B612-B599</f>
        <v>-167.26351351351332</v>
      </c>
      <c r="C616" s="276">
        <f t="shared" si="132"/>
        <v>-142.33699633699689</v>
      </c>
      <c r="D616" s="276">
        <f t="shared" si="132"/>
        <v>779.39102564102541</v>
      </c>
      <c r="E616" s="276">
        <f t="shared" si="132"/>
        <v>-452.53246753246731</v>
      </c>
      <c r="F616" s="276">
        <f t="shared" si="132"/>
        <v>66.456140350877831</v>
      </c>
      <c r="G616" s="276">
        <f t="shared" si="132"/>
        <v>639.03409090909099</v>
      </c>
      <c r="H616" s="276">
        <f t="shared" si="132"/>
        <v>0</v>
      </c>
      <c r="I616" s="306">
        <f t="shared" si="132"/>
        <v>181.56503587736461</v>
      </c>
      <c r="J616" s="307"/>
      <c r="K616" s="304"/>
      <c r="L616" s="227"/>
    </row>
    <row r="617" spans="1:12" s="513" customFormat="1" ht="12.75" customHeight="1" x14ac:dyDescent="0.2">
      <c r="A617" s="286" t="s">
        <v>51</v>
      </c>
      <c r="B617" s="280">
        <v>590</v>
      </c>
      <c r="C617" s="281">
        <v>543</v>
      </c>
      <c r="D617" s="281">
        <v>565</v>
      </c>
      <c r="E617" s="281">
        <v>190</v>
      </c>
      <c r="F617" s="281">
        <v>613</v>
      </c>
      <c r="G617" s="281">
        <v>606</v>
      </c>
      <c r="H617" s="282"/>
      <c r="I617" s="472">
        <f>SUM(B617:H617)</f>
        <v>3107</v>
      </c>
      <c r="J617" s="309" t="s">
        <v>56</v>
      </c>
      <c r="K617" s="310">
        <f>I604-I617</f>
        <v>65</v>
      </c>
      <c r="L617" s="285">
        <f>K617/I604</f>
        <v>2.0491803278688523E-2</v>
      </c>
    </row>
    <row r="618" spans="1:12" s="513" customFormat="1" ht="12.75" customHeight="1" x14ac:dyDescent="0.2">
      <c r="A618" s="286" t="s">
        <v>28</v>
      </c>
      <c r="B618" s="231"/>
      <c r="C618" s="289"/>
      <c r="D618" s="289"/>
      <c r="E618" s="289"/>
      <c r="F618" s="289"/>
      <c r="G618" s="289"/>
      <c r="H618" s="232"/>
      <c r="I618" s="473"/>
      <c r="J618" s="227" t="s">
        <v>57</v>
      </c>
      <c r="K618" s="513">
        <v>156.21</v>
      </c>
    </row>
    <row r="619" spans="1:12" s="513" customFormat="1" ht="12.75" customHeight="1" thickBot="1" x14ac:dyDescent="0.25">
      <c r="A619" s="287" t="s">
        <v>26</v>
      </c>
      <c r="B619" s="233">
        <f t="shared" ref="B619:H619" si="133">B618-B605</f>
        <v>0</v>
      </c>
      <c r="C619" s="234">
        <f t="shared" si="133"/>
        <v>0</v>
      </c>
      <c r="D619" s="234">
        <f t="shared" si="133"/>
        <v>0</v>
      </c>
      <c r="E619" s="234">
        <f t="shared" si="133"/>
        <v>0</v>
      </c>
      <c r="F619" s="234">
        <f t="shared" si="133"/>
        <v>0</v>
      </c>
      <c r="G619" s="234">
        <f t="shared" si="133"/>
        <v>0</v>
      </c>
      <c r="H619" s="240">
        <f t="shared" si="133"/>
        <v>0</v>
      </c>
      <c r="I619" s="471"/>
      <c r="J619" s="513" t="s">
        <v>26</v>
      </c>
      <c r="K619" s="513">
        <f>K618-K605</f>
        <v>-0.70999999999997954</v>
      </c>
    </row>
    <row r="621" spans="1:12" ht="13.5" thickBot="1" x14ac:dyDescent="0.25"/>
    <row r="622" spans="1:12" s="515" customFormat="1" ht="12.75" customHeight="1" thickBot="1" x14ac:dyDescent="0.25">
      <c r="A622" s="295" t="s">
        <v>174</v>
      </c>
      <c r="B622" s="539" t="s">
        <v>50</v>
      </c>
      <c r="C622" s="540"/>
      <c r="D622" s="540"/>
      <c r="E622" s="540"/>
      <c r="F622" s="540"/>
      <c r="G622" s="540"/>
      <c r="H622" s="541"/>
      <c r="I622" s="312" t="s">
        <v>0</v>
      </c>
    </row>
    <row r="623" spans="1:12" s="515" customFormat="1" ht="12.75" customHeight="1" x14ac:dyDescent="0.2">
      <c r="A623" s="226" t="s">
        <v>54</v>
      </c>
      <c r="B623" s="392">
        <v>1</v>
      </c>
      <c r="C623" s="393">
        <v>2</v>
      </c>
      <c r="D623" s="394">
        <v>3</v>
      </c>
      <c r="E623" s="393">
        <v>4</v>
      </c>
      <c r="F623" s="393">
        <v>5</v>
      </c>
      <c r="G623" s="394">
        <v>6</v>
      </c>
      <c r="H623" s="250">
        <v>7</v>
      </c>
      <c r="I623" s="299"/>
    </row>
    <row r="624" spans="1:12" s="515" customFormat="1" ht="12.75" customHeight="1" x14ac:dyDescent="0.2">
      <c r="A624" s="301" t="s">
        <v>3</v>
      </c>
      <c r="B624" s="253">
        <v>4225</v>
      </c>
      <c r="C624" s="254">
        <v>4225</v>
      </c>
      <c r="D624" s="254">
        <v>4225</v>
      </c>
      <c r="E624" s="254">
        <v>4225</v>
      </c>
      <c r="F624" s="254">
        <v>4225</v>
      </c>
      <c r="G624" s="254">
        <v>4225</v>
      </c>
      <c r="H624" s="364">
        <v>4225</v>
      </c>
      <c r="I624" s="302">
        <v>4225</v>
      </c>
      <c r="K624" s="300"/>
    </row>
    <row r="625" spans="1:12" s="515" customFormat="1" ht="12.75" customHeight="1" x14ac:dyDescent="0.2">
      <c r="A625" s="303" t="s">
        <v>6</v>
      </c>
      <c r="B625" s="258">
        <v>4614.25</v>
      </c>
      <c r="C625" s="259">
        <v>4906.8421052631575</v>
      </c>
      <c r="D625" s="259">
        <v>5125.5102040816328</v>
      </c>
      <c r="E625" s="259">
        <v>4776</v>
      </c>
      <c r="F625" s="341">
        <v>4820.25</v>
      </c>
      <c r="G625" s="341">
        <v>5366.739130434783</v>
      </c>
      <c r="H625" s="341"/>
      <c r="I625" s="342">
        <v>4967.2961373390553</v>
      </c>
      <c r="K625" s="300"/>
    </row>
    <row r="626" spans="1:12" s="515" customFormat="1" ht="12.75" customHeight="1" x14ac:dyDescent="0.2">
      <c r="A626" s="226" t="s">
        <v>7</v>
      </c>
      <c r="B626" s="262">
        <v>85</v>
      </c>
      <c r="C626" s="263">
        <v>86.84210526315789</v>
      </c>
      <c r="D626" s="263">
        <v>85.714285714285708</v>
      </c>
      <c r="E626" s="263">
        <v>80</v>
      </c>
      <c r="F626" s="343">
        <v>90</v>
      </c>
      <c r="G626" s="343">
        <v>95.652173913043484</v>
      </c>
      <c r="H626" s="343"/>
      <c r="I626" s="344">
        <v>74.678111587982826</v>
      </c>
      <c r="K626" s="300"/>
    </row>
    <row r="627" spans="1:12" s="515" customFormat="1" ht="12.75" customHeight="1" x14ac:dyDescent="0.2">
      <c r="A627" s="226" t="s">
        <v>8</v>
      </c>
      <c r="B627" s="266">
        <v>7.5424903935713605E-2</v>
      </c>
      <c r="C627" s="267">
        <v>6.8951197616854823E-2</v>
      </c>
      <c r="D627" s="267">
        <v>7.3424114559198173E-2</v>
      </c>
      <c r="E627" s="267">
        <v>9.0466800432099786E-2</v>
      </c>
      <c r="F627" s="345">
        <v>6.8413207547629709E-2</v>
      </c>
      <c r="G627" s="345">
        <v>5.5389924147796359E-2</v>
      </c>
      <c r="H627" s="345"/>
      <c r="I627" s="346">
        <v>8.7055806570326133E-2</v>
      </c>
      <c r="K627" s="304"/>
      <c r="L627" s="305"/>
    </row>
    <row r="628" spans="1:12" s="515" customFormat="1" ht="12.75" customHeight="1" x14ac:dyDescent="0.2">
      <c r="A628" s="303" t="s">
        <v>1</v>
      </c>
      <c r="B628" s="270">
        <f t="shared" ref="B628:I628" si="134">B625/B624*100-100</f>
        <v>9.2130177514792848</v>
      </c>
      <c r="C628" s="271">
        <f t="shared" si="134"/>
        <v>16.138274680784789</v>
      </c>
      <c r="D628" s="271">
        <f t="shared" si="134"/>
        <v>21.313850984180661</v>
      </c>
      <c r="E628" s="271">
        <f t="shared" si="134"/>
        <v>13.041420118343197</v>
      </c>
      <c r="F628" s="271">
        <f t="shared" si="134"/>
        <v>14.088757396449708</v>
      </c>
      <c r="G628" s="271">
        <f t="shared" si="134"/>
        <v>27.023411371237472</v>
      </c>
      <c r="H628" s="271">
        <f t="shared" si="134"/>
        <v>-100</v>
      </c>
      <c r="I628" s="273">
        <f t="shared" si="134"/>
        <v>17.569139345303086</v>
      </c>
      <c r="J628" s="408"/>
      <c r="K628" s="304"/>
      <c r="L628" s="227"/>
    </row>
    <row r="629" spans="1:12" s="515" customFormat="1" ht="12.75" customHeight="1" thickBot="1" x14ac:dyDescent="0.25">
      <c r="A629" s="226" t="s">
        <v>27</v>
      </c>
      <c r="B629" s="275">
        <f t="shared" ref="B629:I629" si="135">B625-B612</f>
        <v>108</v>
      </c>
      <c r="C629" s="276">
        <f t="shared" si="135"/>
        <v>87.127819548872139</v>
      </c>
      <c r="D629" s="276">
        <f t="shared" si="135"/>
        <v>-218.23979591836724</v>
      </c>
      <c r="E629" s="276">
        <f t="shared" si="135"/>
        <v>591.71428571428532</v>
      </c>
      <c r="F629" s="276">
        <f t="shared" si="135"/>
        <v>-0.41666666666696983</v>
      </c>
      <c r="G629" s="276">
        <f t="shared" si="135"/>
        <v>36.114130434782965</v>
      </c>
      <c r="H629" s="276">
        <f t="shared" si="135"/>
        <v>0</v>
      </c>
      <c r="I629" s="306">
        <f t="shared" si="135"/>
        <v>66.324708767626362</v>
      </c>
      <c r="J629" s="307"/>
      <c r="K629" s="304"/>
      <c r="L629" s="227"/>
    </row>
    <row r="630" spans="1:12" s="515" customFormat="1" ht="12.75" customHeight="1" x14ac:dyDescent="0.2">
      <c r="A630" s="286" t="s">
        <v>51</v>
      </c>
      <c r="B630" s="280">
        <v>585</v>
      </c>
      <c r="C630" s="281">
        <v>535</v>
      </c>
      <c r="D630" s="281">
        <v>556</v>
      </c>
      <c r="E630" s="281">
        <v>179</v>
      </c>
      <c r="F630" s="281">
        <v>607</v>
      </c>
      <c r="G630" s="281">
        <v>600</v>
      </c>
      <c r="H630" s="282"/>
      <c r="I630" s="472">
        <f>SUM(B630:H630)</f>
        <v>3062</v>
      </c>
      <c r="J630" s="309" t="s">
        <v>56</v>
      </c>
      <c r="K630" s="310">
        <f>I617-I630</f>
        <v>45</v>
      </c>
      <c r="L630" s="285">
        <f>K630/I617</f>
        <v>1.4483424525265529E-2</v>
      </c>
    </row>
    <row r="631" spans="1:12" s="515" customFormat="1" ht="12.75" customHeight="1" x14ac:dyDescent="0.2">
      <c r="A631" s="286" t="s">
        <v>28</v>
      </c>
      <c r="B631" s="231"/>
      <c r="C631" s="289"/>
      <c r="D631" s="289"/>
      <c r="E631" s="289"/>
      <c r="F631" s="289"/>
      <c r="G631" s="289"/>
      <c r="H631" s="232"/>
      <c r="I631" s="473"/>
      <c r="J631" s="227" t="s">
        <v>57</v>
      </c>
      <c r="K631" s="515">
        <v>155.52000000000001</v>
      </c>
    </row>
    <row r="632" spans="1:12" s="515" customFormat="1" ht="12.75" customHeight="1" thickBot="1" x14ac:dyDescent="0.25">
      <c r="A632" s="287" t="s">
        <v>26</v>
      </c>
      <c r="B632" s="233">
        <f t="shared" ref="B632:H632" si="136">B631-B618</f>
        <v>0</v>
      </c>
      <c r="C632" s="234">
        <f t="shared" si="136"/>
        <v>0</v>
      </c>
      <c r="D632" s="234">
        <f t="shared" si="136"/>
        <v>0</v>
      </c>
      <c r="E632" s="234">
        <f t="shared" si="136"/>
        <v>0</v>
      </c>
      <c r="F632" s="234">
        <f t="shared" si="136"/>
        <v>0</v>
      </c>
      <c r="G632" s="234">
        <f t="shared" si="136"/>
        <v>0</v>
      </c>
      <c r="H632" s="240">
        <f t="shared" si="136"/>
        <v>0</v>
      </c>
      <c r="I632" s="471"/>
      <c r="J632" s="515" t="s">
        <v>26</v>
      </c>
      <c r="K632" s="515">
        <f>K631-K618</f>
        <v>-0.68999999999999773</v>
      </c>
    </row>
    <row r="634" spans="1:12" ht="13.5" thickBot="1" x14ac:dyDescent="0.25"/>
    <row r="635" spans="1:12" s="517" customFormat="1" ht="12.75" customHeight="1" thickBot="1" x14ac:dyDescent="0.25">
      <c r="A635" s="295" t="s">
        <v>176</v>
      </c>
      <c r="B635" s="539" t="s">
        <v>50</v>
      </c>
      <c r="C635" s="540"/>
      <c r="D635" s="540"/>
      <c r="E635" s="540"/>
      <c r="F635" s="540"/>
      <c r="G635" s="540"/>
      <c r="H635" s="541"/>
      <c r="I635" s="312" t="s">
        <v>0</v>
      </c>
    </row>
    <row r="636" spans="1:12" s="517" customFormat="1" ht="12.75" customHeight="1" x14ac:dyDescent="0.2">
      <c r="A636" s="226" t="s">
        <v>54</v>
      </c>
      <c r="B636" s="392">
        <v>1</v>
      </c>
      <c r="C636" s="393">
        <v>2</v>
      </c>
      <c r="D636" s="394">
        <v>3</v>
      </c>
      <c r="E636" s="393">
        <v>4</v>
      </c>
      <c r="F636" s="393">
        <v>5</v>
      </c>
      <c r="G636" s="394">
        <v>6</v>
      </c>
      <c r="H636" s="250">
        <v>7</v>
      </c>
      <c r="I636" s="299"/>
    </row>
    <row r="637" spans="1:12" s="517" customFormat="1" ht="12.75" customHeight="1" x14ac:dyDescent="0.2">
      <c r="A637" s="301" t="s">
        <v>3</v>
      </c>
      <c r="B637" s="253">
        <v>4265</v>
      </c>
      <c r="C637" s="254">
        <v>4265</v>
      </c>
      <c r="D637" s="254">
        <v>4265</v>
      </c>
      <c r="E637" s="254">
        <v>4265</v>
      </c>
      <c r="F637" s="254">
        <v>4265</v>
      </c>
      <c r="G637" s="254">
        <v>4265</v>
      </c>
      <c r="H637" s="364">
        <v>4265</v>
      </c>
      <c r="I637" s="302">
        <v>4265</v>
      </c>
      <c r="K637" s="300"/>
    </row>
    <row r="638" spans="1:12" s="517" customFormat="1" ht="12.75" customHeight="1" x14ac:dyDescent="0.2">
      <c r="A638" s="303" t="s">
        <v>6</v>
      </c>
      <c r="B638" s="258">
        <v>4743.8461538461543</v>
      </c>
      <c r="C638" s="259">
        <v>5022.4324324324325</v>
      </c>
      <c r="D638" s="259">
        <v>5335.3488372093025</v>
      </c>
      <c r="E638" s="259">
        <v>4873.6842105263158</v>
      </c>
      <c r="F638" s="341">
        <v>4925.8139534883721</v>
      </c>
      <c r="G638" s="341">
        <v>5173.2</v>
      </c>
      <c r="H638" s="341"/>
      <c r="I638" s="342">
        <v>5036.060606060606</v>
      </c>
      <c r="K638" s="300"/>
    </row>
    <row r="639" spans="1:12" s="517" customFormat="1" ht="12.75" customHeight="1" x14ac:dyDescent="0.2">
      <c r="A639" s="226" t="s">
        <v>7</v>
      </c>
      <c r="B639" s="262">
        <v>94.871794871794876</v>
      </c>
      <c r="C639" s="263">
        <v>94.594594594594597</v>
      </c>
      <c r="D639" s="263">
        <v>88.372093023255815</v>
      </c>
      <c r="E639" s="263">
        <v>84.21052631578948</v>
      </c>
      <c r="F639" s="343">
        <v>83.720930232558146</v>
      </c>
      <c r="G639" s="343">
        <v>82</v>
      </c>
      <c r="H639" s="343"/>
      <c r="I639" s="344">
        <v>80.519480519480524</v>
      </c>
      <c r="K639" s="300"/>
    </row>
    <row r="640" spans="1:12" s="517" customFormat="1" ht="12.75" customHeight="1" x14ac:dyDescent="0.2">
      <c r="A640" s="226" t="s">
        <v>8</v>
      </c>
      <c r="B640" s="266">
        <v>5.4112445630914163E-2</v>
      </c>
      <c r="C640" s="267">
        <v>5.2164449315658522E-2</v>
      </c>
      <c r="D640" s="267">
        <v>6.2762709441375505E-2</v>
      </c>
      <c r="E640" s="267">
        <v>7.6466729607459399E-2</v>
      </c>
      <c r="F640" s="345">
        <v>6.9229653928354895E-2</v>
      </c>
      <c r="G640" s="345">
        <v>7.1315735438880562E-2</v>
      </c>
      <c r="H640" s="345"/>
      <c r="I640" s="346">
        <v>7.5650450345847706E-2</v>
      </c>
      <c r="K640" s="304"/>
      <c r="L640" s="305"/>
    </row>
    <row r="641" spans="1:12" s="517" customFormat="1" ht="12.75" customHeight="1" x14ac:dyDescent="0.2">
      <c r="A641" s="303" t="s">
        <v>1</v>
      </c>
      <c r="B641" s="270">
        <f t="shared" ref="B641:I641" si="137">B638/B637*100-100</f>
        <v>11.227342411398695</v>
      </c>
      <c r="C641" s="271">
        <f t="shared" si="137"/>
        <v>17.759259846012469</v>
      </c>
      <c r="D641" s="271">
        <f t="shared" si="137"/>
        <v>25.096104037732772</v>
      </c>
      <c r="E641" s="271">
        <f t="shared" si="137"/>
        <v>14.271611032270016</v>
      </c>
      <c r="F641" s="271">
        <f t="shared" si="137"/>
        <v>15.493879331497595</v>
      </c>
      <c r="G641" s="271">
        <f t="shared" si="137"/>
        <v>21.294255568581463</v>
      </c>
      <c r="H641" s="271">
        <f t="shared" si="137"/>
        <v>-100</v>
      </c>
      <c r="I641" s="273">
        <f t="shared" si="137"/>
        <v>18.078794983836019</v>
      </c>
      <c r="J641" s="408"/>
      <c r="K641" s="304"/>
      <c r="L641" s="227"/>
    </row>
    <row r="642" spans="1:12" s="517" customFormat="1" ht="12.75" customHeight="1" thickBot="1" x14ac:dyDescent="0.25">
      <c r="A642" s="226" t="s">
        <v>27</v>
      </c>
      <c r="B642" s="275">
        <f t="shared" ref="B642:I642" si="138">B638-B625</f>
        <v>129.59615384615427</v>
      </c>
      <c r="C642" s="276">
        <f t="shared" si="138"/>
        <v>115.59032716927504</v>
      </c>
      <c r="D642" s="276">
        <f t="shared" si="138"/>
        <v>209.83863312766971</v>
      </c>
      <c r="E642" s="276">
        <f t="shared" si="138"/>
        <v>97.684210526315837</v>
      </c>
      <c r="F642" s="276">
        <f t="shared" si="138"/>
        <v>105.56395348837214</v>
      </c>
      <c r="G642" s="276">
        <f t="shared" si="138"/>
        <v>-193.53913043478315</v>
      </c>
      <c r="H642" s="276">
        <f t="shared" si="138"/>
        <v>0</v>
      </c>
      <c r="I642" s="306">
        <f t="shared" si="138"/>
        <v>68.764468721550656</v>
      </c>
      <c r="J642" s="307"/>
      <c r="K642" s="304"/>
      <c r="L642" s="227"/>
    </row>
    <row r="643" spans="1:12" s="517" customFormat="1" ht="12.75" customHeight="1" x14ac:dyDescent="0.2">
      <c r="A643" s="286" t="s">
        <v>51</v>
      </c>
      <c r="B643" s="280">
        <v>582</v>
      </c>
      <c r="C643" s="281">
        <v>535</v>
      </c>
      <c r="D643" s="281">
        <v>552</v>
      </c>
      <c r="E643" s="281">
        <v>169</v>
      </c>
      <c r="F643" s="281">
        <v>606</v>
      </c>
      <c r="G643" s="281">
        <v>595</v>
      </c>
      <c r="H643" s="282"/>
      <c r="I643" s="472">
        <f>SUM(B643:H643)</f>
        <v>3039</v>
      </c>
      <c r="J643" s="309" t="s">
        <v>56</v>
      </c>
      <c r="K643" s="310">
        <f>I630-I643</f>
        <v>23</v>
      </c>
      <c r="L643" s="285">
        <f>K643/I630</f>
        <v>7.511430437622469E-3</v>
      </c>
    </row>
    <row r="644" spans="1:12" s="517" customFormat="1" ht="12.75" customHeight="1" x14ac:dyDescent="0.2">
      <c r="A644" s="286" t="s">
        <v>28</v>
      </c>
      <c r="B644" s="231"/>
      <c r="C644" s="289"/>
      <c r="D644" s="289"/>
      <c r="E644" s="289"/>
      <c r="F644" s="289"/>
      <c r="G644" s="289"/>
      <c r="H644" s="232"/>
      <c r="I644" s="473"/>
      <c r="J644" s="227" t="s">
        <v>57</v>
      </c>
      <c r="K644" s="517">
        <v>154.94</v>
      </c>
    </row>
    <row r="645" spans="1:12" s="517" customFormat="1" ht="12.75" customHeight="1" thickBot="1" x14ac:dyDescent="0.25">
      <c r="A645" s="287" t="s">
        <v>26</v>
      </c>
      <c r="B645" s="233">
        <f t="shared" ref="B645:H645" si="139">B644-B631</f>
        <v>0</v>
      </c>
      <c r="C645" s="234">
        <f t="shared" si="139"/>
        <v>0</v>
      </c>
      <c r="D645" s="234">
        <f t="shared" si="139"/>
        <v>0</v>
      </c>
      <c r="E645" s="234">
        <f t="shared" si="139"/>
        <v>0</v>
      </c>
      <c r="F645" s="234">
        <f t="shared" si="139"/>
        <v>0</v>
      </c>
      <c r="G645" s="234">
        <f t="shared" si="139"/>
        <v>0</v>
      </c>
      <c r="H645" s="240">
        <f t="shared" si="139"/>
        <v>0</v>
      </c>
      <c r="I645" s="471"/>
      <c r="J645" s="517" t="s">
        <v>26</v>
      </c>
      <c r="K645" s="517">
        <f>K644-K631</f>
        <v>-0.58000000000001251</v>
      </c>
    </row>
    <row r="647" spans="1:12" ht="13.5" thickBot="1" x14ac:dyDescent="0.25"/>
    <row r="648" spans="1:12" s="520" customFormat="1" ht="12.75" customHeight="1" thickBot="1" x14ac:dyDescent="0.25">
      <c r="A648" s="295" t="s">
        <v>178</v>
      </c>
      <c r="B648" s="539" t="s">
        <v>50</v>
      </c>
      <c r="C648" s="540"/>
      <c r="D648" s="540"/>
      <c r="E648" s="540"/>
      <c r="F648" s="540"/>
      <c r="G648" s="540"/>
      <c r="H648" s="541"/>
      <c r="I648" s="312" t="s">
        <v>0</v>
      </c>
    </row>
    <row r="649" spans="1:12" s="520" customFormat="1" ht="12.75" customHeight="1" x14ac:dyDescent="0.2">
      <c r="A649" s="226" t="s">
        <v>54</v>
      </c>
      <c r="B649" s="392">
        <v>1</v>
      </c>
      <c r="C649" s="393">
        <v>2</v>
      </c>
      <c r="D649" s="394">
        <v>3</v>
      </c>
      <c r="E649" s="393">
        <v>4</v>
      </c>
      <c r="F649" s="393">
        <v>5</v>
      </c>
      <c r="G649" s="394">
        <v>6</v>
      </c>
      <c r="H649" s="250">
        <v>7</v>
      </c>
      <c r="I649" s="299"/>
    </row>
    <row r="650" spans="1:12" s="520" customFormat="1" ht="12.75" customHeight="1" x14ac:dyDescent="0.2">
      <c r="A650" s="301" t="s">
        <v>3</v>
      </c>
      <c r="B650" s="253">
        <v>4305</v>
      </c>
      <c r="C650" s="254">
        <v>4305</v>
      </c>
      <c r="D650" s="254">
        <v>4305</v>
      </c>
      <c r="E650" s="254">
        <v>4305</v>
      </c>
      <c r="F650" s="254">
        <v>4305</v>
      </c>
      <c r="G650" s="254">
        <v>4305</v>
      </c>
      <c r="H650" s="364">
        <v>4305</v>
      </c>
      <c r="I650" s="302">
        <v>4305</v>
      </c>
      <c r="K650" s="300"/>
    </row>
    <row r="651" spans="1:12" s="520" customFormat="1" ht="12.75" customHeight="1" x14ac:dyDescent="0.2">
      <c r="A651" s="303" t="s">
        <v>6</v>
      </c>
      <c r="B651" s="258">
        <v>4766.2857142857147</v>
      </c>
      <c r="C651" s="259">
        <v>4938.2352941176468</v>
      </c>
      <c r="D651" s="259">
        <v>5011.1764705882351</v>
      </c>
      <c r="E651" s="259">
        <v>4891.7647058823532</v>
      </c>
      <c r="F651" s="341">
        <v>4821.818181818182</v>
      </c>
      <c r="G651" s="341">
        <v>5084.375</v>
      </c>
      <c r="H651" s="341"/>
      <c r="I651" s="342">
        <v>4919.3513513513517</v>
      </c>
      <c r="K651" s="300"/>
    </row>
    <row r="652" spans="1:12" s="520" customFormat="1" ht="12.75" customHeight="1" x14ac:dyDescent="0.2">
      <c r="A652" s="226" t="s">
        <v>7</v>
      </c>
      <c r="B652" s="262">
        <v>85.714285714285708</v>
      </c>
      <c r="C652" s="263">
        <v>91.17647058823529</v>
      </c>
      <c r="D652" s="263">
        <v>73.529411764705884</v>
      </c>
      <c r="E652" s="263">
        <v>88.235294117647058</v>
      </c>
      <c r="F652" s="343">
        <v>84.848484848484844</v>
      </c>
      <c r="G652" s="343">
        <v>62.5</v>
      </c>
      <c r="H652" s="343"/>
      <c r="I652" s="344">
        <v>80.540540540540547</v>
      </c>
      <c r="K652" s="300"/>
    </row>
    <row r="653" spans="1:12" s="520" customFormat="1" ht="12.75" customHeight="1" x14ac:dyDescent="0.2">
      <c r="A653" s="226" t="s">
        <v>8</v>
      </c>
      <c r="B653" s="266">
        <v>6.8741507649003053E-2</v>
      </c>
      <c r="C653" s="267">
        <v>6.2043943542449242E-2</v>
      </c>
      <c r="D653" s="267">
        <v>8.9678891420757162E-2</v>
      </c>
      <c r="E653" s="267">
        <v>5.988045482007584E-2</v>
      </c>
      <c r="F653" s="345">
        <v>7.6053728672319465E-2</v>
      </c>
      <c r="G653" s="345">
        <v>0.10014682498343683</v>
      </c>
      <c r="H653" s="345"/>
      <c r="I653" s="346">
        <v>8.2302280599152025E-2</v>
      </c>
      <c r="K653" s="304"/>
      <c r="L653" s="305"/>
    </row>
    <row r="654" spans="1:12" s="520" customFormat="1" ht="12.75" customHeight="1" x14ac:dyDescent="0.2">
      <c r="A654" s="303" t="s">
        <v>1</v>
      </c>
      <c r="B654" s="270">
        <f t="shared" ref="B654:I654" si="140">B651/B650*100-100</f>
        <v>10.715115314418469</v>
      </c>
      <c r="C654" s="271">
        <f t="shared" si="140"/>
        <v>14.709298353487725</v>
      </c>
      <c r="D654" s="271">
        <f t="shared" si="140"/>
        <v>16.403634624581542</v>
      </c>
      <c r="E654" s="271">
        <f t="shared" si="140"/>
        <v>13.629842180774759</v>
      </c>
      <c r="F654" s="271">
        <f t="shared" si="140"/>
        <v>12.005068102629096</v>
      </c>
      <c r="G654" s="271">
        <f t="shared" si="140"/>
        <v>18.103948896631834</v>
      </c>
      <c r="H654" s="271">
        <f t="shared" si="140"/>
        <v>-100</v>
      </c>
      <c r="I654" s="273">
        <f t="shared" si="140"/>
        <v>14.270646953573788</v>
      </c>
      <c r="J654" s="408"/>
      <c r="K654" s="304"/>
      <c r="L654" s="227"/>
    </row>
    <row r="655" spans="1:12" s="520" customFormat="1" ht="12.75" customHeight="1" thickBot="1" x14ac:dyDescent="0.25">
      <c r="A655" s="226" t="s">
        <v>27</v>
      </c>
      <c r="B655" s="275">
        <f t="shared" ref="B655:I655" si="141">B651-B638</f>
        <v>22.43956043956041</v>
      </c>
      <c r="C655" s="276">
        <f t="shared" si="141"/>
        <v>-84.197138314785661</v>
      </c>
      <c r="D655" s="276">
        <f t="shared" si="141"/>
        <v>-324.17236662106734</v>
      </c>
      <c r="E655" s="276">
        <f t="shared" si="141"/>
        <v>18.080495356037318</v>
      </c>
      <c r="F655" s="276">
        <f t="shared" si="141"/>
        <v>-103.99577167019015</v>
      </c>
      <c r="G655" s="276">
        <f t="shared" si="141"/>
        <v>-88.824999999999818</v>
      </c>
      <c r="H655" s="276">
        <f t="shared" si="141"/>
        <v>0</v>
      </c>
      <c r="I655" s="306">
        <f t="shared" si="141"/>
        <v>-116.70925470925431</v>
      </c>
      <c r="J655" s="307"/>
      <c r="K655" s="304"/>
      <c r="L655" s="227"/>
    </row>
    <row r="656" spans="1:12" s="520" customFormat="1" ht="12.75" customHeight="1" x14ac:dyDescent="0.2">
      <c r="A656" s="286" t="s">
        <v>51</v>
      </c>
      <c r="B656" s="280">
        <v>576</v>
      </c>
      <c r="C656" s="281">
        <v>534</v>
      </c>
      <c r="D656" s="281">
        <v>545</v>
      </c>
      <c r="E656" s="281">
        <v>165</v>
      </c>
      <c r="F656" s="281">
        <v>604</v>
      </c>
      <c r="G656" s="281">
        <v>587</v>
      </c>
      <c r="H656" s="282"/>
      <c r="I656" s="472">
        <f>SUM(B656:H656)</f>
        <v>3011</v>
      </c>
      <c r="J656" s="309" t="s">
        <v>56</v>
      </c>
      <c r="K656" s="310">
        <f>I643-I656</f>
        <v>28</v>
      </c>
      <c r="L656" s="285">
        <f>K656/I643</f>
        <v>9.2135570911484038E-3</v>
      </c>
    </row>
    <row r="657" spans="1:12" s="520" customFormat="1" ht="12.75" customHeight="1" x14ac:dyDescent="0.2">
      <c r="A657" s="286" t="s">
        <v>28</v>
      </c>
      <c r="B657" s="231"/>
      <c r="C657" s="289"/>
      <c r="D657" s="289"/>
      <c r="E657" s="289"/>
      <c r="F657" s="289"/>
      <c r="G657" s="289"/>
      <c r="H657" s="232"/>
      <c r="I657" s="473"/>
      <c r="J657" s="227" t="s">
        <v>57</v>
      </c>
      <c r="K657" s="520">
        <v>153.69999999999999</v>
      </c>
    </row>
    <row r="658" spans="1:12" s="520" customFormat="1" ht="12.75" customHeight="1" thickBot="1" x14ac:dyDescent="0.25">
      <c r="A658" s="287" t="s">
        <v>26</v>
      </c>
      <c r="B658" s="233">
        <f t="shared" ref="B658:H658" si="142">B657-B644</f>
        <v>0</v>
      </c>
      <c r="C658" s="234">
        <f t="shared" si="142"/>
        <v>0</v>
      </c>
      <c r="D658" s="234">
        <f t="shared" si="142"/>
        <v>0</v>
      </c>
      <c r="E658" s="234">
        <f t="shared" si="142"/>
        <v>0</v>
      </c>
      <c r="F658" s="234">
        <f t="shared" si="142"/>
        <v>0</v>
      </c>
      <c r="G658" s="234">
        <f t="shared" si="142"/>
        <v>0</v>
      </c>
      <c r="H658" s="240">
        <f t="shared" si="142"/>
        <v>0</v>
      </c>
      <c r="I658" s="471"/>
      <c r="J658" s="520" t="s">
        <v>26</v>
      </c>
      <c r="K658" s="520">
        <f>K657-K644</f>
        <v>-1.2400000000000091</v>
      </c>
    </row>
    <row r="660" spans="1:12" ht="13.5" thickBot="1" x14ac:dyDescent="0.25"/>
    <row r="661" spans="1:12" s="522" customFormat="1" ht="12.75" customHeight="1" thickBot="1" x14ac:dyDescent="0.25">
      <c r="A661" s="295" t="s">
        <v>180</v>
      </c>
      <c r="B661" s="539" t="s">
        <v>50</v>
      </c>
      <c r="C661" s="540"/>
      <c r="D661" s="540"/>
      <c r="E661" s="540"/>
      <c r="F661" s="540"/>
      <c r="G661" s="540"/>
      <c r="H661" s="541"/>
      <c r="I661" s="312" t="s">
        <v>0</v>
      </c>
    </row>
    <row r="662" spans="1:12" s="522" customFormat="1" ht="12.75" customHeight="1" x14ac:dyDescent="0.2">
      <c r="A662" s="226" t="s">
        <v>54</v>
      </c>
      <c r="B662" s="392">
        <v>1</v>
      </c>
      <c r="C662" s="393">
        <v>2</v>
      </c>
      <c r="D662" s="394">
        <v>3</v>
      </c>
      <c r="E662" s="393">
        <v>4</v>
      </c>
      <c r="F662" s="393">
        <v>5</v>
      </c>
      <c r="G662" s="394">
        <v>6</v>
      </c>
      <c r="H662" s="250">
        <v>7</v>
      </c>
      <c r="I662" s="299"/>
    </row>
    <row r="663" spans="1:12" s="522" customFormat="1" ht="12.75" customHeight="1" x14ac:dyDescent="0.2">
      <c r="A663" s="301" t="s">
        <v>3</v>
      </c>
      <c r="B663" s="253">
        <v>4345</v>
      </c>
      <c r="C663" s="254">
        <v>4345</v>
      </c>
      <c r="D663" s="254">
        <v>4345</v>
      </c>
      <c r="E663" s="254">
        <v>4345</v>
      </c>
      <c r="F663" s="254">
        <v>4345</v>
      </c>
      <c r="G663" s="254">
        <v>4345</v>
      </c>
      <c r="H663" s="364">
        <v>4345</v>
      </c>
      <c r="I663" s="302">
        <v>4345</v>
      </c>
      <c r="K663" s="300"/>
    </row>
    <row r="664" spans="1:12" s="522" customFormat="1" ht="12.75" customHeight="1" x14ac:dyDescent="0.2">
      <c r="A664" s="303" t="s">
        <v>6</v>
      </c>
      <c r="B664" s="258">
        <v>4720.6451612903229</v>
      </c>
      <c r="C664" s="259">
        <v>5077.8125</v>
      </c>
      <c r="D664" s="259">
        <v>5390.9375</v>
      </c>
      <c r="E664" s="259">
        <v>4551.333333333333</v>
      </c>
      <c r="F664" s="341">
        <v>4931.1428571428569</v>
      </c>
      <c r="G664" s="341">
        <v>5391.5625</v>
      </c>
      <c r="H664" s="341"/>
      <c r="I664" s="342">
        <v>5054.9717514124295</v>
      </c>
      <c r="K664" s="300"/>
    </row>
    <row r="665" spans="1:12" s="522" customFormat="1" ht="12.75" customHeight="1" x14ac:dyDescent="0.2">
      <c r="A665" s="226" t="s">
        <v>7</v>
      </c>
      <c r="B665" s="262">
        <v>93.548387096774192</v>
      </c>
      <c r="C665" s="263">
        <v>81.25</v>
      </c>
      <c r="D665" s="263">
        <v>65.625</v>
      </c>
      <c r="E665" s="263">
        <v>86.666666666666671</v>
      </c>
      <c r="F665" s="343">
        <v>74.285714285714292</v>
      </c>
      <c r="G665" s="343">
        <v>81.25</v>
      </c>
      <c r="H665" s="343"/>
      <c r="I665" s="344">
        <v>69.491525423728817</v>
      </c>
      <c r="K665" s="300"/>
    </row>
    <row r="666" spans="1:12" s="522" customFormat="1" ht="12.75" customHeight="1" x14ac:dyDescent="0.2">
      <c r="A666" s="226" t="s">
        <v>8</v>
      </c>
      <c r="B666" s="266">
        <v>5.5006039634923114E-2</v>
      </c>
      <c r="C666" s="267">
        <v>8.0265792263634839E-2</v>
      </c>
      <c r="D666" s="267">
        <v>9.1011930588873718E-2</v>
      </c>
      <c r="E666" s="267">
        <v>7.7165279796763589E-2</v>
      </c>
      <c r="F666" s="345">
        <v>8.2118752547480203E-2</v>
      </c>
      <c r="G666" s="345">
        <v>7.2952511056685279E-2</v>
      </c>
      <c r="H666" s="345"/>
      <c r="I666" s="346">
        <v>9.717566297172385E-2</v>
      </c>
      <c r="K666" s="304"/>
      <c r="L666" s="305"/>
    </row>
    <row r="667" spans="1:12" s="522" customFormat="1" ht="12.75" customHeight="1" x14ac:dyDescent="0.2">
      <c r="A667" s="303" t="s">
        <v>1</v>
      </c>
      <c r="B667" s="270">
        <f t="shared" ref="B667:I667" si="143">B664/B663*100-100</f>
        <v>8.6454582575448313</v>
      </c>
      <c r="C667" s="271">
        <f t="shared" si="143"/>
        <v>16.865650172612192</v>
      </c>
      <c r="D667" s="271">
        <f t="shared" si="143"/>
        <v>24.072209436133491</v>
      </c>
      <c r="E667" s="271">
        <f t="shared" si="143"/>
        <v>4.7487533563482742</v>
      </c>
      <c r="F667" s="271">
        <f t="shared" si="143"/>
        <v>13.490054249547924</v>
      </c>
      <c r="G667" s="271">
        <f t="shared" si="143"/>
        <v>24.086593785960872</v>
      </c>
      <c r="H667" s="271">
        <f t="shared" si="143"/>
        <v>-100</v>
      </c>
      <c r="I667" s="273">
        <f t="shared" si="143"/>
        <v>16.339971263807357</v>
      </c>
      <c r="J667" s="408"/>
      <c r="K667" s="304"/>
      <c r="L667" s="227"/>
    </row>
    <row r="668" spans="1:12" s="522" customFormat="1" ht="12.75" customHeight="1" thickBot="1" x14ac:dyDescent="0.25">
      <c r="A668" s="226" t="s">
        <v>27</v>
      </c>
      <c r="B668" s="275">
        <f t="shared" ref="B668:I668" si="144">B664-B651</f>
        <v>-45.640552995391772</v>
      </c>
      <c r="C668" s="276">
        <f t="shared" si="144"/>
        <v>139.57720588235316</v>
      </c>
      <c r="D668" s="276">
        <f t="shared" si="144"/>
        <v>379.76102941176487</v>
      </c>
      <c r="E668" s="276">
        <f t="shared" si="144"/>
        <v>-340.43137254902013</v>
      </c>
      <c r="F668" s="276">
        <f t="shared" si="144"/>
        <v>109.3246753246749</v>
      </c>
      <c r="G668" s="276">
        <f t="shared" si="144"/>
        <v>307.1875</v>
      </c>
      <c r="H668" s="276">
        <f t="shared" si="144"/>
        <v>0</v>
      </c>
      <c r="I668" s="306">
        <f t="shared" si="144"/>
        <v>135.62040006107782</v>
      </c>
      <c r="J668" s="307"/>
      <c r="K668" s="304"/>
      <c r="L668" s="227"/>
    </row>
    <row r="669" spans="1:12" s="522" customFormat="1" ht="12.75" customHeight="1" x14ac:dyDescent="0.2">
      <c r="A669" s="286" t="s">
        <v>51</v>
      </c>
      <c r="B669" s="280">
        <v>571</v>
      </c>
      <c r="C669" s="281">
        <v>530</v>
      </c>
      <c r="D669" s="281">
        <v>543</v>
      </c>
      <c r="E669" s="281">
        <v>159</v>
      </c>
      <c r="F669" s="281">
        <v>598</v>
      </c>
      <c r="G669" s="281">
        <v>586</v>
      </c>
      <c r="H669" s="282"/>
      <c r="I669" s="472">
        <f>SUM(B669:H669)</f>
        <v>2987</v>
      </c>
      <c r="J669" s="309" t="s">
        <v>56</v>
      </c>
      <c r="K669" s="310">
        <f>I656-I669</f>
        <v>24</v>
      </c>
      <c r="L669" s="285">
        <f>K669/I656</f>
        <v>7.9707738292925934E-3</v>
      </c>
    </row>
    <row r="670" spans="1:12" s="522" customFormat="1" ht="12.75" customHeight="1" x14ac:dyDescent="0.2">
      <c r="A670" s="286" t="s">
        <v>28</v>
      </c>
      <c r="B670" s="231"/>
      <c r="C670" s="289"/>
      <c r="D670" s="289"/>
      <c r="E670" s="289"/>
      <c r="F670" s="289"/>
      <c r="G670" s="289"/>
      <c r="H670" s="232"/>
      <c r="I670" s="473"/>
      <c r="J670" s="227" t="s">
        <v>57</v>
      </c>
      <c r="K670" s="522">
        <v>152.26</v>
      </c>
    </row>
    <row r="671" spans="1:12" s="522" customFormat="1" ht="12.75" customHeight="1" thickBot="1" x14ac:dyDescent="0.25">
      <c r="A671" s="287" t="s">
        <v>26</v>
      </c>
      <c r="B671" s="233">
        <f t="shared" ref="B671:H671" si="145">B670-B657</f>
        <v>0</v>
      </c>
      <c r="C671" s="234">
        <f t="shared" si="145"/>
        <v>0</v>
      </c>
      <c r="D671" s="234">
        <f t="shared" si="145"/>
        <v>0</v>
      </c>
      <c r="E671" s="234">
        <f t="shared" si="145"/>
        <v>0</v>
      </c>
      <c r="F671" s="234">
        <f t="shared" si="145"/>
        <v>0</v>
      </c>
      <c r="G671" s="234">
        <f t="shared" si="145"/>
        <v>0</v>
      </c>
      <c r="H671" s="240">
        <f t="shared" si="145"/>
        <v>0</v>
      </c>
      <c r="I671" s="471"/>
      <c r="J671" s="522" t="s">
        <v>26</v>
      </c>
      <c r="K671" s="522">
        <f>K670-K657</f>
        <v>-1.4399999999999977</v>
      </c>
    </row>
    <row r="673" spans="1:12" ht="13.5" thickBot="1" x14ac:dyDescent="0.25"/>
    <row r="674" spans="1:12" s="524" customFormat="1" ht="12.75" customHeight="1" thickBot="1" x14ac:dyDescent="0.25">
      <c r="A674" s="295" t="s">
        <v>182</v>
      </c>
      <c r="B674" s="539" t="s">
        <v>50</v>
      </c>
      <c r="C674" s="540"/>
      <c r="D674" s="540"/>
      <c r="E674" s="540"/>
      <c r="F674" s="540"/>
      <c r="G674" s="540"/>
      <c r="H674" s="541"/>
      <c r="I674" s="312" t="s">
        <v>0</v>
      </c>
    </row>
    <row r="675" spans="1:12" s="524" customFormat="1" ht="12.75" customHeight="1" x14ac:dyDescent="0.2">
      <c r="A675" s="226" t="s">
        <v>54</v>
      </c>
      <c r="B675" s="392">
        <v>1</v>
      </c>
      <c r="C675" s="393">
        <v>2</v>
      </c>
      <c r="D675" s="394">
        <v>3</v>
      </c>
      <c r="E675" s="393">
        <v>4</v>
      </c>
      <c r="F675" s="393">
        <v>5</v>
      </c>
      <c r="G675" s="394">
        <v>6</v>
      </c>
      <c r="H675" s="250">
        <v>7</v>
      </c>
      <c r="I675" s="299"/>
    </row>
    <row r="676" spans="1:12" s="524" customFormat="1" ht="12.75" customHeight="1" x14ac:dyDescent="0.2">
      <c r="A676" s="301" t="s">
        <v>3</v>
      </c>
      <c r="B676" s="253">
        <v>4385</v>
      </c>
      <c r="C676" s="254">
        <v>4385</v>
      </c>
      <c r="D676" s="254">
        <v>4385</v>
      </c>
      <c r="E676" s="254">
        <v>4385</v>
      </c>
      <c r="F676" s="254">
        <v>4385</v>
      </c>
      <c r="G676" s="254">
        <v>4385</v>
      </c>
      <c r="H676" s="364">
        <v>4385</v>
      </c>
      <c r="I676" s="302">
        <v>4385</v>
      </c>
      <c r="K676" s="300"/>
    </row>
    <row r="677" spans="1:12" s="524" customFormat="1" ht="12.75" customHeight="1" x14ac:dyDescent="0.2">
      <c r="A677" s="303" t="s">
        <v>6</v>
      </c>
      <c r="B677" s="258">
        <v>4829.7435897435898</v>
      </c>
      <c r="C677" s="259">
        <v>5019.4871794871797</v>
      </c>
      <c r="D677" s="259">
        <v>5322.5</v>
      </c>
      <c r="E677" s="259">
        <v>4860</v>
      </c>
      <c r="F677" s="341">
        <v>4889.4285714285716</v>
      </c>
      <c r="G677" s="341">
        <v>5179.7142857142853</v>
      </c>
      <c r="H677" s="341"/>
      <c r="I677" s="342">
        <v>5018.712871287129</v>
      </c>
      <c r="K677" s="300"/>
    </row>
    <row r="678" spans="1:12" s="524" customFormat="1" ht="12.75" customHeight="1" x14ac:dyDescent="0.2">
      <c r="A678" s="226" t="s">
        <v>7</v>
      </c>
      <c r="B678" s="262">
        <v>87.179487179487182</v>
      </c>
      <c r="C678" s="263">
        <v>76.92307692307692</v>
      </c>
      <c r="D678" s="263">
        <v>78.125</v>
      </c>
      <c r="E678" s="263">
        <v>77.272727272727266</v>
      </c>
      <c r="F678" s="343">
        <v>57.142857142857146</v>
      </c>
      <c r="G678" s="343">
        <v>51.428571428571431</v>
      </c>
      <c r="H678" s="343"/>
      <c r="I678" s="344">
        <v>65.346534653465341</v>
      </c>
      <c r="K678" s="300"/>
    </row>
    <row r="679" spans="1:12" s="524" customFormat="1" ht="12.75" customHeight="1" x14ac:dyDescent="0.2">
      <c r="A679" s="226" t="s">
        <v>8</v>
      </c>
      <c r="B679" s="266">
        <v>7.7585257380954981E-2</v>
      </c>
      <c r="C679" s="267">
        <v>8.5953662418699214E-2</v>
      </c>
      <c r="D679" s="267">
        <v>8.177169081178258E-2</v>
      </c>
      <c r="E679" s="267">
        <v>8.1673129943238498E-2</v>
      </c>
      <c r="F679" s="345">
        <v>0.10289982802853861</v>
      </c>
      <c r="G679" s="345">
        <v>0.10482483522352605</v>
      </c>
      <c r="H679" s="345"/>
      <c r="I679" s="346">
        <v>9.6961381791658086E-2</v>
      </c>
      <c r="K679" s="304"/>
      <c r="L679" s="305"/>
    </row>
    <row r="680" spans="1:12" s="524" customFormat="1" ht="12.75" customHeight="1" x14ac:dyDescent="0.2">
      <c r="A680" s="303" t="s">
        <v>1</v>
      </c>
      <c r="B680" s="270">
        <f t="shared" ref="B680:I680" si="146">B677/B676*100-100</f>
        <v>10.142385170891458</v>
      </c>
      <c r="C680" s="271">
        <f t="shared" si="146"/>
        <v>14.469490980323371</v>
      </c>
      <c r="D680" s="271">
        <f t="shared" si="146"/>
        <v>21.379703534777647</v>
      </c>
      <c r="E680" s="271">
        <f t="shared" si="146"/>
        <v>10.832383124287333</v>
      </c>
      <c r="F680" s="271">
        <f t="shared" si="146"/>
        <v>11.50350219905522</v>
      </c>
      <c r="G680" s="271">
        <f t="shared" si="146"/>
        <v>18.123472878318921</v>
      </c>
      <c r="H680" s="271">
        <f t="shared" si="146"/>
        <v>-100</v>
      </c>
      <c r="I680" s="273">
        <f t="shared" si="146"/>
        <v>14.451832868577625</v>
      </c>
      <c r="J680" s="408"/>
      <c r="K680" s="304"/>
      <c r="L680" s="227"/>
    </row>
    <row r="681" spans="1:12" s="524" customFormat="1" ht="12.75" customHeight="1" thickBot="1" x14ac:dyDescent="0.25">
      <c r="A681" s="226" t="s">
        <v>27</v>
      </c>
      <c r="B681" s="275">
        <f t="shared" ref="B681:I681" si="147">B677-B664</f>
        <v>109.09842845326693</v>
      </c>
      <c r="C681" s="276">
        <f t="shared" si="147"/>
        <v>-58.325320512820326</v>
      </c>
      <c r="D681" s="276">
        <f t="shared" si="147"/>
        <v>-68.4375</v>
      </c>
      <c r="E681" s="276">
        <f t="shared" si="147"/>
        <v>308.66666666666697</v>
      </c>
      <c r="F681" s="276">
        <f t="shared" si="147"/>
        <v>-41.714285714285325</v>
      </c>
      <c r="G681" s="276">
        <f t="shared" si="147"/>
        <v>-211.84821428571468</v>
      </c>
      <c r="H681" s="276">
        <f t="shared" si="147"/>
        <v>0</v>
      </c>
      <c r="I681" s="306">
        <f t="shared" si="147"/>
        <v>-36.258880125300493</v>
      </c>
      <c r="J681" s="307"/>
      <c r="K681" s="304"/>
      <c r="L681" s="227"/>
    </row>
    <row r="682" spans="1:12" s="524" customFormat="1" ht="12.75" customHeight="1" x14ac:dyDescent="0.2">
      <c r="A682" s="286" t="s">
        <v>51</v>
      </c>
      <c r="B682" s="280">
        <v>568</v>
      </c>
      <c r="C682" s="281">
        <v>528</v>
      </c>
      <c r="D682" s="281">
        <v>540</v>
      </c>
      <c r="E682" s="281">
        <v>127</v>
      </c>
      <c r="F682" s="281">
        <v>594</v>
      </c>
      <c r="G682" s="281">
        <v>584</v>
      </c>
      <c r="H682" s="282"/>
      <c r="I682" s="472">
        <f>SUM(B682:H682)</f>
        <v>2941</v>
      </c>
      <c r="J682" s="309" t="s">
        <v>56</v>
      </c>
      <c r="K682" s="310">
        <f>I669-I682</f>
        <v>46</v>
      </c>
      <c r="L682" s="285">
        <f>K682/I669</f>
        <v>1.5400066956812855E-2</v>
      </c>
    </row>
    <row r="683" spans="1:12" s="524" customFormat="1" ht="12.75" customHeight="1" x14ac:dyDescent="0.2">
      <c r="A683" s="286" t="s">
        <v>28</v>
      </c>
      <c r="B683" s="231"/>
      <c r="C683" s="289"/>
      <c r="D683" s="289"/>
      <c r="E683" s="289"/>
      <c r="F683" s="289"/>
      <c r="G683" s="289"/>
      <c r="H683" s="232"/>
      <c r="I683" s="473"/>
      <c r="J683" s="227" t="s">
        <v>57</v>
      </c>
      <c r="K683" s="524">
        <v>152.09</v>
      </c>
    </row>
    <row r="684" spans="1:12" s="524" customFormat="1" ht="12.75" customHeight="1" thickBot="1" x14ac:dyDescent="0.25">
      <c r="A684" s="287" t="s">
        <v>26</v>
      </c>
      <c r="B684" s="233">
        <f t="shared" ref="B684:H684" si="148">B683-B670</f>
        <v>0</v>
      </c>
      <c r="C684" s="234">
        <f t="shared" si="148"/>
        <v>0</v>
      </c>
      <c r="D684" s="234">
        <f t="shared" si="148"/>
        <v>0</v>
      </c>
      <c r="E684" s="234">
        <f t="shared" si="148"/>
        <v>0</v>
      </c>
      <c r="F684" s="234">
        <f t="shared" si="148"/>
        <v>0</v>
      </c>
      <c r="G684" s="234">
        <f t="shared" si="148"/>
        <v>0</v>
      </c>
      <c r="H684" s="240">
        <f t="shared" si="148"/>
        <v>0</v>
      </c>
      <c r="I684" s="471"/>
      <c r="J684" s="524" t="s">
        <v>26</v>
      </c>
      <c r="K684" s="524">
        <f>K683-K670</f>
        <v>-0.16999999999998749</v>
      </c>
    </row>
    <row r="686" spans="1:12" ht="13.5" thickBot="1" x14ac:dyDescent="0.25"/>
    <row r="687" spans="1:12" s="526" customFormat="1" ht="12.75" customHeight="1" thickBot="1" x14ac:dyDescent="0.25">
      <c r="A687" s="295" t="s">
        <v>184</v>
      </c>
      <c r="B687" s="539" t="s">
        <v>50</v>
      </c>
      <c r="C687" s="540"/>
      <c r="D687" s="540"/>
      <c r="E687" s="540"/>
      <c r="F687" s="540"/>
      <c r="G687" s="540"/>
      <c r="H687" s="541"/>
      <c r="I687" s="312" t="s">
        <v>0</v>
      </c>
    </row>
    <row r="688" spans="1:12" s="526" customFormat="1" ht="12.75" customHeight="1" x14ac:dyDescent="0.2">
      <c r="A688" s="226" t="s">
        <v>54</v>
      </c>
      <c r="B688" s="392">
        <v>1</v>
      </c>
      <c r="C688" s="393">
        <v>2</v>
      </c>
      <c r="D688" s="394">
        <v>3</v>
      </c>
      <c r="E688" s="393">
        <v>4</v>
      </c>
      <c r="F688" s="393">
        <v>5</v>
      </c>
      <c r="G688" s="394">
        <v>6</v>
      </c>
      <c r="H688" s="250">
        <v>7</v>
      </c>
      <c r="I688" s="299"/>
    </row>
    <row r="689" spans="1:12" s="526" customFormat="1" ht="12.75" customHeight="1" x14ac:dyDescent="0.2">
      <c r="A689" s="301" t="s">
        <v>3</v>
      </c>
      <c r="B689" s="253">
        <v>4425</v>
      </c>
      <c r="C689" s="254">
        <v>4425</v>
      </c>
      <c r="D689" s="254">
        <v>4425</v>
      </c>
      <c r="E689" s="254">
        <v>4425</v>
      </c>
      <c r="F689" s="254">
        <v>4425</v>
      </c>
      <c r="G689" s="254">
        <v>4425</v>
      </c>
      <c r="H689" s="364">
        <v>4425</v>
      </c>
      <c r="I689" s="302">
        <v>4425</v>
      </c>
      <c r="K689" s="300"/>
    </row>
    <row r="690" spans="1:12" s="526" customFormat="1" ht="12.75" customHeight="1" x14ac:dyDescent="0.2">
      <c r="A690" s="303" t="s">
        <v>6</v>
      </c>
      <c r="B690" s="258">
        <v>4845.3125</v>
      </c>
      <c r="C690" s="259">
        <v>4875.3125</v>
      </c>
      <c r="D690" s="259">
        <v>4988.666666666667</v>
      </c>
      <c r="E690" s="259">
        <v>5581.333333333333</v>
      </c>
      <c r="F690" s="341">
        <v>5145.7142857142853</v>
      </c>
      <c r="G690" s="341">
        <v>5024.0625</v>
      </c>
      <c r="H690" s="341"/>
      <c r="I690" s="342">
        <v>5025.3846153846152</v>
      </c>
      <c r="K690" s="300"/>
    </row>
    <row r="691" spans="1:12" s="526" customFormat="1" ht="12.75" customHeight="1" x14ac:dyDescent="0.2">
      <c r="A691" s="226" t="s">
        <v>7</v>
      </c>
      <c r="B691" s="262">
        <v>81.25</v>
      </c>
      <c r="C691" s="263">
        <v>71.875</v>
      </c>
      <c r="D691" s="263">
        <v>56.666666666666664</v>
      </c>
      <c r="E691" s="263">
        <v>93.333333333333329</v>
      </c>
      <c r="F691" s="343">
        <v>71.428571428571431</v>
      </c>
      <c r="G691" s="343">
        <v>71.875</v>
      </c>
      <c r="H691" s="343"/>
      <c r="I691" s="344">
        <v>65.680473372781066</v>
      </c>
      <c r="K691" s="300"/>
    </row>
    <row r="692" spans="1:12" s="526" customFormat="1" ht="12.75" customHeight="1" x14ac:dyDescent="0.2">
      <c r="A692" s="226" t="s">
        <v>8</v>
      </c>
      <c r="B692" s="266">
        <v>7.9142648166504653E-2</v>
      </c>
      <c r="C692" s="267">
        <v>8.3497802941966237E-2</v>
      </c>
      <c r="D692" s="267">
        <v>0.12616499881435198</v>
      </c>
      <c r="E692" s="267">
        <v>7.9813196250209231E-2</v>
      </c>
      <c r="F692" s="345">
        <v>8.7755392129956117E-2</v>
      </c>
      <c r="G692" s="345">
        <v>0.10019904577802101</v>
      </c>
      <c r="H692" s="345"/>
      <c r="I692" s="346">
        <v>0.10328292669955896</v>
      </c>
      <c r="K692" s="304"/>
      <c r="L692" s="305"/>
    </row>
    <row r="693" spans="1:12" s="526" customFormat="1" ht="12.75" customHeight="1" x14ac:dyDescent="0.2">
      <c r="A693" s="303" t="s">
        <v>1</v>
      </c>
      <c r="B693" s="270">
        <f t="shared" ref="B693:I693" si="149">B690/B689*100-100</f>
        <v>9.4985875706214813</v>
      </c>
      <c r="C693" s="271">
        <f t="shared" si="149"/>
        <v>10.176553672316373</v>
      </c>
      <c r="D693" s="271">
        <f t="shared" si="149"/>
        <v>12.738229755178907</v>
      </c>
      <c r="E693" s="271">
        <f t="shared" si="149"/>
        <v>26.131826741996235</v>
      </c>
      <c r="F693" s="271">
        <f t="shared" si="149"/>
        <v>16.287328490718323</v>
      </c>
      <c r="G693" s="271">
        <f t="shared" si="149"/>
        <v>13.538135593220346</v>
      </c>
      <c r="H693" s="271">
        <f t="shared" si="149"/>
        <v>-100</v>
      </c>
      <c r="I693" s="273">
        <f t="shared" si="149"/>
        <v>13.568013906996953</v>
      </c>
      <c r="J693" s="408"/>
      <c r="K693" s="304"/>
      <c r="L693" s="227"/>
    </row>
    <row r="694" spans="1:12" s="526" customFormat="1" ht="12.75" customHeight="1" thickBot="1" x14ac:dyDescent="0.25">
      <c r="A694" s="226" t="s">
        <v>27</v>
      </c>
      <c r="B694" s="275">
        <f t="shared" ref="B694:I694" si="150">B690-B677</f>
        <v>15.568910256410163</v>
      </c>
      <c r="C694" s="276">
        <f t="shared" si="150"/>
        <v>-144.17467948717967</v>
      </c>
      <c r="D694" s="276">
        <f t="shared" si="150"/>
        <v>-333.83333333333303</v>
      </c>
      <c r="E694" s="276">
        <f t="shared" si="150"/>
        <v>721.33333333333303</v>
      </c>
      <c r="F694" s="276">
        <f t="shared" si="150"/>
        <v>256.28571428571377</v>
      </c>
      <c r="G694" s="276">
        <f t="shared" si="150"/>
        <v>-155.65178571428532</v>
      </c>
      <c r="H694" s="276">
        <f t="shared" si="150"/>
        <v>0</v>
      </c>
      <c r="I694" s="306">
        <f t="shared" si="150"/>
        <v>6.6717440974862257</v>
      </c>
      <c r="J694" s="307"/>
      <c r="K694" s="304"/>
      <c r="L694" s="227"/>
    </row>
    <row r="695" spans="1:12" s="526" customFormat="1" ht="12.75" customHeight="1" x14ac:dyDescent="0.2">
      <c r="A695" s="286" t="s">
        <v>51</v>
      </c>
      <c r="B695" s="280">
        <v>565</v>
      </c>
      <c r="C695" s="281">
        <v>522</v>
      </c>
      <c r="D695" s="281">
        <v>539</v>
      </c>
      <c r="E695" s="281">
        <v>121</v>
      </c>
      <c r="F695" s="281">
        <v>592</v>
      </c>
      <c r="G695" s="281">
        <v>580</v>
      </c>
      <c r="H695" s="282"/>
      <c r="I695" s="472">
        <f>SUM(B695:H695)</f>
        <v>2919</v>
      </c>
      <c r="J695" s="309" t="s">
        <v>56</v>
      </c>
      <c r="K695" s="310">
        <f>I682-I695</f>
        <v>22</v>
      </c>
      <c r="L695" s="285">
        <f>K695/I682</f>
        <v>7.4804488269296157E-3</v>
      </c>
    </row>
    <row r="696" spans="1:12" s="526" customFormat="1" ht="12.75" customHeight="1" x14ac:dyDescent="0.2">
      <c r="A696" s="286" t="s">
        <v>28</v>
      </c>
      <c r="B696" s="231"/>
      <c r="C696" s="289"/>
      <c r="D696" s="289"/>
      <c r="E696" s="289"/>
      <c r="F696" s="289"/>
      <c r="G696" s="289"/>
      <c r="H696" s="232"/>
      <c r="I696" s="473"/>
      <c r="J696" s="227" t="s">
        <v>57</v>
      </c>
      <c r="K696" s="526">
        <v>149.91999999999999</v>
      </c>
    </row>
    <row r="697" spans="1:12" s="526" customFormat="1" ht="12.75" customHeight="1" thickBot="1" x14ac:dyDescent="0.25">
      <c r="A697" s="287" t="s">
        <v>26</v>
      </c>
      <c r="B697" s="233">
        <f t="shared" ref="B697:H697" si="151">B696-B683</f>
        <v>0</v>
      </c>
      <c r="C697" s="234">
        <f t="shared" si="151"/>
        <v>0</v>
      </c>
      <c r="D697" s="234">
        <f t="shared" si="151"/>
        <v>0</v>
      </c>
      <c r="E697" s="234">
        <f t="shared" si="151"/>
        <v>0</v>
      </c>
      <c r="F697" s="234">
        <f t="shared" si="151"/>
        <v>0</v>
      </c>
      <c r="G697" s="234">
        <f t="shared" si="151"/>
        <v>0</v>
      </c>
      <c r="H697" s="240">
        <f t="shared" si="151"/>
        <v>0</v>
      </c>
      <c r="I697" s="471"/>
      <c r="J697" s="526" t="s">
        <v>26</v>
      </c>
      <c r="K697" s="526">
        <f>K696-K683</f>
        <v>-2.1700000000000159</v>
      </c>
    </row>
    <row r="699" spans="1:12" ht="13.5" thickBot="1" x14ac:dyDescent="0.25"/>
    <row r="700" spans="1:12" s="528" customFormat="1" ht="12.75" customHeight="1" thickBot="1" x14ac:dyDescent="0.25">
      <c r="A700" s="295" t="s">
        <v>186</v>
      </c>
      <c r="B700" s="539" t="s">
        <v>50</v>
      </c>
      <c r="C700" s="540"/>
      <c r="D700" s="540"/>
      <c r="E700" s="540"/>
      <c r="F700" s="540"/>
      <c r="G700" s="540"/>
      <c r="H700" s="541"/>
      <c r="I700" s="312" t="s">
        <v>0</v>
      </c>
    </row>
    <row r="701" spans="1:12" s="528" customFormat="1" ht="12.75" customHeight="1" x14ac:dyDescent="0.2">
      <c r="A701" s="226" t="s">
        <v>54</v>
      </c>
      <c r="B701" s="392">
        <v>1</v>
      </c>
      <c r="C701" s="393">
        <v>2</v>
      </c>
      <c r="D701" s="394">
        <v>3</v>
      </c>
      <c r="E701" s="393">
        <v>4</v>
      </c>
      <c r="F701" s="393">
        <v>5</v>
      </c>
      <c r="G701" s="394">
        <v>6</v>
      </c>
      <c r="H701" s="250">
        <v>7</v>
      </c>
      <c r="I701" s="299"/>
    </row>
    <row r="702" spans="1:12" s="528" customFormat="1" ht="12.75" customHeight="1" x14ac:dyDescent="0.2">
      <c r="A702" s="301" t="s">
        <v>3</v>
      </c>
      <c r="B702" s="253">
        <v>4465</v>
      </c>
      <c r="C702" s="254">
        <v>4465</v>
      </c>
      <c r="D702" s="254">
        <v>4465</v>
      </c>
      <c r="E702" s="254">
        <v>4465</v>
      </c>
      <c r="F702" s="254">
        <v>4465</v>
      </c>
      <c r="G702" s="254">
        <v>4465</v>
      </c>
      <c r="H702" s="364">
        <v>4465</v>
      </c>
      <c r="I702" s="302">
        <v>4465</v>
      </c>
      <c r="K702" s="300"/>
    </row>
    <row r="703" spans="1:12" s="528" customFormat="1" ht="12.75" customHeight="1" x14ac:dyDescent="0.2">
      <c r="A703" s="303" t="s">
        <v>6</v>
      </c>
      <c r="B703" s="258">
        <v>4905</v>
      </c>
      <c r="C703" s="259">
        <v>5476.363636363636</v>
      </c>
      <c r="D703" s="259">
        <v>5494.7619047619046</v>
      </c>
      <c r="E703" s="259">
        <v>4470</v>
      </c>
      <c r="F703" s="341">
        <v>5098.666666666667</v>
      </c>
      <c r="G703" s="341">
        <v>5518.260869565217</v>
      </c>
      <c r="H703" s="341"/>
      <c r="I703" s="342">
        <v>5197.5912408759123</v>
      </c>
      <c r="K703" s="300"/>
    </row>
    <row r="704" spans="1:12" s="528" customFormat="1" ht="12.75" customHeight="1" x14ac:dyDescent="0.2">
      <c r="A704" s="226" t="s">
        <v>7</v>
      </c>
      <c r="B704" s="262">
        <v>80</v>
      </c>
      <c r="C704" s="263">
        <v>86.36363636363636</v>
      </c>
      <c r="D704" s="263">
        <v>61.904761904761905</v>
      </c>
      <c r="E704" s="263">
        <v>81.818181818181813</v>
      </c>
      <c r="F704" s="343">
        <v>83.333333333333329</v>
      </c>
      <c r="G704" s="343">
        <v>69.565217391304344</v>
      </c>
      <c r="H704" s="343"/>
      <c r="I704" s="344">
        <v>62.043795620437955</v>
      </c>
      <c r="K704" s="300"/>
    </row>
    <row r="705" spans="1:12" s="528" customFormat="1" ht="12.75" customHeight="1" x14ac:dyDescent="0.2">
      <c r="A705" s="226" t="s">
        <v>8</v>
      </c>
      <c r="B705" s="266">
        <v>8.2650987071353432E-2</v>
      </c>
      <c r="C705" s="267">
        <v>6.9543028106419394E-2</v>
      </c>
      <c r="D705" s="267">
        <v>0.10959083986293361</v>
      </c>
      <c r="E705" s="267">
        <v>7.5996813205651131E-2</v>
      </c>
      <c r="F705" s="345">
        <v>7.9251503732249221E-2</v>
      </c>
      <c r="G705" s="345">
        <v>8.5351200319514306E-2</v>
      </c>
      <c r="H705" s="345"/>
      <c r="I705" s="346">
        <v>0.10604551639744766</v>
      </c>
      <c r="K705" s="304"/>
      <c r="L705" s="305"/>
    </row>
    <row r="706" spans="1:12" s="528" customFormat="1" ht="12.75" customHeight="1" x14ac:dyDescent="0.2">
      <c r="A706" s="303" t="s">
        <v>1</v>
      </c>
      <c r="B706" s="270">
        <f t="shared" ref="B706:I706" si="152">B703/B702*100-100</f>
        <v>9.8544232922732391</v>
      </c>
      <c r="C706" s="271">
        <f t="shared" si="152"/>
        <v>22.650921307136301</v>
      </c>
      <c r="D706" s="271">
        <f t="shared" si="152"/>
        <v>23.062976590412191</v>
      </c>
      <c r="E706" s="271">
        <f t="shared" si="152"/>
        <v>0.1119820828667315</v>
      </c>
      <c r="F706" s="271">
        <f t="shared" si="152"/>
        <v>14.191862635311693</v>
      </c>
      <c r="G706" s="271">
        <f t="shared" si="152"/>
        <v>23.589269195189615</v>
      </c>
      <c r="H706" s="271">
        <f t="shared" si="152"/>
        <v>-100</v>
      </c>
      <c r="I706" s="273">
        <f t="shared" si="152"/>
        <v>16.407418608643056</v>
      </c>
      <c r="J706" s="408"/>
      <c r="K706" s="304"/>
      <c r="L706" s="227"/>
    </row>
    <row r="707" spans="1:12" s="528" customFormat="1" ht="12.75" customHeight="1" thickBot="1" x14ac:dyDescent="0.25">
      <c r="A707" s="226" t="s">
        <v>27</v>
      </c>
      <c r="B707" s="275">
        <f t="shared" ref="B707:I707" si="153">B703-B690</f>
        <v>59.6875</v>
      </c>
      <c r="C707" s="276">
        <f t="shared" si="153"/>
        <v>601.05113636363603</v>
      </c>
      <c r="D707" s="276">
        <f t="shared" si="153"/>
        <v>506.09523809523762</v>
      </c>
      <c r="E707" s="276">
        <f t="shared" si="153"/>
        <v>-1111.333333333333</v>
      </c>
      <c r="F707" s="276">
        <f t="shared" si="153"/>
        <v>-47.047619047618355</v>
      </c>
      <c r="G707" s="276">
        <f t="shared" si="153"/>
        <v>494.19836956521704</v>
      </c>
      <c r="H707" s="276">
        <f t="shared" si="153"/>
        <v>0</v>
      </c>
      <c r="I707" s="306">
        <f t="shared" si="153"/>
        <v>172.20662549129702</v>
      </c>
      <c r="J707" s="307"/>
      <c r="K707" s="304"/>
      <c r="L707" s="227"/>
    </row>
    <row r="708" spans="1:12" s="528" customFormat="1" ht="12.75" customHeight="1" x14ac:dyDescent="0.2">
      <c r="A708" s="286" t="s">
        <v>51</v>
      </c>
      <c r="B708" s="280">
        <v>563</v>
      </c>
      <c r="C708" s="281">
        <v>519</v>
      </c>
      <c r="D708" s="281">
        <v>537</v>
      </c>
      <c r="E708" s="281">
        <v>111</v>
      </c>
      <c r="F708" s="281">
        <v>591</v>
      </c>
      <c r="G708" s="281">
        <v>576</v>
      </c>
      <c r="H708" s="282"/>
      <c r="I708" s="472">
        <f>SUM(B708:H708)</f>
        <v>2897</v>
      </c>
      <c r="J708" s="309" t="s">
        <v>56</v>
      </c>
      <c r="K708" s="310">
        <f>I695-I708</f>
        <v>22</v>
      </c>
      <c r="L708" s="285">
        <f>K708/I695</f>
        <v>7.5368276807125725E-3</v>
      </c>
    </row>
    <row r="709" spans="1:12" s="528" customFormat="1" ht="12.75" customHeight="1" x14ac:dyDescent="0.2">
      <c r="A709" s="286" t="s">
        <v>28</v>
      </c>
      <c r="B709" s="231"/>
      <c r="C709" s="289"/>
      <c r="D709" s="289"/>
      <c r="E709" s="289"/>
      <c r="F709" s="289"/>
      <c r="G709" s="289"/>
      <c r="H709" s="232"/>
      <c r="I709" s="473"/>
      <c r="J709" s="227" t="s">
        <v>57</v>
      </c>
    </row>
    <row r="710" spans="1:12" s="528" customFormat="1" ht="12.75" customHeight="1" thickBot="1" x14ac:dyDescent="0.25">
      <c r="A710" s="287" t="s">
        <v>26</v>
      </c>
      <c r="B710" s="233">
        <f t="shared" ref="B710:H710" si="154">B709-B696</f>
        <v>0</v>
      </c>
      <c r="C710" s="234">
        <f t="shared" si="154"/>
        <v>0</v>
      </c>
      <c r="D710" s="234">
        <f t="shared" si="154"/>
        <v>0</v>
      </c>
      <c r="E710" s="234">
        <f t="shared" si="154"/>
        <v>0</v>
      </c>
      <c r="F710" s="234">
        <f t="shared" si="154"/>
        <v>0</v>
      </c>
      <c r="G710" s="234">
        <f t="shared" si="154"/>
        <v>0</v>
      </c>
      <c r="H710" s="240">
        <f t="shared" si="154"/>
        <v>0</v>
      </c>
      <c r="I710" s="471"/>
      <c r="J710" s="528" t="s">
        <v>26</v>
      </c>
      <c r="K710" s="528">
        <f>K709-K696</f>
        <v>-149.91999999999999</v>
      </c>
    </row>
    <row r="712" spans="1:12" x14ac:dyDescent="0.2">
      <c r="A712" s="530"/>
      <c r="B712" s="530"/>
      <c r="C712" s="530"/>
      <c r="D712" s="530"/>
      <c r="E712" s="530"/>
      <c r="F712" s="530"/>
      <c r="G712" s="530"/>
      <c r="H712" s="530"/>
      <c r="I712" s="530"/>
      <c r="J712" s="530"/>
      <c r="K712" s="530"/>
      <c r="L712" s="530"/>
    </row>
    <row r="713" spans="1:12" ht="13.5" thickBot="1" x14ac:dyDescent="0.25">
      <c r="A713" s="530"/>
      <c r="B713" s="530"/>
      <c r="C713" s="530"/>
      <c r="D713" s="530"/>
      <c r="E713" s="530"/>
      <c r="F713" s="530"/>
      <c r="G713" s="530"/>
      <c r="H713" s="530"/>
      <c r="I713" s="530"/>
      <c r="J713" s="530"/>
      <c r="K713" s="530"/>
      <c r="L713" s="530"/>
    </row>
    <row r="714" spans="1:12" ht="13.5" thickBot="1" x14ac:dyDescent="0.25">
      <c r="A714" s="295" t="s">
        <v>188</v>
      </c>
      <c r="B714" s="539" t="s">
        <v>50</v>
      </c>
      <c r="C714" s="540"/>
      <c r="D714" s="540"/>
      <c r="E714" s="540"/>
      <c r="F714" s="540"/>
      <c r="G714" s="540"/>
      <c r="H714" s="541"/>
      <c r="I714" s="312" t="s">
        <v>0</v>
      </c>
      <c r="J714" s="530"/>
      <c r="K714" s="530"/>
      <c r="L714" s="530"/>
    </row>
    <row r="715" spans="1:12" x14ac:dyDescent="0.2">
      <c r="A715" s="226" t="s">
        <v>54</v>
      </c>
      <c r="B715" s="392">
        <v>1</v>
      </c>
      <c r="C715" s="393">
        <v>2</v>
      </c>
      <c r="D715" s="394">
        <v>3</v>
      </c>
      <c r="E715" s="393">
        <v>4</v>
      </c>
      <c r="F715" s="393">
        <v>5</v>
      </c>
      <c r="G715" s="394">
        <v>6</v>
      </c>
      <c r="H715" s="250">
        <v>7</v>
      </c>
      <c r="I715" s="299"/>
      <c r="J715" s="530"/>
      <c r="K715" s="530"/>
      <c r="L715" s="530"/>
    </row>
    <row r="716" spans="1:12" x14ac:dyDescent="0.2">
      <c r="A716" s="301" t="s">
        <v>3</v>
      </c>
      <c r="B716" s="253">
        <v>4505</v>
      </c>
      <c r="C716" s="254">
        <v>4505</v>
      </c>
      <c r="D716" s="254">
        <v>4505</v>
      </c>
      <c r="E716" s="254">
        <v>4505</v>
      </c>
      <c r="F716" s="254">
        <v>4505</v>
      </c>
      <c r="G716" s="254">
        <v>4505</v>
      </c>
      <c r="H716" s="364">
        <v>4505</v>
      </c>
      <c r="I716" s="364">
        <v>4505</v>
      </c>
      <c r="J716" s="530"/>
      <c r="K716" s="300"/>
      <c r="L716" s="530"/>
    </row>
    <row r="717" spans="1:12" x14ac:dyDescent="0.2">
      <c r="A717" s="303" t="s">
        <v>6</v>
      </c>
      <c r="B717" s="258">
        <v>5044.242424242424</v>
      </c>
      <c r="C717" s="259">
        <v>5384.666666666667</v>
      </c>
      <c r="D717" s="259">
        <v>5395.7692307692305</v>
      </c>
      <c r="E717" s="259">
        <v>4699.375</v>
      </c>
      <c r="F717" s="341">
        <v>5135.833333333333</v>
      </c>
      <c r="G717" s="341">
        <v>5474.848484848485</v>
      </c>
      <c r="H717" s="341"/>
      <c r="I717" s="342">
        <v>5224.3678160919544</v>
      </c>
      <c r="J717" s="530"/>
      <c r="K717" s="300"/>
      <c r="L717" s="530"/>
    </row>
    <row r="718" spans="1:12" x14ac:dyDescent="0.2">
      <c r="A718" s="226" t="s">
        <v>7</v>
      </c>
      <c r="B718" s="262">
        <v>66.666666666666671</v>
      </c>
      <c r="C718" s="263">
        <v>83.333333333333329</v>
      </c>
      <c r="D718" s="263">
        <v>57.692307692307693</v>
      </c>
      <c r="E718" s="263">
        <v>87.5</v>
      </c>
      <c r="F718" s="343">
        <v>80.555555555555557</v>
      </c>
      <c r="G718" s="343">
        <v>63.636363636363633</v>
      </c>
      <c r="H718" s="343"/>
      <c r="I718" s="344">
        <v>63.793103448275865</v>
      </c>
      <c r="J718" s="530"/>
      <c r="K718" s="300"/>
      <c r="L718" s="530"/>
    </row>
    <row r="719" spans="1:12" x14ac:dyDescent="0.2">
      <c r="A719" s="226" t="s">
        <v>8</v>
      </c>
      <c r="B719" s="266">
        <v>9.1190507022510678E-2</v>
      </c>
      <c r="C719" s="267">
        <v>7.8754272978751816E-2</v>
      </c>
      <c r="D719" s="267">
        <v>0.10834992642846283</v>
      </c>
      <c r="E719" s="267">
        <v>7.5002310538965847E-2</v>
      </c>
      <c r="F719" s="345">
        <v>9.7299324122628622E-2</v>
      </c>
      <c r="G719" s="345">
        <v>8.3703683289525932E-2</v>
      </c>
      <c r="H719" s="345"/>
      <c r="I719" s="346">
        <v>0.10109721507737227</v>
      </c>
      <c r="J719" s="530"/>
      <c r="K719" s="304"/>
      <c r="L719" s="305"/>
    </row>
    <row r="720" spans="1:12" x14ac:dyDescent="0.2">
      <c r="A720" s="303" t="s">
        <v>1</v>
      </c>
      <c r="B720" s="270">
        <f t="shared" ref="B720:I720" si="155">B717/B716*100-100</f>
        <v>11.969865133017194</v>
      </c>
      <c r="C720" s="271">
        <f t="shared" si="155"/>
        <v>19.526452090270084</v>
      </c>
      <c r="D720" s="271">
        <f t="shared" si="155"/>
        <v>19.772901903867492</v>
      </c>
      <c r="E720" s="271">
        <f t="shared" si="155"/>
        <v>4.3146503884572667</v>
      </c>
      <c r="F720" s="271">
        <f t="shared" si="155"/>
        <v>14.002959674435814</v>
      </c>
      <c r="G720" s="271">
        <f t="shared" si="155"/>
        <v>21.52826825412842</v>
      </c>
      <c r="H720" s="271">
        <f t="shared" si="155"/>
        <v>-100</v>
      </c>
      <c r="I720" s="273">
        <f t="shared" si="155"/>
        <v>15.968209014249823</v>
      </c>
      <c r="J720" s="408"/>
      <c r="K720" s="304"/>
      <c r="L720" s="227"/>
    </row>
    <row r="721" spans="1:12" ht="13.5" thickBot="1" x14ac:dyDescent="0.25">
      <c r="A721" s="226" t="s">
        <v>27</v>
      </c>
      <c r="B721" s="275">
        <f t="shared" ref="B721:I721" si="156">B717-B704</f>
        <v>4964.242424242424</v>
      </c>
      <c r="C721" s="276">
        <f t="shared" si="156"/>
        <v>5298.3030303030309</v>
      </c>
      <c r="D721" s="276">
        <f t="shared" si="156"/>
        <v>5333.864468864469</v>
      </c>
      <c r="E721" s="276">
        <f t="shared" si="156"/>
        <v>4617.556818181818</v>
      </c>
      <c r="F721" s="276">
        <f t="shared" si="156"/>
        <v>5052.5</v>
      </c>
      <c r="G721" s="276">
        <f t="shared" si="156"/>
        <v>5405.283267457181</v>
      </c>
      <c r="H721" s="276">
        <f t="shared" si="156"/>
        <v>0</v>
      </c>
      <c r="I721" s="306">
        <f t="shared" si="156"/>
        <v>5162.3240204715166</v>
      </c>
      <c r="J721" s="307"/>
      <c r="K721" s="304"/>
      <c r="L721" s="227"/>
    </row>
    <row r="722" spans="1:12" x14ac:dyDescent="0.2">
      <c r="A722" s="286" t="s">
        <v>51</v>
      </c>
      <c r="B722" s="280">
        <v>563</v>
      </c>
      <c r="C722" s="281">
        <v>519</v>
      </c>
      <c r="D722" s="281">
        <v>537</v>
      </c>
      <c r="E722" s="281">
        <v>111</v>
      </c>
      <c r="F722" s="281">
        <v>591</v>
      </c>
      <c r="G722" s="281">
        <v>576</v>
      </c>
      <c r="H722" s="282"/>
      <c r="I722" s="472">
        <f>SUM(B722:H722)</f>
        <v>2897</v>
      </c>
      <c r="J722" s="309" t="s">
        <v>56</v>
      </c>
      <c r="K722" s="310">
        <f>I709-I722</f>
        <v>-2897</v>
      </c>
      <c r="L722" s="285" t="e">
        <f>K722/I709</f>
        <v>#DIV/0!</v>
      </c>
    </row>
    <row r="723" spans="1:12" x14ac:dyDescent="0.2">
      <c r="A723" s="286" t="s">
        <v>28</v>
      </c>
      <c r="B723" s="231"/>
      <c r="C723" s="289"/>
      <c r="D723" s="289"/>
      <c r="E723" s="289"/>
      <c r="F723" s="289"/>
      <c r="G723" s="289"/>
      <c r="H723" s="232"/>
      <c r="I723" s="473"/>
      <c r="J723" s="227" t="s">
        <v>57</v>
      </c>
      <c r="K723" s="530"/>
      <c r="L723" s="530"/>
    </row>
    <row r="724" spans="1:12" ht="13.5" thickBot="1" x14ac:dyDescent="0.25">
      <c r="A724" s="287" t="s">
        <v>26</v>
      </c>
      <c r="B724" s="233">
        <f t="shared" ref="B724:H724" si="157">B723-B710</f>
        <v>0</v>
      </c>
      <c r="C724" s="234">
        <f t="shared" si="157"/>
        <v>0</v>
      </c>
      <c r="D724" s="234">
        <f t="shared" si="157"/>
        <v>0</v>
      </c>
      <c r="E724" s="234">
        <f t="shared" si="157"/>
        <v>0</v>
      </c>
      <c r="F724" s="234">
        <f t="shared" si="157"/>
        <v>0</v>
      </c>
      <c r="G724" s="234">
        <f t="shared" si="157"/>
        <v>0</v>
      </c>
      <c r="H724" s="240">
        <f t="shared" si="157"/>
        <v>0</v>
      </c>
      <c r="I724" s="471"/>
      <c r="J724" s="530" t="s">
        <v>26</v>
      </c>
      <c r="K724" s="530">
        <f>K723-K710</f>
        <v>149.91999999999999</v>
      </c>
      <c r="L724" s="530"/>
    </row>
  </sheetData>
  <mergeCells count="91">
    <mergeCell ref="B714:H714"/>
    <mergeCell ref="B609:H609"/>
    <mergeCell ref="B596:H596"/>
    <mergeCell ref="B583:H583"/>
    <mergeCell ref="B570:H570"/>
    <mergeCell ref="B635:H635"/>
    <mergeCell ref="B622:H622"/>
    <mergeCell ref="A337:A338"/>
    <mergeCell ref="F337:F338"/>
    <mergeCell ref="G337:G338"/>
    <mergeCell ref="B505:H505"/>
    <mergeCell ref="B479:H479"/>
    <mergeCell ref="A333:A334"/>
    <mergeCell ref="F333:F334"/>
    <mergeCell ref="G333:G334"/>
    <mergeCell ref="H333:H334"/>
    <mergeCell ref="B492:H492"/>
    <mergeCell ref="B440:H440"/>
    <mergeCell ref="B427:H427"/>
    <mergeCell ref="B414:H414"/>
    <mergeCell ref="H337:H338"/>
    <mergeCell ref="A335:A336"/>
    <mergeCell ref="B400:H400"/>
    <mergeCell ref="B386:H386"/>
    <mergeCell ref="B357:H357"/>
    <mergeCell ref="G335:G336"/>
    <mergeCell ref="H335:H336"/>
    <mergeCell ref="F335:F336"/>
    <mergeCell ref="A329:A330"/>
    <mergeCell ref="A331:A332"/>
    <mergeCell ref="F331:F332"/>
    <mergeCell ref="G331:G332"/>
    <mergeCell ref="H331:H332"/>
    <mergeCell ref="B169:I169"/>
    <mergeCell ref="B466:H466"/>
    <mergeCell ref="B453:H453"/>
    <mergeCell ref="M297:U299"/>
    <mergeCell ref="M300:U301"/>
    <mergeCell ref="B282:G282"/>
    <mergeCell ref="B297:H297"/>
    <mergeCell ref="B311:H311"/>
    <mergeCell ref="A325:J325"/>
    <mergeCell ref="A327:A328"/>
    <mergeCell ref="F327:F328"/>
    <mergeCell ref="G327:G328"/>
    <mergeCell ref="H327:H328"/>
    <mergeCell ref="I327:I328"/>
    <mergeCell ref="J327:J328"/>
    <mergeCell ref="I333:I334"/>
    <mergeCell ref="B211:I211"/>
    <mergeCell ref="B197:I197"/>
    <mergeCell ref="B183:I183"/>
    <mergeCell ref="B268:G268"/>
    <mergeCell ref="B254:G254"/>
    <mergeCell ref="B240:G240"/>
    <mergeCell ref="B226:G226"/>
    <mergeCell ref="M154:N154"/>
    <mergeCell ref="B154:H154"/>
    <mergeCell ref="B83:H83"/>
    <mergeCell ref="B9:G9"/>
    <mergeCell ref="B23:G23"/>
    <mergeCell ref="B38:G38"/>
    <mergeCell ref="B54:H54"/>
    <mergeCell ref="B69:H69"/>
    <mergeCell ref="B98:H98"/>
    <mergeCell ref="B126:H126"/>
    <mergeCell ref="B112:H112"/>
    <mergeCell ref="B140:H140"/>
    <mergeCell ref="B544:H544"/>
    <mergeCell ref="B531:H531"/>
    <mergeCell ref="J329:J330"/>
    <mergeCell ref="I329:I330"/>
    <mergeCell ref="F329:F330"/>
    <mergeCell ref="G329:G330"/>
    <mergeCell ref="H329:H330"/>
    <mergeCell ref="B700:H700"/>
    <mergeCell ref="B687:H687"/>
    <mergeCell ref="B674:H674"/>
    <mergeCell ref="J331:J332"/>
    <mergeCell ref="J333:J334"/>
    <mergeCell ref="I331:I332"/>
    <mergeCell ref="J335:J336"/>
    <mergeCell ref="J337:J338"/>
    <mergeCell ref="I335:I336"/>
    <mergeCell ref="I337:I338"/>
    <mergeCell ref="B518:H518"/>
    <mergeCell ref="B372:H372"/>
    <mergeCell ref="B343:H343"/>
    <mergeCell ref="B661:H661"/>
    <mergeCell ref="B648:H648"/>
    <mergeCell ref="B557:H55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R814"/>
  <sheetViews>
    <sheetView showGridLines="0" tabSelected="1" topLeftCell="A786" zoomScale="73" zoomScaleNormal="73" workbookViewId="0">
      <selection activeCell="H817" sqref="H817"/>
    </sheetView>
  </sheetViews>
  <sheetFormatPr baseColWidth="10" defaultColWidth="11.42578125" defaultRowHeight="12.75" x14ac:dyDescent="0.2"/>
  <cols>
    <col min="1" max="1" width="15.140625" style="288" customWidth="1"/>
    <col min="2" max="6" width="11" style="288" customWidth="1"/>
    <col min="7" max="7" width="11.42578125" style="288" bestFit="1" customWidth="1"/>
    <col min="8" max="8" width="11.140625" style="288" customWidth="1"/>
    <col min="9" max="9" width="10.5703125" style="288" customWidth="1"/>
    <col min="10" max="16384" width="11.42578125" style="288"/>
  </cols>
  <sheetData>
    <row r="1" spans="1:7" x14ac:dyDescent="0.2">
      <c r="A1" s="288" t="s">
        <v>58</v>
      </c>
    </row>
    <row r="2" spans="1:7" x14ac:dyDescent="0.2">
      <c r="A2" s="288" t="s">
        <v>59</v>
      </c>
      <c r="B2" s="241">
        <v>39.9</v>
      </c>
    </row>
    <row r="3" spans="1:7" x14ac:dyDescent="0.2">
      <c r="A3" s="288" t="s">
        <v>7</v>
      </c>
      <c r="B3" s="288">
        <v>91</v>
      </c>
    </row>
    <row r="4" spans="1:7" x14ac:dyDescent="0.2">
      <c r="A4" s="288" t="s">
        <v>60</v>
      </c>
      <c r="B4" s="288">
        <v>3373</v>
      </c>
    </row>
    <row r="6" spans="1:7" x14ac:dyDescent="0.2">
      <c r="A6" s="246" t="s">
        <v>61</v>
      </c>
      <c r="B6" s="241">
        <v>39.9</v>
      </c>
      <c r="C6" s="241">
        <v>39.9</v>
      </c>
      <c r="D6" s="241">
        <v>39.9</v>
      </c>
      <c r="E6" s="241">
        <v>39.9</v>
      </c>
      <c r="F6" s="241">
        <v>39.9</v>
      </c>
    </row>
    <row r="7" spans="1:7" x14ac:dyDescent="0.2">
      <c r="A7" s="246" t="s">
        <v>62</v>
      </c>
      <c r="B7" s="241">
        <v>30</v>
      </c>
      <c r="C7" s="241">
        <v>30</v>
      </c>
      <c r="D7" s="241">
        <v>30</v>
      </c>
      <c r="E7" s="241">
        <v>30</v>
      </c>
      <c r="F7" s="241">
        <v>30</v>
      </c>
    </row>
    <row r="8" spans="1:7" ht="13.5" thickBot="1" x14ac:dyDescent="0.25">
      <c r="A8" s="246"/>
    </row>
    <row r="9" spans="1:7" ht="13.5" thickBot="1" x14ac:dyDescent="0.25">
      <c r="A9" s="295" t="s">
        <v>49</v>
      </c>
      <c r="B9" s="539" t="s">
        <v>53</v>
      </c>
      <c r="C9" s="540"/>
      <c r="D9" s="540"/>
      <c r="E9" s="540"/>
      <c r="F9" s="541"/>
      <c r="G9" s="313" t="s">
        <v>0</v>
      </c>
    </row>
    <row r="10" spans="1:7" x14ac:dyDescent="0.2">
      <c r="A10" s="226" t="s">
        <v>2</v>
      </c>
      <c r="B10" s="315">
        <v>1</v>
      </c>
      <c r="C10" s="238">
        <v>2</v>
      </c>
      <c r="D10" s="238">
        <v>3</v>
      </c>
      <c r="E10" s="238">
        <v>4</v>
      </c>
      <c r="F10" s="238">
        <v>5</v>
      </c>
      <c r="G10" s="237"/>
    </row>
    <row r="11" spans="1:7" x14ac:dyDescent="0.2">
      <c r="A11" s="301" t="s">
        <v>3</v>
      </c>
      <c r="B11" s="316">
        <v>140</v>
      </c>
      <c r="C11" s="317">
        <v>140</v>
      </c>
      <c r="D11" s="318">
        <v>140</v>
      </c>
      <c r="E11" s="318">
        <v>140</v>
      </c>
      <c r="F11" s="318">
        <v>140</v>
      </c>
      <c r="G11" s="319">
        <v>140</v>
      </c>
    </row>
    <row r="12" spans="1:7" x14ac:dyDescent="0.2">
      <c r="A12" s="303" t="s">
        <v>6</v>
      </c>
      <c r="B12" s="320">
        <v>183.18181818181819</v>
      </c>
      <c r="C12" s="321">
        <v>184.51612903225808</v>
      </c>
      <c r="D12" s="321">
        <v>192.91176470588235</v>
      </c>
      <c r="E12" s="321">
        <v>191.67692307692309</v>
      </c>
      <c r="F12" s="321">
        <v>192.1846153846154</v>
      </c>
      <c r="G12" s="261">
        <v>188.95398773006136</v>
      </c>
    </row>
    <row r="13" spans="1:7" x14ac:dyDescent="0.2">
      <c r="A13" s="226" t="s">
        <v>7</v>
      </c>
      <c r="B13" s="322">
        <v>62.121212121212125</v>
      </c>
      <c r="C13" s="323">
        <v>58.064516129032256</v>
      </c>
      <c r="D13" s="324">
        <v>69.117647058823536</v>
      </c>
      <c r="E13" s="324">
        <v>60</v>
      </c>
      <c r="F13" s="324">
        <v>64.615384615384613</v>
      </c>
      <c r="G13" s="325">
        <v>62.269938650306749</v>
      </c>
    </row>
    <row r="14" spans="1:7" x14ac:dyDescent="0.2">
      <c r="A14" s="226" t="s">
        <v>8</v>
      </c>
      <c r="B14" s="266">
        <v>0.11802444620465025</v>
      </c>
      <c r="C14" s="267">
        <v>0.11976889820590367</v>
      </c>
      <c r="D14" s="326">
        <v>9.625345045243397E-2</v>
      </c>
      <c r="E14" s="326">
        <v>0.10492695824371388</v>
      </c>
      <c r="F14" s="326">
        <v>0.10698319414218035</v>
      </c>
      <c r="G14" s="327">
        <v>0.11122483527860158</v>
      </c>
    </row>
    <row r="15" spans="1:7" x14ac:dyDescent="0.2">
      <c r="A15" s="303" t="s">
        <v>1</v>
      </c>
      <c r="B15" s="270">
        <f t="shared" ref="B15:G15" si="0">B12/B11*100-100</f>
        <v>30.844155844155864</v>
      </c>
      <c r="C15" s="271">
        <f t="shared" si="0"/>
        <v>31.79723502304148</v>
      </c>
      <c r="D15" s="271">
        <f t="shared" si="0"/>
        <v>37.794117647058812</v>
      </c>
      <c r="E15" s="271">
        <f t="shared" si="0"/>
        <v>36.912087912087912</v>
      </c>
      <c r="F15" s="271">
        <f t="shared" ref="F15" si="1">F12/F11*100-100</f>
        <v>37.274725274725284</v>
      </c>
      <c r="G15" s="273">
        <f t="shared" si="0"/>
        <v>34.967134092900977</v>
      </c>
    </row>
    <row r="16" spans="1:7" ht="13.5" thickBot="1" x14ac:dyDescent="0.25">
      <c r="A16" s="226" t="s">
        <v>27</v>
      </c>
      <c r="B16" s="275">
        <f>B12-B6</f>
        <v>143.28181818181818</v>
      </c>
      <c r="C16" s="276">
        <f t="shared" ref="C16:G16" si="2">C12-C6</f>
        <v>144.61612903225807</v>
      </c>
      <c r="D16" s="276">
        <f t="shared" si="2"/>
        <v>153.01176470588234</v>
      </c>
      <c r="E16" s="276">
        <f t="shared" si="2"/>
        <v>151.77692307692308</v>
      </c>
      <c r="F16" s="276">
        <f t="shared" ref="F16" si="3">F12-F6</f>
        <v>152.28461538461539</v>
      </c>
      <c r="G16" s="278">
        <f t="shared" si="2"/>
        <v>188.95398773006136</v>
      </c>
    </row>
    <row r="17" spans="1:10" x14ac:dyDescent="0.2">
      <c r="A17" s="308" t="s">
        <v>52</v>
      </c>
      <c r="B17" s="280">
        <v>662</v>
      </c>
      <c r="C17" s="281">
        <v>666</v>
      </c>
      <c r="D17" s="281">
        <v>669</v>
      </c>
      <c r="E17" s="281">
        <v>665</v>
      </c>
      <c r="F17" s="328">
        <v>668</v>
      </c>
      <c r="G17" s="329">
        <f>SUM(B17:F17)</f>
        <v>3330</v>
      </c>
      <c r="H17" s="288" t="s">
        <v>56</v>
      </c>
      <c r="I17" s="330">
        <f>B4-G17</f>
        <v>43</v>
      </c>
      <c r="J17" s="331">
        <f>I17/B4</f>
        <v>1.2748295286095465E-2</v>
      </c>
    </row>
    <row r="18" spans="1:10" x14ac:dyDescent="0.2">
      <c r="A18" s="308" t="s">
        <v>28</v>
      </c>
      <c r="B18" s="231">
        <v>65</v>
      </c>
      <c r="C18" s="289">
        <v>65</v>
      </c>
      <c r="D18" s="289">
        <v>65</v>
      </c>
      <c r="E18" s="289">
        <v>65</v>
      </c>
      <c r="F18" s="289">
        <v>65</v>
      </c>
      <c r="G18" s="235"/>
      <c r="H18" s="288" t="s">
        <v>57</v>
      </c>
      <c r="I18" s="288">
        <v>29.98</v>
      </c>
    </row>
    <row r="19" spans="1:10" ht="13.5" thickBot="1" x14ac:dyDescent="0.25">
      <c r="A19" s="311" t="s">
        <v>26</v>
      </c>
      <c r="B19" s="229">
        <f>B18-B7</f>
        <v>35</v>
      </c>
      <c r="C19" s="230">
        <f>C18-C7</f>
        <v>35</v>
      </c>
      <c r="D19" s="230">
        <f>D18-D7</f>
        <v>35</v>
      </c>
      <c r="E19" s="230">
        <f>E18-E7</f>
        <v>35</v>
      </c>
      <c r="F19" s="230">
        <f>F18-F7</f>
        <v>35</v>
      </c>
      <c r="G19" s="236"/>
      <c r="H19" s="288" t="s">
        <v>26</v>
      </c>
    </row>
    <row r="21" spans="1:10" ht="13.5" thickBot="1" x14ac:dyDescent="0.25"/>
    <row r="22" spans="1:10" s="349" customFormat="1" ht="13.5" thickBot="1" x14ac:dyDescent="0.25">
      <c r="A22" s="295" t="s">
        <v>65</v>
      </c>
      <c r="B22" s="539" t="s">
        <v>53</v>
      </c>
      <c r="C22" s="540"/>
      <c r="D22" s="540"/>
      <c r="E22" s="540"/>
      <c r="F22" s="541"/>
      <c r="G22" s="313" t="s">
        <v>0</v>
      </c>
    </row>
    <row r="23" spans="1:10" s="349" customFormat="1" x14ac:dyDescent="0.2">
      <c r="A23" s="226" t="s">
        <v>2</v>
      </c>
      <c r="B23" s="315">
        <v>1</v>
      </c>
      <c r="C23" s="238">
        <v>2</v>
      </c>
      <c r="D23" s="238">
        <v>3</v>
      </c>
      <c r="E23" s="238">
        <v>4</v>
      </c>
      <c r="F23" s="238">
        <v>5</v>
      </c>
      <c r="G23" s="237"/>
    </row>
    <row r="24" spans="1:10" s="349" customFormat="1" x14ac:dyDescent="0.2">
      <c r="A24" s="301" t="s">
        <v>3</v>
      </c>
      <c r="B24" s="316">
        <v>300</v>
      </c>
      <c r="C24" s="317">
        <v>300</v>
      </c>
      <c r="D24" s="318">
        <v>300</v>
      </c>
      <c r="E24" s="318">
        <v>300</v>
      </c>
      <c r="F24" s="318">
        <v>300</v>
      </c>
      <c r="G24" s="319">
        <v>300</v>
      </c>
    </row>
    <row r="25" spans="1:10" s="349" customFormat="1" x14ac:dyDescent="0.2">
      <c r="A25" s="303" t="s">
        <v>6</v>
      </c>
      <c r="B25" s="320">
        <v>525</v>
      </c>
      <c r="C25" s="321">
        <v>527.22222222222217</v>
      </c>
      <c r="D25" s="321">
        <v>515.4545454545455</v>
      </c>
      <c r="E25" s="321">
        <v>520.29411764705878</v>
      </c>
      <c r="F25" s="321">
        <v>482.35294117647061</v>
      </c>
      <c r="G25" s="261">
        <v>514.21052631578948</v>
      </c>
    </row>
    <row r="26" spans="1:10" s="349" customFormat="1" x14ac:dyDescent="0.2">
      <c r="A26" s="226" t="s">
        <v>7</v>
      </c>
      <c r="B26" s="322">
        <v>67.647058823529406</v>
      </c>
      <c r="C26" s="323">
        <v>66.666666666666671</v>
      </c>
      <c r="D26" s="324">
        <v>59.090909090909093</v>
      </c>
      <c r="E26" s="324">
        <v>69.117647058823536</v>
      </c>
      <c r="F26" s="324">
        <v>48.529411764705884</v>
      </c>
      <c r="G26" s="325">
        <v>61.111111111111114</v>
      </c>
    </row>
    <row r="27" spans="1:10" s="349" customFormat="1" x14ac:dyDescent="0.2">
      <c r="A27" s="226" t="s">
        <v>8</v>
      </c>
      <c r="B27" s="266">
        <v>9.3056239906382454E-2</v>
      </c>
      <c r="C27" s="267">
        <v>8.7390630628515528E-2</v>
      </c>
      <c r="D27" s="326">
        <v>0.10781482691765723</v>
      </c>
      <c r="E27" s="326">
        <v>0.10365811656807387</v>
      </c>
      <c r="F27" s="326">
        <v>0.12156952461815176</v>
      </c>
      <c r="G27" s="327">
        <v>0.1073618603902977</v>
      </c>
    </row>
    <row r="28" spans="1:10" s="349" customFormat="1" x14ac:dyDescent="0.2">
      <c r="A28" s="303" t="s">
        <v>1</v>
      </c>
      <c r="B28" s="270">
        <f t="shared" ref="B28:G28" si="4">B25/B24*100-100</f>
        <v>75</v>
      </c>
      <c r="C28" s="271">
        <f t="shared" si="4"/>
        <v>75.740740740740733</v>
      </c>
      <c r="D28" s="271">
        <f t="shared" si="4"/>
        <v>71.818181818181813</v>
      </c>
      <c r="E28" s="271">
        <f t="shared" si="4"/>
        <v>73.431372549019585</v>
      </c>
      <c r="F28" s="271">
        <f t="shared" si="4"/>
        <v>60.784313725490193</v>
      </c>
      <c r="G28" s="273">
        <f t="shared" si="4"/>
        <v>71.403508771929836</v>
      </c>
    </row>
    <row r="29" spans="1:10" s="349" customFormat="1" ht="13.5" thickBot="1" x14ac:dyDescent="0.25">
      <c r="A29" s="226" t="s">
        <v>27</v>
      </c>
      <c r="B29" s="275">
        <f>B25-B12</f>
        <v>341.81818181818181</v>
      </c>
      <c r="C29" s="276">
        <f t="shared" ref="C29:G29" si="5">C25-C12</f>
        <v>342.70609318996412</v>
      </c>
      <c r="D29" s="276">
        <f t="shared" si="5"/>
        <v>322.54278074866318</v>
      </c>
      <c r="E29" s="276">
        <f t="shared" si="5"/>
        <v>328.61719457013567</v>
      </c>
      <c r="F29" s="276">
        <f t="shared" si="5"/>
        <v>290.16832579185518</v>
      </c>
      <c r="G29" s="278">
        <f t="shared" si="5"/>
        <v>325.25653858572809</v>
      </c>
    </row>
    <row r="30" spans="1:10" s="349" customFormat="1" x14ac:dyDescent="0.2">
      <c r="A30" s="308" t="s">
        <v>52</v>
      </c>
      <c r="B30" s="280">
        <v>662</v>
      </c>
      <c r="C30" s="281">
        <v>659</v>
      </c>
      <c r="D30" s="281">
        <v>665</v>
      </c>
      <c r="E30" s="281">
        <v>661</v>
      </c>
      <c r="F30" s="328">
        <v>662</v>
      </c>
      <c r="G30" s="329">
        <f>SUM(B30:F30)</f>
        <v>3309</v>
      </c>
      <c r="H30" s="349" t="s">
        <v>56</v>
      </c>
      <c r="I30" s="330">
        <f>G17-G30</f>
        <v>21</v>
      </c>
      <c r="J30" s="331">
        <f>I30/G17</f>
        <v>6.3063063063063061E-3</v>
      </c>
    </row>
    <row r="31" spans="1:10" s="349" customFormat="1" x14ac:dyDescent="0.2">
      <c r="A31" s="308" t="s">
        <v>28</v>
      </c>
      <c r="B31" s="231">
        <v>95</v>
      </c>
      <c r="C31" s="289">
        <v>95</v>
      </c>
      <c r="D31" s="289">
        <v>95</v>
      </c>
      <c r="E31" s="289">
        <v>95</v>
      </c>
      <c r="F31" s="289">
        <v>95</v>
      </c>
      <c r="G31" s="235"/>
      <c r="H31" s="349" t="s">
        <v>57</v>
      </c>
      <c r="I31" s="349">
        <v>65.27</v>
      </c>
    </row>
    <row r="32" spans="1:10" s="349" customFormat="1" ht="13.5" thickBot="1" x14ac:dyDescent="0.25">
      <c r="A32" s="311" t="s">
        <v>26</v>
      </c>
      <c r="B32" s="229">
        <f>B31-B18</f>
        <v>30</v>
      </c>
      <c r="C32" s="230">
        <f t="shared" ref="C32:F32" si="6">C31-C18</f>
        <v>30</v>
      </c>
      <c r="D32" s="230">
        <f t="shared" si="6"/>
        <v>30</v>
      </c>
      <c r="E32" s="230">
        <f t="shared" si="6"/>
        <v>30</v>
      </c>
      <c r="F32" s="230">
        <f t="shared" si="6"/>
        <v>30</v>
      </c>
      <c r="G32" s="236"/>
      <c r="H32" s="349" t="s">
        <v>26</v>
      </c>
      <c r="I32" s="349">
        <f>I31-I18</f>
        <v>35.289999999999992</v>
      </c>
    </row>
    <row r="34" spans="1:10" ht="13.5" thickBot="1" x14ac:dyDescent="0.25"/>
    <row r="35" spans="1:10" s="360" customFormat="1" ht="13.5" thickBot="1" x14ac:dyDescent="0.25">
      <c r="A35" s="295" t="s">
        <v>68</v>
      </c>
      <c r="B35" s="539" t="s">
        <v>53</v>
      </c>
      <c r="C35" s="540"/>
      <c r="D35" s="540"/>
      <c r="E35" s="540"/>
      <c r="F35" s="541"/>
      <c r="G35" s="313" t="s">
        <v>0</v>
      </c>
    </row>
    <row r="36" spans="1:10" s="360" customFormat="1" x14ac:dyDescent="0.2">
      <c r="A36" s="226" t="s">
        <v>2</v>
      </c>
      <c r="B36" s="315">
        <v>1</v>
      </c>
      <c r="C36" s="238">
        <v>2</v>
      </c>
      <c r="D36" s="238">
        <v>3</v>
      </c>
      <c r="E36" s="238">
        <v>4</v>
      </c>
      <c r="F36" s="238">
        <v>5</v>
      </c>
      <c r="G36" s="237"/>
    </row>
    <row r="37" spans="1:10" s="360" customFormat="1" x14ac:dyDescent="0.2">
      <c r="A37" s="301" t="s">
        <v>3</v>
      </c>
      <c r="B37" s="316">
        <v>490</v>
      </c>
      <c r="C37" s="317">
        <v>490</v>
      </c>
      <c r="D37" s="318">
        <v>490</v>
      </c>
      <c r="E37" s="318">
        <v>490</v>
      </c>
      <c r="F37" s="318">
        <v>490</v>
      </c>
      <c r="G37" s="319">
        <v>490</v>
      </c>
    </row>
    <row r="38" spans="1:10" s="360" customFormat="1" x14ac:dyDescent="0.2">
      <c r="A38" s="303" t="s">
        <v>6</v>
      </c>
      <c r="B38" s="320">
        <v>940.37735849056605</v>
      </c>
      <c r="C38" s="321"/>
      <c r="D38" s="321"/>
      <c r="E38" s="321"/>
      <c r="F38" s="321"/>
      <c r="G38" s="261">
        <v>940.37735849056605</v>
      </c>
    </row>
    <row r="39" spans="1:10" s="360" customFormat="1" x14ac:dyDescent="0.2">
      <c r="A39" s="226" t="s">
        <v>7</v>
      </c>
      <c r="B39" s="322">
        <v>77.672955974842765</v>
      </c>
      <c r="C39" s="323"/>
      <c r="D39" s="324"/>
      <c r="E39" s="324"/>
      <c r="F39" s="324"/>
      <c r="G39" s="325">
        <v>77.672955974842765</v>
      </c>
    </row>
    <row r="40" spans="1:10" s="360" customFormat="1" x14ac:dyDescent="0.2">
      <c r="A40" s="226" t="s">
        <v>8</v>
      </c>
      <c r="B40" s="266">
        <v>8.2946341042303876E-2</v>
      </c>
      <c r="C40" s="267"/>
      <c r="D40" s="326"/>
      <c r="E40" s="326"/>
      <c r="F40" s="326"/>
      <c r="G40" s="327">
        <v>8.2946341042303876E-2</v>
      </c>
    </row>
    <row r="41" spans="1:10" s="360" customFormat="1" x14ac:dyDescent="0.2">
      <c r="A41" s="303" t="s">
        <v>1</v>
      </c>
      <c r="B41" s="270">
        <f t="shared" ref="B41:G41" si="7">B38/B37*100-100</f>
        <v>91.913746630727758</v>
      </c>
      <c r="C41" s="271">
        <f t="shared" si="7"/>
        <v>-100</v>
      </c>
      <c r="D41" s="271">
        <f t="shared" si="7"/>
        <v>-100</v>
      </c>
      <c r="E41" s="271">
        <f t="shared" si="7"/>
        <v>-100</v>
      </c>
      <c r="F41" s="271">
        <f t="shared" si="7"/>
        <v>-100</v>
      </c>
      <c r="G41" s="273">
        <f t="shared" si="7"/>
        <v>91.913746630727758</v>
      </c>
    </row>
    <row r="42" spans="1:10" s="360" customFormat="1" ht="13.5" thickBot="1" x14ac:dyDescent="0.25">
      <c r="A42" s="226" t="s">
        <v>27</v>
      </c>
      <c r="B42" s="275">
        <f>B38-G25</f>
        <v>426.16683217477657</v>
      </c>
      <c r="C42" s="276">
        <f t="shared" ref="C42:G42" si="8">C38-C25</f>
        <v>-527.22222222222217</v>
      </c>
      <c r="D42" s="276">
        <f t="shared" si="8"/>
        <v>-515.4545454545455</v>
      </c>
      <c r="E42" s="276">
        <f t="shared" si="8"/>
        <v>-520.29411764705878</v>
      </c>
      <c r="F42" s="276">
        <f t="shared" si="8"/>
        <v>-482.35294117647061</v>
      </c>
      <c r="G42" s="278">
        <f t="shared" si="8"/>
        <v>426.16683217477657</v>
      </c>
    </row>
    <row r="43" spans="1:10" s="360" customFormat="1" x14ac:dyDescent="0.2">
      <c r="A43" s="308" t="s">
        <v>52</v>
      </c>
      <c r="B43" s="280">
        <v>3298</v>
      </c>
      <c r="C43" s="281"/>
      <c r="D43" s="281"/>
      <c r="E43" s="281"/>
      <c r="F43" s="328"/>
      <c r="G43" s="329">
        <f>SUM(B43:F43)</f>
        <v>3298</v>
      </c>
      <c r="H43" s="360" t="s">
        <v>56</v>
      </c>
      <c r="I43" s="330">
        <f>G30-G43</f>
        <v>11</v>
      </c>
      <c r="J43" s="331">
        <f>I43/G30</f>
        <v>3.324267150196434E-3</v>
      </c>
    </row>
    <row r="44" spans="1:10" s="360" customFormat="1" x14ac:dyDescent="0.2">
      <c r="A44" s="308" t="s">
        <v>28</v>
      </c>
      <c r="B44" s="231">
        <v>120</v>
      </c>
      <c r="C44" s="289"/>
      <c r="D44" s="289"/>
      <c r="E44" s="289"/>
      <c r="F44" s="289"/>
      <c r="G44" s="235"/>
      <c r="H44" s="360" t="s">
        <v>57</v>
      </c>
      <c r="I44" s="360">
        <v>95.12</v>
      </c>
    </row>
    <row r="45" spans="1:10" s="360" customFormat="1" ht="13.5" thickBot="1" x14ac:dyDescent="0.25">
      <c r="A45" s="311" t="s">
        <v>26</v>
      </c>
      <c r="B45" s="229">
        <f>B44-B31</f>
        <v>25</v>
      </c>
      <c r="C45" s="230">
        <f t="shared" ref="C45:F45" si="9">C44-C31</f>
        <v>-95</v>
      </c>
      <c r="D45" s="230">
        <f t="shared" si="9"/>
        <v>-95</v>
      </c>
      <c r="E45" s="230">
        <f t="shared" si="9"/>
        <v>-95</v>
      </c>
      <c r="F45" s="230">
        <f t="shared" si="9"/>
        <v>-95</v>
      </c>
      <c r="G45" s="236"/>
      <c r="H45" s="360" t="s">
        <v>26</v>
      </c>
      <c r="I45" s="360">
        <f>I44-I31</f>
        <v>29.850000000000009</v>
      </c>
    </row>
    <row r="47" spans="1:10" ht="13.5" thickBot="1" x14ac:dyDescent="0.25"/>
    <row r="48" spans="1:10" s="361" customFormat="1" ht="13.5" thickBot="1" x14ac:dyDescent="0.25">
      <c r="A48" s="295" t="s">
        <v>70</v>
      </c>
      <c r="B48" s="539" t="s">
        <v>53</v>
      </c>
      <c r="C48" s="540"/>
      <c r="D48" s="540"/>
      <c r="E48" s="540"/>
      <c r="F48" s="541"/>
      <c r="G48" s="313" t="s">
        <v>0</v>
      </c>
    </row>
    <row r="49" spans="1:10" s="361" customFormat="1" x14ac:dyDescent="0.2">
      <c r="A49" s="226" t="s">
        <v>2</v>
      </c>
      <c r="B49" s="315">
        <v>1</v>
      </c>
      <c r="C49" s="238">
        <v>2</v>
      </c>
      <c r="D49" s="238">
        <v>3</v>
      </c>
      <c r="E49" s="238">
        <v>4</v>
      </c>
      <c r="F49" s="238">
        <v>5</v>
      </c>
      <c r="G49" s="237"/>
    </row>
    <row r="50" spans="1:10" s="361" customFormat="1" x14ac:dyDescent="0.2">
      <c r="A50" s="301" t="s">
        <v>3</v>
      </c>
      <c r="B50" s="316">
        <v>690</v>
      </c>
      <c r="C50" s="317">
        <v>690</v>
      </c>
      <c r="D50" s="318">
        <v>690</v>
      </c>
      <c r="E50" s="318">
        <v>690</v>
      </c>
      <c r="F50" s="318">
        <v>690</v>
      </c>
      <c r="G50" s="319">
        <v>690</v>
      </c>
    </row>
    <row r="51" spans="1:10" s="361" customFormat="1" x14ac:dyDescent="0.2">
      <c r="A51" s="303" t="s">
        <v>6</v>
      </c>
      <c r="B51" s="320">
        <v>1528.1150159744409</v>
      </c>
      <c r="C51" s="321"/>
      <c r="D51" s="321"/>
      <c r="E51" s="321"/>
      <c r="F51" s="321"/>
      <c r="G51" s="261">
        <v>1528.1150159744409</v>
      </c>
    </row>
    <row r="52" spans="1:10" s="361" customFormat="1" x14ac:dyDescent="0.2">
      <c r="A52" s="226" t="s">
        <v>7</v>
      </c>
      <c r="B52" s="322">
        <v>80.511182108626201</v>
      </c>
      <c r="C52" s="323"/>
      <c r="D52" s="324"/>
      <c r="E52" s="324"/>
      <c r="F52" s="324"/>
      <c r="G52" s="325">
        <v>80.511182108626201</v>
      </c>
    </row>
    <row r="53" spans="1:10" s="361" customFormat="1" x14ac:dyDescent="0.2">
      <c r="A53" s="226" t="s">
        <v>8</v>
      </c>
      <c r="B53" s="266">
        <v>8.5449939139974812E-2</v>
      </c>
      <c r="C53" s="267"/>
      <c r="D53" s="326"/>
      <c r="E53" s="326"/>
      <c r="F53" s="326"/>
      <c r="G53" s="327">
        <v>8.5449939139974812E-2</v>
      </c>
    </row>
    <row r="54" spans="1:10" s="361" customFormat="1" x14ac:dyDescent="0.2">
      <c r="A54" s="303" t="s">
        <v>1</v>
      </c>
      <c r="B54" s="270">
        <f t="shared" ref="B54:G54" si="10">B51/B50*100-100</f>
        <v>121.46594434412185</v>
      </c>
      <c r="C54" s="271">
        <f t="shared" si="10"/>
        <v>-100</v>
      </c>
      <c r="D54" s="271">
        <f t="shared" si="10"/>
        <v>-100</v>
      </c>
      <c r="E54" s="271">
        <f t="shared" si="10"/>
        <v>-100</v>
      </c>
      <c r="F54" s="271">
        <f t="shared" si="10"/>
        <v>-100</v>
      </c>
      <c r="G54" s="273">
        <f t="shared" si="10"/>
        <v>121.46594434412185</v>
      </c>
    </row>
    <row r="55" spans="1:10" s="361" customFormat="1" ht="13.5" thickBot="1" x14ac:dyDescent="0.25">
      <c r="A55" s="226" t="s">
        <v>27</v>
      </c>
      <c r="B55" s="275">
        <f>B51-G38</f>
        <v>587.73765748387484</v>
      </c>
      <c r="C55" s="276">
        <f t="shared" ref="C55:G55" si="11">C51-C38</f>
        <v>0</v>
      </c>
      <c r="D55" s="276">
        <f t="shared" si="11"/>
        <v>0</v>
      </c>
      <c r="E55" s="276">
        <f t="shared" si="11"/>
        <v>0</v>
      </c>
      <c r="F55" s="276">
        <f t="shared" si="11"/>
        <v>0</v>
      </c>
      <c r="G55" s="278">
        <f t="shared" si="11"/>
        <v>587.73765748387484</v>
      </c>
    </row>
    <row r="56" spans="1:10" s="361" customFormat="1" x14ac:dyDescent="0.2">
      <c r="A56" s="308" t="s">
        <v>52</v>
      </c>
      <c r="B56" s="280">
        <v>3280</v>
      </c>
      <c r="C56" s="281"/>
      <c r="D56" s="281"/>
      <c r="E56" s="281"/>
      <c r="F56" s="328"/>
      <c r="G56" s="329">
        <f>SUM(B56:F56)</f>
        <v>3280</v>
      </c>
      <c r="H56" s="361" t="s">
        <v>56</v>
      </c>
      <c r="I56" s="330">
        <f>G43-G56</f>
        <v>18</v>
      </c>
      <c r="J56" s="331">
        <f>I56/G43</f>
        <v>5.4578532443905394E-3</v>
      </c>
    </row>
    <row r="57" spans="1:10" s="361" customFormat="1" x14ac:dyDescent="0.2">
      <c r="A57" s="308" t="s">
        <v>28</v>
      </c>
      <c r="B57" s="231">
        <v>81.5</v>
      </c>
      <c r="C57" s="289"/>
      <c r="D57" s="289"/>
      <c r="E57" s="289"/>
      <c r="F57" s="289"/>
      <c r="G57" s="235"/>
      <c r="H57" s="361" t="s">
        <v>57</v>
      </c>
      <c r="I57" s="361">
        <v>119.9</v>
      </c>
    </row>
    <row r="58" spans="1:10" s="361" customFormat="1" ht="13.5" thickBot="1" x14ac:dyDescent="0.25">
      <c r="A58" s="311" t="s">
        <v>26</v>
      </c>
      <c r="B58" s="229">
        <f>B57-B44</f>
        <v>-38.5</v>
      </c>
      <c r="C58" s="230">
        <f t="shared" ref="C58:F58" si="12">C57-C44</f>
        <v>0</v>
      </c>
      <c r="D58" s="230">
        <f t="shared" si="12"/>
        <v>0</v>
      </c>
      <c r="E58" s="230">
        <f t="shared" si="12"/>
        <v>0</v>
      </c>
      <c r="F58" s="230">
        <f t="shared" si="12"/>
        <v>0</v>
      </c>
      <c r="G58" s="236"/>
      <c r="H58" s="361" t="s">
        <v>26</v>
      </c>
      <c r="I58" s="361">
        <f>I57-I44</f>
        <v>24.78</v>
      </c>
    </row>
    <row r="60" spans="1:10" ht="13.5" thickBot="1" x14ac:dyDescent="0.25"/>
    <row r="61" spans="1:10" s="366" customFormat="1" ht="13.5" thickBot="1" x14ac:dyDescent="0.25">
      <c r="A61" s="295" t="s">
        <v>73</v>
      </c>
      <c r="B61" s="539" t="s">
        <v>53</v>
      </c>
      <c r="C61" s="540"/>
      <c r="D61" s="540"/>
      <c r="E61" s="540"/>
      <c r="F61" s="541"/>
      <c r="G61" s="313" t="s">
        <v>0</v>
      </c>
    </row>
    <row r="62" spans="1:10" s="366" customFormat="1" x14ac:dyDescent="0.2">
      <c r="A62" s="226" t="s">
        <v>2</v>
      </c>
      <c r="B62" s="315">
        <v>1</v>
      </c>
      <c r="C62" s="238">
        <v>2</v>
      </c>
      <c r="D62" s="238">
        <v>3</v>
      </c>
      <c r="E62" s="238">
        <v>4</v>
      </c>
      <c r="F62" s="238">
        <v>5</v>
      </c>
      <c r="G62" s="237"/>
    </row>
    <row r="63" spans="1:10" s="366" customFormat="1" x14ac:dyDescent="0.2">
      <c r="A63" s="301" t="s">
        <v>3</v>
      </c>
      <c r="B63" s="316">
        <v>890</v>
      </c>
      <c r="C63" s="317">
        <v>890</v>
      </c>
      <c r="D63" s="318">
        <v>890</v>
      </c>
      <c r="E63" s="318">
        <v>890</v>
      </c>
      <c r="F63" s="318">
        <v>890</v>
      </c>
      <c r="G63" s="319">
        <v>890</v>
      </c>
    </row>
    <row r="64" spans="1:10" s="366" customFormat="1" x14ac:dyDescent="0.2">
      <c r="A64" s="303" t="s">
        <v>6</v>
      </c>
      <c r="B64" s="320">
        <v>1643.1818181818182</v>
      </c>
      <c r="C64" s="321">
        <v>1700</v>
      </c>
      <c r="D64" s="321">
        <v>1732.9411764705883</v>
      </c>
      <c r="E64" s="321"/>
      <c r="F64" s="321"/>
      <c r="G64" s="261">
        <v>1686.9811320754718</v>
      </c>
    </row>
    <row r="65" spans="1:10" s="366" customFormat="1" x14ac:dyDescent="0.2">
      <c r="A65" s="226" t="s">
        <v>7</v>
      </c>
      <c r="B65" s="322">
        <v>100</v>
      </c>
      <c r="C65" s="323">
        <v>100</v>
      </c>
      <c r="D65" s="324">
        <v>100</v>
      </c>
      <c r="E65" s="324"/>
      <c r="F65" s="324"/>
      <c r="G65" s="325">
        <v>96.226415094339629</v>
      </c>
    </row>
    <row r="66" spans="1:10" s="366" customFormat="1" x14ac:dyDescent="0.2">
      <c r="A66" s="226" t="s">
        <v>8</v>
      </c>
      <c r="B66" s="266">
        <v>3.7756042799147259E-2</v>
      </c>
      <c r="C66" s="267">
        <v>2.085659436300984E-2</v>
      </c>
      <c r="D66" s="326">
        <v>4.2115600616379464E-2</v>
      </c>
      <c r="E66" s="326"/>
      <c r="F66" s="326"/>
      <c r="G66" s="327">
        <v>4.2568186387072819E-2</v>
      </c>
    </row>
    <row r="67" spans="1:10" s="366" customFormat="1" x14ac:dyDescent="0.2">
      <c r="A67" s="303" t="s">
        <v>1</v>
      </c>
      <c r="B67" s="270">
        <f t="shared" ref="B67:G67" si="13">B64/B63*100-100</f>
        <v>84.627170582226768</v>
      </c>
      <c r="C67" s="271">
        <f t="shared" si="13"/>
        <v>91.011235955056179</v>
      </c>
      <c r="D67" s="271">
        <f t="shared" si="13"/>
        <v>94.712491738268341</v>
      </c>
      <c r="E67" s="271">
        <f t="shared" si="13"/>
        <v>-100</v>
      </c>
      <c r="F67" s="271">
        <f t="shared" si="13"/>
        <v>-100</v>
      </c>
      <c r="G67" s="273">
        <f t="shared" si="13"/>
        <v>89.548441806232773</v>
      </c>
    </row>
    <row r="68" spans="1:10" s="366" customFormat="1" ht="13.5" thickBot="1" x14ac:dyDescent="0.25">
      <c r="A68" s="226" t="s">
        <v>27</v>
      </c>
      <c r="B68" s="275">
        <f>B64-G51</f>
        <v>115.06680220737735</v>
      </c>
      <c r="C68" s="276">
        <f t="shared" ref="C68:G68" si="14">C64-C51</f>
        <v>1700</v>
      </c>
      <c r="D68" s="276">
        <f t="shared" si="14"/>
        <v>1732.9411764705883</v>
      </c>
      <c r="E68" s="276">
        <f t="shared" si="14"/>
        <v>0</v>
      </c>
      <c r="F68" s="276">
        <f t="shared" si="14"/>
        <v>0</v>
      </c>
      <c r="G68" s="278">
        <f t="shared" si="14"/>
        <v>158.86611610103091</v>
      </c>
    </row>
    <row r="69" spans="1:10" s="366" customFormat="1" x14ac:dyDescent="0.2">
      <c r="A69" s="308" t="s">
        <v>52</v>
      </c>
      <c r="B69" s="280">
        <v>220</v>
      </c>
      <c r="C69" s="281">
        <v>143</v>
      </c>
      <c r="D69" s="281">
        <v>168</v>
      </c>
      <c r="E69" s="281"/>
      <c r="F69" s="328"/>
      <c r="G69" s="329">
        <f>SUM(B69:F69)</f>
        <v>531</v>
      </c>
      <c r="H69" s="366" t="s">
        <v>56</v>
      </c>
      <c r="I69" s="330">
        <f>G56-G69</f>
        <v>2749</v>
      </c>
      <c r="J69" s="331">
        <f>I69/G56</f>
        <v>0.838109756097561</v>
      </c>
    </row>
    <row r="70" spans="1:10" s="366" customFormat="1" x14ac:dyDescent="0.2">
      <c r="A70" s="308" t="s">
        <v>28</v>
      </c>
      <c r="B70" s="231">
        <v>60</v>
      </c>
      <c r="C70" s="289">
        <v>60</v>
      </c>
      <c r="D70" s="289">
        <v>60</v>
      </c>
      <c r="E70" s="289"/>
      <c r="F70" s="289"/>
      <c r="G70" s="235"/>
      <c r="H70" s="366" t="s">
        <v>57</v>
      </c>
      <c r="I70" s="366">
        <v>81.28</v>
      </c>
    </row>
    <row r="71" spans="1:10" s="366" customFormat="1" ht="13.5" thickBot="1" x14ac:dyDescent="0.25">
      <c r="A71" s="311" t="s">
        <v>26</v>
      </c>
      <c r="B71" s="229">
        <f>B70-B57</f>
        <v>-21.5</v>
      </c>
      <c r="C71" s="230">
        <f t="shared" ref="C71:F71" si="15">C70-C57</f>
        <v>60</v>
      </c>
      <c r="D71" s="230">
        <f t="shared" si="15"/>
        <v>60</v>
      </c>
      <c r="E71" s="230">
        <f t="shared" si="15"/>
        <v>0</v>
      </c>
      <c r="F71" s="230">
        <f t="shared" si="15"/>
        <v>0</v>
      </c>
      <c r="G71" s="236"/>
      <c r="H71" s="366" t="s">
        <v>26</v>
      </c>
      <c r="I71" s="366">
        <f>I70-I57</f>
        <v>-38.620000000000005</v>
      </c>
    </row>
    <row r="73" spans="1:10" ht="13.5" thickBot="1" x14ac:dyDescent="0.25"/>
    <row r="74" spans="1:10" s="369" customFormat="1" ht="13.5" thickBot="1" x14ac:dyDescent="0.25">
      <c r="A74" s="295" t="s">
        <v>74</v>
      </c>
      <c r="B74" s="539" t="s">
        <v>53</v>
      </c>
      <c r="C74" s="540"/>
      <c r="D74" s="540"/>
      <c r="E74" s="540"/>
      <c r="F74" s="541"/>
      <c r="G74" s="313" t="s">
        <v>0</v>
      </c>
    </row>
    <row r="75" spans="1:10" s="369" customFormat="1" x14ac:dyDescent="0.2">
      <c r="A75" s="226" t="s">
        <v>2</v>
      </c>
      <c r="B75" s="315">
        <v>1</v>
      </c>
      <c r="C75" s="238">
        <v>2</v>
      </c>
      <c r="D75" s="238">
        <v>3</v>
      </c>
      <c r="E75" s="238">
        <v>4</v>
      </c>
      <c r="F75" s="238">
        <v>5</v>
      </c>
      <c r="G75" s="237"/>
    </row>
    <row r="76" spans="1:10" s="369" customFormat="1" x14ac:dyDescent="0.2">
      <c r="A76" s="301" t="s">
        <v>3</v>
      </c>
      <c r="B76" s="316">
        <v>1080</v>
      </c>
      <c r="C76" s="317">
        <v>1080</v>
      </c>
      <c r="D76" s="318">
        <v>1080</v>
      </c>
      <c r="E76" s="318">
        <v>1080</v>
      </c>
      <c r="F76" s="318">
        <v>1080</v>
      </c>
      <c r="G76" s="319">
        <v>1080</v>
      </c>
    </row>
    <row r="77" spans="1:10" s="369" customFormat="1" x14ac:dyDescent="0.2">
      <c r="A77" s="303" t="s">
        <v>6</v>
      </c>
      <c r="B77" s="320">
        <v>1766.9565217391305</v>
      </c>
      <c r="C77" s="321">
        <v>1804</v>
      </c>
      <c r="D77" s="321">
        <v>1817.2222222222222</v>
      </c>
      <c r="E77" s="321"/>
      <c r="F77" s="321"/>
      <c r="G77" s="261">
        <v>1793.0357142857142</v>
      </c>
    </row>
    <row r="78" spans="1:10" s="369" customFormat="1" x14ac:dyDescent="0.2">
      <c r="A78" s="226" t="s">
        <v>7</v>
      </c>
      <c r="B78" s="322">
        <v>100</v>
      </c>
      <c r="C78" s="323">
        <v>100</v>
      </c>
      <c r="D78" s="324">
        <v>100</v>
      </c>
      <c r="E78" s="324"/>
      <c r="F78" s="324"/>
      <c r="G78" s="325">
        <v>100</v>
      </c>
    </row>
    <row r="79" spans="1:10" s="369" customFormat="1" x14ac:dyDescent="0.2">
      <c r="A79" s="226" t="s">
        <v>8</v>
      </c>
      <c r="B79" s="266">
        <v>2.0400981622217082E-2</v>
      </c>
      <c r="C79" s="267">
        <v>2.8250576280290308E-2</v>
      </c>
      <c r="D79" s="326">
        <v>2.8523567561720323E-2</v>
      </c>
      <c r="E79" s="326"/>
      <c r="F79" s="326"/>
      <c r="G79" s="327">
        <v>2.8397252192890961E-2</v>
      </c>
    </row>
    <row r="80" spans="1:10" s="369" customFormat="1" x14ac:dyDescent="0.2">
      <c r="A80" s="303" t="s">
        <v>1</v>
      </c>
      <c r="B80" s="270">
        <f t="shared" ref="B80:G80" si="16">B77/B76*100-100</f>
        <v>63.607085346215797</v>
      </c>
      <c r="C80" s="271">
        <f t="shared" si="16"/>
        <v>67.037037037037038</v>
      </c>
      <c r="D80" s="271">
        <f t="shared" si="16"/>
        <v>68.261316872427983</v>
      </c>
      <c r="E80" s="271">
        <f t="shared" si="16"/>
        <v>-100</v>
      </c>
      <c r="F80" s="271">
        <f t="shared" si="16"/>
        <v>-100</v>
      </c>
      <c r="G80" s="273">
        <f t="shared" si="16"/>
        <v>66.021825396825392</v>
      </c>
    </row>
    <row r="81" spans="1:10" s="369" customFormat="1" ht="13.5" thickBot="1" x14ac:dyDescent="0.25">
      <c r="A81" s="226" t="s">
        <v>27</v>
      </c>
      <c r="B81" s="275">
        <f>B77-G64</f>
        <v>79.975389663658689</v>
      </c>
      <c r="C81" s="276">
        <f t="shared" ref="C81:G81" si="17">C77-C64</f>
        <v>104</v>
      </c>
      <c r="D81" s="276">
        <f t="shared" si="17"/>
        <v>84.281045751633883</v>
      </c>
      <c r="E81" s="276">
        <f t="shared" si="17"/>
        <v>0</v>
      </c>
      <c r="F81" s="276">
        <f t="shared" si="17"/>
        <v>0</v>
      </c>
      <c r="G81" s="278">
        <f t="shared" si="17"/>
        <v>106.05458221024242</v>
      </c>
    </row>
    <row r="82" spans="1:10" s="369" customFormat="1" x14ac:dyDescent="0.2">
      <c r="A82" s="308" t="s">
        <v>52</v>
      </c>
      <c r="B82" s="280">
        <v>220</v>
      </c>
      <c r="C82" s="281">
        <v>143</v>
      </c>
      <c r="D82" s="281">
        <v>168</v>
      </c>
      <c r="E82" s="281"/>
      <c r="F82" s="328"/>
      <c r="G82" s="329">
        <f>SUM(B82:F82)</f>
        <v>531</v>
      </c>
      <c r="H82" s="369" t="s">
        <v>56</v>
      </c>
      <c r="I82" s="330">
        <f>G69-G82</f>
        <v>0</v>
      </c>
      <c r="J82" s="331">
        <f>I82/G69</f>
        <v>0</v>
      </c>
    </row>
    <row r="83" spans="1:10" s="369" customFormat="1" x14ac:dyDescent="0.2">
      <c r="A83" s="308" t="s">
        <v>28</v>
      </c>
      <c r="B83" s="231">
        <v>61</v>
      </c>
      <c r="C83" s="289">
        <v>61</v>
      </c>
      <c r="D83" s="289">
        <v>61</v>
      </c>
      <c r="E83" s="289"/>
      <c r="F83" s="289"/>
      <c r="G83" s="235"/>
      <c r="H83" s="369" t="s">
        <v>57</v>
      </c>
      <c r="I83" s="369">
        <v>59.94</v>
      </c>
    </row>
    <row r="84" spans="1:10" s="369" customFormat="1" ht="13.5" thickBot="1" x14ac:dyDescent="0.25">
      <c r="A84" s="311" t="s">
        <v>26</v>
      </c>
      <c r="B84" s="229">
        <f>B83-B70</f>
        <v>1</v>
      </c>
      <c r="C84" s="230">
        <f t="shared" ref="C84:F84" si="18">C83-C70</f>
        <v>1</v>
      </c>
      <c r="D84" s="230">
        <f t="shared" si="18"/>
        <v>1</v>
      </c>
      <c r="E84" s="230">
        <f t="shared" si="18"/>
        <v>0</v>
      </c>
      <c r="F84" s="230">
        <f t="shared" si="18"/>
        <v>0</v>
      </c>
      <c r="G84" s="236"/>
      <c r="H84" s="369" t="s">
        <v>26</v>
      </c>
      <c r="I84" s="369">
        <f>I83-I70</f>
        <v>-21.340000000000003</v>
      </c>
    </row>
    <row r="86" spans="1:10" ht="13.5" thickBot="1" x14ac:dyDescent="0.25"/>
    <row r="87" spans="1:10" s="380" customFormat="1" ht="13.5" thickBot="1" x14ac:dyDescent="0.25">
      <c r="A87" s="295" t="s">
        <v>81</v>
      </c>
      <c r="B87" s="539" t="s">
        <v>53</v>
      </c>
      <c r="C87" s="540"/>
      <c r="D87" s="540"/>
      <c r="E87" s="540"/>
      <c r="F87" s="541"/>
      <c r="G87" s="313" t="s">
        <v>0</v>
      </c>
    </row>
    <row r="88" spans="1:10" s="380" customFormat="1" x14ac:dyDescent="0.2">
      <c r="A88" s="226" t="s">
        <v>2</v>
      </c>
      <c r="B88" s="315">
        <v>1</v>
      </c>
      <c r="C88" s="238">
        <v>2</v>
      </c>
      <c r="D88" s="238">
        <v>3</v>
      </c>
      <c r="E88" s="238">
        <v>4</v>
      </c>
      <c r="F88" s="238">
        <v>5</v>
      </c>
      <c r="G88" s="237"/>
    </row>
    <row r="89" spans="1:10" s="380" customFormat="1" x14ac:dyDescent="0.2">
      <c r="A89" s="301" t="s">
        <v>3</v>
      </c>
      <c r="B89" s="316">
        <v>1250</v>
      </c>
      <c r="C89" s="317">
        <v>1250</v>
      </c>
      <c r="D89" s="318">
        <v>1250</v>
      </c>
      <c r="E89" s="318">
        <v>1250</v>
      </c>
      <c r="F89" s="318">
        <v>1250</v>
      </c>
      <c r="G89" s="319">
        <v>1250</v>
      </c>
    </row>
    <row r="90" spans="1:10" s="380" customFormat="1" x14ac:dyDescent="0.2">
      <c r="A90" s="303" t="s">
        <v>6</v>
      </c>
      <c r="B90" s="320">
        <v>1805</v>
      </c>
      <c r="C90" s="321">
        <v>1790.8</v>
      </c>
      <c r="D90" s="321">
        <v>1886.1</v>
      </c>
      <c r="E90" s="321"/>
      <c r="F90" s="321"/>
      <c r="G90" s="261">
        <v>1829.1</v>
      </c>
    </row>
    <row r="91" spans="1:10" s="380" customFormat="1" x14ac:dyDescent="0.2">
      <c r="A91" s="226" t="s">
        <v>7</v>
      </c>
      <c r="B91" s="322">
        <v>100</v>
      </c>
      <c r="C91" s="323">
        <v>100</v>
      </c>
      <c r="D91" s="324">
        <v>100</v>
      </c>
      <c r="E91" s="324"/>
      <c r="F91" s="324"/>
      <c r="G91" s="325">
        <v>100</v>
      </c>
    </row>
    <row r="92" spans="1:10" s="380" customFormat="1" x14ac:dyDescent="0.2">
      <c r="A92" s="226" t="s">
        <v>8</v>
      </c>
      <c r="B92" s="266">
        <v>4.1000000000000002E-2</v>
      </c>
      <c r="C92" s="267">
        <v>2.9000000000000001E-2</v>
      </c>
      <c r="D92" s="326">
        <v>4.2999999999999997E-2</v>
      </c>
      <c r="E92" s="326"/>
      <c r="F92" s="326"/>
      <c r="G92" s="327">
        <v>4.4999999999999998E-2</v>
      </c>
    </row>
    <row r="93" spans="1:10" s="380" customFormat="1" x14ac:dyDescent="0.2">
      <c r="A93" s="303" t="s">
        <v>1</v>
      </c>
      <c r="B93" s="270">
        <f t="shared" ref="B93:G93" si="19">B90/B89*100-100</f>
        <v>44.400000000000006</v>
      </c>
      <c r="C93" s="271">
        <f t="shared" si="19"/>
        <v>43.263999999999982</v>
      </c>
      <c r="D93" s="271">
        <f t="shared" si="19"/>
        <v>50.888000000000005</v>
      </c>
      <c r="E93" s="271">
        <f t="shared" si="19"/>
        <v>-100</v>
      </c>
      <c r="F93" s="271">
        <f t="shared" si="19"/>
        <v>-100</v>
      </c>
      <c r="G93" s="273">
        <f t="shared" si="19"/>
        <v>46.328000000000003</v>
      </c>
    </row>
    <row r="94" spans="1:10" s="380" customFormat="1" ht="13.5" thickBot="1" x14ac:dyDescent="0.25">
      <c r="A94" s="226" t="s">
        <v>27</v>
      </c>
      <c r="B94" s="275">
        <f>B90-G77</f>
        <v>11.964285714285779</v>
      </c>
      <c r="C94" s="276">
        <f t="shared" ref="C94:G94" si="20">C90-C77</f>
        <v>-13.200000000000045</v>
      </c>
      <c r="D94" s="276">
        <f t="shared" si="20"/>
        <v>68.877777777777737</v>
      </c>
      <c r="E94" s="276">
        <f t="shared" si="20"/>
        <v>0</v>
      </c>
      <c r="F94" s="276">
        <f t="shared" si="20"/>
        <v>0</v>
      </c>
      <c r="G94" s="278">
        <f t="shared" si="20"/>
        <v>36.064285714285688</v>
      </c>
    </row>
    <row r="95" spans="1:10" s="380" customFormat="1" x14ac:dyDescent="0.2">
      <c r="A95" s="308" t="s">
        <v>52</v>
      </c>
      <c r="B95" s="280">
        <v>220</v>
      </c>
      <c r="C95" s="281">
        <v>143</v>
      </c>
      <c r="D95" s="281">
        <v>168</v>
      </c>
      <c r="E95" s="281"/>
      <c r="F95" s="328"/>
      <c r="G95" s="329">
        <f>SUM(B95:F95)</f>
        <v>531</v>
      </c>
      <c r="H95" s="380" t="s">
        <v>56</v>
      </c>
      <c r="I95" s="330">
        <f>G82-G95</f>
        <v>0</v>
      </c>
      <c r="J95" s="331">
        <f>I95/G82</f>
        <v>0</v>
      </c>
    </row>
    <row r="96" spans="1:10" s="380" customFormat="1" x14ac:dyDescent="0.2">
      <c r="A96" s="308" t="s">
        <v>28</v>
      </c>
      <c r="B96" s="231">
        <v>62</v>
      </c>
      <c r="C96" s="289">
        <v>62</v>
      </c>
      <c r="D96" s="289">
        <v>62</v>
      </c>
      <c r="E96" s="289"/>
      <c r="F96" s="289"/>
      <c r="G96" s="235"/>
      <c r="H96" s="380" t="s">
        <v>57</v>
      </c>
      <c r="I96" s="380">
        <v>61.02</v>
      </c>
    </row>
    <row r="97" spans="1:11" s="380" customFormat="1" ht="13.5" thickBot="1" x14ac:dyDescent="0.25">
      <c r="A97" s="311" t="s">
        <v>26</v>
      </c>
      <c r="B97" s="229">
        <f>B96-B83</f>
        <v>1</v>
      </c>
      <c r="C97" s="230">
        <f t="shared" ref="C97:F97" si="21">C96-C83</f>
        <v>1</v>
      </c>
      <c r="D97" s="230">
        <f t="shared" si="21"/>
        <v>1</v>
      </c>
      <c r="E97" s="230">
        <f t="shared" si="21"/>
        <v>0</v>
      </c>
      <c r="F97" s="230">
        <f t="shared" si="21"/>
        <v>0</v>
      </c>
      <c r="G97" s="236"/>
      <c r="H97" s="380" t="s">
        <v>26</v>
      </c>
      <c r="I97" s="380">
        <f>I96-I83</f>
        <v>1.0800000000000054</v>
      </c>
    </row>
    <row r="99" spans="1:11" ht="13.5" thickBot="1" x14ac:dyDescent="0.25"/>
    <row r="100" spans="1:11" s="382" customFormat="1" ht="13.5" thickBot="1" x14ac:dyDescent="0.25">
      <c r="A100" s="295" t="s">
        <v>82</v>
      </c>
      <c r="B100" s="539" t="s">
        <v>53</v>
      </c>
      <c r="C100" s="540"/>
      <c r="D100" s="540"/>
      <c r="E100" s="540"/>
      <c r="F100" s="541"/>
      <c r="G100" s="313" t="s">
        <v>0</v>
      </c>
    </row>
    <row r="101" spans="1:11" s="382" customFormat="1" x14ac:dyDescent="0.2">
      <c r="A101" s="226" t="s">
        <v>2</v>
      </c>
      <c r="B101" s="315">
        <v>1</v>
      </c>
      <c r="C101" s="238">
        <v>2</v>
      </c>
      <c r="D101" s="238">
        <v>3</v>
      </c>
      <c r="E101" s="238">
        <v>4</v>
      </c>
      <c r="F101" s="238">
        <v>5</v>
      </c>
      <c r="G101" s="237"/>
    </row>
    <row r="102" spans="1:11" s="382" customFormat="1" x14ac:dyDescent="0.2">
      <c r="A102" s="301" t="s">
        <v>3</v>
      </c>
      <c r="B102" s="316">
        <v>1400</v>
      </c>
      <c r="C102" s="317">
        <v>1400</v>
      </c>
      <c r="D102" s="318">
        <v>1400</v>
      </c>
      <c r="E102" s="318">
        <v>1400</v>
      </c>
      <c r="F102" s="318">
        <v>1400</v>
      </c>
      <c r="G102" s="319">
        <v>1400</v>
      </c>
    </row>
    <row r="103" spans="1:11" s="382" customFormat="1" x14ac:dyDescent="0.2">
      <c r="A103" s="303" t="s">
        <v>6</v>
      </c>
      <c r="B103" s="320">
        <v>1834</v>
      </c>
      <c r="C103" s="321">
        <v>1909.3</v>
      </c>
      <c r="D103" s="321">
        <v>2003.3</v>
      </c>
      <c r="E103" s="321"/>
      <c r="F103" s="321"/>
      <c r="G103" s="261">
        <v>1921.3</v>
      </c>
    </row>
    <row r="104" spans="1:11" s="382" customFormat="1" x14ac:dyDescent="0.2">
      <c r="A104" s="226" t="s">
        <v>7</v>
      </c>
      <c r="B104" s="322">
        <v>100</v>
      </c>
      <c r="C104" s="323">
        <v>100</v>
      </c>
      <c r="D104" s="324">
        <v>100</v>
      </c>
      <c r="E104" s="324"/>
      <c r="F104" s="324"/>
      <c r="G104" s="325">
        <v>100</v>
      </c>
    </row>
    <row r="105" spans="1:11" s="382" customFormat="1" x14ac:dyDescent="0.2">
      <c r="A105" s="226" t="s">
        <v>8</v>
      </c>
      <c r="B105" s="266">
        <v>1.6E-2</v>
      </c>
      <c r="C105" s="267">
        <v>0.02</v>
      </c>
      <c r="D105" s="326">
        <v>2.7E-2</v>
      </c>
      <c r="E105" s="326"/>
      <c r="F105" s="326"/>
      <c r="G105" s="327">
        <v>4.2999999999999997E-2</v>
      </c>
    </row>
    <row r="106" spans="1:11" s="382" customFormat="1" x14ac:dyDescent="0.2">
      <c r="A106" s="303" t="s">
        <v>1</v>
      </c>
      <c r="B106" s="270">
        <f t="shared" ref="B106:G106" si="22">B103/B102*100-100</f>
        <v>31</v>
      </c>
      <c r="C106" s="271">
        <f t="shared" si="22"/>
        <v>36.378571428571405</v>
      </c>
      <c r="D106" s="271">
        <f t="shared" si="22"/>
        <v>43.092857142857127</v>
      </c>
      <c r="E106" s="271">
        <f t="shared" si="22"/>
        <v>-100</v>
      </c>
      <c r="F106" s="271">
        <f t="shared" si="22"/>
        <v>-100</v>
      </c>
      <c r="G106" s="273">
        <f t="shared" si="22"/>
        <v>37.235714285714295</v>
      </c>
    </row>
    <row r="107" spans="1:11" s="382" customFormat="1" ht="13.5" thickBot="1" x14ac:dyDescent="0.25">
      <c r="A107" s="226" t="s">
        <v>27</v>
      </c>
      <c r="B107" s="275">
        <f>B103-G90</f>
        <v>4.9000000000000909</v>
      </c>
      <c r="C107" s="276">
        <f t="shared" ref="C107:G107" si="23">C103-C90</f>
        <v>118.5</v>
      </c>
      <c r="D107" s="276">
        <f t="shared" si="23"/>
        <v>117.20000000000005</v>
      </c>
      <c r="E107" s="276">
        <f t="shared" si="23"/>
        <v>0</v>
      </c>
      <c r="F107" s="276">
        <f t="shared" si="23"/>
        <v>0</v>
      </c>
      <c r="G107" s="278">
        <f t="shared" si="23"/>
        <v>92.200000000000045</v>
      </c>
    </row>
    <row r="108" spans="1:11" s="382" customFormat="1" x14ac:dyDescent="0.2">
      <c r="A108" s="308" t="s">
        <v>52</v>
      </c>
      <c r="B108" s="280">
        <v>148</v>
      </c>
      <c r="C108" s="281">
        <v>142</v>
      </c>
      <c r="D108" s="281">
        <v>169</v>
      </c>
      <c r="E108" s="281"/>
      <c r="F108" s="328"/>
      <c r="G108" s="329">
        <f>SUM(B108:F108)</f>
        <v>459</v>
      </c>
      <c r="H108" s="382" t="s">
        <v>56</v>
      </c>
      <c r="I108" s="330">
        <f>G95-G108</f>
        <v>72</v>
      </c>
      <c r="J108" s="331">
        <f>I108/G95</f>
        <v>0.13559322033898305</v>
      </c>
      <c r="K108" s="378" t="s">
        <v>83</v>
      </c>
    </row>
    <row r="109" spans="1:11" s="382" customFormat="1" x14ac:dyDescent="0.2">
      <c r="A109" s="308" t="s">
        <v>28</v>
      </c>
      <c r="B109" s="231">
        <v>63</v>
      </c>
      <c r="C109" s="289">
        <v>63</v>
      </c>
      <c r="D109" s="289">
        <v>63</v>
      </c>
      <c r="E109" s="289"/>
      <c r="F109" s="289"/>
      <c r="G109" s="235"/>
      <c r="H109" s="382" t="s">
        <v>57</v>
      </c>
      <c r="I109" s="382">
        <v>62.01</v>
      </c>
    </row>
    <row r="110" spans="1:11" s="382" customFormat="1" ht="13.5" thickBot="1" x14ac:dyDescent="0.25">
      <c r="A110" s="311" t="s">
        <v>26</v>
      </c>
      <c r="B110" s="229">
        <f>B109-B96</f>
        <v>1</v>
      </c>
      <c r="C110" s="230">
        <f t="shared" ref="C110:F110" si="24">C109-C96</f>
        <v>1</v>
      </c>
      <c r="D110" s="230">
        <f t="shared" si="24"/>
        <v>1</v>
      </c>
      <c r="E110" s="230">
        <f t="shared" si="24"/>
        <v>0</v>
      </c>
      <c r="F110" s="230">
        <f t="shared" si="24"/>
        <v>0</v>
      </c>
      <c r="G110" s="236"/>
      <c r="H110" s="382" t="s">
        <v>26</v>
      </c>
      <c r="I110" s="382">
        <f>I109-I96</f>
        <v>0.98999999999999488</v>
      </c>
    </row>
    <row r="112" spans="1:11" ht="13.5" thickBot="1" x14ac:dyDescent="0.25"/>
    <row r="113" spans="1:10" ht="13.5" thickBot="1" x14ac:dyDescent="0.25">
      <c r="A113" s="295" t="s">
        <v>84</v>
      </c>
      <c r="B113" s="539" t="s">
        <v>53</v>
      </c>
      <c r="C113" s="540"/>
      <c r="D113" s="540"/>
      <c r="E113" s="540"/>
      <c r="F113" s="541"/>
      <c r="G113" s="313" t="s">
        <v>0</v>
      </c>
      <c r="H113" s="384"/>
      <c r="I113" s="384"/>
      <c r="J113" s="384"/>
    </row>
    <row r="114" spans="1:10" x14ac:dyDescent="0.2">
      <c r="A114" s="226" t="s">
        <v>2</v>
      </c>
      <c r="B114" s="315">
        <v>1</v>
      </c>
      <c r="C114" s="238">
        <v>2</v>
      </c>
      <c r="D114" s="238">
        <v>3</v>
      </c>
      <c r="E114" s="238">
        <v>4</v>
      </c>
      <c r="F114" s="238">
        <v>5</v>
      </c>
      <c r="G114" s="237"/>
      <c r="H114" s="384"/>
      <c r="I114" s="384"/>
      <c r="J114" s="384"/>
    </row>
    <row r="115" spans="1:10" x14ac:dyDescent="0.2">
      <c r="A115" s="301" t="s">
        <v>3</v>
      </c>
      <c r="B115" s="316">
        <v>1540</v>
      </c>
      <c r="C115" s="317">
        <v>1540</v>
      </c>
      <c r="D115" s="318">
        <v>1540</v>
      </c>
      <c r="E115" s="318">
        <v>1540</v>
      </c>
      <c r="F115" s="318">
        <v>1540</v>
      </c>
      <c r="G115" s="319">
        <v>1540</v>
      </c>
      <c r="H115" s="384"/>
      <c r="I115" s="384"/>
      <c r="J115" s="384"/>
    </row>
    <row r="116" spans="1:10" x14ac:dyDescent="0.2">
      <c r="A116" s="303" t="s">
        <v>6</v>
      </c>
      <c r="B116" s="320">
        <v>1906.88</v>
      </c>
      <c r="C116" s="321">
        <v>1973.57</v>
      </c>
      <c r="D116" s="321">
        <v>2061.1799999999998</v>
      </c>
      <c r="E116" s="321"/>
      <c r="F116" s="321"/>
      <c r="G116" s="261">
        <v>1982.55</v>
      </c>
      <c r="H116" s="384"/>
      <c r="I116" s="384"/>
      <c r="J116" s="384"/>
    </row>
    <row r="117" spans="1:10" x14ac:dyDescent="0.2">
      <c r="A117" s="226" t="s">
        <v>7</v>
      </c>
      <c r="B117" s="322">
        <v>100</v>
      </c>
      <c r="C117" s="323">
        <v>100</v>
      </c>
      <c r="D117" s="324">
        <v>94.1</v>
      </c>
      <c r="E117" s="324"/>
      <c r="F117" s="324"/>
      <c r="G117" s="325">
        <v>97.87</v>
      </c>
      <c r="H117" s="384"/>
      <c r="I117" s="384"/>
      <c r="J117" s="384"/>
    </row>
    <row r="118" spans="1:10" x14ac:dyDescent="0.2">
      <c r="A118" s="226" t="s">
        <v>8</v>
      </c>
      <c r="B118" s="266">
        <v>3.1600000000000003E-2</v>
      </c>
      <c r="C118" s="267">
        <v>2.7E-2</v>
      </c>
      <c r="D118" s="326">
        <v>4.2599999999999999E-2</v>
      </c>
      <c r="E118" s="326"/>
      <c r="F118" s="326"/>
      <c r="G118" s="327">
        <v>4.8000000000000001E-2</v>
      </c>
      <c r="H118" s="384"/>
      <c r="I118" s="384"/>
      <c r="J118" s="384"/>
    </row>
    <row r="119" spans="1:10" x14ac:dyDescent="0.2">
      <c r="A119" s="303" t="s">
        <v>1</v>
      </c>
      <c r="B119" s="270">
        <f t="shared" ref="B119:G119" si="25">B116/B115*100-100</f>
        <v>23.823376623376632</v>
      </c>
      <c r="C119" s="271">
        <f t="shared" si="25"/>
        <v>28.153896103896102</v>
      </c>
      <c r="D119" s="271">
        <f t="shared" si="25"/>
        <v>33.842857142857127</v>
      </c>
      <c r="E119" s="271">
        <f t="shared" si="25"/>
        <v>-100</v>
      </c>
      <c r="F119" s="271">
        <f t="shared" si="25"/>
        <v>-100</v>
      </c>
      <c r="G119" s="273">
        <f t="shared" si="25"/>
        <v>28.737012987012974</v>
      </c>
      <c r="H119" s="384"/>
      <c r="I119" s="384"/>
      <c r="J119" s="384"/>
    </row>
    <row r="120" spans="1:10" ht="13.5" thickBot="1" x14ac:dyDescent="0.25">
      <c r="A120" s="226" t="s">
        <v>27</v>
      </c>
      <c r="B120" s="275">
        <f>B116-G103</f>
        <v>-14.419999999999845</v>
      </c>
      <c r="C120" s="276">
        <f t="shared" ref="C120:G120" si="26">C116-C103</f>
        <v>64.269999999999982</v>
      </c>
      <c r="D120" s="276">
        <f t="shared" si="26"/>
        <v>57.879999999999882</v>
      </c>
      <c r="E120" s="276">
        <f t="shared" si="26"/>
        <v>0</v>
      </c>
      <c r="F120" s="276">
        <f t="shared" si="26"/>
        <v>0</v>
      </c>
      <c r="G120" s="278">
        <f t="shared" si="26"/>
        <v>61.25</v>
      </c>
      <c r="H120" s="384"/>
      <c r="I120" s="384"/>
      <c r="J120" s="384"/>
    </row>
    <row r="121" spans="1:10" x14ac:dyDescent="0.2">
      <c r="A121" s="308" t="s">
        <v>52</v>
      </c>
      <c r="B121" s="280">
        <v>148</v>
      </c>
      <c r="C121" s="281">
        <v>142</v>
      </c>
      <c r="D121" s="281">
        <v>169</v>
      </c>
      <c r="E121" s="281"/>
      <c r="F121" s="328"/>
      <c r="G121" s="329">
        <f>SUM(B121:F121)</f>
        <v>459</v>
      </c>
      <c r="H121" s="384" t="s">
        <v>56</v>
      </c>
      <c r="I121" s="330">
        <f>G108-G121</f>
        <v>0</v>
      </c>
      <c r="J121" s="331">
        <f>I121/G108</f>
        <v>0</v>
      </c>
    </row>
    <row r="122" spans="1:10" x14ac:dyDescent="0.2">
      <c r="A122" s="308" t="s">
        <v>28</v>
      </c>
      <c r="B122" s="231">
        <v>64.5</v>
      </c>
      <c r="C122" s="289">
        <v>64.5</v>
      </c>
      <c r="D122" s="289">
        <v>64.5</v>
      </c>
      <c r="E122" s="289"/>
      <c r="F122" s="289"/>
      <c r="G122" s="235"/>
      <c r="H122" s="384" t="s">
        <v>57</v>
      </c>
      <c r="I122" s="384">
        <v>62.99</v>
      </c>
      <c r="J122" s="384"/>
    </row>
    <row r="123" spans="1:10" ht="13.5" thickBot="1" x14ac:dyDescent="0.25">
      <c r="A123" s="311" t="s">
        <v>26</v>
      </c>
      <c r="B123" s="229">
        <f>B122-B109</f>
        <v>1.5</v>
      </c>
      <c r="C123" s="230">
        <f t="shared" ref="C123:F123" si="27">C122-C109</f>
        <v>1.5</v>
      </c>
      <c r="D123" s="230">
        <f t="shared" si="27"/>
        <v>1.5</v>
      </c>
      <c r="E123" s="230">
        <f t="shared" si="27"/>
        <v>0</v>
      </c>
      <c r="F123" s="230">
        <f t="shared" si="27"/>
        <v>0</v>
      </c>
      <c r="G123" s="236"/>
      <c r="H123" s="384" t="s">
        <v>26</v>
      </c>
      <c r="I123" s="384">
        <f>I122-I109</f>
        <v>0.98000000000000398</v>
      </c>
      <c r="J123" s="384"/>
    </row>
    <row r="125" spans="1:10" ht="13.5" thickBot="1" x14ac:dyDescent="0.25"/>
    <row r="126" spans="1:10" s="385" customFormat="1" ht="13.5" thickBot="1" x14ac:dyDescent="0.25">
      <c r="A126" s="295" t="s">
        <v>85</v>
      </c>
      <c r="B126" s="539" t="s">
        <v>53</v>
      </c>
      <c r="C126" s="540"/>
      <c r="D126" s="540"/>
      <c r="E126" s="540"/>
      <c r="F126" s="541"/>
      <c r="G126" s="313" t="s">
        <v>0</v>
      </c>
    </row>
    <row r="127" spans="1:10" s="385" customFormat="1" x14ac:dyDescent="0.2">
      <c r="A127" s="226" t="s">
        <v>2</v>
      </c>
      <c r="B127" s="315">
        <v>1</v>
      </c>
      <c r="C127" s="238">
        <v>2</v>
      </c>
      <c r="D127" s="238">
        <v>3</v>
      </c>
      <c r="E127" s="238">
        <v>4</v>
      </c>
      <c r="F127" s="238">
        <v>5</v>
      </c>
      <c r="G127" s="237"/>
    </row>
    <row r="128" spans="1:10" s="385" customFormat="1" x14ac:dyDescent="0.2">
      <c r="A128" s="301" t="s">
        <v>3</v>
      </c>
      <c r="B128" s="316">
        <v>1670</v>
      </c>
      <c r="C128" s="317">
        <v>1670</v>
      </c>
      <c r="D128" s="318">
        <v>1670</v>
      </c>
      <c r="E128" s="318">
        <v>1670</v>
      </c>
      <c r="F128" s="318">
        <v>1670</v>
      </c>
      <c r="G128" s="319">
        <v>1670</v>
      </c>
    </row>
    <row r="129" spans="1:10" s="385" customFormat="1" x14ac:dyDescent="0.2">
      <c r="A129" s="303" t="s">
        <v>6</v>
      </c>
      <c r="B129" s="320">
        <v>1978.46</v>
      </c>
      <c r="C129" s="321">
        <v>2027.33</v>
      </c>
      <c r="D129" s="321">
        <v>2118.33</v>
      </c>
      <c r="E129" s="321"/>
      <c r="F129" s="321"/>
      <c r="G129" s="261">
        <v>2049.13</v>
      </c>
    </row>
    <row r="130" spans="1:10" s="385" customFormat="1" x14ac:dyDescent="0.2">
      <c r="A130" s="226" t="s">
        <v>7</v>
      </c>
      <c r="B130" s="322">
        <v>92.3</v>
      </c>
      <c r="C130" s="323">
        <v>100</v>
      </c>
      <c r="D130" s="324">
        <v>100</v>
      </c>
      <c r="E130" s="324"/>
      <c r="F130" s="324"/>
      <c r="G130" s="325">
        <v>95.65</v>
      </c>
    </row>
    <row r="131" spans="1:10" s="385" customFormat="1" x14ac:dyDescent="0.2">
      <c r="A131" s="226" t="s">
        <v>8</v>
      </c>
      <c r="B131" s="266">
        <v>5.1299999999999998E-2</v>
      </c>
      <c r="C131" s="267">
        <v>2.8000000000000001E-2</v>
      </c>
      <c r="D131" s="326">
        <v>2.8000000000000001E-2</v>
      </c>
      <c r="E131" s="326"/>
      <c r="F131" s="326"/>
      <c r="G131" s="327">
        <v>4.5699999999999998E-2</v>
      </c>
    </row>
    <row r="132" spans="1:10" s="385" customFormat="1" x14ac:dyDescent="0.2">
      <c r="A132" s="303" t="s">
        <v>1</v>
      </c>
      <c r="B132" s="270">
        <f t="shared" ref="B132:G132" si="28">B129/B128*100-100</f>
        <v>18.470658682634735</v>
      </c>
      <c r="C132" s="271">
        <f t="shared" si="28"/>
        <v>21.397005988023949</v>
      </c>
      <c r="D132" s="271">
        <f t="shared" si="28"/>
        <v>26.846107784431126</v>
      </c>
      <c r="E132" s="271">
        <f t="shared" si="28"/>
        <v>-100</v>
      </c>
      <c r="F132" s="271">
        <f t="shared" si="28"/>
        <v>-100</v>
      </c>
      <c r="G132" s="273">
        <f t="shared" si="28"/>
        <v>22.702395209580843</v>
      </c>
    </row>
    <row r="133" spans="1:10" s="385" customFormat="1" ht="13.5" thickBot="1" x14ac:dyDescent="0.25">
      <c r="A133" s="226" t="s">
        <v>27</v>
      </c>
      <c r="B133" s="275">
        <f>B129-G116</f>
        <v>-4.0899999999999181</v>
      </c>
      <c r="C133" s="276">
        <f t="shared" ref="C133:G133" si="29">C129-C116</f>
        <v>53.759999999999991</v>
      </c>
      <c r="D133" s="276">
        <f t="shared" si="29"/>
        <v>57.150000000000091</v>
      </c>
      <c r="E133" s="276">
        <f t="shared" si="29"/>
        <v>0</v>
      </c>
      <c r="F133" s="276">
        <f t="shared" si="29"/>
        <v>0</v>
      </c>
      <c r="G133" s="278">
        <f t="shared" si="29"/>
        <v>66.580000000000155</v>
      </c>
    </row>
    <row r="134" spans="1:10" s="385" customFormat="1" x14ac:dyDescent="0.2">
      <c r="A134" s="308" t="s">
        <v>52</v>
      </c>
      <c r="B134" s="280">
        <v>148</v>
      </c>
      <c r="C134" s="281">
        <v>142</v>
      </c>
      <c r="D134" s="281">
        <v>169</v>
      </c>
      <c r="E134" s="281"/>
      <c r="F134" s="328"/>
      <c r="G134" s="329">
        <f>SUM(B134:F134)</f>
        <v>459</v>
      </c>
      <c r="H134" s="385" t="s">
        <v>56</v>
      </c>
      <c r="I134" s="330">
        <f>G121-G134</f>
        <v>0</v>
      </c>
      <c r="J134" s="331">
        <f>I134/G121</f>
        <v>0</v>
      </c>
    </row>
    <row r="135" spans="1:10" s="385" customFormat="1" x14ac:dyDescent="0.2">
      <c r="A135" s="308" t="s">
        <v>28</v>
      </c>
      <c r="B135" s="231">
        <v>66</v>
      </c>
      <c r="C135" s="289">
        <v>66</v>
      </c>
      <c r="D135" s="289">
        <v>66</v>
      </c>
      <c r="E135" s="289"/>
      <c r="F135" s="289"/>
      <c r="G135" s="235"/>
      <c r="H135" s="385" t="s">
        <v>57</v>
      </c>
      <c r="I135" s="385">
        <v>64.489999999999995</v>
      </c>
    </row>
    <row r="136" spans="1:10" s="385" customFormat="1" ht="13.5" thickBot="1" x14ac:dyDescent="0.25">
      <c r="A136" s="311" t="s">
        <v>26</v>
      </c>
      <c r="B136" s="229">
        <f>B135-B122</f>
        <v>1.5</v>
      </c>
      <c r="C136" s="230">
        <f t="shared" ref="C136:F136" si="30">C135-C122</f>
        <v>1.5</v>
      </c>
      <c r="D136" s="230">
        <f t="shared" si="30"/>
        <v>1.5</v>
      </c>
      <c r="E136" s="230">
        <f t="shared" si="30"/>
        <v>0</v>
      </c>
      <c r="F136" s="230">
        <f t="shared" si="30"/>
        <v>0</v>
      </c>
      <c r="G136" s="236"/>
      <c r="H136" s="385" t="s">
        <v>26</v>
      </c>
      <c r="I136" s="385">
        <f>I135-I122</f>
        <v>1.4999999999999929</v>
      </c>
    </row>
    <row r="138" spans="1:10" ht="13.5" thickBot="1" x14ac:dyDescent="0.25"/>
    <row r="139" spans="1:10" s="388" customFormat="1" ht="13.5" thickBot="1" x14ac:dyDescent="0.25">
      <c r="A139" s="295" t="s">
        <v>87</v>
      </c>
      <c r="B139" s="539" t="s">
        <v>53</v>
      </c>
      <c r="C139" s="540"/>
      <c r="D139" s="540"/>
      <c r="E139" s="540"/>
      <c r="F139" s="541"/>
      <c r="G139" s="313" t="s">
        <v>0</v>
      </c>
    </row>
    <row r="140" spans="1:10" s="388" customFormat="1" x14ac:dyDescent="0.2">
      <c r="A140" s="226" t="s">
        <v>2</v>
      </c>
      <c r="B140" s="315">
        <v>1</v>
      </c>
      <c r="C140" s="238">
        <v>2</v>
      </c>
      <c r="D140" s="238">
        <v>3</v>
      </c>
      <c r="E140" s="238">
        <v>4</v>
      </c>
      <c r="F140" s="238">
        <v>5</v>
      </c>
      <c r="G140" s="237"/>
    </row>
    <row r="141" spans="1:10" s="388" customFormat="1" x14ac:dyDescent="0.2">
      <c r="A141" s="301" t="s">
        <v>3</v>
      </c>
      <c r="B141" s="316">
        <v>1800</v>
      </c>
      <c r="C141" s="317">
        <v>1800</v>
      </c>
      <c r="D141" s="318">
        <v>1800</v>
      </c>
      <c r="E141" s="318">
        <v>1800</v>
      </c>
      <c r="F141" s="318">
        <v>1800</v>
      </c>
      <c r="G141" s="319">
        <v>1800</v>
      </c>
    </row>
    <row r="142" spans="1:10" s="388" customFormat="1" x14ac:dyDescent="0.2">
      <c r="A142" s="303" t="s">
        <v>6</v>
      </c>
      <c r="B142" s="320">
        <v>2052.14</v>
      </c>
      <c r="C142" s="321">
        <v>2098.67</v>
      </c>
      <c r="D142" s="321">
        <v>2197.65</v>
      </c>
      <c r="E142" s="321"/>
      <c r="F142" s="321"/>
      <c r="G142" s="261">
        <v>2121.09</v>
      </c>
    </row>
    <row r="143" spans="1:10" s="388" customFormat="1" x14ac:dyDescent="0.2">
      <c r="A143" s="226" t="s">
        <v>7</v>
      </c>
      <c r="B143" s="322">
        <v>100</v>
      </c>
      <c r="C143" s="323">
        <v>100</v>
      </c>
      <c r="D143" s="324">
        <v>100</v>
      </c>
      <c r="E143" s="324"/>
      <c r="F143" s="324"/>
      <c r="G143" s="325">
        <v>95.65</v>
      </c>
    </row>
    <row r="144" spans="1:10" s="388" customFormat="1" x14ac:dyDescent="0.2">
      <c r="A144" s="226" t="s">
        <v>8</v>
      </c>
      <c r="B144" s="266">
        <v>3.8300000000000001E-2</v>
      </c>
      <c r="C144" s="267">
        <v>3.8199999999999998E-2</v>
      </c>
      <c r="D144" s="326">
        <v>4.48E-2</v>
      </c>
      <c r="E144" s="326"/>
      <c r="F144" s="326"/>
      <c r="G144" s="327">
        <v>5.0200000000000002E-2</v>
      </c>
    </row>
    <row r="145" spans="1:10" s="388" customFormat="1" x14ac:dyDescent="0.2">
      <c r="A145" s="303" t="s">
        <v>1</v>
      </c>
      <c r="B145" s="270">
        <f t="shared" ref="B145:G145" si="31">B142/B141*100-100</f>
        <v>14.007777777777775</v>
      </c>
      <c r="C145" s="271">
        <f t="shared" si="31"/>
        <v>16.592777777777783</v>
      </c>
      <c r="D145" s="271">
        <f t="shared" si="31"/>
        <v>22.091666666666669</v>
      </c>
      <c r="E145" s="271">
        <f t="shared" si="31"/>
        <v>-100</v>
      </c>
      <c r="F145" s="271">
        <f t="shared" si="31"/>
        <v>-100</v>
      </c>
      <c r="G145" s="273">
        <f t="shared" si="31"/>
        <v>17.838333333333338</v>
      </c>
    </row>
    <row r="146" spans="1:10" s="388" customFormat="1" ht="13.5" thickBot="1" x14ac:dyDescent="0.25">
      <c r="A146" s="226" t="s">
        <v>27</v>
      </c>
      <c r="B146" s="275">
        <f>B142-G129</f>
        <v>3.0099999999997635</v>
      </c>
      <c r="C146" s="276">
        <f t="shared" ref="C146:G146" si="32">C142-C129</f>
        <v>71.340000000000146</v>
      </c>
      <c r="D146" s="276">
        <f t="shared" si="32"/>
        <v>79.320000000000164</v>
      </c>
      <c r="E146" s="276">
        <f t="shared" si="32"/>
        <v>0</v>
      </c>
      <c r="F146" s="276">
        <f t="shared" si="32"/>
        <v>0</v>
      </c>
      <c r="G146" s="278">
        <f t="shared" si="32"/>
        <v>71.960000000000036</v>
      </c>
    </row>
    <row r="147" spans="1:10" s="388" customFormat="1" x14ac:dyDescent="0.2">
      <c r="A147" s="308" t="s">
        <v>52</v>
      </c>
      <c r="B147" s="280">
        <v>148</v>
      </c>
      <c r="C147" s="281">
        <v>142</v>
      </c>
      <c r="D147" s="281">
        <v>168</v>
      </c>
      <c r="E147" s="281"/>
      <c r="F147" s="328"/>
      <c r="G147" s="329">
        <f>SUM(B147:F147)</f>
        <v>458</v>
      </c>
      <c r="H147" s="388" t="s">
        <v>56</v>
      </c>
      <c r="I147" s="330">
        <f>G134-G147</f>
        <v>1</v>
      </c>
      <c r="J147" s="331">
        <f>I147/G134</f>
        <v>2.1786492374727671E-3</v>
      </c>
    </row>
    <row r="148" spans="1:10" s="388" customFormat="1" x14ac:dyDescent="0.2">
      <c r="A148" s="308" t="s">
        <v>28</v>
      </c>
      <c r="B148" s="231">
        <v>67.5</v>
      </c>
      <c r="C148" s="289">
        <v>67.5</v>
      </c>
      <c r="D148" s="289">
        <v>67.5</v>
      </c>
      <c r="E148" s="289"/>
      <c r="F148" s="289"/>
      <c r="G148" s="235"/>
      <c r="H148" s="388" t="s">
        <v>57</v>
      </c>
      <c r="I148" s="388">
        <v>66.010000000000005</v>
      </c>
    </row>
    <row r="149" spans="1:10" s="388" customFormat="1" ht="13.5" thickBot="1" x14ac:dyDescent="0.25">
      <c r="A149" s="311" t="s">
        <v>26</v>
      </c>
      <c r="B149" s="229">
        <f>B148-B135</f>
        <v>1.5</v>
      </c>
      <c r="C149" s="230">
        <f t="shared" ref="C149:F149" si="33">C148-C135</f>
        <v>1.5</v>
      </c>
      <c r="D149" s="230">
        <f t="shared" si="33"/>
        <v>1.5</v>
      </c>
      <c r="E149" s="230">
        <f t="shared" si="33"/>
        <v>0</v>
      </c>
      <c r="F149" s="230">
        <f t="shared" si="33"/>
        <v>0</v>
      </c>
      <c r="G149" s="236"/>
      <c r="H149" s="388" t="s">
        <v>26</v>
      </c>
      <c r="I149" s="388">
        <f>I148-I135</f>
        <v>1.5200000000000102</v>
      </c>
    </row>
    <row r="151" spans="1:10" ht="13.5" thickBot="1" x14ac:dyDescent="0.25"/>
    <row r="152" spans="1:10" s="390" customFormat="1" ht="13.5" thickBot="1" x14ac:dyDescent="0.25">
      <c r="A152" s="295" t="s">
        <v>91</v>
      </c>
      <c r="B152" s="539" t="s">
        <v>53</v>
      </c>
      <c r="C152" s="540"/>
      <c r="D152" s="540"/>
      <c r="E152" s="540"/>
      <c r="F152" s="541"/>
      <c r="G152" s="313" t="s">
        <v>0</v>
      </c>
    </row>
    <row r="153" spans="1:10" s="390" customFormat="1" x14ac:dyDescent="0.2">
      <c r="A153" s="226" t="s">
        <v>2</v>
      </c>
      <c r="B153" s="315">
        <v>1</v>
      </c>
      <c r="C153" s="238">
        <v>2</v>
      </c>
      <c r="D153" s="238">
        <v>3</v>
      </c>
      <c r="E153" s="238">
        <v>4</v>
      </c>
      <c r="F153" s="238">
        <v>5</v>
      </c>
      <c r="G153" s="237"/>
    </row>
    <row r="154" spans="1:10" s="390" customFormat="1" x14ac:dyDescent="0.2">
      <c r="A154" s="301" t="s">
        <v>3</v>
      </c>
      <c r="B154" s="316">
        <v>1920</v>
      </c>
      <c r="C154" s="317">
        <v>1920</v>
      </c>
      <c r="D154" s="318">
        <v>1920</v>
      </c>
      <c r="E154" s="318">
        <v>1920</v>
      </c>
      <c r="F154" s="318">
        <v>1920</v>
      </c>
      <c r="G154" s="319">
        <v>1920</v>
      </c>
    </row>
    <row r="155" spans="1:10" s="390" customFormat="1" x14ac:dyDescent="0.2">
      <c r="A155" s="303" t="s">
        <v>6</v>
      </c>
      <c r="B155" s="320">
        <v>2212.5</v>
      </c>
      <c r="C155" s="321">
        <v>2298.1799999999998</v>
      </c>
      <c r="D155" s="321">
        <v>2383.85</v>
      </c>
      <c r="E155" s="321"/>
      <c r="F155" s="321"/>
      <c r="G155" s="261">
        <v>2291.75</v>
      </c>
    </row>
    <row r="156" spans="1:10" s="390" customFormat="1" x14ac:dyDescent="0.2">
      <c r="A156" s="226" t="s">
        <v>7</v>
      </c>
      <c r="B156" s="322">
        <v>100</v>
      </c>
      <c r="C156" s="323">
        <v>100</v>
      </c>
      <c r="D156" s="324">
        <v>100</v>
      </c>
      <c r="E156" s="324"/>
      <c r="F156" s="324"/>
      <c r="G156" s="325">
        <v>100</v>
      </c>
    </row>
    <row r="157" spans="1:10" s="390" customFormat="1" x14ac:dyDescent="0.2">
      <c r="A157" s="226" t="s">
        <v>8</v>
      </c>
      <c r="B157" s="266">
        <v>2.9100000000000001E-2</v>
      </c>
      <c r="C157" s="267">
        <v>2.5000000000000001E-2</v>
      </c>
      <c r="D157" s="326">
        <v>2.5999999999999999E-2</v>
      </c>
      <c r="E157" s="326"/>
      <c r="F157" s="326"/>
      <c r="G157" s="327">
        <v>4.1599999999999998E-2</v>
      </c>
    </row>
    <row r="158" spans="1:10" s="390" customFormat="1" x14ac:dyDescent="0.2">
      <c r="A158" s="303" t="s">
        <v>1</v>
      </c>
      <c r="B158" s="270">
        <f t="shared" ref="B158:G158" si="34">B155/B154*100-100</f>
        <v>15.234375</v>
      </c>
      <c r="C158" s="271">
        <f t="shared" si="34"/>
        <v>19.696874999999991</v>
      </c>
      <c r="D158" s="271">
        <f t="shared" si="34"/>
        <v>24.158854166666657</v>
      </c>
      <c r="E158" s="271">
        <f t="shared" si="34"/>
        <v>-100</v>
      </c>
      <c r="F158" s="271">
        <f t="shared" si="34"/>
        <v>-100</v>
      </c>
      <c r="G158" s="273">
        <f t="shared" si="34"/>
        <v>19.361979166666671</v>
      </c>
    </row>
    <row r="159" spans="1:10" s="390" customFormat="1" ht="13.5" thickBot="1" x14ac:dyDescent="0.25">
      <c r="A159" s="226" t="s">
        <v>27</v>
      </c>
      <c r="B159" s="275">
        <f>B155-G142</f>
        <v>91.409999999999854</v>
      </c>
      <c r="C159" s="276">
        <f t="shared" ref="C159:G159" si="35">C155-C142</f>
        <v>199.50999999999976</v>
      </c>
      <c r="D159" s="276">
        <f t="shared" si="35"/>
        <v>186.19999999999982</v>
      </c>
      <c r="E159" s="276">
        <f t="shared" si="35"/>
        <v>0</v>
      </c>
      <c r="F159" s="276">
        <f t="shared" si="35"/>
        <v>0</v>
      </c>
      <c r="G159" s="278">
        <f t="shared" si="35"/>
        <v>170.65999999999985</v>
      </c>
    </row>
    <row r="160" spans="1:10" s="390" customFormat="1" x14ac:dyDescent="0.2">
      <c r="A160" s="308" t="s">
        <v>52</v>
      </c>
      <c r="B160" s="280">
        <v>159</v>
      </c>
      <c r="C160" s="281">
        <v>101</v>
      </c>
      <c r="D160" s="281">
        <v>124</v>
      </c>
      <c r="E160" s="281"/>
      <c r="F160" s="328"/>
      <c r="G160" s="329">
        <f>SUM(B160:F160)</f>
        <v>384</v>
      </c>
      <c r="H160" s="390" t="s">
        <v>56</v>
      </c>
      <c r="I160" s="330">
        <f>G147-G160</f>
        <v>74</v>
      </c>
      <c r="J160" s="331">
        <f>I160/G147</f>
        <v>0.16157205240174671</v>
      </c>
    </row>
    <row r="161" spans="1:10" s="390" customFormat="1" x14ac:dyDescent="0.2">
      <c r="A161" s="308" t="s">
        <v>28</v>
      </c>
      <c r="B161" s="231">
        <v>69.5</v>
      </c>
      <c r="C161" s="289">
        <v>69.5</v>
      </c>
      <c r="D161" s="289">
        <v>69.5</v>
      </c>
      <c r="E161" s="289"/>
      <c r="F161" s="289"/>
      <c r="G161" s="235"/>
      <c r="H161" s="390" t="s">
        <v>57</v>
      </c>
      <c r="I161" s="390">
        <v>67.5</v>
      </c>
    </row>
    <row r="162" spans="1:10" s="390" customFormat="1" ht="13.5" thickBot="1" x14ac:dyDescent="0.25">
      <c r="A162" s="311" t="s">
        <v>26</v>
      </c>
      <c r="B162" s="229">
        <f>B161-B148</f>
        <v>2</v>
      </c>
      <c r="C162" s="230">
        <f t="shared" ref="C162:F162" si="36">C161-C148</f>
        <v>2</v>
      </c>
      <c r="D162" s="230">
        <f t="shared" si="36"/>
        <v>2</v>
      </c>
      <c r="E162" s="230">
        <f t="shared" si="36"/>
        <v>0</v>
      </c>
      <c r="F162" s="230">
        <f t="shared" si="36"/>
        <v>0</v>
      </c>
      <c r="G162" s="236"/>
      <c r="H162" s="390" t="s">
        <v>26</v>
      </c>
      <c r="I162" s="390">
        <f>I161-I148</f>
        <v>1.4899999999999949</v>
      </c>
    </row>
    <row r="164" spans="1:10" ht="13.5" thickBot="1" x14ac:dyDescent="0.25"/>
    <row r="165" spans="1:10" s="399" customFormat="1" ht="13.5" thickBot="1" x14ac:dyDescent="0.25">
      <c r="A165" s="295" t="s">
        <v>93</v>
      </c>
      <c r="B165" s="539" t="s">
        <v>53</v>
      </c>
      <c r="C165" s="540"/>
      <c r="D165" s="540"/>
      <c r="E165" s="540"/>
      <c r="F165" s="541"/>
      <c r="G165" s="313" t="s">
        <v>0</v>
      </c>
    </row>
    <row r="166" spans="1:10" s="399" customFormat="1" x14ac:dyDescent="0.2">
      <c r="A166" s="226" t="s">
        <v>2</v>
      </c>
      <c r="B166" s="315">
        <v>1</v>
      </c>
      <c r="C166" s="238">
        <v>2</v>
      </c>
      <c r="D166" s="238">
        <v>3</v>
      </c>
      <c r="E166" s="238">
        <v>4</v>
      </c>
      <c r="F166" s="238">
        <v>5</v>
      </c>
      <c r="G166" s="237"/>
    </row>
    <row r="167" spans="1:10" s="399" customFormat="1" x14ac:dyDescent="0.2">
      <c r="A167" s="301" t="s">
        <v>3</v>
      </c>
      <c r="B167" s="316">
        <v>2040</v>
      </c>
      <c r="C167" s="317">
        <v>2040</v>
      </c>
      <c r="D167" s="318">
        <v>2040</v>
      </c>
      <c r="E167" s="318">
        <v>2040</v>
      </c>
      <c r="F167" s="318">
        <v>2040</v>
      </c>
      <c r="G167" s="319">
        <v>2040</v>
      </c>
    </row>
    <row r="168" spans="1:10" s="399" customFormat="1" x14ac:dyDescent="0.2">
      <c r="A168" s="303" t="s">
        <v>6</v>
      </c>
      <c r="B168" s="320">
        <v>2297.6470588235293</v>
      </c>
      <c r="C168" s="321">
        <v>2377.2727272727275</v>
      </c>
      <c r="D168" s="321">
        <v>2390.8333333333335</v>
      </c>
      <c r="E168" s="321"/>
      <c r="F168" s="321"/>
      <c r="G168" s="261">
        <v>2347.5</v>
      </c>
    </row>
    <row r="169" spans="1:10" s="399" customFormat="1" x14ac:dyDescent="0.2">
      <c r="A169" s="226" t="s">
        <v>7</v>
      </c>
      <c r="B169" s="322">
        <v>100</v>
      </c>
      <c r="C169" s="323">
        <v>100</v>
      </c>
      <c r="D169" s="324">
        <v>100</v>
      </c>
      <c r="E169" s="324"/>
      <c r="F169" s="324"/>
      <c r="G169" s="325">
        <v>100</v>
      </c>
    </row>
    <row r="170" spans="1:10" s="399" customFormat="1" x14ac:dyDescent="0.2">
      <c r="A170" s="226" t="s">
        <v>8</v>
      </c>
      <c r="B170" s="266">
        <v>3.4899080848632878E-2</v>
      </c>
      <c r="C170" s="267">
        <v>3.3126436447735969E-2</v>
      </c>
      <c r="D170" s="326">
        <v>3.291016998697939E-2</v>
      </c>
      <c r="E170" s="326"/>
      <c r="F170" s="326"/>
      <c r="G170" s="327">
        <v>3.84774437460308E-2</v>
      </c>
    </row>
    <row r="171" spans="1:10" s="399" customFormat="1" x14ac:dyDescent="0.2">
      <c r="A171" s="303" t="s">
        <v>1</v>
      </c>
      <c r="B171" s="270">
        <f t="shared" ref="B171:G171" si="37">B168/B167*100-100</f>
        <v>12.629757785467106</v>
      </c>
      <c r="C171" s="271">
        <f t="shared" si="37"/>
        <v>16.532976827094487</v>
      </c>
      <c r="D171" s="271">
        <f t="shared" si="37"/>
        <v>17.197712418300654</v>
      </c>
      <c r="E171" s="271">
        <f t="shared" si="37"/>
        <v>-100</v>
      </c>
      <c r="F171" s="271">
        <f t="shared" si="37"/>
        <v>-100</v>
      </c>
      <c r="G171" s="273">
        <f t="shared" si="37"/>
        <v>15.073529411764696</v>
      </c>
    </row>
    <row r="172" spans="1:10" s="399" customFormat="1" ht="13.5" thickBot="1" x14ac:dyDescent="0.25">
      <c r="A172" s="226" t="s">
        <v>27</v>
      </c>
      <c r="B172" s="275">
        <f>B168-B155</f>
        <v>85.147058823529278</v>
      </c>
      <c r="C172" s="276">
        <f t="shared" ref="C172:F172" si="38">C168-C155</f>
        <v>79.092727272727643</v>
      </c>
      <c r="D172" s="276">
        <f t="shared" si="38"/>
        <v>6.9833333333335759</v>
      </c>
      <c r="E172" s="276">
        <f t="shared" si="38"/>
        <v>0</v>
      </c>
      <c r="F172" s="276">
        <f t="shared" si="38"/>
        <v>0</v>
      </c>
      <c r="G172" s="278">
        <f t="shared" ref="G172" si="39">G168-G155</f>
        <v>55.75</v>
      </c>
    </row>
    <row r="173" spans="1:10" s="399" customFormat="1" x14ac:dyDescent="0.2">
      <c r="A173" s="308" t="s">
        <v>52</v>
      </c>
      <c r="B173" s="280">
        <v>159</v>
      </c>
      <c r="C173" s="281">
        <v>101</v>
      </c>
      <c r="D173" s="281">
        <v>124</v>
      </c>
      <c r="E173" s="281"/>
      <c r="F173" s="328"/>
      <c r="G173" s="329">
        <f>SUM(B173:F173)</f>
        <v>384</v>
      </c>
      <c r="H173" s="399" t="s">
        <v>56</v>
      </c>
      <c r="I173" s="330">
        <f>G160-G173</f>
        <v>0</v>
      </c>
      <c r="J173" s="331">
        <f>I173/G160</f>
        <v>0</v>
      </c>
    </row>
    <row r="174" spans="1:10" s="399" customFormat="1" x14ac:dyDescent="0.2">
      <c r="A174" s="308" t="s">
        <v>28</v>
      </c>
      <c r="B174" s="231">
        <v>72.5</v>
      </c>
      <c r="C174" s="289">
        <v>72.5</v>
      </c>
      <c r="D174" s="289">
        <v>72.5</v>
      </c>
      <c r="E174" s="289"/>
      <c r="F174" s="289"/>
      <c r="G174" s="235"/>
      <c r="H174" s="399" t="s">
        <v>57</v>
      </c>
      <c r="I174" s="399">
        <v>69.489999999999995</v>
      </c>
    </row>
    <row r="175" spans="1:10" s="399" customFormat="1" ht="13.5" thickBot="1" x14ac:dyDescent="0.25">
      <c r="A175" s="311" t="s">
        <v>26</v>
      </c>
      <c r="B175" s="229">
        <f>B174-B161</f>
        <v>3</v>
      </c>
      <c r="C175" s="230">
        <f t="shared" ref="C175:F175" si="40">C174-C161</f>
        <v>3</v>
      </c>
      <c r="D175" s="230">
        <f t="shared" si="40"/>
        <v>3</v>
      </c>
      <c r="E175" s="230">
        <f t="shared" si="40"/>
        <v>0</v>
      </c>
      <c r="F175" s="230">
        <f t="shared" si="40"/>
        <v>0</v>
      </c>
      <c r="G175" s="236"/>
      <c r="H175" s="399" t="s">
        <v>26</v>
      </c>
      <c r="I175" s="399">
        <f>I174-I161</f>
        <v>1.9899999999999949</v>
      </c>
    </row>
    <row r="176" spans="1:10" x14ac:dyDescent="0.2">
      <c r="B176" s="288">
        <v>72.5</v>
      </c>
      <c r="C176" s="400">
        <v>72.5</v>
      </c>
      <c r="D176" s="400">
        <v>72.5</v>
      </c>
    </row>
    <row r="177" spans="1:10" ht="13.5" thickBot="1" x14ac:dyDescent="0.25"/>
    <row r="178" spans="1:10" s="401" customFormat="1" ht="13.5" thickBot="1" x14ac:dyDescent="0.25">
      <c r="A178" s="295" t="s">
        <v>94</v>
      </c>
      <c r="B178" s="539" t="s">
        <v>53</v>
      </c>
      <c r="C178" s="540"/>
      <c r="D178" s="540"/>
      <c r="E178" s="540"/>
      <c r="F178" s="541"/>
      <c r="G178" s="313" t="s">
        <v>0</v>
      </c>
    </row>
    <row r="179" spans="1:10" s="401" customFormat="1" x14ac:dyDescent="0.2">
      <c r="A179" s="226" t="s">
        <v>2</v>
      </c>
      <c r="B179" s="315">
        <v>1</v>
      </c>
      <c r="C179" s="238">
        <v>2</v>
      </c>
      <c r="D179" s="238">
        <v>3</v>
      </c>
      <c r="E179" s="238">
        <v>4</v>
      </c>
      <c r="F179" s="238">
        <v>5</v>
      </c>
      <c r="G179" s="237"/>
    </row>
    <row r="180" spans="1:10" s="401" customFormat="1" x14ac:dyDescent="0.2">
      <c r="A180" s="301" t="s">
        <v>3</v>
      </c>
      <c r="B180" s="316">
        <v>2160</v>
      </c>
      <c r="C180" s="317">
        <v>2160</v>
      </c>
      <c r="D180" s="318">
        <v>2160</v>
      </c>
      <c r="E180" s="318">
        <v>2160</v>
      </c>
      <c r="F180" s="318">
        <v>2160</v>
      </c>
      <c r="G180" s="319">
        <v>2160</v>
      </c>
    </row>
    <row r="181" spans="1:10" s="401" customFormat="1" x14ac:dyDescent="0.2">
      <c r="A181" s="303" t="s">
        <v>6</v>
      </c>
      <c r="B181" s="320">
        <v>2357.0588235294117</v>
      </c>
      <c r="C181" s="321">
        <v>2435.4545454545455</v>
      </c>
      <c r="D181" s="321">
        <v>2488.3333333333335</v>
      </c>
      <c r="E181" s="321"/>
      <c r="F181" s="321"/>
      <c r="G181" s="261">
        <v>2418</v>
      </c>
    </row>
    <row r="182" spans="1:10" s="401" customFormat="1" x14ac:dyDescent="0.2">
      <c r="A182" s="226" t="s">
        <v>7</v>
      </c>
      <c r="B182" s="322">
        <v>100</v>
      </c>
      <c r="C182" s="323">
        <v>100</v>
      </c>
      <c r="D182" s="324">
        <v>100</v>
      </c>
      <c r="E182" s="324"/>
      <c r="F182" s="324"/>
      <c r="G182" s="325">
        <v>97.5</v>
      </c>
    </row>
    <row r="183" spans="1:10" s="401" customFormat="1" x14ac:dyDescent="0.2">
      <c r="A183" s="226" t="s">
        <v>8</v>
      </c>
      <c r="B183" s="266">
        <v>1.7689089240499528E-2</v>
      </c>
      <c r="C183" s="267">
        <v>2.5333153416882439E-2</v>
      </c>
      <c r="D183" s="326">
        <v>4.6746516909348973E-2</v>
      </c>
      <c r="E183" s="326"/>
      <c r="F183" s="326"/>
      <c r="G183" s="327">
        <v>3.9214592132206225E-2</v>
      </c>
    </row>
    <row r="184" spans="1:10" s="402" customFormat="1" x14ac:dyDescent="0.2">
      <c r="A184" s="303" t="s">
        <v>1</v>
      </c>
      <c r="B184" s="270">
        <f t="shared" ref="B184:G184" si="41">B181/B180*100-100</f>
        <v>9.1230936819172115</v>
      </c>
      <c r="C184" s="271">
        <f t="shared" si="41"/>
        <v>12.75252525252526</v>
      </c>
      <c r="D184" s="271">
        <f t="shared" si="41"/>
        <v>15.200617283950635</v>
      </c>
      <c r="E184" s="271">
        <f t="shared" si="41"/>
        <v>-100</v>
      </c>
      <c r="F184" s="271">
        <f t="shared" si="41"/>
        <v>-100</v>
      </c>
      <c r="G184" s="273">
        <f t="shared" si="41"/>
        <v>11.944444444444443</v>
      </c>
    </row>
    <row r="185" spans="1:10" s="401" customFormat="1" ht="13.5" thickBot="1" x14ac:dyDescent="0.25">
      <c r="A185" s="226" t="s">
        <v>27</v>
      </c>
      <c r="B185" s="275">
        <f>B181-B168</f>
        <v>59.411764705882433</v>
      </c>
      <c r="C185" s="276">
        <f t="shared" ref="C185:G185" si="42">C181-C168</f>
        <v>58.181818181818016</v>
      </c>
      <c r="D185" s="276">
        <f t="shared" si="42"/>
        <v>97.5</v>
      </c>
      <c r="E185" s="276">
        <f t="shared" si="42"/>
        <v>0</v>
      </c>
      <c r="F185" s="276">
        <f t="shared" si="42"/>
        <v>0</v>
      </c>
      <c r="G185" s="278">
        <f t="shared" si="42"/>
        <v>70.5</v>
      </c>
    </row>
    <row r="186" spans="1:10" s="401" customFormat="1" x14ac:dyDescent="0.2">
      <c r="A186" s="308" t="s">
        <v>52</v>
      </c>
      <c r="B186" s="280">
        <v>159</v>
      </c>
      <c r="C186" s="281">
        <v>101</v>
      </c>
      <c r="D186" s="281">
        <v>123</v>
      </c>
      <c r="E186" s="281"/>
      <c r="F186" s="328"/>
      <c r="G186" s="329">
        <f>SUM(B186:F186)</f>
        <v>383</v>
      </c>
      <c r="H186" s="401" t="s">
        <v>56</v>
      </c>
      <c r="I186" s="330">
        <f>G173-G186</f>
        <v>1</v>
      </c>
      <c r="J186" s="331">
        <f>I186/G173</f>
        <v>2.6041666666666665E-3</v>
      </c>
    </row>
    <row r="187" spans="1:10" s="401" customFormat="1" x14ac:dyDescent="0.2">
      <c r="A187" s="308" t="s">
        <v>28</v>
      </c>
      <c r="B187" s="231">
        <v>76</v>
      </c>
      <c r="C187" s="289">
        <v>76</v>
      </c>
      <c r="D187" s="289">
        <v>76</v>
      </c>
      <c r="E187" s="289"/>
      <c r="F187" s="289"/>
      <c r="G187" s="235"/>
      <c r="H187" s="401" t="s">
        <v>57</v>
      </c>
      <c r="I187" s="401">
        <v>72.510000000000005</v>
      </c>
    </row>
    <row r="188" spans="1:10" s="401" customFormat="1" ht="13.5" thickBot="1" x14ac:dyDescent="0.25">
      <c r="A188" s="311" t="s">
        <v>26</v>
      </c>
      <c r="B188" s="229">
        <f>B187-B174</f>
        <v>3.5</v>
      </c>
      <c r="C188" s="230">
        <f t="shared" ref="C188:F188" si="43">C187-C174</f>
        <v>3.5</v>
      </c>
      <c r="D188" s="230">
        <f t="shared" si="43"/>
        <v>3.5</v>
      </c>
      <c r="E188" s="230">
        <f t="shared" si="43"/>
        <v>0</v>
      </c>
      <c r="F188" s="230">
        <f t="shared" si="43"/>
        <v>0</v>
      </c>
      <c r="G188" s="236"/>
      <c r="H188" s="401" t="s">
        <v>26</v>
      </c>
      <c r="I188" s="401">
        <f>I187-I174</f>
        <v>3.0200000000000102</v>
      </c>
    </row>
    <row r="189" spans="1:10" x14ac:dyDescent="0.2">
      <c r="C189" s="403"/>
      <c r="D189" s="403"/>
    </row>
    <row r="190" spans="1:10" ht="13.5" thickBot="1" x14ac:dyDescent="0.25"/>
    <row r="191" spans="1:10" s="406" customFormat="1" ht="13.5" thickBot="1" x14ac:dyDescent="0.25">
      <c r="A191" s="295" t="s">
        <v>97</v>
      </c>
      <c r="B191" s="539" t="s">
        <v>53</v>
      </c>
      <c r="C191" s="540"/>
      <c r="D191" s="540"/>
      <c r="E191" s="540"/>
      <c r="F191" s="541"/>
      <c r="G191" s="313" t="s">
        <v>0</v>
      </c>
    </row>
    <row r="192" spans="1:10" s="406" customFormat="1" x14ac:dyDescent="0.2">
      <c r="A192" s="226" t="s">
        <v>2</v>
      </c>
      <c r="B192" s="315">
        <v>1</v>
      </c>
      <c r="C192" s="238">
        <v>2</v>
      </c>
      <c r="D192" s="238">
        <v>3</v>
      </c>
      <c r="E192" s="238">
        <v>4</v>
      </c>
      <c r="F192" s="238">
        <v>5</v>
      </c>
      <c r="G192" s="237"/>
    </row>
    <row r="193" spans="1:10" s="406" customFormat="1" x14ac:dyDescent="0.2">
      <c r="A193" s="301" t="s">
        <v>3</v>
      </c>
      <c r="B193" s="316">
        <v>2290</v>
      </c>
      <c r="C193" s="317">
        <v>2290</v>
      </c>
      <c r="D193" s="318">
        <v>2290</v>
      </c>
      <c r="E193" s="318">
        <v>2290</v>
      </c>
      <c r="F193" s="318">
        <v>2290</v>
      </c>
      <c r="G193" s="319">
        <v>2290</v>
      </c>
    </row>
    <row r="194" spans="1:10" s="406" customFormat="1" x14ac:dyDescent="0.2">
      <c r="A194" s="303" t="s">
        <v>6</v>
      </c>
      <c r="B194" s="320">
        <v>2490</v>
      </c>
      <c r="C194" s="321">
        <v>2503</v>
      </c>
      <c r="D194" s="321">
        <v>2542.3076923076924</v>
      </c>
      <c r="E194" s="321"/>
      <c r="F194" s="321"/>
      <c r="G194" s="261">
        <v>2510.7692307692309</v>
      </c>
    </row>
    <row r="195" spans="1:10" s="406" customFormat="1" x14ac:dyDescent="0.2">
      <c r="A195" s="226" t="s">
        <v>7</v>
      </c>
      <c r="B195" s="322">
        <v>93.75</v>
      </c>
      <c r="C195" s="323">
        <v>100</v>
      </c>
      <c r="D195" s="324">
        <v>100</v>
      </c>
      <c r="E195" s="324"/>
      <c r="F195" s="324"/>
      <c r="G195" s="325">
        <v>97.435897435897431</v>
      </c>
    </row>
    <row r="196" spans="1:10" s="406" customFormat="1" x14ac:dyDescent="0.2">
      <c r="A196" s="226" t="s">
        <v>8</v>
      </c>
      <c r="B196" s="266">
        <v>5.4679714073052617E-2</v>
      </c>
      <c r="C196" s="267">
        <v>3.4184116021785421E-2</v>
      </c>
      <c r="D196" s="326">
        <v>4.3532510045198508E-2</v>
      </c>
      <c r="E196" s="326"/>
      <c r="F196" s="326"/>
      <c r="G196" s="327">
        <v>4.727544521999183E-2</v>
      </c>
    </row>
    <row r="197" spans="1:10" s="406" customFormat="1" x14ac:dyDescent="0.2">
      <c r="A197" s="303" t="s">
        <v>1</v>
      </c>
      <c r="B197" s="270">
        <f t="shared" ref="B197:G197" si="44">B194/B193*100-100</f>
        <v>8.7336244541484689</v>
      </c>
      <c r="C197" s="271">
        <f t="shared" si="44"/>
        <v>9.3013100436681242</v>
      </c>
      <c r="D197" s="271">
        <f t="shared" si="44"/>
        <v>11.017803157541152</v>
      </c>
      <c r="E197" s="271">
        <f t="shared" si="44"/>
        <v>-100</v>
      </c>
      <c r="F197" s="271">
        <f t="shared" si="44"/>
        <v>-100</v>
      </c>
      <c r="G197" s="273">
        <f t="shared" si="44"/>
        <v>9.6405777628485225</v>
      </c>
    </row>
    <row r="198" spans="1:10" s="406" customFormat="1" ht="13.5" thickBot="1" x14ac:dyDescent="0.25">
      <c r="A198" s="226" t="s">
        <v>27</v>
      </c>
      <c r="B198" s="275">
        <f>B194-B181</f>
        <v>132.94117647058829</v>
      </c>
      <c r="C198" s="276">
        <f t="shared" ref="C198:G198" si="45">C194-C181</f>
        <v>67.545454545454504</v>
      </c>
      <c r="D198" s="276">
        <f t="shared" si="45"/>
        <v>53.974358974358893</v>
      </c>
      <c r="E198" s="276">
        <f t="shared" si="45"/>
        <v>0</v>
      </c>
      <c r="F198" s="276">
        <f t="shared" si="45"/>
        <v>0</v>
      </c>
      <c r="G198" s="278">
        <f t="shared" si="45"/>
        <v>92.769230769230944</v>
      </c>
    </row>
    <row r="199" spans="1:10" s="406" customFormat="1" x14ac:dyDescent="0.2">
      <c r="A199" s="308" t="s">
        <v>52</v>
      </c>
      <c r="B199" s="280">
        <v>158</v>
      </c>
      <c r="C199" s="281">
        <v>100</v>
      </c>
      <c r="D199" s="281">
        <v>123</v>
      </c>
      <c r="E199" s="281"/>
      <c r="F199" s="328"/>
      <c r="G199" s="329">
        <f>SUM(B199:F199)</f>
        <v>381</v>
      </c>
      <c r="H199" s="406" t="s">
        <v>56</v>
      </c>
      <c r="I199" s="330">
        <f>G186-G199</f>
        <v>2</v>
      </c>
      <c r="J199" s="331">
        <f>I199/G186</f>
        <v>5.2219321148825066E-3</v>
      </c>
    </row>
    <row r="200" spans="1:10" s="406" customFormat="1" x14ac:dyDescent="0.2">
      <c r="A200" s="308" t="s">
        <v>28</v>
      </c>
      <c r="B200" s="231">
        <v>80.5</v>
      </c>
      <c r="C200" s="289">
        <v>80.5</v>
      </c>
      <c r="D200" s="289">
        <v>80.5</v>
      </c>
      <c r="E200" s="289"/>
      <c r="F200" s="289"/>
      <c r="G200" s="235"/>
      <c r="H200" s="406" t="s">
        <v>57</v>
      </c>
      <c r="I200" s="406">
        <v>75.98</v>
      </c>
    </row>
    <row r="201" spans="1:10" s="406" customFormat="1" ht="13.5" thickBot="1" x14ac:dyDescent="0.25">
      <c r="A201" s="311" t="s">
        <v>26</v>
      </c>
      <c r="B201" s="229">
        <f>B200-B187</f>
        <v>4.5</v>
      </c>
      <c r="C201" s="230">
        <f t="shared" ref="C201:F201" si="46">C200-C187</f>
        <v>4.5</v>
      </c>
      <c r="D201" s="230">
        <f t="shared" si="46"/>
        <v>4.5</v>
      </c>
      <c r="E201" s="230">
        <f t="shared" si="46"/>
        <v>0</v>
      </c>
      <c r="F201" s="230">
        <f t="shared" si="46"/>
        <v>0</v>
      </c>
      <c r="G201" s="236"/>
      <c r="H201" s="406" t="s">
        <v>26</v>
      </c>
      <c r="I201" s="406">
        <f>I200-I187</f>
        <v>3.4699999999999989</v>
      </c>
    </row>
    <row r="203" spans="1:10" ht="13.5" thickBot="1" x14ac:dyDescent="0.25"/>
    <row r="204" spans="1:10" s="410" customFormat="1" ht="13.5" thickBot="1" x14ac:dyDescent="0.25">
      <c r="A204" s="295" t="s">
        <v>100</v>
      </c>
      <c r="B204" s="539" t="s">
        <v>53</v>
      </c>
      <c r="C204" s="540"/>
      <c r="D204" s="540"/>
      <c r="E204" s="540"/>
      <c r="F204" s="541"/>
      <c r="G204" s="313" t="s">
        <v>0</v>
      </c>
    </row>
    <row r="205" spans="1:10" s="410" customFormat="1" x14ac:dyDescent="0.2">
      <c r="A205" s="226" t="s">
        <v>2</v>
      </c>
      <c r="B205" s="315">
        <v>1</v>
      </c>
      <c r="C205" s="238">
        <v>2</v>
      </c>
      <c r="D205" s="238">
        <v>3</v>
      </c>
      <c r="E205" s="238">
        <v>4</v>
      </c>
      <c r="F205" s="238">
        <v>5</v>
      </c>
      <c r="G205" s="237"/>
    </row>
    <row r="206" spans="1:10" s="410" customFormat="1" x14ac:dyDescent="0.2">
      <c r="A206" s="301" t="s">
        <v>3</v>
      </c>
      <c r="B206" s="316">
        <v>2420</v>
      </c>
      <c r="C206" s="317">
        <v>2420</v>
      </c>
      <c r="D206" s="318">
        <v>2420</v>
      </c>
      <c r="E206" s="318">
        <v>2420</v>
      </c>
      <c r="F206" s="318">
        <v>2420</v>
      </c>
      <c r="G206" s="319">
        <v>2420</v>
      </c>
    </row>
    <row r="207" spans="1:10" s="410" customFormat="1" x14ac:dyDescent="0.2">
      <c r="A207" s="303" t="s">
        <v>6</v>
      </c>
      <c r="B207" s="320">
        <v>2499.2857142857142</v>
      </c>
      <c r="C207" s="321">
        <v>2618.4615384615386</v>
      </c>
      <c r="D207" s="321">
        <v>2702.2222222222222</v>
      </c>
      <c r="E207" s="321"/>
      <c r="F207" s="321"/>
      <c r="G207" s="261">
        <v>2593.0555555555557</v>
      </c>
    </row>
    <row r="208" spans="1:10" s="410" customFormat="1" x14ac:dyDescent="0.2">
      <c r="A208" s="226" t="s">
        <v>7</v>
      </c>
      <c r="B208" s="322">
        <v>92.857142857142861</v>
      </c>
      <c r="C208" s="323">
        <v>100</v>
      </c>
      <c r="D208" s="324">
        <v>100</v>
      </c>
      <c r="E208" s="324"/>
      <c r="F208" s="324"/>
      <c r="G208" s="325">
        <v>94.444444444444443</v>
      </c>
    </row>
    <row r="209" spans="1:11" s="410" customFormat="1" x14ac:dyDescent="0.2">
      <c r="A209" s="226" t="s">
        <v>8</v>
      </c>
      <c r="B209" s="266">
        <v>4.4464007327720274E-2</v>
      </c>
      <c r="C209" s="267">
        <v>2.305315078356485E-2</v>
      </c>
      <c r="D209" s="326">
        <v>1.9642386369235865E-2</v>
      </c>
      <c r="E209" s="326"/>
      <c r="F209" s="326"/>
      <c r="G209" s="327">
        <v>4.473246252919838E-2</v>
      </c>
    </row>
    <row r="210" spans="1:11" s="410" customFormat="1" x14ac:dyDescent="0.2">
      <c r="A210" s="303" t="s">
        <v>1</v>
      </c>
      <c r="B210" s="270">
        <f t="shared" ref="B210:G210" si="47">B207/B206*100-100</f>
        <v>3.2762691853600785</v>
      </c>
      <c r="C210" s="271">
        <f t="shared" si="47"/>
        <v>8.2008900190718492</v>
      </c>
      <c r="D210" s="271">
        <f t="shared" si="47"/>
        <v>11.662075298438921</v>
      </c>
      <c r="E210" s="271">
        <f t="shared" si="47"/>
        <v>-100</v>
      </c>
      <c r="F210" s="271">
        <f t="shared" si="47"/>
        <v>-100</v>
      </c>
      <c r="G210" s="273">
        <f t="shared" si="47"/>
        <v>7.1510560146923865</v>
      </c>
    </row>
    <row r="211" spans="1:11" s="410" customFormat="1" ht="13.5" thickBot="1" x14ac:dyDescent="0.25">
      <c r="A211" s="226" t="s">
        <v>27</v>
      </c>
      <c r="B211" s="275">
        <f>B207-B194</f>
        <v>9.2857142857142208</v>
      </c>
      <c r="C211" s="276">
        <f t="shared" ref="C211:G211" si="48">C207-C194</f>
        <v>115.46153846153857</v>
      </c>
      <c r="D211" s="276">
        <f t="shared" si="48"/>
        <v>159.91452991452979</v>
      </c>
      <c r="E211" s="276">
        <f t="shared" si="48"/>
        <v>0</v>
      </c>
      <c r="F211" s="276">
        <f t="shared" si="48"/>
        <v>0</v>
      </c>
      <c r="G211" s="278">
        <f t="shared" si="48"/>
        <v>82.286324786324712</v>
      </c>
    </row>
    <row r="212" spans="1:11" s="410" customFormat="1" x14ac:dyDescent="0.2">
      <c r="A212" s="308" t="s">
        <v>52</v>
      </c>
      <c r="B212" s="280">
        <v>139</v>
      </c>
      <c r="C212" s="281">
        <v>125</v>
      </c>
      <c r="D212" s="281">
        <v>96</v>
      </c>
      <c r="E212" s="281"/>
      <c r="F212" s="328"/>
      <c r="G212" s="329">
        <f>SUM(B212:F212)</f>
        <v>360</v>
      </c>
      <c r="H212" s="410" t="s">
        <v>56</v>
      </c>
      <c r="I212" s="330">
        <f>G199-G212</f>
        <v>21</v>
      </c>
      <c r="J212" s="331">
        <f>I212/G199</f>
        <v>5.5118110236220472E-2</v>
      </c>
      <c r="K212" s="378" t="s">
        <v>101</v>
      </c>
    </row>
    <row r="213" spans="1:11" s="410" customFormat="1" x14ac:dyDescent="0.2">
      <c r="A213" s="308" t="s">
        <v>28</v>
      </c>
      <c r="B213" s="231">
        <v>85</v>
      </c>
      <c r="C213" s="289">
        <v>85</v>
      </c>
      <c r="D213" s="289">
        <v>85</v>
      </c>
      <c r="E213" s="289"/>
      <c r="F213" s="289"/>
      <c r="G213" s="235"/>
      <c r="H213" s="410" t="s">
        <v>57</v>
      </c>
      <c r="I213" s="410">
        <v>80.459999999999994</v>
      </c>
    </row>
    <row r="214" spans="1:11" s="410" customFormat="1" ht="13.5" thickBot="1" x14ac:dyDescent="0.25">
      <c r="A214" s="311" t="s">
        <v>26</v>
      </c>
      <c r="B214" s="229">
        <f>B213-B200</f>
        <v>4.5</v>
      </c>
      <c r="C214" s="230">
        <f t="shared" ref="C214:F214" si="49">C213-C200</f>
        <v>4.5</v>
      </c>
      <c r="D214" s="230">
        <f t="shared" si="49"/>
        <v>4.5</v>
      </c>
      <c r="E214" s="230">
        <f t="shared" si="49"/>
        <v>0</v>
      </c>
      <c r="F214" s="230">
        <f t="shared" si="49"/>
        <v>0</v>
      </c>
      <c r="G214" s="236"/>
      <c r="H214" s="410" t="s">
        <v>26</v>
      </c>
      <c r="I214" s="410">
        <f>I213-I200</f>
        <v>4.4799999999999898</v>
      </c>
    </row>
    <row r="216" spans="1:11" ht="13.5" thickBot="1" x14ac:dyDescent="0.25"/>
    <row r="217" spans="1:11" ht="13.5" thickBot="1" x14ac:dyDescent="0.25">
      <c r="A217" s="295" t="s">
        <v>102</v>
      </c>
      <c r="B217" s="539" t="s">
        <v>53</v>
      </c>
      <c r="C217" s="540"/>
      <c r="D217" s="540"/>
      <c r="E217" s="540"/>
      <c r="F217" s="541"/>
      <c r="G217" s="313" t="s">
        <v>0</v>
      </c>
      <c r="H217" s="414"/>
      <c r="I217" s="414"/>
      <c r="J217" s="414"/>
    </row>
    <row r="218" spans="1:11" x14ac:dyDescent="0.2">
      <c r="A218" s="226" t="s">
        <v>2</v>
      </c>
      <c r="B218" s="315">
        <v>1</v>
      </c>
      <c r="C218" s="238">
        <v>2</v>
      </c>
      <c r="D218" s="238">
        <v>3</v>
      </c>
      <c r="E218" s="238">
        <v>4</v>
      </c>
      <c r="F218" s="238">
        <v>5</v>
      </c>
      <c r="G218" s="237"/>
      <c r="H218" s="414"/>
      <c r="I218" s="414"/>
      <c r="J218" s="414"/>
    </row>
    <row r="219" spans="1:11" x14ac:dyDescent="0.2">
      <c r="A219" s="301" t="s">
        <v>3</v>
      </c>
      <c r="B219" s="316">
        <v>2560</v>
      </c>
      <c r="C219" s="317">
        <v>2560</v>
      </c>
      <c r="D219" s="318">
        <v>2560</v>
      </c>
      <c r="E219" s="318">
        <v>2560</v>
      </c>
      <c r="F219" s="318">
        <v>2560</v>
      </c>
      <c r="G219" s="319">
        <v>2560</v>
      </c>
      <c r="H219" s="414"/>
      <c r="I219" s="414"/>
      <c r="J219" s="414"/>
    </row>
    <row r="220" spans="1:11" x14ac:dyDescent="0.2">
      <c r="A220" s="303" t="s">
        <v>6</v>
      </c>
      <c r="B220" s="320">
        <v>2555.8333333333335</v>
      </c>
      <c r="C220" s="321">
        <v>2709.1666666666665</v>
      </c>
      <c r="D220" s="321">
        <v>2897</v>
      </c>
      <c r="E220" s="321"/>
      <c r="F220" s="321"/>
      <c r="G220" s="261">
        <v>2710.294117647059</v>
      </c>
      <c r="H220" s="414"/>
      <c r="I220" s="414"/>
      <c r="J220" s="414"/>
    </row>
    <row r="221" spans="1:11" x14ac:dyDescent="0.2">
      <c r="A221" s="226" t="s">
        <v>7</v>
      </c>
      <c r="B221" s="322">
        <v>100</v>
      </c>
      <c r="C221" s="323">
        <v>100</v>
      </c>
      <c r="D221" s="324">
        <v>90</v>
      </c>
      <c r="E221" s="324"/>
      <c r="F221" s="324"/>
      <c r="G221" s="325">
        <v>94.117647058823536</v>
      </c>
      <c r="H221" s="414"/>
      <c r="I221" s="414"/>
      <c r="J221" s="414"/>
    </row>
    <row r="222" spans="1:11" x14ac:dyDescent="0.2">
      <c r="A222" s="226" t="s">
        <v>8</v>
      </c>
      <c r="B222" s="266">
        <v>2.9472965061332179E-2</v>
      </c>
      <c r="C222" s="267">
        <v>1.7731611247411422E-2</v>
      </c>
      <c r="D222" s="326">
        <v>6.9929507869830487E-2</v>
      </c>
      <c r="E222" s="326"/>
      <c r="F222" s="326"/>
      <c r="G222" s="327">
        <v>6.7593574256646513E-2</v>
      </c>
      <c r="H222" s="414"/>
      <c r="I222" s="414"/>
      <c r="J222" s="414"/>
    </row>
    <row r="223" spans="1:11" x14ac:dyDescent="0.2">
      <c r="A223" s="303" t="s">
        <v>1</v>
      </c>
      <c r="B223" s="270">
        <f t="shared" ref="B223:G223" si="50">B220/B219*100-100</f>
        <v>-0.16276041666665719</v>
      </c>
      <c r="C223" s="271">
        <f t="shared" si="50"/>
        <v>5.8268229166666572</v>
      </c>
      <c r="D223" s="271">
        <f t="shared" si="50"/>
        <v>13.1640625</v>
      </c>
      <c r="E223" s="271">
        <f t="shared" si="50"/>
        <v>-100</v>
      </c>
      <c r="F223" s="271">
        <f t="shared" si="50"/>
        <v>-100</v>
      </c>
      <c r="G223" s="273">
        <f t="shared" si="50"/>
        <v>5.8708639705882462</v>
      </c>
      <c r="H223" s="414"/>
      <c r="I223" s="414"/>
      <c r="J223" s="414"/>
    </row>
    <row r="224" spans="1:11" ht="13.5" thickBot="1" x14ac:dyDescent="0.25">
      <c r="A224" s="226" t="s">
        <v>27</v>
      </c>
      <c r="B224" s="275">
        <f>B220-B207</f>
        <v>56.547619047619264</v>
      </c>
      <c r="C224" s="276">
        <f t="shared" ref="C224:G224" si="51">C220-C207</f>
        <v>90.705128205127949</v>
      </c>
      <c r="D224" s="276">
        <f t="shared" si="51"/>
        <v>194.77777777777783</v>
      </c>
      <c r="E224" s="276">
        <f t="shared" si="51"/>
        <v>0</v>
      </c>
      <c r="F224" s="276">
        <f t="shared" si="51"/>
        <v>0</v>
      </c>
      <c r="G224" s="278">
        <f t="shared" si="51"/>
        <v>117.23856209150335</v>
      </c>
      <c r="H224" s="414"/>
      <c r="I224" s="414"/>
      <c r="J224" s="414"/>
    </row>
    <row r="225" spans="1:10" x14ac:dyDescent="0.2">
      <c r="A225" s="308" t="s">
        <v>52</v>
      </c>
      <c r="B225" s="280">
        <v>138</v>
      </c>
      <c r="C225" s="281">
        <v>124</v>
      </c>
      <c r="D225" s="281">
        <v>95</v>
      </c>
      <c r="E225" s="281"/>
      <c r="F225" s="328"/>
      <c r="G225" s="329">
        <f>SUM(B225:F225)</f>
        <v>357</v>
      </c>
      <c r="H225" s="414" t="s">
        <v>56</v>
      </c>
      <c r="I225" s="330">
        <f>G212-G225</f>
        <v>3</v>
      </c>
      <c r="J225" s="331">
        <f>I225/G212</f>
        <v>8.3333333333333332E-3</v>
      </c>
    </row>
    <row r="226" spans="1:10" x14ac:dyDescent="0.2">
      <c r="A226" s="308" t="s">
        <v>28</v>
      </c>
      <c r="B226" s="231">
        <v>90</v>
      </c>
      <c r="C226" s="289">
        <v>90</v>
      </c>
      <c r="D226" s="289">
        <v>90</v>
      </c>
      <c r="E226" s="289"/>
      <c r="F226" s="289"/>
      <c r="G226" s="235"/>
      <c r="H226" s="414" t="s">
        <v>57</v>
      </c>
      <c r="I226" s="414">
        <v>85</v>
      </c>
      <c r="J226" s="414"/>
    </row>
    <row r="227" spans="1:10" ht="13.5" thickBot="1" x14ac:dyDescent="0.25">
      <c r="A227" s="311" t="s">
        <v>26</v>
      </c>
      <c r="B227" s="229">
        <f>B226-B213</f>
        <v>5</v>
      </c>
      <c r="C227" s="230">
        <f t="shared" ref="C227:F227" si="52">C226-C213</f>
        <v>5</v>
      </c>
      <c r="D227" s="230">
        <f t="shared" si="52"/>
        <v>5</v>
      </c>
      <c r="E227" s="230">
        <f t="shared" si="52"/>
        <v>0</v>
      </c>
      <c r="F227" s="230">
        <f t="shared" si="52"/>
        <v>0</v>
      </c>
      <c r="G227" s="236"/>
      <c r="H227" s="414" t="s">
        <v>26</v>
      </c>
      <c r="I227" s="414">
        <f>I226-I213</f>
        <v>4.5400000000000063</v>
      </c>
      <c r="J227" s="414"/>
    </row>
    <row r="228" spans="1:10" x14ac:dyDescent="0.2">
      <c r="D228" s="288" t="s">
        <v>103</v>
      </c>
    </row>
    <row r="229" spans="1:10" ht="13.5" thickBot="1" x14ac:dyDescent="0.25"/>
    <row r="230" spans="1:10" s="415" customFormat="1" ht="13.5" thickBot="1" x14ac:dyDescent="0.25">
      <c r="A230" s="295" t="s">
        <v>104</v>
      </c>
      <c r="B230" s="539" t="s">
        <v>53</v>
      </c>
      <c r="C230" s="540"/>
      <c r="D230" s="540"/>
      <c r="E230" s="540"/>
      <c r="F230" s="541"/>
      <c r="G230" s="313" t="s">
        <v>0</v>
      </c>
    </row>
    <row r="231" spans="1:10" s="415" customFormat="1" x14ac:dyDescent="0.2">
      <c r="A231" s="226" t="s">
        <v>2</v>
      </c>
      <c r="B231" s="315">
        <v>1</v>
      </c>
      <c r="C231" s="238">
        <v>2</v>
      </c>
      <c r="D231" s="238">
        <v>3</v>
      </c>
      <c r="E231" s="238">
        <v>4</v>
      </c>
      <c r="F231" s="238">
        <v>5</v>
      </c>
      <c r="G231" s="237"/>
    </row>
    <row r="232" spans="1:10" s="415" customFormat="1" x14ac:dyDescent="0.2">
      <c r="A232" s="301" t="s">
        <v>3</v>
      </c>
      <c r="B232" s="316">
        <v>2710</v>
      </c>
      <c r="C232" s="317">
        <v>2710</v>
      </c>
      <c r="D232" s="318">
        <v>2710</v>
      </c>
      <c r="E232" s="318">
        <v>2710</v>
      </c>
      <c r="F232" s="318">
        <v>2710</v>
      </c>
      <c r="G232" s="319">
        <v>2710</v>
      </c>
    </row>
    <row r="233" spans="1:10" s="415" customFormat="1" x14ac:dyDescent="0.2">
      <c r="A233" s="303" t="s">
        <v>6</v>
      </c>
      <c r="B233" s="320">
        <v>2702.8571428571427</v>
      </c>
      <c r="C233" s="321">
        <v>2826.9230769230771</v>
      </c>
      <c r="D233" s="321">
        <v>3072.7272727272725</v>
      </c>
      <c r="E233" s="321"/>
      <c r="F233" s="321"/>
      <c r="G233" s="261">
        <v>2852.3684210526317</v>
      </c>
    </row>
    <row r="234" spans="1:10" s="415" customFormat="1" x14ac:dyDescent="0.2">
      <c r="A234" s="226" t="s">
        <v>7</v>
      </c>
      <c r="B234" s="322">
        <v>92.857142857142861</v>
      </c>
      <c r="C234" s="323">
        <v>100</v>
      </c>
      <c r="D234" s="324">
        <v>90.909090909090907</v>
      </c>
      <c r="E234" s="324"/>
      <c r="F234" s="324"/>
      <c r="G234" s="325">
        <v>89.473684210526315</v>
      </c>
    </row>
    <row r="235" spans="1:10" s="415" customFormat="1" x14ac:dyDescent="0.2">
      <c r="A235" s="226" t="s">
        <v>8</v>
      </c>
      <c r="B235" s="266">
        <v>4.5105969604220711E-2</v>
      </c>
      <c r="C235" s="267">
        <v>2.4796268299090995E-2</v>
      </c>
      <c r="D235" s="326">
        <v>7.2228139738069616E-2</v>
      </c>
      <c r="E235" s="326"/>
      <c r="F235" s="326"/>
      <c r="G235" s="327">
        <v>7.347981717856332E-2</v>
      </c>
    </row>
    <row r="236" spans="1:10" s="415" customFormat="1" x14ac:dyDescent="0.2">
      <c r="A236" s="303" t="s">
        <v>1</v>
      </c>
      <c r="B236" s="270">
        <f t="shared" ref="B236:G236" si="53">B233/B232*100-100</f>
        <v>-0.26357406431208119</v>
      </c>
      <c r="C236" s="271">
        <f t="shared" si="53"/>
        <v>4.3145046835083747</v>
      </c>
      <c r="D236" s="271">
        <f t="shared" si="53"/>
        <v>13.384770211338463</v>
      </c>
      <c r="E236" s="271">
        <f t="shared" si="53"/>
        <v>-100</v>
      </c>
      <c r="F236" s="271">
        <f t="shared" si="53"/>
        <v>-100</v>
      </c>
      <c r="G236" s="273">
        <f t="shared" si="53"/>
        <v>5.2534472713148261</v>
      </c>
    </row>
    <row r="237" spans="1:10" s="415" customFormat="1" ht="13.5" thickBot="1" x14ac:dyDescent="0.25">
      <c r="A237" s="226" t="s">
        <v>27</v>
      </c>
      <c r="B237" s="275">
        <f>B233-B220</f>
        <v>147.02380952380918</v>
      </c>
      <c r="C237" s="276">
        <f t="shared" ref="C237:G237" si="54">C233-C220</f>
        <v>117.75641025641062</v>
      </c>
      <c r="D237" s="276">
        <f t="shared" si="54"/>
        <v>175.72727272727252</v>
      </c>
      <c r="E237" s="276">
        <f t="shared" si="54"/>
        <v>0</v>
      </c>
      <c r="F237" s="276">
        <f t="shared" si="54"/>
        <v>0</v>
      </c>
      <c r="G237" s="278">
        <f t="shared" si="54"/>
        <v>142.07430340557266</v>
      </c>
    </row>
    <row r="238" spans="1:10" s="415" customFormat="1" x14ac:dyDescent="0.2">
      <c r="A238" s="308" t="s">
        <v>52</v>
      </c>
      <c r="B238" s="280">
        <v>138</v>
      </c>
      <c r="C238" s="281">
        <v>124</v>
      </c>
      <c r="D238" s="281">
        <v>95</v>
      </c>
      <c r="E238" s="281"/>
      <c r="F238" s="328"/>
      <c r="G238" s="329">
        <f>SUM(B238:F238)</f>
        <v>357</v>
      </c>
      <c r="H238" s="415" t="s">
        <v>56</v>
      </c>
      <c r="I238" s="330">
        <f>G225-G238</f>
        <v>0</v>
      </c>
      <c r="J238" s="331">
        <f>I238/G225</f>
        <v>0</v>
      </c>
    </row>
    <row r="239" spans="1:10" s="415" customFormat="1" x14ac:dyDescent="0.2">
      <c r="A239" s="308" t="s">
        <v>28</v>
      </c>
      <c r="B239" s="231">
        <v>96</v>
      </c>
      <c r="C239" s="289">
        <v>96</v>
      </c>
      <c r="D239" s="289">
        <v>95.5</v>
      </c>
      <c r="E239" s="289"/>
      <c r="F239" s="289"/>
      <c r="G239" s="235"/>
      <c r="H239" s="415" t="s">
        <v>57</v>
      </c>
      <c r="I239" s="415">
        <v>90</v>
      </c>
    </row>
    <row r="240" spans="1:10" s="415" customFormat="1" ht="13.5" thickBot="1" x14ac:dyDescent="0.25">
      <c r="A240" s="311" t="s">
        <v>26</v>
      </c>
      <c r="B240" s="229">
        <f>B239-B226</f>
        <v>6</v>
      </c>
      <c r="C240" s="230">
        <f t="shared" ref="C240:F240" si="55">C239-C226</f>
        <v>6</v>
      </c>
      <c r="D240" s="230">
        <f t="shared" si="55"/>
        <v>5.5</v>
      </c>
      <c r="E240" s="230">
        <f t="shared" si="55"/>
        <v>0</v>
      </c>
      <c r="F240" s="230">
        <f t="shared" si="55"/>
        <v>0</v>
      </c>
      <c r="G240" s="236"/>
      <c r="H240" s="415" t="s">
        <v>26</v>
      </c>
      <c r="I240" s="415">
        <f>I239-I226</f>
        <v>5</v>
      </c>
    </row>
    <row r="241" spans="1:10" x14ac:dyDescent="0.2">
      <c r="D241" s="288">
        <v>95.5</v>
      </c>
    </row>
    <row r="242" spans="1:10" ht="13.5" thickBot="1" x14ac:dyDescent="0.25"/>
    <row r="243" spans="1:10" s="417" customFormat="1" ht="13.5" thickBot="1" x14ac:dyDescent="0.25">
      <c r="A243" s="295" t="s">
        <v>105</v>
      </c>
      <c r="B243" s="539" t="s">
        <v>53</v>
      </c>
      <c r="C243" s="540"/>
      <c r="D243" s="540"/>
      <c r="E243" s="540"/>
      <c r="F243" s="541"/>
      <c r="G243" s="313" t="s">
        <v>0</v>
      </c>
      <c r="H243" s="418"/>
      <c r="I243" s="418"/>
      <c r="J243" s="418"/>
    </row>
    <row r="244" spans="1:10" s="417" customFormat="1" x14ac:dyDescent="0.2">
      <c r="A244" s="226" t="s">
        <v>2</v>
      </c>
      <c r="B244" s="315">
        <v>1</v>
      </c>
      <c r="C244" s="238">
        <v>2</v>
      </c>
      <c r="D244" s="238">
        <v>3</v>
      </c>
      <c r="E244" s="238">
        <v>4</v>
      </c>
      <c r="F244" s="238">
        <v>5</v>
      </c>
      <c r="G244" s="237"/>
      <c r="H244" s="418"/>
      <c r="I244" s="418"/>
      <c r="J244" s="418"/>
    </row>
    <row r="245" spans="1:10" s="417" customFormat="1" x14ac:dyDescent="0.2">
      <c r="A245" s="301" t="s">
        <v>3</v>
      </c>
      <c r="B245" s="316">
        <v>2870</v>
      </c>
      <c r="C245" s="317">
        <v>2870</v>
      </c>
      <c r="D245" s="318">
        <v>2870</v>
      </c>
      <c r="E245" s="318">
        <v>2870</v>
      </c>
      <c r="F245" s="318">
        <v>2870</v>
      </c>
      <c r="G245" s="319">
        <v>2870</v>
      </c>
      <c r="H245" s="418"/>
      <c r="I245" s="418"/>
      <c r="J245" s="418"/>
    </row>
    <row r="246" spans="1:10" s="417" customFormat="1" x14ac:dyDescent="0.2">
      <c r="A246" s="303" t="s">
        <v>6</v>
      </c>
      <c r="B246" s="320">
        <v>2793.8461538461538</v>
      </c>
      <c r="C246" s="321">
        <v>2972.8571428571427</v>
      </c>
      <c r="D246" s="321">
        <v>3054.1666666666665</v>
      </c>
      <c r="E246" s="321"/>
      <c r="F246" s="321"/>
      <c r="G246" s="261">
        <v>2938.2051282051284</v>
      </c>
      <c r="H246" s="418"/>
      <c r="I246" s="418"/>
      <c r="J246" s="418"/>
    </row>
    <row r="247" spans="1:10" s="417" customFormat="1" x14ac:dyDescent="0.2">
      <c r="A247" s="226" t="s">
        <v>7</v>
      </c>
      <c r="B247" s="322">
        <v>100</v>
      </c>
      <c r="C247" s="323">
        <v>100</v>
      </c>
      <c r="D247" s="324">
        <v>100</v>
      </c>
      <c r="E247" s="324"/>
      <c r="F247" s="324"/>
      <c r="G247" s="325">
        <v>97.435897435897431</v>
      </c>
      <c r="H247" s="418"/>
      <c r="I247" s="418"/>
      <c r="J247" s="418"/>
    </row>
    <row r="248" spans="1:10" s="417" customFormat="1" x14ac:dyDescent="0.2">
      <c r="A248" s="226" t="s">
        <v>8</v>
      </c>
      <c r="B248" s="266">
        <v>3.2910909245559845E-2</v>
      </c>
      <c r="C248" s="267">
        <v>3.7874215271961845E-2</v>
      </c>
      <c r="D248" s="326">
        <v>3.2342950636193864E-2</v>
      </c>
      <c r="E248" s="326"/>
      <c r="F248" s="326"/>
      <c r="G248" s="327">
        <v>5.0350787146645606E-2</v>
      </c>
      <c r="H248" s="418"/>
      <c r="I248" s="418"/>
      <c r="J248" s="418"/>
    </row>
    <row r="249" spans="1:10" s="417" customFormat="1" x14ac:dyDescent="0.2">
      <c r="A249" s="303" t="s">
        <v>1</v>
      </c>
      <c r="B249" s="270">
        <f t="shared" ref="B249:G249" si="56">B246/B245*100-100</f>
        <v>-2.6534441168587506</v>
      </c>
      <c r="C249" s="271">
        <f t="shared" si="56"/>
        <v>3.5838725734196117</v>
      </c>
      <c r="D249" s="271">
        <f t="shared" si="56"/>
        <v>6.4169570267131206</v>
      </c>
      <c r="E249" s="271">
        <f t="shared" si="56"/>
        <v>-100</v>
      </c>
      <c r="F249" s="271">
        <f t="shared" si="56"/>
        <v>-100</v>
      </c>
      <c r="G249" s="273">
        <f t="shared" si="56"/>
        <v>2.3764853033145812</v>
      </c>
      <c r="H249" s="418"/>
      <c r="I249" s="418"/>
      <c r="J249" s="418"/>
    </row>
    <row r="250" spans="1:10" s="417" customFormat="1" ht="13.5" thickBot="1" x14ac:dyDescent="0.25">
      <c r="A250" s="226" t="s">
        <v>27</v>
      </c>
      <c r="B250" s="275">
        <f>B246-B233</f>
        <v>90.989010989011149</v>
      </c>
      <c r="C250" s="276">
        <f t="shared" ref="C250:G250" si="57">C246-C233</f>
        <v>145.93406593406553</v>
      </c>
      <c r="D250" s="276">
        <f t="shared" si="57"/>
        <v>-18.560606060606005</v>
      </c>
      <c r="E250" s="276">
        <f t="shared" si="57"/>
        <v>0</v>
      </c>
      <c r="F250" s="276">
        <f t="shared" si="57"/>
        <v>0</v>
      </c>
      <c r="G250" s="278">
        <f t="shared" si="57"/>
        <v>85.836707152496729</v>
      </c>
      <c r="H250" s="418"/>
      <c r="I250" s="418"/>
      <c r="J250" s="418"/>
    </row>
    <row r="251" spans="1:10" s="417" customFormat="1" x14ac:dyDescent="0.2">
      <c r="A251" s="308" t="s">
        <v>52</v>
      </c>
      <c r="B251" s="280">
        <v>138</v>
      </c>
      <c r="C251" s="281">
        <v>123</v>
      </c>
      <c r="D251" s="281">
        <v>95</v>
      </c>
      <c r="E251" s="281"/>
      <c r="F251" s="328"/>
      <c r="G251" s="329">
        <f>SUM(B251:F251)</f>
        <v>356</v>
      </c>
      <c r="H251" s="418" t="s">
        <v>56</v>
      </c>
      <c r="I251" s="330">
        <f>G238-G251</f>
        <v>1</v>
      </c>
      <c r="J251" s="331">
        <f>I251/G238</f>
        <v>2.8011204481792717E-3</v>
      </c>
    </row>
    <row r="252" spans="1:10" s="417" customFormat="1" x14ac:dyDescent="0.2">
      <c r="A252" s="308" t="s">
        <v>28</v>
      </c>
      <c r="B252" s="231">
        <v>101</v>
      </c>
      <c r="C252" s="289">
        <v>101</v>
      </c>
      <c r="D252" s="289">
        <v>100.5</v>
      </c>
      <c r="E252" s="289"/>
      <c r="F252" s="289"/>
      <c r="G252" s="235"/>
      <c r="H252" s="418" t="s">
        <v>57</v>
      </c>
      <c r="I252" s="418">
        <v>95.84</v>
      </c>
      <c r="J252" s="418"/>
    </row>
    <row r="253" spans="1:10" s="417" customFormat="1" ht="13.5" thickBot="1" x14ac:dyDescent="0.25">
      <c r="A253" s="311" t="s">
        <v>26</v>
      </c>
      <c r="B253" s="229">
        <f>B252-B239</f>
        <v>5</v>
      </c>
      <c r="C253" s="230">
        <f t="shared" ref="C253:F253" si="58">C252-C239</f>
        <v>5</v>
      </c>
      <c r="D253" s="230">
        <f t="shared" si="58"/>
        <v>5</v>
      </c>
      <c r="E253" s="230">
        <f t="shared" si="58"/>
        <v>0</v>
      </c>
      <c r="F253" s="230">
        <f t="shared" si="58"/>
        <v>0</v>
      </c>
      <c r="G253" s="236"/>
      <c r="H253" s="418" t="s">
        <v>26</v>
      </c>
      <c r="I253" s="418">
        <f>I252-I239</f>
        <v>5.8400000000000034</v>
      </c>
      <c r="J253" s="418"/>
    </row>
    <row r="255" spans="1:10" ht="13.5" thickBot="1" x14ac:dyDescent="0.25"/>
    <row r="256" spans="1:10" s="419" customFormat="1" ht="13.5" thickBot="1" x14ac:dyDescent="0.25">
      <c r="A256" s="295" t="s">
        <v>107</v>
      </c>
      <c r="B256" s="539" t="s">
        <v>53</v>
      </c>
      <c r="C256" s="540"/>
      <c r="D256" s="540"/>
      <c r="E256" s="540"/>
      <c r="F256" s="541"/>
      <c r="G256" s="313" t="s">
        <v>0</v>
      </c>
    </row>
    <row r="257" spans="1:18" s="419" customFormat="1" x14ac:dyDescent="0.2">
      <c r="A257" s="226" t="s">
        <v>2</v>
      </c>
      <c r="B257" s="315">
        <v>1</v>
      </c>
      <c r="C257" s="238">
        <v>2</v>
      </c>
      <c r="D257" s="238">
        <v>3</v>
      </c>
      <c r="E257" s="238">
        <v>4</v>
      </c>
      <c r="F257" s="238">
        <v>5</v>
      </c>
      <c r="G257" s="237"/>
    </row>
    <row r="258" spans="1:18" s="419" customFormat="1" x14ac:dyDescent="0.2">
      <c r="A258" s="301" t="s">
        <v>3</v>
      </c>
      <c r="B258" s="316">
        <v>3040</v>
      </c>
      <c r="C258" s="317">
        <v>3040</v>
      </c>
      <c r="D258" s="318">
        <v>3040</v>
      </c>
      <c r="E258" s="318">
        <v>3040</v>
      </c>
      <c r="F258" s="318">
        <v>3040</v>
      </c>
      <c r="G258" s="319">
        <v>3040</v>
      </c>
    </row>
    <row r="259" spans="1:18" s="419" customFormat="1" x14ac:dyDescent="0.2">
      <c r="A259" s="303" t="s">
        <v>6</v>
      </c>
      <c r="B259" s="320">
        <v>2938</v>
      </c>
      <c r="C259" s="321">
        <v>3138.3333333333335</v>
      </c>
      <c r="D259" s="321">
        <v>3071.1111111111113</v>
      </c>
      <c r="E259" s="321"/>
      <c r="F259" s="321"/>
      <c r="G259" s="261">
        <v>3038.0555555555557</v>
      </c>
    </row>
    <row r="260" spans="1:18" s="419" customFormat="1" x14ac:dyDescent="0.2">
      <c r="A260" s="226" t="s">
        <v>7</v>
      </c>
      <c r="B260" s="322">
        <v>100</v>
      </c>
      <c r="C260" s="323">
        <v>100</v>
      </c>
      <c r="D260" s="324">
        <v>100</v>
      </c>
      <c r="E260" s="324"/>
      <c r="F260" s="324"/>
      <c r="G260" s="325">
        <v>94.444444444444443</v>
      </c>
    </row>
    <row r="261" spans="1:18" s="419" customFormat="1" x14ac:dyDescent="0.2">
      <c r="A261" s="226" t="s">
        <v>8</v>
      </c>
      <c r="B261" s="266">
        <v>3.2698917408185556E-2</v>
      </c>
      <c r="C261" s="267">
        <v>4.3434045099506241E-2</v>
      </c>
      <c r="D261" s="326">
        <v>2.8029151878795261E-2</v>
      </c>
      <c r="E261" s="326"/>
      <c r="F261" s="326"/>
      <c r="G261" s="327">
        <v>4.6185306434350863E-2</v>
      </c>
    </row>
    <row r="262" spans="1:18" s="419" customFormat="1" x14ac:dyDescent="0.2">
      <c r="A262" s="303" t="s">
        <v>1</v>
      </c>
      <c r="B262" s="270">
        <f t="shared" ref="B262:G262" si="59">B259/B258*100-100</f>
        <v>-3.3552631578947398</v>
      </c>
      <c r="C262" s="271">
        <f t="shared" si="59"/>
        <v>3.2346491228070136</v>
      </c>
      <c r="D262" s="271">
        <f t="shared" si="59"/>
        <v>1.0233918128654977</v>
      </c>
      <c r="E262" s="271">
        <f t="shared" si="59"/>
        <v>-100</v>
      </c>
      <c r="F262" s="271">
        <f t="shared" si="59"/>
        <v>-100</v>
      </c>
      <c r="G262" s="273">
        <f t="shared" si="59"/>
        <v>-6.3961988304100714E-2</v>
      </c>
    </row>
    <row r="263" spans="1:18" s="419" customFormat="1" ht="13.5" thickBot="1" x14ac:dyDescent="0.25">
      <c r="A263" s="226" t="s">
        <v>27</v>
      </c>
      <c r="B263" s="275">
        <f>B259-B246</f>
        <v>144.15384615384619</v>
      </c>
      <c r="C263" s="276">
        <f t="shared" ref="C263:G263" si="60">C259-C246</f>
        <v>165.47619047619082</v>
      </c>
      <c r="D263" s="276">
        <f t="shared" si="60"/>
        <v>16.944444444444798</v>
      </c>
      <c r="E263" s="276">
        <f t="shared" si="60"/>
        <v>0</v>
      </c>
      <c r="F263" s="276">
        <f t="shared" si="60"/>
        <v>0</v>
      </c>
      <c r="G263" s="278">
        <f t="shared" si="60"/>
        <v>99.850427350427253</v>
      </c>
    </row>
    <row r="264" spans="1:18" s="419" customFormat="1" x14ac:dyDescent="0.2">
      <c r="A264" s="308" t="s">
        <v>52</v>
      </c>
      <c r="B264" s="280">
        <v>138</v>
      </c>
      <c r="C264" s="281">
        <v>123</v>
      </c>
      <c r="D264" s="281">
        <v>95</v>
      </c>
      <c r="E264" s="281"/>
      <c r="F264" s="328"/>
      <c r="G264" s="329">
        <f>SUM(B264:F264)</f>
        <v>356</v>
      </c>
      <c r="H264" s="419" t="s">
        <v>56</v>
      </c>
      <c r="I264" s="330">
        <f>G251-G264</f>
        <v>0</v>
      </c>
      <c r="J264" s="331">
        <f>I264/G251</f>
        <v>0</v>
      </c>
      <c r="K264" s="554" t="s">
        <v>109</v>
      </c>
      <c r="L264" s="554"/>
      <c r="M264" s="554"/>
      <c r="N264" s="554"/>
      <c r="O264" s="554"/>
      <c r="P264" s="554"/>
      <c r="Q264" s="554"/>
      <c r="R264" s="554"/>
    </row>
    <row r="265" spans="1:18" s="419" customFormat="1" x14ac:dyDescent="0.2">
      <c r="A265" s="308" t="s">
        <v>28</v>
      </c>
      <c r="B265" s="231">
        <v>108</v>
      </c>
      <c r="C265" s="289">
        <v>108</v>
      </c>
      <c r="D265" s="289">
        <v>107.5</v>
      </c>
      <c r="E265" s="289"/>
      <c r="F265" s="289"/>
      <c r="G265" s="235"/>
      <c r="H265" s="419" t="s">
        <v>57</v>
      </c>
      <c r="I265" s="419">
        <v>100.88</v>
      </c>
      <c r="K265" s="554"/>
      <c r="L265" s="554"/>
      <c r="M265" s="554"/>
      <c r="N265" s="554"/>
      <c r="O265" s="554"/>
      <c r="P265" s="554"/>
      <c r="Q265" s="554"/>
      <c r="R265" s="554"/>
    </row>
    <row r="266" spans="1:18" s="419" customFormat="1" ht="13.5" thickBot="1" x14ac:dyDescent="0.25">
      <c r="A266" s="311" t="s">
        <v>26</v>
      </c>
      <c r="B266" s="229">
        <f>B265-B252</f>
        <v>7</v>
      </c>
      <c r="C266" s="230">
        <f t="shared" ref="C266:F266" si="61">C265-C252</f>
        <v>7</v>
      </c>
      <c r="D266" s="230">
        <f t="shared" si="61"/>
        <v>7</v>
      </c>
      <c r="E266" s="230">
        <f t="shared" si="61"/>
        <v>0</v>
      </c>
      <c r="F266" s="230">
        <f t="shared" si="61"/>
        <v>0</v>
      </c>
      <c r="G266" s="236"/>
      <c r="H266" s="419" t="s">
        <v>26</v>
      </c>
      <c r="I266" s="419">
        <f>I265-I252</f>
        <v>5.039999999999992</v>
      </c>
      <c r="K266" s="554"/>
      <c r="L266" s="554"/>
      <c r="M266" s="554"/>
      <c r="N266" s="554"/>
      <c r="O266" s="554"/>
      <c r="P266" s="554"/>
      <c r="Q266" s="554"/>
      <c r="R266" s="554"/>
    </row>
    <row r="267" spans="1:18" x14ac:dyDescent="0.2">
      <c r="D267" s="288" t="s">
        <v>106</v>
      </c>
    </row>
    <row r="268" spans="1:18" ht="13.5" thickBot="1" x14ac:dyDescent="0.25"/>
    <row r="269" spans="1:18" ht="13.5" thickBot="1" x14ac:dyDescent="0.25">
      <c r="A269" s="295" t="s">
        <v>110</v>
      </c>
      <c r="B269" s="539" t="s">
        <v>53</v>
      </c>
      <c r="C269" s="540"/>
      <c r="D269" s="540"/>
      <c r="E269" s="540"/>
      <c r="F269" s="541"/>
      <c r="G269" s="313" t="s">
        <v>0</v>
      </c>
      <c r="H269" s="421"/>
      <c r="I269" s="421"/>
      <c r="J269" s="421"/>
    </row>
    <row r="270" spans="1:18" x14ac:dyDescent="0.2">
      <c r="A270" s="226" t="s">
        <v>2</v>
      </c>
      <c r="B270" s="315">
        <v>1</v>
      </c>
      <c r="C270" s="238">
        <v>2</v>
      </c>
      <c r="D270" s="238">
        <v>3</v>
      </c>
      <c r="E270" s="238">
        <v>4</v>
      </c>
      <c r="F270" s="238">
        <v>5</v>
      </c>
      <c r="G270" s="237"/>
      <c r="H270" s="421"/>
      <c r="I270" s="421"/>
      <c r="J270" s="421"/>
    </row>
    <row r="271" spans="1:18" x14ac:dyDescent="0.2">
      <c r="A271" s="301" t="s">
        <v>3</v>
      </c>
      <c r="B271" s="316">
        <v>3240</v>
      </c>
      <c r="C271" s="317">
        <v>3240</v>
      </c>
      <c r="D271" s="318">
        <v>3240</v>
      </c>
      <c r="E271" s="318">
        <v>3240</v>
      </c>
      <c r="F271" s="318">
        <v>3240</v>
      </c>
      <c r="G271" s="319">
        <v>3240</v>
      </c>
      <c r="H271" s="421"/>
      <c r="I271" s="421"/>
      <c r="J271" s="421"/>
    </row>
    <row r="272" spans="1:18" x14ac:dyDescent="0.2">
      <c r="A272" s="303" t="s">
        <v>6</v>
      </c>
      <c r="B272" s="320">
        <v>3126.6666666666665</v>
      </c>
      <c r="C272" s="321">
        <v>3292</v>
      </c>
      <c r="D272" s="321">
        <v>3469.090909090909</v>
      </c>
      <c r="E272" s="321"/>
      <c r="F272" s="321"/>
      <c r="G272" s="261">
        <v>3290.909090909091</v>
      </c>
      <c r="H272" s="421"/>
      <c r="I272" s="421"/>
      <c r="J272" s="421"/>
    </row>
    <row r="273" spans="1:11" x14ac:dyDescent="0.2">
      <c r="A273" s="226" t="s">
        <v>7</v>
      </c>
      <c r="B273" s="322">
        <v>100</v>
      </c>
      <c r="C273" s="323">
        <v>100</v>
      </c>
      <c r="D273" s="324">
        <v>100</v>
      </c>
      <c r="E273" s="324"/>
      <c r="F273" s="324"/>
      <c r="G273" s="325">
        <v>100</v>
      </c>
      <c r="H273" s="421"/>
      <c r="I273" s="421"/>
      <c r="J273" s="421"/>
    </row>
    <row r="274" spans="1:11" x14ac:dyDescent="0.2">
      <c r="A274" s="226" t="s">
        <v>8</v>
      </c>
      <c r="B274" s="266">
        <v>2.2665556103912771E-2</v>
      </c>
      <c r="C274" s="267">
        <v>2.3245597168540695E-2</v>
      </c>
      <c r="D274" s="326">
        <v>1.9912694173493062E-2</v>
      </c>
      <c r="E274" s="326"/>
      <c r="F274" s="326"/>
      <c r="G274" s="327">
        <v>4.8603609719560896E-2</v>
      </c>
      <c r="H274" s="421"/>
      <c r="I274" s="421"/>
      <c r="J274" s="421"/>
    </row>
    <row r="275" spans="1:11" x14ac:dyDescent="0.2">
      <c r="A275" s="303" t="s">
        <v>1</v>
      </c>
      <c r="B275" s="270">
        <f t="shared" ref="B275:G275" si="62">B272/B271*100-100</f>
        <v>-3.4979423868312836</v>
      </c>
      <c r="C275" s="271">
        <f t="shared" si="62"/>
        <v>1.6049382716049223</v>
      </c>
      <c r="D275" s="271">
        <f t="shared" si="62"/>
        <v>7.0707070707070727</v>
      </c>
      <c r="E275" s="271">
        <f t="shared" si="62"/>
        <v>-100</v>
      </c>
      <c r="F275" s="271">
        <f t="shared" si="62"/>
        <v>-100</v>
      </c>
      <c r="G275" s="273">
        <f t="shared" si="62"/>
        <v>1.5712682379349019</v>
      </c>
      <c r="H275" s="421"/>
      <c r="I275" s="421"/>
      <c r="J275" s="421"/>
    </row>
    <row r="276" spans="1:11" ht="13.5" thickBot="1" x14ac:dyDescent="0.25">
      <c r="A276" s="226" t="s">
        <v>27</v>
      </c>
      <c r="B276" s="275">
        <f>B272-B259</f>
        <v>188.66666666666652</v>
      </c>
      <c r="C276" s="276">
        <f t="shared" ref="C276:G276" si="63">C272-C259</f>
        <v>153.66666666666652</v>
      </c>
      <c r="D276" s="276">
        <f t="shared" si="63"/>
        <v>397.9797979797977</v>
      </c>
      <c r="E276" s="276">
        <f t="shared" si="63"/>
        <v>0</v>
      </c>
      <c r="F276" s="276">
        <f t="shared" si="63"/>
        <v>0</v>
      </c>
      <c r="G276" s="278">
        <f t="shared" si="63"/>
        <v>252.85353535353534</v>
      </c>
      <c r="H276" s="421"/>
      <c r="I276" s="421"/>
      <c r="J276" s="421"/>
    </row>
    <row r="277" spans="1:11" x14ac:dyDescent="0.2">
      <c r="A277" s="308" t="s">
        <v>52</v>
      </c>
      <c r="B277" s="280">
        <v>112</v>
      </c>
      <c r="C277" s="281">
        <v>93</v>
      </c>
      <c r="D277" s="281">
        <v>103</v>
      </c>
      <c r="E277" s="281"/>
      <c r="F277" s="328"/>
      <c r="G277" s="329">
        <f>SUM(B277:F277)</f>
        <v>308</v>
      </c>
      <c r="H277" s="421" t="s">
        <v>56</v>
      </c>
      <c r="I277" s="330">
        <f>G264-G277</f>
        <v>48</v>
      </c>
      <c r="J277" s="331">
        <f>I277/G264</f>
        <v>0.1348314606741573</v>
      </c>
      <c r="K277" s="378" t="s">
        <v>113</v>
      </c>
    </row>
    <row r="278" spans="1:11" x14ac:dyDescent="0.2">
      <c r="A278" s="308" t="s">
        <v>28</v>
      </c>
      <c r="B278" s="231">
        <v>113</v>
      </c>
      <c r="C278" s="289">
        <v>113</v>
      </c>
      <c r="D278" s="289">
        <v>112</v>
      </c>
      <c r="E278" s="289"/>
      <c r="F278" s="289"/>
      <c r="G278" s="235"/>
      <c r="H278" s="421" t="s">
        <v>57</v>
      </c>
      <c r="I278" s="421">
        <v>107.83</v>
      </c>
      <c r="J278" s="421"/>
    </row>
    <row r="279" spans="1:11" ht="13.5" thickBot="1" x14ac:dyDescent="0.25">
      <c r="A279" s="311" t="s">
        <v>26</v>
      </c>
      <c r="B279" s="229">
        <f>B278-B265</f>
        <v>5</v>
      </c>
      <c r="C279" s="230">
        <f t="shared" ref="C279:F279" si="64">C278-C265</f>
        <v>5</v>
      </c>
      <c r="D279" s="230">
        <f t="shared" si="64"/>
        <v>4.5</v>
      </c>
      <c r="E279" s="230">
        <f t="shared" si="64"/>
        <v>0</v>
      </c>
      <c r="F279" s="230">
        <f t="shared" si="64"/>
        <v>0</v>
      </c>
      <c r="G279" s="236"/>
      <c r="H279" s="421" t="s">
        <v>26</v>
      </c>
      <c r="I279" s="421">
        <f>I278-I265</f>
        <v>6.9500000000000028</v>
      </c>
      <c r="J279" s="421"/>
    </row>
    <row r="281" spans="1:11" ht="13.5" thickBot="1" x14ac:dyDescent="0.25"/>
    <row r="282" spans="1:11" ht="13.5" thickBot="1" x14ac:dyDescent="0.25">
      <c r="A282" s="295" t="s">
        <v>116</v>
      </c>
      <c r="B282" s="539" t="s">
        <v>53</v>
      </c>
      <c r="C282" s="540"/>
      <c r="D282" s="540"/>
      <c r="E282" s="540"/>
      <c r="F282" s="541"/>
      <c r="G282" s="313" t="s">
        <v>0</v>
      </c>
      <c r="H282" s="424"/>
      <c r="I282" s="424"/>
      <c r="J282" s="424"/>
    </row>
    <row r="283" spans="1:11" x14ac:dyDescent="0.2">
      <c r="A283" s="226" t="s">
        <v>2</v>
      </c>
      <c r="B283" s="315">
        <v>1</v>
      </c>
      <c r="C283" s="238">
        <v>2</v>
      </c>
      <c r="D283" s="238">
        <v>3</v>
      </c>
      <c r="E283" s="238">
        <v>4</v>
      </c>
      <c r="F283" s="238">
        <v>5</v>
      </c>
      <c r="G283" s="237"/>
      <c r="H283" s="424"/>
      <c r="I283" s="424"/>
      <c r="J283" s="424"/>
    </row>
    <row r="284" spans="1:11" x14ac:dyDescent="0.2">
      <c r="A284" s="301" t="s">
        <v>3</v>
      </c>
      <c r="B284" s="316">
        <v>3470</v>
      </c>
      <c r="C284" s="317">
        <v>3470</v>
      </c>
      <c r="D284" s="318">
        <v>3470</v>
      </c>
      <c r="E284" s="318">
        <v>3470</v>
      </c>
      <c r="F284" s="318">
        <v>3470</v>
      </c>
      <c r="G284" s="319">
        <v>3470</v>
      </c>
      <c r="H284" s="424"/>
      <c r="I284" s="424"/>
      <c r="J284" s="424"/>
    </row>
    <row r="285" spans="1:11" x14ac:dyDescent="0.2">
      <c r="A285" s="303" t="s">
        <v>6</v>
      </c>
      <c r="B285" s="320">
        <v>3307.5</v>
      </c>
      <c r="C285" s="321">
        <v>3525</v>
      </c>
      <c r="D285" s="321">
        <v>3505.5555555555557</v>
      </c>
      <c r="E285" s="321"/>
      <c r="F285" s="321"/>
      <c r="G285" s="261">
        <v>3435.1612903225805</v>
      </c>
      <c r="H285" s="424"/>
      <c r="I285" s="424"/>
      <c r="J285" s="424"/>
    </row>
    <row r="286" spans="1:11" x14ac:dyDescent="0.2">
      <c r="A286" s="226" t="s">
        <v>7</v>
      </c>
      <c r="B286" s="322">
        <v>100</v>
      </c>
      <c r="C286" s="323">
        <v>100</v>
      </c>
      <c r="D286" s="324">
        <v>100</v>
      </c>
      <c r="E286" s="324"/>
      <c r="F286" s="324"/>
      <c r="G286" s="325">
        <v>96.774193548387103</v>
      </c>
      <c r="H286" s="424"/>
      <c r="I286" s="424"/>
      <c r="J286" s="424"/>
    </row>
    <row r="287" spans="1:11" x14ac:dyDescent="0.2">
      <c r="A287" s="226" t="s">
        <v>8</v>
      </c>
      <c r="B287" s="266">
        <v>2.7631060678561976E-2</v>
      </c>
      <c r="C287" s="267">
        <v>1.635824481513588E-2</v>
      </c>
      <c r="D287" s="326">
        <v>2.7660759720154221E-2</v>
      </c>
      <c r="E287" s="326"/>
      <c r="F287" s="326"/>
      <c r="G287" s="327">
        <v>3.8384510406801423E-2</v>
      </c>
      <c r="H287" s="424"/>
      <c r="I287" s="424"/>
      <c r="J287" s="424"/>
    </row>
    <row r="288" spans="1:11" x14ac:dyDescent="0.2">
      <c r="A288" s="303" t="s">
        <v>1</v>
      </c>
      <c r="B288" s="270">
        <f t="shared" ref="B288:G288" si="65">B285/B284*100-100</f>
        <v>-4.6829971181556118</v>
      </c>
      <c r="C288" s="271">
        <f t="shared" si="65"/>
        <v>1.5850144092218983</v>
      </c>
      <c r="D288" s="271">
        <f t="shared" si="65"/>
        <v>1.0246557796990174</v>
      </c>
      <c r="E288" s="271">
        <f t="shared" si="65"/>
        <v>-100</v>
      </c>
      <c r="F288" s="271">
        <f t="shared" si="65"/>
        <v>-100</v>
      </c>
      <c r="G288" s="273">
        <f t="shared" si="65"/>
        <v>-1.0039973970437899</v>
      </c>
      <c r="H288" s="424"/>
      <c r="I288" s="424"/>
      <c r="J288" s="424"/>
    </row>
    <row r="289" spans="1:18" ht="13.5" thickBot="1" x14ac:dyDescent="0.25">
      <c r="A289" s="226" t="s">
        <v>27</v>
      </c>
      <c r="B289" s="275">
        <f>B285-B272</f>
        <v>180.83333333333348</v>
      </c>
      <c r="C289" s="276">
        <f t="shared" ref="C289:G289" si="66">C285-C272</f>
        <v>233</v>
      </c>
      <c r="D289" s="276">
        <f t="shared" si="66"/>
        <v>36.464646464646648</v>
      </c>
      <c r="E289" s="276">
        <f t="shared" si="66"/>
        <v>0</v>
      </c>
      <c r="F289" s="276">
        <f t="shared" si="66"/>
        <v>0</v>
      </c>
      <c r="G289" s="278">
        <f t="shared" si="66"/>
        <v>144.25219941348951</v>
      </c>
      <c r="H289" s="424"/>
      <c r="I289" s="424"/>
      <c r="J289" s="424"/>
    </row>
    <row r="290" spans="1:18" x14ac:dyDescent="0.2">
      <c r="A290" s="308" t="s">
        <v>52</v>
      </c>
      <c r="B290" s="280">
        <v>112</v>
      </c>
      <c r="C290" s="281">
        <v>93</v>
      </c>
      <c r="D290" s="281">
        <v>103</v>
      </c>
      <c r="E290" s="281"/>
      <c r="F290" s="328"/>
      <c r="G290" s="329">
        <f>SUM(B290:F290)</f>
        <v>308</v>
      </c>
      <c r="H290" s="424" t="s">
        <v>56</v>
      </c>
      <c r="I290" s="330">
        <f>G277-G290</f>
        <v>0</v>
      </c>
      <c r="J290" s="331">
        <f>I290/G277</f>
        <v>0</v>
      </c>
      <c r="K290" s="554" t="s">
        <v>117</v>
      </c>
      <c r="L290" s="554"/>
      <c r="M290" s="554"/>
      <c r="N290" s="554"/>
      <c r="O290" s="554"/>
      <c r="P290" s="554"/>
      <c r="Q290" s="554"/>
      <c r="R290" s="554"/>
    </row>
    <row r="291" spans="1:18" x14ac:dyDescent="0.2">
      <c r="A291" s="308" t="s">
        <v>28</v>
      </c>
      <c r="B291" s="231">
        <v>118</v>
      </c>
      <c r="C291" s="289">
        <v>118</v>
      </c>
      <c r="D291" s="289">
        <v>117.5</v>
      </c>
      <c r="E291" s="289"/>
      <c r="F291" s="289"/>
      <c r="G291" s="235"/>
      <c r="H291" s="424" t="s">
        <v>57</v>
      </c>
      <c r="I291" s="424">
        <v>112.66</v>
      </c>
      <c r="J291" s="424"/>
      <c r="K291" s="554"/>
      <c r="L291" s="554"/>
      <c r="M291" s="554"/>
      <c r="N291" s="554"/>
      <c r="O291" s="554"/>
      <c r="P291" s="554"/>
      <c r="Q291" s="554"/>
      <c r="R291" s="554"/>
    </row>
    <row r="292" spans="1:18" ht="13.5" thickBot="1" x14ac:dyDescent="0.25">
      <c r="A292" s="311" t="s">
        <v>26</v>
      </c>
      <c r="B292" s="229">
        <f>B291-B278</f>
        <v>5</v>
      </c>
      <c r="C292" s="230">
        <f t="shared" ref="C292:F292" si="67">C291-C278</f>
        <v>5</v>
      </c>
      <c r="D292" s="230">
        <f t="shared" si="67"/>
        <v>5.5</v>
      </c>
      <c r="E292" s="230">
        <f t="shared" si="67"/>
        <v>0</v>
      </c>
      <c r="F292" s="230">
        <f t="shared" si="67"/>
        <v>0</v>
      </c>
      <c r="G292" s="236"/>
      <c r="H292" s="424" t="s">
        <v>26</v>
      </c>
      <c r="I292" s="424">
        <f>I291-I278</f>
        <v>4.8299999999999983</v>
      </c>
      <c r="J292" s="424"/>
      <c r="K292" s="554"/>
      <c r="L292" s="554"/>
      <c r="M292" s="554"/>
      <c r="N292" s="554"/>
      <c r="O292" s="554"/>
      <c r="P292" s="554"/>
      <c r="Q292" s="554"/>
      <c r="R292" s="554"/>
    </row>
    <row r="293" spans="1:18" x14ac:dyDescent="0.2">
      <c r="D293" s="288" t="s">
        <v>66</v>
      </c>
    </row>
    <row r="294" spans="1:18" x14ac:dyDescent="0.2">
      <c r="D294" s="288">
        <v>117.5</v>
      </c>
    </row>
    <row r="295" spans="1:18" s="470" customFormat="1" x14ac:dyDescent="0.2"/>
    <row r="296" spans="1:18" s="450" customFormat="1" ht="13.5" thickBot="1" x14ac:dyDescent="0.25">
      <c r="B296" s="450">
        <v>118</v>
      </c>
      <c r="C296" s="450">
        <v>118</v>
      </c>
      <c r="D296" s="450">
        <v>118</v>
      </c>
      <c r="E296" s="450">
        <v>118</v>
      </c>
      <c r="F296" s="450">
        <v>117</v>
      </c>
      <c r="G296" s="450">
        <v>117</v>
      </c>
    </row>
    <row r="297" spans="1:18" ht="13.5" thickBot="1" x14ac:dyDescent="0.25">
      <c r="A297" s="295" t="s">
        <v>136</v>
      </c>
      <c r="B297" s="539" t="s">
        <v>53</v>
      </c>
      <c r="C297" s="540"/>
      <c r="D297" s="540"/>
      <c r="E297" s="540"/>
      <c r="F297" s="540"/>
      <c r="G297" s="541"/>
      <c r="H297" s="313" t="s">
        <v>0</v>
      </c>
      <c r="I297" s="449"/>
      <c r="J297" s="449"/>
      <c r="K297" s="449"/>
    </row>
    <row r="298" spans="1:18" x14ac:dyDescent="0.2">
      <c r="A298" s="226" t="s">
        <v>2</v>
      </c>
      <c r="B298" s="315">
        <v>1</v>
      </c>
      <c r="C298" s="238">
        <v>2</v>
      </c>
      <c r="D298" s="238">
        <v>3</v>
      </c>
      <c r="E298" s="238">
        <v>4</v>
      </c>
      <c r="F298" s="238">
        <v>5</v>
      </c>
      <c r="G298" s="238">
        <v>6</v>
      </c>
      <c r="H298" s="237"/>
      <c r="I298" s="449"/>
      <c r="J298" s="449"/>
      <c r="K298" s="449"/>
    </row>
    <row r="299" spans="1:18" x14ac:dyDescent="0.2">
      <c r="A299" s="301" t="s">
        <v>3</v>
      </c>
      <c r="B299" s="316">
        <v>3660</v>
      </c>
      <c r="C299" s="317">
        <v>3660</v>
      </c>
      <c r="D299" s="318">
        <v>3660</v>
      </c>
      <c r="E299" s="318">
        <v>3660</v>
      </c>
      <c r="F299" s="318">
        <v>3660</v>
      </c>
      <c r="G299" s="318">
        <v>3660</v>
      </c>
      <c r="H299" s="319">
        <v>3660</v>
      </c>
      <c r="I299" s="449"/>
      <c r="J299" s="449"/>
      <c r="K299" s="449"/>
    </row>
    <row r="300" spans="1:18" x14ac:dyDescent="0.2">
      <c r="A300" s="303" t="s">
        <v>6</v>
      </c>
      <c r="B300" s="320">
        <v>3492</v>
      </c>
      <c r="C300" s="321">
        <v>3557.5</v>
      </c>
      <c r="D300" s="321">
        <v>3685.3333333333335</v>
      </c>
      <c r="E300" s="321">
        <v>3421.4285714285716</v>
      </c>
      <c r="F300" s="321">
        <v>3740</v>
      </c>
      <c r="G300" s="321">
        <v>3684</v>
      </c>
      <c r="H300" s="261">
        <v>3613.132530120482</v>
      </c>
      <c r="I300" s="449"/>
      <c r="J300" s="449"/>
      <c r="K300" s="449"/>
    </row>
    <row r="301" spans="1:18" x14ac:dyDescent="0.2">
      <c r="A301" s="226" t="s">
        <v>7</v>
      </c>
      <c r="B301" s="322">
        <v>100</v>
      </c>
      <c r="C301" s="323">
        <v>93.75</v>
      </c>
      <c r="D301" s="324">
        <v>100</v>
      </c>
      <c r="E301" s="324">
        <v>100</v>
      </c>
      <c r="F301" s="324">
        <v>86.666666666666671</v>
      </c>
      <c r="G301" s="324">
        <v>93.333333333333329</v>
      </c>
      <c r="H301" s="325">
        <v>92.771084337349393</v>
      </c>
      <c r="I301" s="449"/>
      <c r="J301" s="449"/>
      <c r="K301" s="449"/>
    </row>
    <row r="302" spans="1:18" x14ac:dyDescent="0.2">
      <c r="A302" s="226" t="s">
        <v>8</v>
      </c>
      <c r="B302" s="266">
        <v>3.5494337027150949E-2</v>
      </c>
      <c r="C302" s="267">
        <v>5.459259482614745E-2</v>
      </c>
      <c r="D302" s="326">
        <v>3.6227356126942736E-2</v>
      </c>
      <c r="E302" s="326">
        <v>4.3755757014811401E-2</v>
      </c>
      <c r="F302" s="326">
        <v>7.8076087212391371E-2</v>
      </c>
      <c r="G302" s="326">
        <v>5.283801596276376E-2</v>
      </c>
      <c r="H302" s="327">
        <v>6.0966135264926273E-2</v>
      </c>
      <c r="I302" s="449"/>
      <c r="J302" s="449"/>
      <c r="K302" s="449"/>
    </row>
    <row r="303" spans="1:18" x14ac:dyDescent="0.2">
      <c r="A303" s="303" t="s">
        <v>1</v>
      </c>
      <c r="B303" s="270">
        <f t="shared" ref="B303:H303" si="68">B300/B299*100-100</f>
        <v>-4.5901639344262293</v>
      </c>
      <c r="C303" s="271">
        <f t="shared" si="68"/>
        <v>-2.8005464480874309</v>
      </c>
      <c r="D303" s="271">
        <f t="shared" si="68"/>
        <v>0.69216757741348545</v>
      </c>
      <c r="E303" s="271">
        <f t="shared" ref="E303" si="69">E300/E299*100-100</f>
        <v>-6.5183450429352092</v>
      </c>
      <c r="F303" s="271">
        <f t="shared" si="68"/>
        <v>2.1857923497267819</v>
      </c>
      <c r="G303" s="271">
        <f t="shared" si="68"/>
        <v>0.65573770491802463</v>
      </c>
      <c r="H303" s="273">
        <f t="shared" si="68"/>
        <v>-1.2805319639212627</v>
      </c>
      <c r="I303" s="449"/>
      <c r="J303" s="449"/>
      <c r="K303" s="449"/>
    </row>
    <row r="304" spans="1:18" ht="13.5" thickBot="1" x14ac:dyDescent="0.25">
      <c r="A304" s="226" t="s">
        <v>27</v>
      </c>
      <c r="B304" s="275">
        <f>B300-B285</f>
        <v>184.5</v>
      </c>
      <c r="C304" s="276">
        <f t="shared" ref="C304:D304" si="70">C300-C285</f>
        <v>32.5</v>
      </c>
      <c r="D304" s="276">
        <f t="shared" si="70"/>
        <v>179.77777777777783</v>
      </c>
      <c r="E304" s="276">
        <f t="shared" ref="E304" si="71">E300-E285</f>
        <v>3421.4285714285716</v>
      </c>
      <c r="F304" s="276">
        <f>F300-E285</f>
        <v>3740</v>
      </c>
      <c r="G304" s="276">
        <f>G300-F285</f>
        <v>3684</v>
      </c>
      <c r="H304" s="278">
        <f>H300-G285</f>
        <v>177.97123979790149</v>
      </c>
      <c r="I304" s="449"/>
      <c r="J304" s="449"/>
      <c r="K304" s="449"/>
    </row>
    <row r="305" spans="1:12" x14ac:dyDescent="0.2">
      <c r="A305" s="308" t="s">
        <v>52</v>
      </c>
      <c r="B305" s="280">
        <v>57</v>
      </c>
      <c r="C305" s="281">
        <v>56</v>
      </c>
      <c r="D305" s="281">
        <v>57</v>
      </c>
      <c r="E305" s="281">
        <v>18</v>
      </c>
      <c r="F305" s="281">
        <v>57</v>
      </c>
      <c r="G305" s="328">
        <v>57</v>
      </c>
      <c r="H305" s="329">
        <f>SUM(B305:G305)</f>
        <v>302</v>
      </c>
      <c r="I305" s="449" t="s">
        <v>56</v>
      </c>
      <c r="J305" s="330">
        <f>G290-H305</f>
        <v>6</v>
      </c>
      <c r="K305" s="331">
        <f>J305/G290</f>
        <v>1.948051948051948E-2</v>
      </c>
      <c r="L305" s="378" t="s">
        <v>137</v>
      </c>
    </row>
    <row r="306" spans="1:12" x14ac:dyDescent="0.2">
      <c r="A306" s="308" t="s">
        <v>28</v>
      </c>
      <c r="B306" s="231">
        <v>123</v>
      </c>
      <c r="C306" s="289">
        <v>123</v>
      </c>
      <c r="D306" s="289">
        <v>123</v>
      </c>
      <c r="E306" s="289">
        <v>123</v>
      </c>
      <c r="F306" s="289">
        <v>122</v>
      </c>
      <c r="G306" s="289">
        <v>123</v>
      </c>
      <c r="H306" s="235"/>
      <c r="I306" s="449" t="s">
        <v>57</v>
      </c>
      <c r="J306" s="449">
        <v>117.87</v>
      </c>
      <c r="K306" s="449"/>
    </row>
    <row r="307" spans="1:12" ht="13.5" thickBot="1" x14ac:dyDescent="0.25">
      <c r="A307" s="311" t="s">
        <v>26</v>
      </c>
      <c r="B307" s="229">
        <f>B306-B296</f>
        <v>5</v>
      </c>
      <c r="C307" s="230">
        <f t="shared" ref="C307:G307" si="72">C306-C296</f>
        <v>5</v>
      </c>
      <c r="D307" s="230">
        <f t="shared" si="72"/>
        <v>5</v>
      </c>
      <c r="E307" s="230">
        <f t="shared" si="72"/>
        <v>5</v>
      </c>
      <c r="F307" s="230">
        <f t="shared" si="72"/>
        <v>5</v>
      </c>
      <c r="G307" s="230">
        <f t="shared" si="72"/>
        <v>6</v>
      </c>
      <c r="H307" s="236"/>
      <c r="I307" s="449" t="s">
        <v>26</v>
      </c>
      <c r="J307" s="449">
        <f>J306-I291</f>
        <v>5.210000000000008</v>
      </c>
      <c r="K307" s="449"/>
    </row>
    <row r="309" spans="1:12" ht="13.5" thickBot="1" x14ac:dyDescent="0.25"/>
    <row r="310" spans="1:12" ht="13.5" thickBot="1" x14ac:dyDescent="0.25">
      <c r="A310" s="295" t="s">
        <v>138</v>
      </c>
      <c r="B310" s="539" t="s">
        <v>53</v>
      </c>
      <c r="C310" s="540"/>
      <c r="D310" s="540"/>
      <c r="E310" s="540"/>
      <c r="F310" s="540"/>
      <c r="G310" s="541"/>
      <c r="H310" s="313" t="s">
        <v>0</v>
      </c>
      <c r="I310" s="474"/>
      <c r="J310" s="474"/>
      <c r="K310" s="474"/>
    </row>
    <row r="311" spans="1:12" x14ac:dyDescent="0.2">
      <c r="A311" s="226" t="s">
        <v>2</v>
      </c>
      <c r="B311" s="315">
        <v>1</v>
      </c>
      <c r="C311" s="238">
        <v>2</v>
      </c>
      <c r="D311" s="238">
        <v>3</v>
      </c>
      <c r="E311" s="238">
        <v>4</v>
      </c>
      <c r="F311" s="238">
        <v>5</v>
      </c>
      <c r="G311" s="238">
        <v>6</v>
      </c>
      <c r="H311" s="237"/>
      <c r="I311" s="474"/>
      <c r="J311" s="474"/>
      <c r="K311" s="474"/>
    </row>
    <row r="312" spans="1:12" x14ac:dyDescent="0.2">
      <c r="A312" s="301" t="s">
        <v>3</v>
      </c>
      <c r="B312" s="316">
        <v>3820</v>
      </c>
      <c r="C312" s="317">
        <v>3820</v>
      </c>
      <c r="D312" s="318">
        <v>3820</v>
      </c>
      <c r="E312" s="318">
        <v>3820</v>
      </c>
      <c r="F312" s="318">
        <v>3820</v>
      </c>
      <c r="G312" s="318">
        <v>3820</v>
      </c>
      <c r="H312" s="319">
        <v>3820</v>
      </c>
      <c r="I312" s="474"/>
      <c r="J312" s="474"/>
      <c r="K312" s="474"/>
    </row>
    <row r="313" spans="1:12" x14ac:dyDescent="0.2">
      <c r="A313" s="303" t="s">
        <v>6</v>
      </c>
      <c r="B313" s="320">
        <v>3652</v>
      </c>
      <c r="C313" s="321">
        <v>3814.6666666666665</v>
      </c>
      <c r="D313" s="321">
        <v>3904</v>
      </c>
      <c r="E313" s="321">
        <v>3700</v>
      </c>
      <c r="F313" s="321">
        <v>3906.4285714285716</v>
      </c>
      <c r="G313" s="321">
        <v>4038.75</v>
      </c>
      <c r="H313" s="261">
        <v>3850.8536585365855</v>
      </c>
      <c r="I313" s="474"/>
      <c r="J313" s="474"/>
      <c r="K313" s="474"/>
    </row>
    <row r="314" spans="1:12" x14ac:dyDescent="0.2">
      <c r="A314" s="226" t="s">
        <v>7</v>
      </c>
      <c r="B314" s="322">
        <v>100</v>
      </c>
      <c r="C314" s="323">
        <v>86.666666666666671</v>
      </c>
      <c r="D314" s="324">
        <v>100</v>
      </c>
      <c r="E314" s="324">
        <v>100</v>
      </c>
      <c r="F314" s="324">
        <v>100</v>
      </c>
      <c r="G314" s="324">
        <v>93.75</v>
      </c>
      <c r="H314" s="325">
        <v>91.463414634146346</v>
      </c>
      <c r="I314" s="474"/>
      <c r="J314" s="474"/>
      <c r="K314" s="474"/>
    </row>
    <row r="315" spans="1:12" x14ac:dyDescent="0.2">
      <c r="A315" s="226" t="s">
        <v>8</v>
      </c>
      <c r="B315" s="266">
        <v>5.188871340060415E-2</v>
      </c>
      <c r="C315" s="267">
        <v>6.4161504509575057E-2</v>
      </c>
      <c r="D315" s="326">
        <v>2.4332668211143271E-2</v>
      </c>
      <c r="E315" s="326">
        <v>4.0553408511199637E-2</v>
      </c>
      <c r="F315" s="326">
        <v>3.7002829732289945E-2</v>
      </c>
      <c r="G315" s="326">
        <v>5.786854228420435E-2</v>
      </c>
      <c r="H315" s="327">
        <v>5.9599105215730294E-2</v>
      </c>
      <c r="I315" s="474"/>
      <c r="J315" s="474"/>
      <c r="K315" s="474"/>
    </row>
    <row r="316" spans="1:12" x14ac:dyDescent="0.2">
      <c r="A316" s="303" t="s">
        <v>1</v>
      </c>
      <c r="B316" s="270">
        <f t="shared" ref="B316:H316" si="73">B313/B312*100-100</f>
        <v>-4.397905759162299</v>
      </c>
      <c r="C316" s="271">
        <f t="shared" si="73"/>
        <v>-0.13961605584643166</v>
      </c>
      <c r="D316" s="271">
        <f t="shared" si="73"/>
        <v>2.1989528795811566</v>
      </c>
      <c r="E316" s="271">
        <f t="shared" si="73"/>
        <v>-3.1413612565444993</v>
      </c>
      <c r="F316" s="271">
        <f t="shared" si="73"/>
        <v>2.262528047868372</v>
      </c>
      <c r="G316" s="271">
        <f t="shared" si="73"/>
        <v>5.7264397905759239</v>
      </c>
      <c r="H316" s="273">
        <f t="shared" si="73"/>
        <v>0.8076873962457114</v>
      </c>
      <c r="I316" s="474"/>
      <c r="J316" s="474"/>
      <c r="K316" s="474"/>
    </row>
    <row r="317" spans="1:12" ht="13.5" thickBot="1" x14ac:dyDescent="0.25">
      <c r="A317" s="226" t="s">
        <v>27</v>
      </c>
      <c r="B317" s="275">
        <f>B313-B300</f>
        <v>160</v>
      </c>
      <c r="C317" s="276">
        <f t="shared" ref="C317:H317" si="74">C313-C300</f>
        <v>257.16666666666652</v>
      </c>
      <c r="D317" s="276">
        <f t="shared" si="74"/>
        <v>218.66666666666652</v>
      </c>
      <c r="E317" s="276">
        <f t="shared" si="74"/>
        <v>278.57142857142844</v>
      </c>
      <c r="F317" s="276">
        <f t="shared" si="74"/>
        <v>166.42857142857156</v>
      </c>
      <c r="G317" s="276">
        <f t="shared" si="74"/>
        <v>354.75</v>
      </c>
      <c r="H317" s="278">
        <f t="shared" si="74"/>
        <v>237.72112841610351</v>
      </c>
      <c r="I317" s="474"/>
      <c r="J317" s="474"/>
      <c r="K317" s="474"/>
    </row>
    <row r="318" spans="1:12" x14ac:dyDescent="0.2">
      <c r="A318" s="308" t="s">
        <v>52</v>
      </c>
      <c r="B318" s="280">
        <v>57</v>
      </c>
      <c r="C318" s="281">
        <v>55</v>
      </c>
      <c r="D318" s="281">
        <v>55</v>
      </c>
      <c r="E318" s="281">
        <v>17</v>
      </c>
      <c r="F318" s="281">
        <v>57</v>
      </c>
      <c r="G318" s="328">
        <v>57</v>
      </c>
      <c r="H318" s="329">
        <f>SUM(B318:G318)</f>
        <v>298</v>
      </c>
      <c r="I318" s="474" t="s">
        <v>56</v>
      </c>
      <c r="J318" s="330">
        <f>H305-H318</f>
        <v>4</v>
      </c>
      <c r="K318" s="331">
        <f>J318/H305</f>
        <v>1.3245033112582781E-2</v>
      </c>
    </row>
    <row r="319" spans="1:12" x14ac:dyDescent="0.2">
      <c r="A319" s="308" t="s">
        <v>28</v>
      </c>
      <c r="B319" s="231">
        <v>127</v>
      </c>
      <c r="C319" s="289">
        <v>126.5</v>
      </c>
      <c r="D319" s="289">
        <v>126.5</v>
      </c>
      <c r="E319" s="289">
        <v>126.5</v>
      </c>
      <c r="F319" s="289">
        <v>125.5</v>
      </c>
      <c r="G319" s="289">
        <v>126</v>
      </c>
      <c r="H319" s="235"/>
      <c r="I319" s="474" t="s">
        <v>57</v>
      </c>
      <c r="J319" s="474">
        <v>122.86</v>
      </c>
      <c r="K319" s="474"/>
    </row>
    <row r="320" spans="1:12" ht="13.5" thickBot="1" x14ac:dyDescent="0.25">
      <c r="A320" s="311" t="s">
        <v>26</v>
      </c>
      <c r="B320" s="229">
        <f>B319-B306</f>
        <v>4</v>
      </c>
      <c r="C320" s="230">
        <f t="shared" ref="C320:G320" si="75">C319-C306</f>
        <v>3.5</v>
      </c>
      <c r="D320" s="230">
        <f t="shared" si="75"/>
        <v>3.5</v>
      </c>
      <c r="E320" s="230">
        <f t="shared" si="75"/>
        <v>3.5</v>
      </c>
      <c r="F320" s="230">
        <f t="shared" si="75"/>
        <v>3.5</v>
      </c>
      <c r="G320" s="230">
        <f t="shared" si="75"/>
        <v>3</v>
      </c>
      <c r="H320" s="236"/>
      <c r="I320" s="474" t="s">
        <v>26</v>
      </c>
      <c r="J320" s="474">
        <f>J319-J306</f>
        <v>4.9899999999999949</v>
      </c>
      <c r="K320" s="474"/>
    </row>
    <row r="321" spans="1:11" x14ac:dyDescent="0.2">
      <c r="B321" s="288">
        <v>127</v>
      </c>
      <c r="C321" s="484" t="s">
        <v>66</v>
      </c>
      <c r="D321" s="484"/>
      <c r="E321" s="484"/>
      <c r="F321" s="484"/>
      <c r="G321" s="484"/>
    </row>
    <row r="322" spans="1:11" ht="13.5" thickBot="1" x14ac:dyDescent="0.25"/>
    <row r="323" spans="1:11" s="488" customFormat="1" ht="13.5" thickBot="1" x14ac:dyDescent="0.25">
      <c r="A323" s="295" t="s">
        <v>139</v>
      </c>
      <c r="B323" s="539" t="s">
        <v>53</v>
      </c>
      <c r="C323" s="540"/>
      <c r="D323" s="540"/>
      <c r="E323" s="540"/>
      <c r="F323" s="540"/>
      <c r="G323" s="541"/>
      <c r="H323" s="313" t="s">
        <v>0</v>
      </c>
    </row>
    <row r="324" spans="1:11" s="488" customFormat="1" x14ac:dyDescent="0.2">
      <c r="A324" s="226" t="s">
        <v>2</v>
      </c>
      <c r="B324" s="315">
        <v>1</v>
      </c>
      <c r="C324" s="238">
        <v>2</v>
      </c>
      <c r="D324" s="238">
        <v>3</v>
      </c>
      <c r="E324" s="238">
        <v>4</v>
      </c>
      <c r="F324" s="238">
        <v>5</v>
      </c>
      <c r="G324" s="238">
        <v>6</v>
      </c>
      <c r="H324" s="237"/>
    </row>
    <row r="325" spans="1:11" s="488" customFormat="1" x14ac:dyDescent="0.2">
      <c r="A325" s="301" t="s">
        <v>3</v>
      </c>
      <c r="B325" s="316">
        <v>3950</v>
      </c>
      <c r="C325" s="317">
        <v>3950</v>
      </c>
      <c r="D325" s="318">
        <v>3950</v>
      </c>
      <c r="E325" s="318">
        <v>3950</v>
      </c>
      <c r="F325" s="318">
        <v>3950</v>
      </c>
      <c r="G325" s="318">
        <v>3950</v>
      </c>
      <c r="H325" s="319">
        <v>3950</v>
      </c>
    </row>
    <row r="326" spans="1:11" s="488" customFormat="1" x14ac:dyDescent="0.2">
      <c r="A326" s="303" t="s">
        <v>6</v>
      </c>
      <c r="B326" s="320">
        <v>3944</v>
      </c>
      <c r="C326" s="321">
        <v>3970.625</v>
      </c>
      <c r="D326" s="321">
        <v>4076.25</v>
      </c>
      <c r="E326" s="321">
        <v>4061.4285714285716</v>
      </c>
      <c r="F326" s="321">
        <v>3993.75</v>
      </c>
      <c r="G326" s="321">
        <v>4161.333333333333</v>
      </c>
      <c r="H326" s="261">
        <v>4031.294117647059</v>
      </c>
    </row>
    <row r="327" spans="1:11" s="488" customFormat="1" x14ac:dyDescent="0.2">
      <c r="A327" s="226" t="s">
        <v>7</v>
      </c>
      <c r="B327" s="322">
        <v>93.333333333333329</v>
      </c>
      <c r="C327" s="323">
        <v>93.75</v>
      </c>
      <c r="D327" s="324">
        <v>100</v>
      </c>
      <c r="E327" s="324">
        <v>85.714285714285708</v>
      </c>
      <c r="F327" s="324">
        <v>93.75</v>
      </c>
      <c r="G327" s="324">
        <v>100</v>
      </c>
      <c r="H327" s="325">
        <v>92.941176470588232</v>
      </c>
    </row>
    <row r="328" spans="1:11" s="488" customFormat="1" x14ac:dyDescent="0.2">
      <c r="A328" s="226" t="s">
        <v>8</v>
      </c>
      <c r="B328" s="266">
        <v>4.8469789636302316E-2</v>
      </c>
      <c r="C328" s="267">
        <v>5.177842345492488E-2</v>
      </c>
      <c r="D328" s="326">
        <v>3.4735971811899961E-2</v>
      </c>
      <c r="E328" s="326">
        <v>5.8642745118163864E-2</v>
      </c>
      <c r="F328" s="326">
        <v>5.7145148711314007E-2</v>
      </c>
      <c r="G328" s="326">
        <v>4.7771204781994307E-2</v>
      </c>
      <c r="H328" s="327">
        <v>5.283795078939741E-2</v>
      </c>
    </row>
    <row r="329" spans="1:11" s="488" customFormat="1" x14ac:dyDescent="0.2">
      <c r="A329" s="303" t="s">
        <v>1</v>
      </c>
      <c r="B329" s="270">
        <f t="shared" ref="B329:H329" si="76">B326/B325*100-100</f>
        <v>-0.15189873417720889</v>
      </c>
      <c r="C329" s="271">
        <f t="shared" si="76"/>
        <v>0.52215189873416534</v>
      </c>
      <c r="D329" s="271">
        <f t="shared" si="76"/>
        <v>3.196202531645568</v>
      </c>
      <c r="E329" s="271">
        <f t="shared" si="76"/>
        <v>2.8209764918625666</v>
      </c>
      <c r="F329" s="271">
        <f t="shared" si="76"/>
        <v>1.107594936708864</v>
      </c>
      <c r="G329" s="271">
        <f t="shared" si="76"/>
        <v>5.3502109704641327</v>
      </c>
      <c r="H329" s="273">
        <f t="shared" si="76"/>
        <v>2.05807892777365</v>
      </c>
    </row>
    <row r="330" spans="1:11" s="488" customFormat="1" ht="13.5" thickBot="1" x14ac:dyDescent="0.25">
      <c r="A330" s="226" t="s">
        <v>27</v>
      </c>
      <c r="B330" s="275">
        <f>B326-B313</f>
        <v>292</v>
      </c>
      <c r="C330" s="276">
        <f t="shared" ref="C330:H330" si="77">C326-C313</f>
        <v>155.95833333333348</v>
      </c>
      <c r="D330" s="276">
        <f t="shared" si="77"/>
        <v>172.25</v>
      </c>
      <c r="E330" s="276">
        <f t="shared" si="77"/>
        <v>361.42857142857156</v>
      </c>
      <c r="F330" s="276">
        <f t="shared" si="77"/>
        <v>87.321428571428442</v>
      </c>
      <c r="G330" s="276">
        <f t="shared" si="77"/>
        <v>122.58333333333303</v>
      </c>
      <c r="H330" s="278">
        <f t="shared" si="77"/>
        <v>180.44045911047351</v>
      </c>
    </row>
    <row r="331" spans="1:11" s="488" customFormat="1" x14ac:dyDescent="0.2">
      <c r="A331" s="308" t="s">
        <v>52</v>
      </c>
      <c r="B331" s="280">
        <v>56</v>
      </c>
      <c r="C331" s="281">
        <v>55</v>
      </c>
      <c r="D331" s="281">
        <v>55</v>
      </c>
      <c r="E331" s="281">
        <v>17</v>
      </c>
      <c r="F331" s="281">
        <v>57</v>
      </c>
      <c r="G331" s="328">
        <v>56</v>
      </c>
      <c r="H331" s="329">
        <f>SUM(B331:G331)</f>
        <v>296</v>
      </c>
      <c r="I331" s="488" t="s">
        <v>56</v>
      </c>
      <c r="J331" s="330">
        <f>H318-H331</f>
        <v>2</v>
      </c>
      <c r="K331" s="331">
        <f>J331/H318</f>
        <v>6.7114093959731542E-3</v>
      </c>
    </row>
    <row r="332" spans="1:11" s="488" customFormat="1" x14ac:dyDescent="0.2">
      <c r="A332" s="308" t="s">
        <v>28</v>
      </c>
      <c r="B332" s="231">
        <v>129</v>
      </c>
      <c r="C332" s="289">
        <v>128.5</v>
      </c>
      <c r="D332" s="289">
        <v>128</v>
      </c>
      <c r="E332" s="289">
        <v>128</v>
      </c>
      <c r="F332" s="289">
        <v>127.5</v>
      </c>
      <c r="G332" s="289">
        <v>127.5</v>
      </c>
      <c r="H332" s="235"/>
      <c r="I332" s="488" t="s">
        <v>57</v>
      </c>
      <c r="J332" s="488">
        <v>126.41</v>
      </c>
    </row>
    <row r="333" spans="1:11" s="488" customFormat="1" ht="13.5" thickBot="1" x14ac:dyDescent="0.25">
      <c r="A333" s="311" t="s">
        <v>26</v>
      </c>
      <c r="B333" s="229">
        <f>B332-B319</f>
        <v>2</v>
      </c>
      <c r="C333" s="230">
        <f t="shared" ref="C333:G333" si="78">C332-C319</f>
        <v>2</v>
      </c>
      <c r="D333" s="230">
        <f t="shared" si="78"/>
        <v>1.5</v>
      </c>
      <c r="E333" s="230">
        <f t="shared" si="78"/>
        <v>1.5</v>
      </c>
      <c r="F333" s="230">
        <f t="shared" si="78"/>
        <v>2</v>
      </c>
      <c r="G333" s="230">
        <f t="shared" si="78"/>
        <v>1.5</v>
      </c>
      <c r="H333" s="236"/>
      <c r="I333" s="488" t="s">
        <v>26</v>
      </c>
      <c r="J333" s="488">
        <f>J332-J319</f>
        <v>3.5499999999999972</v>
      </c>
    </row>
    <row r="335" spans="1:11" ht="13.5" thickBot="1" x14ac:dyDescent="0.25"/>
    <row r="336" spans="1:11" s="488" customFormat="1" ht="13.5" thickBot="1" x14ac:dyDescent="0.25">
      <c r="A336" s="295" t="s">
        <v>141</v>
      </c>
      <c r="B336" s="539" t="s">
        <v>53</v>
      </c>
      <c r="C336" s="540"/>
      <c r="D336" s="540"/>
      <c r="E336" s="540"/>
      <c r="F336" s="540"/>
      <c r="G336" s="541"/>
      <c r="H336" s="313" t="s">
        <v>0</v>
      </c>
    </row>
    <row r="337" spans="1:11" s="488" customFormat="1" x14ac:dyDescent="0.2">
      <c r="A337" s="226" t="s">
        <v>2</v>
      </c>
      <c r="B337" s="315">
        <v>1</v>
      </c>
      <c r="C337" s="238">
        <v>2</v>
      </c>
      <c r="D337" s="238">
        <v>3</v>
      </c>
      <c r="E337" s="238">
        <v>4</v>
      </c>
      <c r="F337" s="238">
        <v>5</v>
      </c>
      <c r="G337" s="238">
        <v>6</v>
      </c>
      <c r="H337" s="237"/>
    </row>
    <row r="338" spans="1:11" s="488" customFormat="1" x14ac:dyDescent="0.2">
      <c r="A338" s="301" t="s">
        <v>3</v>
      </c>
      <c r="B338" s="316">
        <v>4040</v>
      </c>
      <c r="C338" s="317">
        <v>4040</v>
      </c>
      <c r="D338" s="318">
        <v>4040</v>
      </c>
      <c r="E338" s="318">
        <v>4040</v>
      </c>
      <c r="F338" s="318">
        <v>4040</v>
      </c>
      <c r="G338" s="318">
        <v>4040</v>
      </c>
      <c r="H338" s="319">
        <v>4040</v>
      </c>
    </row>
    <row r="339" spans="1:11" s="488" customFormat="1" x14ac:dyDescent="0.2">
      <c r="A339" s="303" t="s">
        <v>6</v>
      </c>
      <c r="B339" s="320">
        <v>3989.375</v>
      </c>
      <c r="C339" s="321">
        <v>3995.7142857142858</v>
      </c>
      <c r="D339" s="321">
        <v>4119.375</v>
      </c>
      <c r="E339" s="321">
        <v>4095.5555555555557</v>
      </c>
      <c r="F339" s="321">
        <v>4130</v>
      </c>
      <c r="G339" s="321">
        <v>4095</v>
      </c>
      <c r="H339" s="261">
        <v>4070</v>
      </c>
    </row>
    <row r="340" spans="1:11" s="488" customFormat="1" x14ac:dyDescent="0.2">
      <c r="A340" s="226" t="s">
        <v>7</v>
      </c>
      <c r="B340" s="322">
        <v>93.75</v>
      </c>
      <c r="C340" s="323">
        <v>85.714285714285708</v>
      </c>
      <c r="D340" s="324">
        <v>100</v>
      </c>
      <c r="E340" s="324">
        <v>77.777777777777771</v>
      </c>
      <c r="F340" s="324">
        <v>93.75</v>
      </c>
      <c r="G340" s="324">
        <v>92.857142857142861</v>
      </c>
      <c r="H340" s="325">
        <v>88.235294117647058</v>
      </c>
    </row>
    <row r="341" spans="1:11" s="488" customFormat="1" x14ac:dyDescent="0.2">
      <c r="A341" s="226" t="s">
        <v>8</v>
      </c>
      <c r="B341" s="266">
        <v>5.1929805290357178E-2</v>
      </c>
      <c r="C341" s="267">
        <v>6.324773998201394E-2</v>
      </c>
      <c r="D341" s="326">
        <v>4.0932065897336507E-2</v>
      </c>
      <c r="E341" s="326">
        <v>8.5556188719057541E-2</v>
      </c>
      <c r="F341" s="326">
        <v>5.5657164716574302E-2</v>
      </c>
      <c r="G341" s="326">
        <v>3.8861612851867025E-2</v>
      </c>
      <c r="H341" s="327">
        <v>5.7363633413864003E-2</v>
      </c>
    </row>
    <row r="342" spans="1:11" s="488" customFormat="1" x14ac:dyDescent="0.2">
      <c r="A342" s="303" t="s">
        <v>1</v>
      </c>
      <c r="B342" s="270">
        <f t="shared" ref="B342:H342" si="79">B339/B338*100-100</f>
        <v>-1.253094059405953</v>
      </c>
      <c r="C342" s="271">
        <f t="shared" si="79"/>
        <v>-1.0961810466760937</v>
      </c>
      <c r="D342" s="271">
        <f t="shared" si="79"/>
        <v>1.964727722772281</v>
      </c>
      <c r="E342" s="271">
        <f t="shared" si="79"/>
        <v>1.3751375137513833</v>
      </c>
      <c r="F342" s="271">
        <f t="shared" si="79"/>
        <v>2.2277227722772324</v>
      </c>
      <c r="G342" s="271">
        <f t="shared" si="79"/>
        <v>1.3613861386138524</v>
      </c>
      <c r="H342" s="273">
        <f t="shared" si="79"/>
        <v>0.74257425742574412</v>
      </c>
    </row>
    <row r="343" spans="1:11" s="488" customFormat="1" ht="13.5" thickBot="1" x14ac:dyDescent="0.25">
      <c r="A343" s="226" t="s">
        <v>27</v>
      </c>
      <c r="B343" s="275">
        <f>B339-B326</f>
        <v>45.375</v>
      </c>
      <c r="C343" s="276">
        <f t="shared" ref="C343:H343" si="80">C339-C326</f>
        <v>25.089285714285779</v>
      </c>
      <c r="D343" s="276">
        <f t="shared" si="80"/>
        <v>43.125</v>
      </c>
      <c r="E343" s="276">
        <f t="shared" si="80"/>
        <v>34.126984126984098</v>
      </c>
      <c r="F343" s="276">
        <f t="shared" si="80"/>
        <v>136.25</v>
      </c>
      <c r="G343" s="276">
        <f t="shared" si="80"/>
        <v>-66.33333333333303</v>
      </c>
      <c r="H343" s="278">
        <f t="shared" si="80"/>
        <v>38.705882352940989</v>
      </c>
    </row>
    <row r="344" spans="1:11" s="488" customFormat="1" x14ac:dyDescent="0.2">
      <c r="A344" s="308" t="s">
        <v>52</v>
      </c>
      <c r="B344" s="280">
        <v>56</v>
      </c>
      <c r="C344" s="281">
        <v>55</v>
      </c>
      <c r="D344" s="281">
        <v>55</v>
      </c>
      <c r="E344" s="281">
        <v>17</v>
      </c>
      <c r="F344" s="281">
        <v>56</v>
      </c>
      <c r="G344" s="328">
        <v>54</v>
      </c>
      <c r="H344" s="329">
        <f>SUM(B344:G344)</f>
        <v>293</v>
      </c>
      <c r="I344" s="488" t="s">
        <v>56</v>
      </c>
      <c r="J344" s="330">
        <f>H331-H344</f>
        <v>3</v>
      </c>
      <c r="K344" s="331">
        <f>J344/H331</f>
        <v>1.0135135135135136E-2</v>
      </c>
    </row>
    <row r="345" spans="1:11" s="488" customFormat="1" x14ac:dyDescent="0.2">
      <c r="A345" s="308" t="s">
        <v>28</v>
      </c>
      <c r="B345" s="231">
        <v>130.5</v>
      </c>
      <c r="C345" s="289">
        <v>130</v>
      </c>
      <c r="D345" s="289">
        <v>129.5</v>
      </c>
      <c r="E345" s="289">
        <v>129.5</v>
      </c>
      <c r="F345" s="289">
        <v>129</v>
      </c>
      <c r="G345" s="289">
        <v>129.5</v>
      </c>
      <c r="H345" s="235"/>
      <c r="I345" s="488" t="s">
        <v>57</v>
      </c>
      <c r="J345" s="488">
        <v>128.13999999999999</v>
      </c>
    </row>
    <row r="346" spans="1:11" s="488" customFormat="1" ht="13.5" thickBot="1" x14ac:dyDescent="0.25">
      <c r="A346" s="311" t="s">
        <v>26</v>
      </c>
      <c r="B346" s="229">
        <f>B345-B332</f>
        <v>1.5</v>
      </c>
      <c r="C346" s="230">
        <f t="shared" ref="C346:G346" si="81">C345-C332</f>
        <v>1.5</v>
      </c>
      <c r="D346" s="230">
        <f t="shared" si="81"/>
        <v>1.5</v>
      </c>
      <c r="E346" s="230">
        <f t="shared" si="81"/>
        <v>1.5</v>
      </c>
      <c r="F346" s="230">
        <f t="shared" si="81"/>
        <v>1.5</v>
      </c>
      <c r="G346" s="230">
        <f t="shared" si="81"/>
        <v>2</v>
      </c>
      <c r="H346" s="236"/>
      <c r="I346" s="488" t="s">
        <v>26</v>
      </c>
      <c r="J346" s="488">
        <f>J345-J332</f>
        <v>1.7299999999999898</v>
      </c>
    </row>
    <row r="347" spans="1:11" x14ac:dyDescent="0.2">
      <c r="B347" s="288">
        <v>130.5</v>
      </c>
      <c r="C347" s="488"/>
      <c r="D347" s="488"/>
      <c r="E347" s="488"/>
      <c r="F347" s="488"/>
      <c r="G347" s="488"/>
    </row>
    <row r="348" spans="1:11" ht="13.5" thickBot="1" x14ac:dyDescent="0.25"/>
    <row r="349" spans="1:11" s="489" customFormat="1" ht="13.5" thickBot="1" x14ac:dyDescent="0.25">
      <c r="A349" s="295" t="s">
        <v>144</v>
      </c>
      <c r="B349" s="539" t="s">
        <v>53</v>
      </c>
      <c r="C349" s="540"/>
      <c r="D349" s="540"/>
      <c r="E349" s="540"/>
      <c r="F349" s="540"/>
      <c r="G349" s="541"/>
      <c r="H349" s="313" t="s">
        <v>0</v>
      </c>
    </row>
    <row r="350" spans="1:11" s="489" customFormat="1" x14ac:dyDescent="0.2">
      <c r="A350" s="226" t="s">
        <v>2</v>
      </c>
      <c r="B350" s="315">
        <v>1</v>
      </c>
      <c r="C350" s="238">
        <v>2</v>
      </c>
      <c r="D350" s="238">
        <v>3</v>
      </c>
      <c r="E350" s="238">
        <v>4</v>
      </c>
      <c r="F350" s="238">
        <v>5</v>
      </c>
      <c r="G350" s="238">
        <v>6</v>
      </c>
      <c r="H350" s="237"/>
    </row>
    <row r="351" spans="1:11" s="489" customFormat="1" x14ac:dyDescent="0.2">
      <c r="A351" s="301" t="s">
        <v>3</v>
      </c>
      <c r="B351" s="316">
        <v>4110</v>
      </c>
      <c r="C351" s="317">
        <v>4110</v>
      </c>
      <c r="D351" s="318">
        <v>4110</v>
      </c>
      <c r="E351" s="318">
        <v>4110</v>
      </c>
      <c r="F351" s="318">
        <v>4110</v>
      </c>
      <c r="G351" s="318">
        <v>4110</v>
      </c>
      <c r="H351" s="319">
        <v>4110</v>
      </c>
    </row>
    <row r="352" spans="1:11" s="489" customFormat="1" x14ac:dyDescent="0.2">
      <c r="A352" s="303" t="s">
        <v>6</v>
      </c>
      <c r="B352" s="320">
        <v>4073.3333333333335</v>
      </c>
      <c r="C352" s="321">
        <v>4206.4285714285716</v>
      </c>
      <c r="D352" s="321">
        <v>4235</v>
      </c>
      <c r="E352" s="321">
        <v>4332.8571428571431</v>
      </c>
      <c r="F352" s="321">
        <v>4303.125</v>
      </c>
      <c r="G352" s="321">
        <v>4198.4615384615381</v>
      </c>
      <c r="H352" s="261">
        <v>4215.1948051948048</v>
      </c>
    </row>
    <row r="353" spans="1:11" s="489" customFormat="1" x14ac:dyDescent="0.2">
      <c r="A353" s="226" t="s">
        <v>7</v>
      </c>
      <c r="B353" s="322">
        <v>100</v>
      </c>
      <c r="C353" s="323">
        <v>71.428571428571431</v>
      </c>
      <c r="D353" s="324">
        <v>100</v>
      </c>
      <c r="E353" s="324">
        <v>100</v>
      </c>
      <c r="F353" s="324">
        <v>93.75</v>
      </c>
      <c r="G353" s="324">
        <v>92.307692307692307</v>
      </c>
      <c r="H353" s="325">
        <v>89.610389610389603</v>
      </c>
    </row>
    <row r="354" spans="1:11" s="489" customFormat="1" x14ac:dyDescent="0.2">
      <c r="A354" s="226" t="s">
        <v>8</v>
      </c>
      <c r="B354" s="266">
        <v>2.952348112897581E-2</v>
      </c>
      <c r="C354" s="267">
        <v>8.1750396320873511E-2</v>
      </c>
      <c r="D354" s="326">
        <v>4.7259924487287816E-2</v>
      </c>
      <c r="E354" s="326">
        <v>4.4457845925098487E-2</v>
      </c>
      <c r="F354" s="326">
        <v>8.5538182480546121E-2</v>
      </c>
      <c r="G354" s="326">
        <v>4.6868545646953072E-2</v>
      </c>
      <c r="H354" s="327">
        <v>6.5199801970873175E-2</v>
      </c>
    </row>
    <row r="355" spans="1:11" s="489" customFormat="1" x14ac:dyDescent="0.2">
      <c r="A355" s="303" t="s">
        <v>1</v>
      </c>
      <c r="B355" s="270">
        <f t="shared" ref="B355:H355" si="82">B352/B351*100-100</f>
        <v>-0.89213300892131997</v>
      </c>
      <c r="C355" s="271">
        <f t="shared" si="82"/>
        <v>2.3461939520333743</v>
      </c>
      <c r="D355" s="271">
        <f t="shared" si="82"/>
        <v>3.0413625304136218</v>
      </c>
      <c r="E355" s="271">
        <f t="shared" si="82"/>
        <v>5.4223149113660156</v>
      </c>
      <c r="F355" s="271">
        <f t="shared" si="82"/>
        <v>4.698905109489047</v>
      </c>
      <c r="G355" s="271">
        <f t="shared" si="82"/>
        <v>2.1523488676773184</v>
      </c>
      <c r="H355" s="273">
        <f t="shared" si="82"/>
        <v>2.5594843113091201</v>
      </c>
    </row>
    <row r="356" spans="1:11" s="489" customFormat="1" ht="13.5" thickBot="1" x14ac:dyDescent="0.25">
      <c r="A356" s="226" t="s">
        <v>27</v>
      </c>
      <c r="B356" s="275">
        <f>B352-B339</f>
        <v>83.958333333333485</v>
      </c>
      <c r="C356" s="276">
        <f t="shared" ref="C356:H356" si="83">C352-C339</f>
        <v>210.71428571428578</v>
      </c>
      <c r="D356" s="276">
        <f t="shared" si="83"/>
        <v>115.625</v>
      </c>
      <c r="E356" s="276">
        <f t="shared" si="83"/>
        <v>237.30158730158746</v>
      </c>
      <c r="F356" s="276">
        <f t="shared" si="83"/>
        <v>173.125</v>
      </c>
      <c r="G356" s="276">
        <f t="shared" si="83"/>
        <v>103.46153846153811</v>
      </c>
      <c r="H356" s="278">
        <f t="shared" si="83"/>
        <v>145.19480519480476</v>
      </c>
    </row>
    <row r="357" spans="1:11" s="489" customFormat="1" x14ac:dyDescent="0.2">
      <c r="A357" s="308" t="s">
        <v>52</v>
      </c>
      <c r="B357" s="280">
        <v>56</v>
      </c>
      <c r="C357" s="281">
        <v>55</v>
      </c>
      <c r="D357" s="281">
        <v>53</v>
      </c>
      <c r="E357" s="281">
        <v>17</v>
      </c>
      <c r="F357" s="281">
        <v>56</v>
      </c>
      <c r="G357" s="328">
        <v>54</v>
      </c>
      <c r="H357" s="329">
        <f>SUM(B357:G357)</f>
        <v>291</v>
      </c>
      <c r="I357" s="489" t="s">
        <v>56</v>
      </c>
      <c r="J357" s="330">
        <f>H344-H357</f>
        <v>2</v>
      </c>
      <c r="K357" s="331">
        <f>J357/H344</f>
        <v>6.8259385665529011E-3</v>
      </c>
    </row>
    <row r="358" spans="1:11" s="489" customFormat="1" x14ac:dyDescent="0.2">
      <c r="A358" s="308" t="s">
        <v>28</v>
      </c>
      <c r="B358" s="231">
        <v>131.5</v>
      </c>
      <c r="C358" s="289">
        <v>131</v>
      </c>
      <c r="D358" s="289">
        <v>130.5</v>
      </c>
      <c r="E358" s="289">
        <v>130.5</v>
      </c>
      <c r="F358" s="289">
        <v>130</v>
      </c>
      <c r="G358" s="289">
        <v>130.5</v>
      </c>
      <c r="H358" s="235"/>
      <c r="I358" s="489" t="s">
        <v>57</v>
      </c>
      <c r="J358" s="489">
        <v>129.69</v>
      </c>
    </row>
    <row r="359" spans="1:11" s="489" customFormat="1" ht="13.5" thickBot="1" x14ac:dyDescent="0.25">
      <c r="A359" s="311" t="s">
        <v>26</v>
      </c>
      <c r="B359" s="229">
        <f>B358-B345</f>
        <v>1</v>
      </c>
      <c r="C359" s="230">
        <f t="shared" ref="C359:G359" si="84">C358-C345</f>
        <v>1</v>
      </c>
      <c r="D359" s="230">
        <f t="shared" si="84"/>
        <v>1</v>
      </c>
      <c r="E359" s="230">
        <f t="shared" si="84"/>
        <v>1</v>
      </c>
      <c r="F359" s="230">
        <f t="shared" si="84"/>
        <v>1</v>
      </c>
      <c r="G359" s="230">
        <f t="shared" si="84"/>
        <v>1</v>
      </c>
      <c r="H359" s="236"/>
      <c r="I359" s="489" t="s">
        <v>26</v>
      </c>
      <c r="J359" s="489">
        <f>J358-J345</f>
        <v>1.5500000000000114</v>
      </c>
    </row>
    <row r="361" spans="1:11" ht="13.5" thickBot="1" x14ac:dyDescent="0.25"/>
    <row r="362" spans="1:11" s="490" customFormat="1" ht="13.5" thickBot="1" x14ac:dyDescent="0.25">
      <c r="A362" s="295" t="s">
        <v>145</v>
      </c>
      <c r="B362" s="539" t="s">
        <v>53</v>
      </c>
      <c r="C362" s="540"/>
      <c r="D362" s="540"/>
      <c r="E362" s="540"/>
      <c r="F362" s="540"/>
      <c r="G362" s="541"/>
      <c r="H362" s="313" t="s">
        <v>0</v>
      </c>
    </row>
    <row r="363" spans="1:11" s="490" customFormat="1" x14ac:dyDescent="0.2">
      <c r="A363" s="226" t="s">
        <v>2</v>
      </c>
      <c r="B363" s="315">
        <v>1</v>
      </c>
      <c r="C363" s="238">
        <v>2</v>
      </c>
      <c r="D363" s="238">
        <v>3</v>
      </c>
      <c r="E363" s="238">
        <v>4</v>
      </c>
      <c r="F363" s="238">
        <v>5</v>
      </c>
      <c r="G363" s="238">
        <v>6</v>
      </c>
      <c r="H363" s="237"/>
    </row>
    <row r="364" spans="1:11" s="490" customFormat="1" x14ac:dyDescent="0.2">
      <c r="A364" s="301" t="s">
        <v>3</v>
      </c>
      <c r="B364" s="316">
        <v>4170</v>
      </c>
      <c r="C364" s="317">
        <v>4170</v>
      </c>
      <c r="D364" s="318">
        <v>4170</v>
      </c>
      <c r="E364" s="318">
        <v>4170</v>
      </c>
      <c r="F364" s="318">
        <v>4170</v>
      </c>
      <c r="G364" s="318">
        <v>4170</v>
      </c>
      <c r="H364" s="319">
        <v>4170</v>
      </c>
    </row>
    <row r="365" spans="1:11" s="490" customFormat="1" x14ac:dyDescent="0.2">
      <c r="A365" s="303" t="s">
        <v>6</v>
      </c>
      <c r="B365" s="320">
        <v>4324.666666666667</v>
      </c>
      <c r="C365" s="321">
        <v>4296.666666666667</v>
      </c>
      <c r="D365" s="321">
        <v>4235.333333333333</v>
      </c>
      <c r="E365" s="321">
        <v>4341.4285714285716</v>
      </c>
      <c r="F365" s="321">
        <v>4332.1428571428569</v>
      </c>
      <c r="G365" s="321">
        <v>4304.666666666667</v>
      </c>
      <c r="H365" s="261">
        <v>4301.9753086419751</v>
      </c>
    </row>
    <row r="366" spans="1:11" s="490" customFormat="1" x14ac:dyDescent="0.2">
      <c r="A366" s="226" t="s">
        <v>7</v>
      </c>
      <c r="B366" s="322">
        <v>80</v>
      </c>
      <c r="C366" s="323">
        <v>100</v>
      </c>
      <c r="D366" s="324">
        <v>93.333333333333329</v>
      </c>
      <c r="E366" s="324">
        <v>71.428571428571431</v>
      </c>
      <c r="F366" s="324">
        <v>92.857142857142861</v>
      </c>
      <c r="G366" s="324">
        <v>100</v>
      </c>
      <c r="H366" s="325">
        <v>91.358024691358025</v>
      </c>
    </row>
    <row r="367" spans="1:11" s="490" customFormat="1" x14ac:dyDescent="0.2">
      <c r="A367" s="226" t="s">
        <v>8</v>
      </c>
      <c r="B367" s="266">
        <v>6.8811623736706559E-2</v>
      </c>
      <c r="C367" s="267">
        <v>5.4995069876635799E-2</v>
      </c>
      <c r="D367" s="326">
        <v>5.0528535820480482E-2</v>
      </c>
      <c r="E367" s="326">
        <v>8.1067976969981567E-2</v>
      </c>
      <c r="F367" s="326">
        <v>5.4640151114882379E-2</v>
      </c>
      <c r="G367" s="326">
        <v>3.8358563848053556E-2</v>
      </c>
      <c r="H367" s="327">
        <v>5.7821596719332957E-2</v>
      </c>
    </row>
    <row r="368" spans="1:11" s="490" customFormat="1" x14ac:dyDescent="0.2">
      <c r="A368" s="303" t="s">
        <v>1</v>
      </c>
      <c r="B368" s="270">
        <f t="shared" ref="B368:H368" si="85">B365/B364*100-100</f>
        <v>3.7090327737809901</v>
      </c>
      <c r="C368" s="271">
        <f t="shared" si="85"/>
        <v>3.0375699440447761</v>
      </c>
      <c r="D368" s="271">
        <f t="shared" si="85"/>
        <v>1.5667466027178278</v>
      </c>
      <c r="E368" s="271">
        <f t="shared" si="85"/>
        <v>4.1109969167523133</v>
      </c>
      <c r="F368" s="271">
        <f t="shared" si="85"/>
        <v>3.8883179170948949</v>
      </c>
      <c r="G368" s="271">
        <f t="shared" si="85"/>
        <v>3.2294164668265495</v>
      </c>
      <c r="H368" s="273">
        <f t="shared" si="85"/>
        <v>3.1648755070017955</v>
      </c>
    </row>
    <row r="369" spans="1:12" s="490" customFormat="1" ht="13.5" thickBot="1" x14ac:dyDescent="0.25">
      <c r="A369" s="226" t="s">
        <v>27</v>
      </c>
      <c r="B369" s="275">
        <f>B365-B352</f>
        <v>251.33333333333348</v>
      </c>
      <c r="C369" s="276">
        <f t="shared" ref="C369:H369" si="86">C365-C352</f>
        <v>90.238095238095411</v>
      </c>
      <c r="D369" s="276">
        <f t="shared" si="86"/>
        <v>0.33333333333303017</v>
      </c>
      <c r="E369" s="276">
        <f t="shared" si="86"/>
        <v>8.5714285714284415</v>
      </c>
      <c r="F369" s="276">
        <f t="shared" si="86"/>
        <v>29.017857142856883</v>
      </c>
      <c r="G369" s="276">
        <f t="shared" si="86"/>
        <v>106.20512820512886</v>
      </c>
      <c r="H369" s="278">
        <f t="shared" si="86"/>
        <v>86.780503447170304</v>
      </c>
    </row>
    <row r="370" spans="1:12" s="490" customFormat="1" x14ac:dyDescent="0.2">
      <c r="A370" s="308" t="s">
        <v>52</v>
      </c>
      <c r="B370" s="280">
        <v>56</v>
      </c>
      <c r="C370" s="281">
        <v>55</v>
      </c>
      <c r="D370" s="281">
        <v>53</v>
      </c>
      <c r="E370" s="281">
        <v>17</v>
      </c>
      <c r="F370" s="281">
        <v>56</v>
      </c>
      <c r="G370" s="328">
        <v>54</v>
      </c>
      <c r="H370" s="329">
        <f>SUM(B370:G370)</f>
        <v>291</v>
      </c>
      <c r="I370" s="490" t="s">
        <v>56</v>
      </c>
      <c r="J370" s="330">
        <f>H357-H370</f>
        <v>0</v>
      </c>
      <c r="K370" s="331">
        <f>J370/H357</f>
        <v>0</v>
      </c>
    </row>
    <row r="371" spans="1:12" s="490" customFormat="1" x14ac:dyDescent="0.2">
      <c r="A371" s="308" t="s">
        <v>28</v>
      </c>
      <c r="B371" s="231">
        <v>132</v>
      </c>
      <c r="C371" s="289">
        <v>131.5</v>
      </c>
      <c r="D371" s="289">
        <v>131.5</v>
      </c>
      <c r="E371" s="289">
        <v>131.5</v>
      </c>
      <c r="F371" s="289">
        <v>131</v>
      </c>
      <c r="G371" s="289">
        <v>131</v>
      </c>
      <c r="H371" s="235"/>
      <c r="I371" s="490" t="s">
        <v>57</v>
      </c>
      <c r="J371" s="490">
        <v>130.63</v>
      </c>
    </row>
    <row r="372" spans="1:12" s="490" customFormat="1" ht="13.5" thickBot="1" x14ac:dyDescent="0.25">
      <c r="A372" s="311" t="s">
        <v>26</v>
      </c>
      <c r="B372" s="229">
        <f>B371-B358</f>
        <v>0.5</v>
      </c>
      <c r="C372" s="230">
        <f t="shared" ref="C372:G372" si="87">C371-C358</f>
        <v>0.5</v>
      </c>
      <c r="D372" s="230">
        <f t="shared" si="87"/>
        <v>1</v>
      </c>
      <c r="E372" s="230">
        <f t="shared" si="87"/>
        <v>1</v>
      </c>
      <c r="F372" s="230">
        <f t="shared" si="87"/>
        <v>1</v>
      </c>
      <c r="G372" s="230">
        <f t="shared" si="87"/>
        <v>0.5</v>
      </c>
      <c r="H372" s="236"/>
      <c r="I372" s="490" t="s">
        <v>26</v>
      </c>
      <c r="J372" s="490">
        <f>J371-J358</f>
        <v>0.93999999999999773</v>
      </c>
    </row>
    <row r="374" spans="1:12" ht="13.5" thickBot="1" x14ac:dyDescent="0.25"/>
    <row r="375" spans="1:12" s="491" customFormat="1" ht="13.5" thickBot="1" x14ac:dyDescent="0.25">
      <c r="A375" s="295" t="s">
        <v>146</v>
      </c>
      <c r="B375" s="539" t="s">
        <v>53</v>
      </c>
      <c r="C375" s="540"/>
      <c r="D375" s="540"/>
      <c r="E375" s="540"/>
      <c r="F375" s="540"/>
      <c r="G375" s="541"/>
      <c r="H375" s="313" t="s">
        <v>0</v>
      </c>
    </row>
    <row r="376" spans="1:12" s="491" customFormat="1" x14ac:dyDescent="0.2">
      <c r="A376" s="226" t="s">
        <v>2</v>
      </c>
      <c r="B376" s="315">
        <v>1</v>
      </c>
      <c r="C376" s="238">
        <v>2</v>
      </c>
      <c r="D376" s="238">
        <v>3</v>
      </c>
      <c r="E376" s="238">
        <v>4</v>
      </c>
      <c r="F376" s="238">
        <v>5</v>
      </c>
      <c r="G376" s="238">
        <v>6</v>
      </c>
      <c r="H376" s="237"/>
    </row>
    <row r="377" spans="1:12" s="491" customFormat="1" x14ac:dyDescent="0.2">
      <c r="A377" s="301" t="s">
        <v>3</v>
      </c>
      <c r="B377" s="316">
        <v>4220</v>
      </c>
      <c r="C377" s="317">
        <v>4220</v>
      </c>
      <c r="D377" s="318">
        <v>4220</v>
      </c>
      <c r="E377" s="318">
        <v>4220</v>
      </c>
      <c r="F377" s="318">
        <v>4220</v>
      </c>
      <c r="G377" s="318">
        <v>4220</v>
      </c>
      <c r="H377" s="319">
        <v>4220</v>
      </c>
    </row>
    <row r="378" spans="1:12" s="491" customFormat="1" x14ac:dyDescent="0.2">
      <c r="A378" s="303" t="s">
        <v>6</v>
      </c>
      <c r="B378" s="320">
        <v>4412.1428571428569</v>
      </c>
      <c r="C378" s="321">
        <v>4469.333333333333</v>
      </c>
      <c r="D378" s="321">
        <v>4312.666666666667</v>
      </c>
      <c r="E378" s="321">
        <v>4263.333333333333</v>
      </c>
      <c r="F378" s="321">
        <v>4553.75</v>
      </c>
      <c r="G378" s="321">
        <v>4385</v>
      </c>
      <c r="H378" s="261">
        <v>4415.8536585365855</v>
      </c>
    </row>
    <row r="379" spans="1:12" s="491" customFormat="1" x14ac:dyDescent="0.2">
      <c r="A379" s="226" t="s">
        <v>7</v>
      </c>
      <c r="B379" s="322">
        <v>85.714285714285708</v>
      </c>
      <c r="C379" s="323">
        <v>86.666666666666671</v>
      </c>
      <c r="D379" s="324">
        <v>93.333333333333329</v>
      </c>
      <c r="E379" s="324">
        <v>100</v>
      </c>
      <c r="F379" s="324">
        <v>81.25</v>
      </c>
      <c r="G379" s="324">
        <v>75</v>
      </c>
      <c r="H379" s="325">
        <v>82.926829268292678</v>
      </c>
    </row>
    <row r="380" spans="1:12" s="491" customFormat="1" x14ac:dyDescent="0.2">
      <c r="A380" s="226" t="s">
        <v>8</v>
      </c>
      <c r="B380" s="266">
        <v>6.8687729145385457E-2</v>
      </c>
      <c r="C380" s="267">
        <v>6.5071370360420253E-2</v>
      </c>
      <c r="D380" s="326">
        <v>5.7583923719169525E-2</v>
      </c>
      <c r="E380" s="326">
        <v>5.541843673704213E-2</v>
      </c>
      <c r="F380" s="326">
        <v>6.2878257704667068E-2</v>
      </c>
      <c r="G380" s="326">
        <v>8.1178333603618119E-2</v>
      </c>
      <c r="H380" s="327">
        <v>6.9913217986262141E-2</v>
      </c>
    </row>
    <row r="381" spans="1:12" s="491" customFormat="1" x14ac:dyDescent="0.2">
      <c r="A381" s="303" t="s">
        <v>1</v>
      </c>
      <c r="B381" s="270">
        <f t="shared" ref="B381:H381" si="88">B378/B377*100-100</f>
        <v>4.5531482735274125</v>
      </c>
      <c r="C381" s="271">
        <f t="shared" si="88"/>
        <v>5.9083728278041008</v>
      </c>
      <c r="D381" s="271">
        <f t="shared" si="88"/>
        <v>2.195892575039494</v>
      </c>
      <c r="E381" s="271">
        <f t="shared" si="88"/>
        <v>1.0268562401263779</v>
      </c>
      <c r="F381" s="271">
        <f t="shared" si="88"/>
        <v>7.9087677725118368</v>
      </c>
      <c r="G381" s="271">
        <f t="shared" si="88"/>
        <v>3.9099526066350734</v>
      </c>
      <c r="H381" s="273">
        <f t="shared" si="88"/>
        <v>4.6410819558432479</v>
      </c>
    </row>
    <row r="382" spans="1:12" s="491" customFormat="1" ht="13.5" thickBot="1" x14ac:dyDescent="0.25">
      <c r="A382" s="226" t="s">
        <v>27</v>
      </c>
      <c r="B382" s="275">
        <f>B378-B365</f>
        <v>87.476190476189913</v>
      </c>
      <c r="C382" s="276">
        <f t="shared" ref="C382:H382" si="89">C378-C365</f>
        <v>172.66666666666606</v>
      </c>
      <c r="D382" s="276">
        <f t="shared" si="89"/>
        <v>77.33333333333394</v>
      </c>
      <c r="E382" s="276">
        <f t="shared" si="89"/>
        <v>-78.095238095238528</v>
      </c>
      <c r="F382" s="276">
        <f t="shared" si="89"/>
        <v>221.60714285714312</v>
      </c>
      <c r="G382" s="276">
        <f t="shared" si="89"/>
        <v>80.33333333333303</v>
      </c>
      <c r="H382" s="278">
        <f t="shared" si="89"/>
        <v>113.87834989461044</v>
      </c>
    </row>
    <row r="383" spans="1:12" s="491" customFormat="1" x14ac:dyDescent="0.2">
      <c r="A383" s="308" t="s">
        <v>52</v>
      </c>
      <c r="B383" s="280">
        <v>56</v>
      </c>
      <c r="C383" s="281">
        <v>55</v>
      </c>
      <c r="D383" s="281">
        <v>53</v>
      </c>
      <c r="E383" s="281">
        <v>17</v>
      </c>
      <c r="F383" s="281">
        <v>56</v>
      </c>
      <c r="G383" s="328">
        <v>54</v>
      </c>
      <c r="H383" s="329">
        <f>SUM(B383:G383)</f>
        <v>291</v>
      </c>
      <c r="I383" s="491" t="s">
        <v>56</v>
      </c>
      <c r="J383" s="330">
        <f>H370-H383</f>
        <v>0</v>
      </c>
      <c r="K383" s="331">
        <f>J383/H370</f>
        <v>0</v>
      </c>
      <c r="L383" s="378" t="s">
        <v>147</v>
      </c>
    </row>
    <row r="384" spans="1:12" s="491" customFormat="1" x14ac:dyDescent="0.2">
      <c r="A384" s="308" t="s">
        <v>28</v>
      </c>
      <c r="B384" s="231">
        <v>132</v>
      </c>
      <c r="C384" s="289">
        <v>131.5</v>
      </c>
      <c r="D384" s="289">
        <v>131.5</v>
      </c>
      <c r="E384" s="289">
        <v>131.5</v>
      </c>
      <c r="F384" s="289">
        <v>131</v>
      </c>
      <c r="G384" s="289">
        <v>131</v>
      </c>
      <c r="H384" s="235"/>
      <c r="I384" s="491" t="s">
        <v>57</v>
      </c>
      <c r="J384" s="491">
        <v>131.37</v>
      </c>
    </row>
    <row r="385" spans="1:11" s="491" customFormat="1" ht="13.5" thickBot="1" x14ac:dyDescent="0.25">
      <c r="A385" s="311" t="s">
        <v>26</v>
      </c>
      <c r="B385" s="229">
        <f>B384-B371</f>
        <v>0</v>
      </c>
      <c r="C385" s="230">
        <f t="shared" ref="C385:G385" si="90">C384-C371</f>
        <v>0</v>
      </c>
      <c r="D385" s="230">
        <f t="shared" si="90"/>
        <v>0</v>
      </c>
      <c r="E385" s="230">
        <f t="shared" si="90"/>
        <v>0</v>
      </c>
      <c r="F385" s="230">
        <f t="shared" si="90"/>
        <v>0</v>
      </c>
      <c r="G385" s="230">
        <f t="shared" si="90"/>
        <v>0</v>
      </c>
      <c r="H385" s="236"/>
      <c r="I385" s="491" t="s">
        <v>26</v>
      </c>
      <c r="J385" s="491">
        <f>J384-J371</f>
        <v>0.74000000000000909</v>
      </c>
    </row>
    <row r="387" spans="1:11" ht="13.5" thickBot="1" x14ac:dyDescent="0.25"/>
    <row r="388" spans="1:11" ht="13.5" thickBot="1" x14ac:dyDescent="0.25">
      <c r="A388" s="295" t="s">
        <v>148</v>
      </c>
      <c r="B388" s="539" t="s">
        <v>53</v>
      </c>
      <c r="C388" s="540"/>
      <c r="D388" s="540"/>
      <c r="E388" s="540"/>
      <c r="F388" s="540"/>
      <c r="G388" s="541"/>
      <c r="H388" s="313" t="s">
        <v>0</v>
      </c>
      <c r="I388" s="492"/>
      <c r="J388" s="492"/>
      <c r="K388" s="492"/>
    </row>
    <row r="389" spans="1:11" x14ac:dyDescent="0.2">
      <c r="A389" s="226" t="s">
        <v>2</v>
      </c>
      <c r="B389" s="315">
        <v>1</v>
      </c>
      <c r="C389" s="238">
        <v>2</v>
      </c>
      <c r="D389" s="238">
        <v>3</v>
      </c>
      <c r="E389" s="238">
        <v>4</v>
      </c>
      <c r="F389" s="238">
        <v>5</v>
      </c>
      <c r="G389" s="238">
        <v>6</v>
      </c>
      <c r="H389" s="237"/>
      <c r="I389" s="492"/>
      <c r="J389" s="492"/>
      <c r="K389" s="492"/>
    </row>
    <row r="390" spans="1:11" x14ac:dyDescent="0.2">
      <c r="A390" s="301" t="s">
        <v>3</v>
      </c>
      <c r="B390" s="316">
        <v>4260</v>
      </c>
      <c r="C390" s="317">
        <v>4260</v>
      </c>
      <c r="D390" s="318">
        <v>4260</v>
      </c>
      <c r="E390" s="318">
        <v>4260</v>
      </c>
      <c r="F390" s="318">
        <v>4260</v>
      </c>
      <c r="G390" s="318">
        <v>4260</v>
      </c>
      <c r="H390" s="319">
        <v>4260</v>
      </c>
      <c r="I390" s="492"/>
      <c r="J390" s="492"/>
      <c r="K390" s="492"/>
    </row>
    <row r="391" spans="1:11" x14ac:dyDescent="0.2">
      <c r="A391" s="303" t="s">
        <v>6</v>
      </c>
      <c r="B391" s="320">
        <v>4149.333333333333</v>
      </c>
      <c r="C391" s="321">
        <v>4270.588235294118</v>
      </c>
      <c r="D391" s="321">
        <v>4355</v>
      </c>
      <c r="E391" s="321">
        <v>4148.5714285714284</v>
      </c>
      <c r="F391" s="321">
        <v>4359.375</v>
      </c>
      <c r="G391" s="321">
        <v>4390.666666666667</v>
      </c>
      <c r="H391" s="261">
        <v>4292.6744186046508</v>
      </c>
      <c r="I391" s="492"/>
      <c r="J391" s="492"/>
      <c r="K391" s="492"/>
    </row>
    <row r="392" spans="1:11" x14ac:dyDescent="0.2">
      <c r="A392" s="226" t="s">
        <v>7</v>
      </c>
      <c r="B392" s="322">
        <v>93.333333333333329</v>
      </c>
      <c r="C392" s="323">
        <v>82.352941176470594</v>
      </c>
      <c r="D392" s="324">
        <v>93.75</v>
      </c>
      <c r="E392" s="324">
        <v>100</v>
      </c>
      <c r="F392" s="324">
        <v>81.25</v>
      </c>
      <c r="G392" s="324">
        <v>86.666666666666671</v>
      </c>
      <c r="H392" s="325">
        <v>84.883720930232556</v>
      </c>
      <c r="I392" s="492"/>
      <c r="J392" s="492"/>
      <c r="K392" s="492"/>
    </row>
    <row r="393" spans="1:11" x14ac:dyDescent="0.2">
      <c r="A393" s="226" t="s">
        <v>8</v>
      </c>
      <c r="B393" s="266">
        <v>6.9099359281182937E-2</v>
      </c>
      <c r="C393" s="267">
        <v>6.9761726903997248E-2</v>
      </c>
      <c r="D393" s="326">
        <v>6.261124318914342E-2</v>
      </c>
      <c r="E393" s="326">
        <v>3.5154337866061321E-2</v>
      </c>
      <c r="F393" s="326">
        <v>6.8243577000526578E-2</v>
      </c>
      <c r="G393" s="326">
        <v>6.1897467101504011E-2</v>
      </c>
      <c r="H393" s="327">
        <v>6.8073775899769817E-2</v>
      </c>
      <c r="I393" s="492"/>
      <c r="J393" s="492"/>
      <c r="K393" s="492"/>
    </row>
    <row r="394" spans="1:11" x14ac:dyDescent="0.2">
      <c r="A394" s="303" t="s">
        <v>1</v>
      </c>
      <c r="B394" s="270">
        <f t="shared" ref="B394:H394" si="91">B391/B390*100-100</f>
        <v>-2.5978090766823243</v>
      </c>
      <c r="C394" s="271">
        <f t="shared" si="91"/>
        <v>0.24855012427507006</v>
      </c>
      <c r="D394" s="271">
        <f t="shared" si="91"/>
        <v>2.2300469483568008</v>
      </c>
      <c r="E394" s="271">
        <f t="shared" si="91"/>
        <v>-2.6156941649899466</v>
      </c>
      <c r="F394" s="271">
        <f t="shared" si="91"/>
        <v>2.332746478873247</v>
      </c>
      <c r="G394" s="271">
        <f t="shared" si="91"/>
        <v>3.067292644757444</v>
      </c>
      <c r="H394" s="273">
        <f t="shared" si="91"/>
        <v>0.76700513156457362</v>
      </c>
      <c r="I394" s="492"/>
      <c r="J394" s="492"/>
      <c r="K394" s="492"/>
    </row>
    <row r="395" spans="1:11" ht="13.5" thickBot="1" x14ac:dyDescent="0.25">
      <c r="A395" s="226" t="s">
        <v>27</v>
      </c>
      <c r="B395" s="275">
        <f>B391-B378</f>
        <v>-262.80952380952385</v>
      </c>
      <c r="C395" s="276">
        <f t="shared" ref="C395:H395" si="92">C391-C378</f>
        <v>-198.74509803921501</v>
      </c>
      <c r="D395" s="276">
        <f t="shared" si="92"/>
        <v>42.33333333333303</v>
      </c>
      <c r="E395" s="276">
        <f t="shared" si="92"/>
        <v>-114.76190476190459</v>
      </c>
      <c r="F395" s="276">
        <f t="shared" si="92"/>
        <v>-194.375</v>
      </c>
      <c r="G395" s="276">
        <f t="shared" si="92"/>
        <v>5.6666666666669698</v>
      </c>
      <c r="H395" s="278">
        <f t="shared" si="92"/>
        <v>-123.17923993193472</v>
      </c>
      <c r="I395" s="492"/>
      <c r="J395" s="492"/>
      <c r="K395" s="492"/>
    </row>
    <row r="396" spans="1:11" x14ac:dyDescent="0.2">
      <c r="A396" s="308" t="s">
        <v>52</v>
      </c>
      <c r="B396" s="280">
        <v>56</v>
      </c>
      <c r="C396" s="281">
        <v>55</v>
      </c>
      <c r="D396" s="281">
        <v>53</v>
      </c>
      <c r="E396" s="281">
        <v>17</v>
      </c>
      <c r="F396" s="281">
        <v>56</v>
      </c>
      <c r="G396" s="328">
        <v>54</v>
      </c>
      <c r="H396" s="329">
        <f>SUM(B396:G396)</f>
        <v>291</v>
      </c>
      <c r="I396" s="492" t="s">
        <v>56</v>
      </c>
      <c r="J396" s="330">
        <f>H383-H396</f>
        <v>0</v>
      </c>
      <c r="K396" s="331">
        <f>J396/H383</f>
        <v>0</v>
      </c>
    </row>
    <row r="397" spans="1:11" x14ac:dyDescent="0.2">
      <c r="A397" s="308" t="s">
        <v>28</v>
      </c>
      <c r="B397" s="231">
        <v>132</v>
      </c>
      <c r="C397" s="289">
        <v>131.5</v>
      </c>
      <c r="D397" s="289">
        <v>131.5</v>
      </c>
      <c r="E397" s="289">
        <v>131.5</v>
      </c>
      <c r="F397" s="289">
        <v>131</v>
      </c>
      <c r="G397" s="289">
        <v>131</v>
      </c>
      <c r="H397" s="235"/>
      <c r="I397" s="492" t="s">
        <v>57</v>
      </c>
      <c r="J397" s="492">
        <v>131.37</v>
      </c>
      <c r="K397" s="492"/>
    </row>
    <row r="398" spans="1:11" ht="13.5" thickBot="1" x14ac:dyDescent="0.25">
      <c r="A398" s="311" t="s">
        <v>26</v>
      </c>
      <c r="B398" s="229">
        <f>B397-B384</f>
        <v>0</v>
      </c>
      <c r="C398" s="230">
        <f t="shared" ref="C398:G398" si="93">C397-C384</f>
        <v>0</v>
      </c>
      <c r="D398" s="230">
        <f t="shared" si="93"/>
        <v>0</v>
      </c>
      <c r="E398" s="230">
        <f t="shared" si="93"/>
        <v>0</v>
      </c>
      <c r="F398" s="230">
        <f t="shared" si="93"/>
        <v>0</v>
      </c>
      <c r="G398" s="230">
        <f t="shared" si="93"/>
        <v>0</v>
      </c>
      <c r="H398" s="236"/>
      <c r="I398" s="492" t="s">
        <v>26</v>
      </c>
      <c r="J398" s="492">
        <f>J397-J384</f>
        <v>0</v>
      </c>
      <c r="K398" s="492"/>
    </row>
    <row r="400" spans="1:11" ht="13.5" thickBot="1" x14ac:dyDescent="0.25"/>
    <row r="401" spans="1:11" s="493" customFormat="1" ht="13.5" thickBot="1" x14ac:dyDescent="0.25">
      <c r="A401" s="295" t="s">
        <v>149</v>
      </c>
      <c r="B401" s="539" t="s">
        <v>53</v>
      </c>
      <c r="C401" s="540"/>
      <c r="D401" s="540"/>
      <c r="E401" s="540"/>
      <c r="F401" s="540"/>
      <c r="G401" s="541"/>
      <c r="H401" s="313" t="s">
        <v>0</v>
      </c>
    </row>
    <row r="402" spans="1:11" s="493" customFormat="1" x14ac:dyDescent="0.2">
      <c r="A402" s="226" t="s">
        <v>2</v>
      </c>
      <c r="B402" s="315">
        <v>1</v>
      </c>
      <c r="C402" s="238">
        <v>2</v>
      </c>
      <c r="D402" s="238">
        <v>3</v>
      </c>
      <c r="E402" s="238">
        <v>4</v>
      </c>
      <c r="F402" s="238">
        <v>5</v>
      </c>
      <c r="G402" s="238">
        <v>6</v>
      </c>
      <c r="H402" s="237"/>
    </row>
    <row r="403" spans="1:11" s="493" customFormat="1" x14ac:dyDescent="0.2">
      <c r="A403" s="301" t="s">
        <v>3</v>
      </c>
      <c r="B403" s="316">
        <v>4280</v>
      </c>
      <c r="C403" s="317">
        <v>4280</v>
      </c>
      <c r="D403" s="318">
        <v>4280</v>
      </c>
      <c r="E403" s="318">
        <v>4280</v>
      </c>
      <c r="F403" s="318">
        <v>4280</v>
      </c>
      <c r="G403" s="318">
        <v>4280</v>
      </c>
      <c r="H403" s="319">
        <v>4280</v>
      </c>
    </row>
    <row r="404" spans="1:11" s="493" customFormat="1" x14ac:dyDescent="0.2">
      <c r="A404" s="303" t="s">
        <v>6</v>
      </c>
      <c r="B404" s="320">
        <v>4449.333333333333</v>
      </c>
      <c r="C404" s="321">
        <v>4467.333333333333</v>
      </c>
      <c r="D404" s="321">
        <v>4497.1428571428569</v>
      </c>
      <c r="E404" s="321">
        <v>4400</v>
      </c>
      <c r="F404" s="321">
        <v>4631.333333333333</v>
      </c>
      <c r="G404" s="321">
        <v>4644.666666666667</v>
      </c>
      <c r="H404" s="261">
        <v>4534.8684210526317</v>
      </c>
    </row>
    <row r="405" spans="1:11" s="493" customFormat="1" x14ac:dyDescent="0.2">
      <c r="A405" s="226" t="s">
        <v>7</v>
      </c>
      <c r="B405" s="322">
        <v>93.333333333333329</v>
      </c>
      <c r="C405" s="323">
        <v>86.666666666666671</v>
      </c>
      <c r="D405" s="324">
        <v>92.857142857142861</v>
      </c>
      <c r="E405" s="324">
        <v>100</v>
      </c>
      <c r="F405" s="324">
        <v>93.333333333333329</v>
      </c>
      <c r="G405" s="324">
        <v>86.666666666666671</v>
      </c>
      <c r="H405" s="325">
        <v>88.15789473684211</v>
      </c>
    </row>
    <row r="406" spans="1:11" s="493" customFormat="1" x14ac:dyDescent="0.2">
      <c r="A406" s="226" t="s">
        <v>8</v>
      </c>
      <c r="B406" s="266">
        <v>5.9051791924605662E-2</v>
      </c>
      <c r="C406" s="267">
        <v>6.506970734359363E-2</v>
      </c>
      <c r="D406" s="326">
        <v>6.2676895678087416E-2</v>
      </c>
      <c r="E406" s="326">
        <v>9.0909090909090905E-3</v>
      </c>
      <c r="F406" s="326">
        <v>5.2546777498687046E-2</v>
      </c>
      <c r="G406" s="326">
        <v>5.9990604705446073E-2</v>
      </c>
      <c r="H406" s="327">
        <v>6.2094600860309837E-2</v>
      </c>
    </row>
    <row r="407" spans="1:11" s="493" customFormat="1" x14ac:dyDescent="0.2">
      <c r="A407" s="303" t="s">
        <v>1</v>
      </c>
      <c r="B407" s="270">
        <f t="shared" ref="B407:H407" si="94">B404/B403*100-100</f>
        <v>3.9563862928348783</v>
      </c>
      <c r="C407" s="271">
        <f t="shared" si="94"/>
        <v>4.3769470404984219</v>
      </c>
      <c r="D407" s="271">
        <f t="shared" si="94"/>
        <v>5.0734312416555412</v>
      </c>
      <c r="E407" s="271">
        <f t="shared" si="94"/>
        <v>2.803738317756995</v>
      </c>
      <c r="F407" s="271">
        <f t="shared" si="94"/>
        <v>8.2087227414330073</v>
      </c>
      <c r="G407" s="271">
        <f t="shared" si="94"/>
        <v>8.5202492211838177</v>
      </c>
      <c r="H407" s="273">
        <f t="shared" si="94"/>
        <v>5.9548696507624186</v>
      </c>
    </row>
    <row r="408" spans="1:11" s="493" customFormat="1" ht="13.5" thickBot="1" x14ac:dyDescent="0.25">
      <c r="A408" s="226" t="s">
        <v>27</v>
      </c>
      <c r="B408" s="275">
        <f>B404-B391</f>
        <v>300</v>
      </c>
      <c r="C408" s="276">
        <f t="shared" ref="C408:H408" si="95">C404-C391</f>
        <v>196.74509803921501</v>
      </c>
      <c r="D408" s="276">
        <f t="shared" si="95"/>
        <v>142.14285714285688</v>
      </c>
      <c r="E408" s="276">
        <f t="shared" si="95"/>
        <v>251.42857142857156</v>
      </c>
      <c r="F408" s="276">
        <f t="shared" si="95"/>
        <v>271.95833333333303</v>
      </c>
      <c r="G408" s="276">
        <f t="shared" si="95"/>
        <v>254</v>
      </c>
      <c r="H408" s="278">
        <f t="shared" si="95"/>
        <v>242.19400244798089</v>
      </c>
    </row>
    <row r="409" spans="1:11" s="493" customFormat="1" x14ac:dyDescent="0.2">
      <c r="A409" s="308" t="s">
        <v>52</v>
      </c>
      <c r="B409" s="280">
        <v>56</v>
      </c>
      <c r="C409" s="281">
        <v>55</v>
      </c>
      <c r="D409" s="281">
        <v>53</v>
      </c>
      <c r="E409" s="281">
        <v>16</v>
      </c>
      <c r="F409" s="281">
        <v>56</v>
      </c>
      <c r="G409" s="328">
        <v>54</v>
      </c>
      <c r="H409" s="329">
        <f>SUM(B409:G409)</f>
        <v>290</v>
      </c>
      <c r="I409" s="493" t="s">
        <v>56</v>
      </c>
      <c r="J409" s="330">
        <f>H396-H409</f>
        <v>1</v>
      </c>
      <c r="K409" s="331">
        <f>J409/H396</f>
        <v>3.4364261168384879E-3</v>
      </c>
    </row>
    <row r="410" spans="1:11" s="493" customFormat="1" x14ac:dyDescent="0.2">
      <c r="A410" s="308" t="s">
        <v>28</v>
      </c>
      <c r="B410" s="231">
        <v>132</v>
      </c>
      <c r="C410" s="289">
        <v>131.5</v>
      </c>
      <c r="D410" s="289">
        <v>131.5</v>
      </c>
      <c r="E410" s="289">
        <v>131.5</v>
      </c>
      <c r="F410" s="289">
        <v>131</v>
      </c>
      <c r="G410" s="289">
        <v>131</v>
      </c>
      <c r="H410" s="235"/>
      <c r="I410" s="493" t="s">
        <v>57</v>
      </c>
      <c r="J410" s="493">
        <v>131.37</v>
      </c>
    </row>
    <row r="411" spans="1:11" s="493" customFormat="1" ht="13.5" thickBot="1" x14ac:dyDescent="0.25">
      <c r="A411" s="311" t="s">
        <v>26</v>
      </c>
      <c r="B411" s="229">
        <f>B410-B397</f>
        <v>0</v>
      </c>
      <c r="C411" s="230">
        <f t="shared" ref="C411:G411" si="96">C410-C397</f>
        <v>0</v>
      </c>
      <c r="D411" s="230">
        <f t="shared" si="96"/>
        <v>0</v>
      </c>
      <c r="E411" s="230">
        <f t="shared" si="96"/>
        <v>0</v>
      </c>
      <c r="F411" s="230">
        <f t="shared" si="96"/>
        <v>0</v>
      </c>
      <c r="G411" s="230">
        <f t="shared" si="96"/>
        <v>0</v>
      </c>
      <c r="H411" s="236"/>
      <c r="I411" s="493" t="s">
        <v>26</v>
      </c>
      <c r="J411" s="493">
        <f>J410-J397</f>
        <v>0</v>
      </c>
    </row>
    <row r="413" spans="1:11" ht="13.5" thickBot="1" x14ac:dyDescent="0.25"/>
    <row r="414" spans="1:11" ht="13.5" thickBot="1" x14ac:dyDescent="0.25">
      <c r="A414" s="295" t="s">
        <v>151</v>
      </c>
      <c r="B414" s="539" t="s">
        <v>53</v>
      </c>
      <c r="C414" s="540"/>
      <c r="D414" s="540"/>
      <c r="E414" s="540"/>
      <c r="F414" s="540"/>
      <c r="G414" s="541"/>
      <c r="H414" s="313" t="s">
        <v>0</v>
      </c>
      <c r="I414" s="494"/>
      <c r="J414" s="494"/>
      <c r="K414" s="494"/>
    </row>
    <row r="415" spans="1:11" x14ac:dyDescent="0.2">
      <c r="A415" s="226" t="s">
        <v>2</v>
      </c>
      <c r="B415" s="315">
        <v>1</v>
      </c>
      <c r="C415" s="238">
        <v>2</v>
      </c>
      <c r="D415" s="238">
        <v>3</v>
      </c>
      <c r="E415" s="238">
        <v>4</v>
      </c>
      <c r="F415" s="238">
        <v>5</v>
      </c>
      <c r="G415" s="238">
        <v>6</v>
      </c>
      <c r="H415" s="237"/>
      <c r="I415" s="494"/>
      <c r="J415" s="494"/>
      <c r="K415" s="494"/>
    </row>
    <row r="416" spans="1:11" x14ac:dyDescent="0.2">
      <c r="A416" s="301" t="s">
        <v>3</v>
      </c>
      <c r="B416" s="316">
        <v>4300</v>
      </c>
      <c r="C416" s="317">
        <v>4300</v>
      </c>
      <c r="D416" s="318">
        <v>4300</v>
      </c>
      <c r="E416" s="318">
        <v>4300</v>
      </c>
      <c r="F416" s="318">
        <v>4300</v>
      </c>
      <c r="G416" s="318">
        <v>4300</v>
      </c>
      <c r="H416" s="319">
        <v>4300</v>
      </c>
      <c r="I416" s="494"/>
      <c r="J416" s="494"/>
      <c r="K416" s="494"/>
    </row>
    <row r="417" spans="1:11" x14ac:dyDescent="0.2">
      <c r="A417" s="303" t="s">
        <v>6</v>
      </c>
      <c r="B417" s="320">
        <v>4475.625</v>
      </c>
      <c r="C417" s="321">
        <v>4630</v>
      </c>
      <c r="D417" s="321">
        <v>4648</v>
      </c>
      <c r="E417" s="321">
        <v>4500</v>
      </c>
      <c r="F417" s="321">
        <v>4770.625</v>
      </c>
      <c r="G417" s="321">
        <v>4654.375</v>
      </c>
      <c r="H417" s="261">
        <v>4625.9523809523807</v>
      </c>
      <c r="I417" s="494"/>
      <c r="J417" s="494"/>
      <c r="K417" s="494"/>
    </row>
    <row r="418" spans="1:11" x14ac:dyDescent="0.2">
      <c r="A418" s="226" t="s">
        <v>7</v>
      </c>
      <c r="B418" s="322">
        <v>81.25</v>
      </c>
      <c r="C418" s="323">
        <v>93.333333333333329</v>
      </c>
      <c r="D418" s="324">
        <v>80</v>
      </c>
      <c r="E418" s="324">
        <v>83.333333333333329</v>
      </c>
      <c r="F418" s="324">
        <v>68.75</v>
      </c>
      <c r="G418" s="324">
        <v>81.25</v>
      </c>
      <c r="H418" s="325">
        <v>80.952380952380949</v>
      </c>
      <c r="I418" s="494"/>
      <c r="J418" s="494"/>
      <c r="K418" s="494"/>
    </row>
    <row r="419" spans="1:11" x14ac:dyDescent="0.2">
      <c r="A419" s="226" t="s">
        <v>8</v>
      </c>
      <c r="B419" s="266">
        <v>7.9921898378057327E-2</v>
      </c>
      <c r="C419" s="267">
        <v>5.3098375793932603E-2</v>
      </c>
      <c r="D419" s="326">
        <v>8.9317937213992865E-2</v>
      </c>
      <c r="E419" s="326">
        <v>7.9359576528805112E-2</v>
      </c>
      <c r="F419" s="326">
        <v>8.2530844373589249E-2</v>
      </c>
      <c r="G419" s="326">
        <v>6.778461613901747E-2</v>
      </c>
      <c r="H419" s="327">
        <v>7.8896761960667153E-2</v>
      </c>
      <c r="I419" s="494"/>
      <c r="J419" s="494"/>
      <c r="K419" s="494"/>
    </row>
    <row r="420" spans="1:11" x14ac:dyDescent="0.2">
      <c r="A420" s="303" t="s">
        <v>1</v>
      </c>
      <c r="B420" s="270">
        <f t="shared" ref="B420:H420" si="97">B417/B416*100-100</f>
        <v>4.0843023255813904</v>
      </c>
      <c r="C420" s="271">
        <f t="shared" si="97"/>
        <v>7.6744186046511658</v>
      </c>
      <c r="D420" s="271">
        <f t="shared" si="97"/>
        <v>8.0930232558139608</v>
      </c>
      <c r="E420" s="271">
        <f t="shared" si="97"/>
        <v>4.6511627906976827</v>
      </c>
      <c r="F420" s="271">
        <f t="shared" si="97"/>
        <v>10.944767441860463</v>
      </c>
      <c r="G420" s="271">
        <f t="shared" si="97"/>
        <v>8.2412790697674438</v>
      </c>
      <c r="H420" s="273">
        <f t="shared" si="97"/>
        <v>7.5802879291251344</v>
      </c>
      <c r="I420" s="494"/>
      <c r="J420" s="494"/>
      <c r="K420" s="494"/>
    </row>
    <row r="421" spans="1:11" ht="13.5" thickBot="1" x14ac:dyDescent="0.25">
      <c r="A421" s="226" t="s">
        <v>27</v>
      </c>
      <c r="B421" s="275">
        <f>B417-B404</f>
        <v>26.29166666666697</v>
      </c>
      <c r="C421" s="276">
        <f t="shared" ref="C421:H421" si="98">C417-C404</f>
        <v>162.66666666666697</v>
      </c>
      <c r="D421" s="276">
        <f t="shared" si="98"/>
        <v>150.85714285714312</v>
      </c>
      <c r="E421" s="276">
        <f t="shared" si="98"/>
        <v>100</v>
      </c>
      <c r="F421" s="276">
        <f t="shared" si="98"/>
        <v>139.29166666666697</v>
      </c>
      <c r="G421" s="276">
        <f t="shared" si="98"/>
        <v>9.7083333333330302</v>
      </c>
      <c r="H421" s="278">
        <f t="shared" si="98"/>
        <v>91.083959899749061</v>
      </c>
      <c r="I421" s="494"/>
      <c r="J421" s="494"/>
      <c r="K421" s="494"/>
    </row>
    <row r="422" spans="1:11" x14ac:dyDescent="0.2">
      <c r="A422" s="308" t="s">
        <v>52</v>
      </c>
      <c r="B422" s="280">
        <v>56</v>
      </c>
      <c r="C422" s="281">
        <v>55</v>
      </c>
      <c r="D422" s="281">
        <v>53</v>
      </c>
      <c r="E422" s="281">
        <v>16</v>
      </c>
      <c r="F422" s="281">
        <v>55</v>
      </c>
      <c r="G422" s="328">
        <v>54</v>
      </c>
      <c r="H422" s="329">
        <f>SUM(B422:G422)</f>
        <v>289</v>
      </c>
      <c r="I422" s="494" t="s">
        <v>56</v>
      </c>
      <c r="J422" s="330">
        <f>H409-H422</f>
        <v>1</v>
      </c>
      <c r="K422" s="331">
        <f>J422/H409</f>
        <v>3.4482758620689655E-3</v>
      </c>
    </row>
    <row r="423" spans="1:11" x14ac:dyDescent="0.2">
      <c r="A423" s="308" t="s">
        <v>28</v>
      </c>
      <c r="B423" s="231">
        <v>132.5</v>
      </c>
      <c r="C423" s="289">
        <v>132</v>
      </c>
      <c r="D423" s="289">
        <v>132</v>
      </c>
      <c r="E423" s="289">
        <v>132.5</v>
      </c>
      <c r="F423" s="289">
        <v>131.5</v>
      </c>
      <c r="G423" s="289">
        <v>131.5</v>
      </c>
      <c r="H423" s="235"/>
      <c r="I423" s="494" t="s">
        <v>57</v>
      </c>
      <c r="J423" s="494">
        <v>131.43</v>
      </c>
      <c r="K423" s="494"/>
    </row>
    <row r="424" spans="1:11" ht="13.5" thickBot="1" x14ac:dyDescent="0.25">
      <c r="A424" s="311" t="s">
        <v>26</v>
      </c>
      <c r="B424" s="229">
        <f>B423-B410</f>
        <v>0.5</v>
      </c>
      <c r="C424" s="230">
        <f t="shared" ref="C424:G424" si="99">C423-C410</f>
        <v>0.5</v>
      </c>
      <c r="D424" s="230">
        <f t="shared" si="99"/>
        <v>0.5</v>
      </c>
      <c r="E424" s="230">
        <f t="shared" si="99"/>
        <v>1</v>
      </c>
      <c r="F424" s="230">
        <f t="shared" si="99"/>
        <v>0.5</v>
      </c>
      <c r="G424" s="230">
        <f t="shared" si="99"/>
        <v>0.5</v>
      </c>
      <c r="H424" s="236"/>
      <c r="I424" s="494" t="s">
        <v>26</v>
      </c>
      <c r="J424" s="494">
        <f>J423-J410</f>
        <v>6.0000000000002274E-2</v>
      </c>
      <c r="K424" s="494"/>
    </row>
    <row r="425" spans="1:11" x14ac:dyDescent="0.2">
      <c r="B425" s="288">
        <v>132.5</v>
      </c>
      <c r="C425" s="495">
        <v>132</v>
      </c>
      <c r="D425" s="495">
        <v>132</v>
      </c>
      <c r="E425" s="495"/>
      <c r="F425" s="495"/>
      <c r="G425" s="495"/>
    </row>
    <row r="426" spans="1:11" ht="13.5" thickBot="1" x14ac:dyDescent="0.25"/>
    <row r="427" spans="1:11" s="497" customFormat="1" ht="13.5" thickBot="1" x14ac:dyDescent="0.25">
      <c r="A427" s="295" t="s">
        <v>154</v>
      </c>
      <c r="B427" s="539" t="s">
        <v>53</v>
      </c>
      <c r="C427" s="540"/>
      <c r="D427" s="540"/>
      <c r="E427" s="540"/>
      <c r="F427" s="540"/>
      <c r="G427" s="541"/>
      <c r="H427" s="313" t="s">
        <v>0</v>
      </c>
    </row>
    <row r="428" spans="1:11" s="497" customFormat="1" x14ac:dyDescent="0.2">
      <c r="A428" s="226" t="s">
        <v>2</v>
      </c>
      <c r="B428" s="315">
        <v>1</v>
      </c>
      <c r="C428" s="238">
        <v>2</v>
      </c>
      <c r="D428" s="238">
        <v>3</v>
      </c>
      <c r="E428" s="238">
        <v>4</v>
      </c>
      <c r="F428" s="238">
        <v>5</v>
      </c>
      <c r="G428" s="238">
        <v>6</v>
      </c>
      <c r="H428" s="237"/>
    </row>
    <row r="429" spans="1:11" s="497" customFormat="1" x14ac:dyDescent="0.2">
      <c r="A429" s="301" t="s">
        <v>3</v>
      </c>
      <c r="B429" s="316">
        <v>4320</v>
      </c>
      <c r="C429" s="317">
        <v>4320</v>
      </c>
      <c r="D429" s="318">
        <v>4320</v>
      </c>
      <c r="E429" s="318">
        <v>4320</v>
      </c>
      <c r="F429" s="318">
        <v>4320</v>
      </c>
      <c r="G429" s="318">
        <v>4320</v>
      </c>
      <c r="H429" s="319">
        <v>4320</v>
      </c>
    </row>
    <row r="430" spans="1:11" s="497" customFormat="1" x14ac:dyDescent="0.2">
      <c r="A430" s="303" t="s">
        <v>6</v>
      </c>
      <c r="B430" s="320">
        <v>4496.875</v>
      </c>
      <c r="C430" s="321">
        <v>4800.666666666667</v>
      </c>
      <c r="D430" s="321">
        <v>4480.666666666667</v>
      </c>
      <c r="E430" s="321">
        <v>4282.2222222222226</v>
      </c>
      <c r="F430" s="321">
        <v>4886.666666666667</v>
      </c>
      <c r="G430" s="321">
        <v>4687.1428571428569</v>
      </c>
      <c r="H430" s="261">
        <v>4626.5476190476193</v>
      </c>
    </row>
    <row r="431" spans="1:11" s="497" customFormat="1" x14ac:dyDescent="0.2">
      <c r="A431" s="226" t="s">
        <v>7</v>
      </c>
      <c r="B431" s="322">
        <v>81.25</v>
      </c>
      <c r="C431" s="323">
        <v>73.333333333333329</v>
      </c>
      <c r="D431" s="324">
        <v>86.666666666666671</v>
      </c>
      <c r="E431" s="324">
        <v>88.888888888888886</v>
      </c>
      <c r="F431" s="324">
        <v>80</v>
      </c>
      <c r="G431" s="324">
        <v>78.571428571428569</v>
      </c>
      <c r="H431" s="325">
        <v>77.38095238095238</v>
      </c>
    </row>
    <row r="432" spans="1:11" s="497" customFormat="1" x14ac:dyDescent="0.2">
      <c r="A432" s="226" t="s">
        <v>8</v>
      </c>
      <c r="B432" s="266">
        <v>7.3815645316788331E-2</v>
      </c>
      <c r="C432" s="267">
        <v>6.6594308883204667E-2</v>
      </c>
      <c r="D432" s="326">
        <v>6.8297136405663941E-2</v>
      </c>
      <c r="E432" s="326">
        <v>6.8798395097774828E-2</v>
      </c>
      <c r="F432" s="326">
        <v>6.947133713477302E-2</v>
      </c>
      <c r="G432" s="326">
        <v>6.7997145045979118E-2</v>
      </c>
      <c r="H432" s="327">
        <v>8.1042288945478991E-2</v>
      </c>
    </row>
    <row r="433" spans="1:11" s="497" customFormat="1" x14ac:dyDescent="0.2">
      <c r="A433" s="303" t="s">
        <v>1</v>
      </c>
      <c r="B433" s="270">
        <f t="shared" ref="B433:H433" si="100">B430/B429*100-100</f>
        <v>4.0943287037036953</v>
      </c>
      <c r="C433" s="271">
        <f t="shared" si="100"/>
        <v>11.126543209876559</v>
      </c>
      <c r="D433" s="271">
        <f t="shared" si="100"/>
        <v>3.7191358024691397</v>
      </c>
      <c r="E433" s="271">
        <f t="shared" si="100"/>
        <v>-0.87448559670781378</v>
      </c>
      <c r="F433" s="271">
        <f t="shared" si="100"/>
        <v>13.117283950617292</v>
      </c>
      <c r="G433" s="271">
        <f t="shared" si="100"/>
        <v>8.4986772486772395</v>
      </c>
      <c r="H433" s="273">
        <f t="shared" si="100"/>
        <v>7.0960097001763671</v>
      </c>
    </row>
    <row r="434" spans="1:11" s="497" customFormat="1" ht="13.5" thickBot="1" x14ac:dyDescent="0.25">
      <c r="A434" s="226" t="s">
        <v>27</v>
      </c>
      <c r="B434" s="275">
        <f>B430-B417</f>
        <v>21.25</v>
      </c>
      <c r="C434" s="276">
        <f t="shared" ref="C434:H434" si="101">C430-C417</f>
        <v>170.66666666666697</v>
      </c>
      <c r="D434" s="276">
        <f t="shared" si="101"/>
        <v>-167.33333333333303</v>
      </c>
      <c r="E434" s="276">
        <f t="shared" si="101"/>
        <v>-217.77777777777737</v>
      </c>
      <c r="F434" s="276">
        <f t="shared" si="101"/>
        <v>116.04166666666697</v>
      </c>
      <c r="G434" s="276">
        <f t="shared" si="101"/>
        <v>32.767857142856883</v>
      </c>
      <c r="H434" s="278">
        <f t="shared" si="101"/>
        <v>0.59523809523852833</v>
      </c>
    </row>
    <row r="435" spans="1:11" s="497" customFormat="1" x14ac:dyDescent="0.2">
      <c r="A435" s="308" t="s">
        <v>52</v>
      </c>
      <c r="B435" s="280">
        <v>56</v>
      </c>
      <c r="C435" s="281">
        <v>55</v>
      </c>
      <c r="D435" s="281">
        <v>52</v>
      </c>
      <c r="E435" s="281">
        <v>16</v>
      </c>
      <c r="F435" s="281">
        <v>55</v>
      </c>
      <c r="G435" s="328">
        <v>53</v>
      </c>
      <c r="H435" s="329">
        <f>SUM(B435:G435)</f>
        <v>287</v>
      </c>
      <c r="I435" s="497" t="s">
        <v>56</v>
      </c>
      <c r="J435" s="330">
        <f>H422-H435</f>
        <v>2</v>
      </c>
      <c r="K435" s="331">
        <f>J435/H422</f>
        <v>6.920415224913495E-3</v>
      </c>
    </row>
    <row r="436" spans="1:11" s="497" customFormat="1" x14ac:dyDescent="0.2">
      <c r="A436" s="308" t="s">
        <v>28</v>
      </c>
      <c r="B436" s="231">
        <v>132.5</v>
      </c>
      <c r="C436" s="289">
        <v>132</v>
      </c>
      <c r="D436" s="289">
        <v>132</v>
      </c>
      <c r="E436" s="289">
        <v>132.5</v>
      </c>
      <c r="F436" s="289">
        <v>131.5</v>
      </c>
      <c r="G436" s="289">
        <v>131.5</v>
      </c>
      <c r="H436" s="235"/>
      <c r="I436" s="497" t="s">
        <v>57</v>
      </c>
      <c r="J436" s="497">
        <v>131.88</v>
      </c>
    </row>
    <row r="437" spans="1:11" s="497" customFormat="1" ht="13.5" thickBot="1" x14ac:dyDescent="0.25">
      <c r="A437" s="311" t="s">
        <v>26</v>
      </c>
      <c r="B437" s="229">
        <f>B436-B423</f>
        <v>0</v>
      </c>
      <c r="C437" s="230">
        <f t="shared" ref="C437:G437" si="102">C436-C423</f>
        <v>0</v>
      </c>
      <c r="D437" s="230">
        <f t="shared" si="102"/>
        <v>0</v>
      </c>
      <c r="E437" s="230">
        <f t="shared" si="102"/>
        <v>0</v>
      </c>
      <c r="F437" s="230">
        <f t="shared" si="102"/>
        <v>0</v>
      </c>
      <c r="G437" s="230">
        <f t="shared" si="102"/>
        <v>0</v>
      </c>
      <c r="H437" s="236"/>
      <c r="I437" s="497" t="s">
        <v>26</v>
      </c>
      <c r="J437" s="497">
        <f>J436-J423</f>
        <v>0.44999999999998863</v>
      </c>
    </row>
    <row r="439" spans="1:11" ht="13.5" thickBot="1" x14ac:dyDescent="0.25"/>
    <row r="440" spans="1:11" s="498" customFormat="1" ht="13.5" thickBot="1" x14ac:dyDescent="0.25">
      <c r="A440" s="295" t="s">
        <v>155</v>
      </c>
      <c r="B440" s="539" t="s">
        <v>53</v>
      </c>
      <c r="C440" s="540"/>
      <c r="D440" s="540"/>
      <c r="E440" s="540"/>
      <c r="F440" s="540"/>
      <c r="G440" s="541"/>
      <c r="H440" s="313" t="s">
        <v>0</v>
      </c>
    </row>
    <row r="441" spans="1:11" s="498" customFormat="1" x14ac:dyDescent="0.2">
      <c r="A441" s="226" t="s">
        <v>2</v>
      </c>
      <c r="B441" s="315">
        <v>1</v>
      </c>
      <c r="C441" s="238">
        <v>2</v>
      </c>
      <c r="D441" s="238">
        <v>3</v>
      </c>
      <c r="E441" s="238">
        <v>4</v>
      </c>
      <c r="F441" s="238">
        <v>5</v>
      </c>
      <c r="G441" s="238">
        <v>6</v>
      </c>
      <c r="H441" s="237"/>
    </row>
    <row r="442" spans="1:11" s="498" customFormat="1" x14ac:dyDescent="0.2">
      <c r="A442" s="301" t="s">
        <v>3</v>
      </c>
      <c r="B442" s="316">
        <v>4340</v>
      </c>
      <c r="C442" s="317">
        <v>4340</v>
      </c>
      <c r="D442" s="318">
        <v>4340</v>
      </c>
      <c r="E442" s="318">
        <v>4340</v>
      </c>
      <c r="F442" s="318">
        <v>4340</v>
      </c>
      <c r="G442" s="318">
        <v>4340</v>
      </c>
      <c r="H442" s="319">
        <v>4340</v>
      </c>
    </row>
    <row r="443" spans="1:11" s="498" customFormat="1" x14ac:dyDescent="0.2">
      <c r="A443" s="303" t="s">
        <v>6</v>
      </c>
      <c r="B443" s="320">
        <v>4732</v>
      </c>
      <c r="C443" s="321">
        <v>4655.333333333333</v>
      </c>
      <c r="D443" s="321">
        <v>4571.25</v>
      </c>
      <c r="E443" s="321">
        <v>4515</v>
      </c>
      <c r="F443" s="321">
        <v>4660.666666666667</v>
      </c>
      <c r="G443" s="321">
        <v>4766</v>
      </c>
      <c r="H443" s="261">
        <v>4660.3571428571431</v>
      </c>
    </row>
    <row r="444" spans="1:11" s="498" customFormat="1" x14ac:dyDescent="0.2">
      <c r="A444" s="226" t="s">
        <v>7</v>
      </c>
      <c r="B444" s="322">
        <v>100</v>
      </c>
      <c r="C444" s="323">
        <v>80</v>
      </c>
      <c r="D444" s="324">
        <v>62.5</v>
      </c>
      <c r="E444" s="324">
        <v>62.5</v>
      </c>
      <c r="F444" s="324">
        <v>93.333333333333329</v>
      </c>
      <c r="G444" s="324">
        <v>93.333333333333329</v>
      </c>
      <c r="H444" s="325">
        <v>82.142857142857139</v>
      </c>
    </row>
    <row r="445" spans="1:11" s="498" customFormat="1" x14ac:dyDescent="0.2">
      <c r="A445" s="226" t="s">
        <v>8</v>
      </c>
      <c r="B445" s="266">
        <v>6.3894925960847018E-2</v>
      </c>
      <c r="C445" s="267">
        <v>6.7166927064980564E-2</v>
      </c>
      <c r="D445" s="326">
        <v>9.7048682001561318E-2</v>
      </c>
      <c r="E445" s="326">
        <v>7.3549678482039124E-2</v>
      </c>
      <c r="F445" s="326">
        <v>5.1865746850811571E-2</v>
      </c>
      <c r="G445" s="326">
        <v>6.1027320040794725E-2</v>
      </c>
      <c r="H445" s="327">
        <v>7.237075062001555E-2</v>
      </c>
    </row>
    <row r="446" spans="1:11" s="498" customFormat="1" x14ac:dyDescent="0.2">
      <c r="A446" s="303" t="s">
        <v>1</v>
      </c>
      <c r="B446" s="270">
        <f t="shared" ref="B446:H446" si="103">B443/B442*100-100</f>
        <v>9.0322580645161281</v>
      </c>
      <c r="C446" s="271">
        <f t="shared" si="103"/>
        <v>7.2657450076804935</v>
      </c>
      <c r="D446" s="271">
        <f t="shared" si="103"/>
        <v>5.3283410138248826</v>
      </c>
      <c r="E446" s="271">
        <f t="shared" si="103"/>
        <v>4.0322580645161281</v>
      </c>
      <c r="F446" s="271">
        <f t="shared" si="103"/>
        <v>7.3886328725038481</v>
      </c>
      <c r="G446" s="271">
        <f t="shared" si="103"/>
        <v>9.8156682027649822</v>
      </c>
      <c r="H446" s="273">
        <f t="shared" si="103"/>
        <v>7.3815009874917763</v>
      </c>
    </row>
    <row r="447" spans="1:11" s="498" customFormat="1" ht="13.5" thickBot="1" x14ac:dyDescent="0.25">
      <c r="A447" s="226" t="s">
        <v>27</v>
      </c>
      <c r="B447" s="275">
        <f>B443-B430</f>
        <v>235.125</v>
      </c>
      <c r="C447" s="276">
        <f t="shared" ref="C447:H447" si="104">C443-C430</f>
        <v>-145.33333333333394</v>
      </c>
      <c r="D447" s="276">
        <f t="shared" si="104"/>
        <v>90.58333333333303</v>
      </c>
      <c r="E447" s="276">
        <f t="shared" si="104"/>
        <v>232.77777777777737</v>
      </c>
      <c r="F447" s="276">
        <f t="shared" si="104"/>
        <v>-226</v>
      </c>
      <c r="G447" s="276">
        <f t="shared" si="104"/>
        <v>78.857142857143117</v>
      </c>
      <c r="H447" s="278">
        <f t="shared" si="104"/>
        <v>33.809523809523853</v>
      </c>
    </row>
    <row r="448" spans="1:11" s="498" customFormat="1" x14ac:dyDescent="0.2">
      <c r="A448" s="308" t="s">
        <v>52</v>
      </c>
      <c r="B448" s="280">
        <v>55</v>
      </c>
      <c r="C448" s="281">
        <v>55</v>
      </c>
      <c r="D448" s="281">
        <v>52</v>
      </c>
      <c r="E448" s="281">
        <v>15</v>
      </c>
      <c r="F448" s="281">
        <v>55</v>
      </c>
      <c r="G448" s="328">
        <v>53</v>
      </c>
      <c r="H448" s="329">
        <f>SUM(B448:G448)</f>
        <v>285</v>
      </c>
      <c r="I448" s="498" t="s">
        <v>56</v>
      </c>
      <c r="J448" s="330">
        <f>H435-H448</f>
        <v>2</v>
      </c>
      <c r="K448" s="331">
        <f>J448/H435</f>
        <v>6.9686411149825784E-3</v>
      </c>
    </row>
    <row r="449" spans="1:12" s="498" customFormat="1" x14ac:dyDescent="0.2">
      <c r="A449" s="308" t="s">
        <v>28</v>
      </c>
      <c r="B449" s="231">
        <v>132.5</v>
      </c>
      <c r="C449" s="289">
        <v>132</v>
      </c>
      <c r="D449" s="289">
        <v>132</v>
      </c>
      <c r="E449" s="289">
        <v>132.5</v>
      </c>
      <c r="F449" s="289">
        <v>131.5</v>
      </c>
      <c r="G449" s="289">
        <v>131.5</v>
      </c>
      <c r="H449" s="235"/>
      <c r="I449" s="498" t="s">
        <v>57</v>
      </c>
      <c r="J449" s="498">
        <v>131.91</v>
      </c>
    </row>
    <row r="450" spans="1:12" s="498" customFormat="1" ht="13.5" thickBot="1" x14ac:dyDescent="0.25">
      <c r="A450" s="311" t="s">
        <v>26</v>
      </c>
      <c r="B450" s="229">
        <f>B449-B436</f>
        <v>0</v>
      </c>
      <c r="C450" s="230">
        <f t="shared" ref="C450:G450" si="105">C449-C436</f>
        <v>0</v>
      </c>
      <c r="D450" s="230">
        <f t="shared" si="105"/>
        <v>0</v>
      </c>
      <c r="E450" s="230">
        <f t="shared" si="105"/>
        <v>0</v>
      </c>
      <c r="F450" s="230">
        <f t="shared" si="105"/>
        <v>0</v>
      </c>
      <c r="G450" s="230">
        <f t="shared" si="105"/>
        <v>0</v>
      </c>
      <c r="H450" s="236"/>
      <c r="I450" s="498" t="s">
        <v>26</v>
      </c>
      <c r="J450" s="498">
        <f>J449-J436</f>
        <v>3.0000000000001137E-2</v>
      </c>
    </row>
    <row r="452" spans="1:12" ht="13.5" thickBot="1" x14ac:dyDescent="0.25"/>
    <row r="453" spans="1:12" s="499" customFormat="1" ht="13.5" thickBot="1" x14ac:dyDescent="0.25">
      <c r="A453" s="295" t="s">
        <v>156</v>
      </c>
      <c r="B453" s="539" t="s">
        <v>53</v>
      </c>
      <c r="C453" s="540"/>
      <c r="D453" s="540"/>
      <c r="E453" s="540"/>
      <c r="F453" s="540"/>
      <c r="G453" s="541"/>
      <c r="H453" s="313" t="s">
        <v>0</v>
      </c>
    </row>
    <row r="454" spans="1:12" s="499" customFormat="1" x14ac:dyDescent="0.2">
      <c r="A454" s="226" t="s">
        <v>2</v>
      </c>
      <c r="B454" s="315">
        <v>1</v>
      </c>
      <c r="C454" s="238">
        <v>2</v>
      </c>
      <c r="D454" s="238">
        <v>3</v>
      </c>
      <c r="E454" s="238">
        <v>4</v>
      </c>
      <c r="F454" s="238">
        <v>5</v>
      </c>
      <c r="G454" s="238">
        <v>6</v>
      </c>
      <c r="H454" s="237"/>
    </row>
    <row r="455" spans="1:12" s="499" customFormat="1" x14ac:dyDescent="0.2">
      <c r="A455" s="301" t="s">
        <v>3</v>
      </c>
      <c r="B455" s="316">
        <v>4360</v>
      </c>
      <c r="C455" s="317">
        <v>4360</v>
      </c>
      <c r="D455" s="318">
        <v>4360</v>
      </c>
      <c r="E455" s="318">
        <v>4360</v>
      </c>
      <c r="F455" s="318">
        <v>4360</v>
      </c>
      <c r="G455" s="318">
        <v>4360</v>
      </c>
      <c r="H455" s="319">
        <v>4360</v>
      </c>
    </row>
    <row r="456" spans="1:12" s="499" customFormat="1" x14ac:dyDescent="0.2">
      <c r="A456" s="303" t="s">
        <v>6</v>
      </c>
      <c r="B456" s="320">
        <v>4336.4285714285716</v>
      </c>
      <c r="C456" s="321">
        <v>4672</v>
      </c>
      <c r="D456" s="321">
        <v>4775</v>
      </c>
      <c r="E456" s="321">
        <v>4312.8571428571431</v>
      </c>
      <c r="F456" s="321">
        <v>4786.875</v>
      </c>
      <c r="G456" s="321">
        <v>5186</v>
      </c>
      <c r="H456" s="261">
        <v>4720</v>
      </c>
    </row>
    <row r="457" spans="1:12" s="499" customFormat="1" x14ac:dyDescent="0.2">
      <c r="A457" s="226" t="s">
        <v>7</v>
      </c>
      <c r="B457" s="322">
        <v>85.714285714285708</v>
      </c>
      <c r="C457" s="323">
        <v>86.666666666666671</v>
      </c>
      <c r="D457" s="324">
        <v>100</v>
      </c>
      <c r="E457" s="324">
        <v>100</v>
      </c>
      <c r="F457" s="324">
        <v>100</v>
      </c>
      <c r="G457" s="324">
        <v>100</v>
      </c>
      <c r="H457" s="325">
        <v>86.746987951807228</v>
      </c>
    </row>
    <row r="458" spans="1:12" s="499" customFormat="1" x14ac:dyDescent="0.2">
      <c r="A458" s="226" t="s">
        <v>8</v>
      </c>
      <c r="B458" s="266">
        <v>6.7629928387223925E-2</v>
      </c>
      <c r="C458" s="267">
        <v>6.1048382971943531E-2</v>
      </c>
      <c r="D458" s="326">
        <v>4.1963277297411263E-2</v>
      </c>
      <c r="E458" s="326">
        <v>5.79955445597592E-2</v>
      </c>
      <c r="F458" s="326">
        <v>2.5379096063861222E-2</v>
      </c>
      <c r="G458" s="326">
        <v>2.59068201849133E-2</v>
      </c>
      <c r="H458" s="327">
        <v>7.5868802205187255E-2</v>
      </c>
    </row>
    <row r="459" spans="1:12" s="499" customFormat="1" x14ac:dyDescent="0.2">
      <c r="A459" s="303" t="s">
        <v>1</v>
      </c>
      <c r="B459" s="270">
        <f t="shared" ref="B459:H459" si="106">B456/B455*100-100</f>
        <v>-0.54062909567495865</v>
      </c>
      <c r="C459" s="271">
        <f t="shared" si="106"/>
        <v>7.1559633027522977</v>
      </c>
      <c r="D459" s="271">
        <f t="shared" si="106"/>
        <v>9.518348623853214</v>
      </c>
      <c r="E459" s="271">
        <f t="shared" si="106"/>
        <v>-1.0812581913499315</v>
      </c>
      <c r="F459" s="271">
        <f t="shared" si="106"/>
        <v>9.7907110091743021</v>
      </c>
      <c r="G459" s="271">
        <f t="shared" si="106"/>
        <v>18.944954128440372</v>
      </c>
      <c r="H459" s="273">
        <f t="shared" si="106"/>
        <v>8.2568807339449535</v>
      </c>
    </row>
    <row r="460" spans="1:12" s="499" customFormat="1" ht="13.5" thickBot="1" x14ac:dyDescent="0.25">
      <c r="A460" s="226" t="s">
        <v>27</v>
      </c>
      <c r="B460" s="275">
        <f>B456-B443</f>
        <v>-395.57142857142844</v>
      </c>
      <c r="C460" s="276">
        <f t="shared" ref="C460:H460" si="107">C456-C443</f>
        <v>16.66666666666697</v>
      </c>
      <c r="D460" s="276">
        <f t="shared" si="107"/>
        <v>203.75</v>
      </c>
      <c r="E460" s="276">
        <f t="shared" si="107"/>
        <v>-202.14285714285688</v>
      </c>
      <c r="F460" s="276">
        <f t="shared" si="107"/>
        <v>126.20833333333303</v>
      </c>
      <c r="G460" s="276">
        <f t="shared" si="107"/>
        <v>420</v>
      </c>
      <c r="H460" s="278">
        <f t="shared" si="107"/>
        <v>59.642857142856883</v>
      </c>
    </row>
    <row r="461" spans="1:12" s="499" customFormat="1" x14ac:dyDescent="0.2">
      <c r="A461" s="308" t="s">
        <v>52</v>
      </c>
      <c r="B461" s="280">
        <v>48</v>
      </c>
      <c r="C461" s="281">
        <v>47</v>
      </c>
      <c r="D461" s="281">
        <v>48</v>
      </c>
      <c r="E461" s="281">
        <v>13</v>
      </c>
      <c r="F461" s="281">
        <v>49</v>
      </c>
      <c r="G461" s="328">
        <v>48</v>
      </c>
      <c r="H461" s="329">
        <f>SUM(B461:G461)</f>
        <v>253</v>
      </c>
      <c r="I461" s="499" t="s">
        <v>56</v>
      </c>
      <c r="J461" s="330">
        <f>H448-H461</f>
        <v>32</v>
      </c>
      <c r="K461" s="331">
        <f>J461/H448</f>
        <v>0.11228070175438597</v>
      </c>
      <c r="L461" s="405" t="s">
        <v>157</v>
      </c>
    </row>
    <row r="462" spans="1:12" s="499" customFormat="1" x14ac:dyDescent="0.2">
      <c r="A462" s="308" t="s">
        <v>28</v>
      </c>
      <c r="B462" s="231">
        <v>134.5</v>
      </c>
      <c r="C462" s="289">
        <v>133</v>
      </c>
      <c r="D462" s="289">
        <v>133</v>
      </c>
      <c r="E462" s="289">
        <v>134.5</v>
      </c>
      <c r="F462" s="289">
        <v>132.5</v>
      </c>
      <c r="G462" s="289">
        <v>131</v>
      </c>
      <c r="H462" s="235"/>
      <c r="I462" s="499" t="s">
        <v>57</v>
      </c>
      <c r="J462" s="499">
        <v>131.88</v>
      </c>
    </row>
    <row r="463" spans="1:12" s="499" customFormat="1" ht="13.5" thickBot="1" x14ac:dyDescent="0.25">
      <c r="A463" s="311" t="s">
        <v>26</v>
      </c>
      <c r="B463" s="229">
        <f>B462-B449</f>
        <v>2</v>
      </c>
      <c r="C463" s="230">
        <f t="shared" ref="C463:G463" si="108">C462-C449</f>
        <v>1</v>
      </c>
      <c r="D463" s="230">
        <f t="shared" si="108"/>
        <v>1</v>
      </c>
      <c r="E463" s="230">
        <f t="shared" si="108"/>
        <v>2</v>
      </c>
      <c r="F463" s="230">
        <f t="shared" si="108"/>
        <v>1</v>
      </c>
      <c r="G463" s="230">
        <f t="shared" si="108"/>
        <v>-0.5</v>
      </c>
      <c r="H463" s="236"/>
      <c r="I463" s="499" t="s">
        <v>26</v>
      </c>
      <c r="J463" s="499">
        <f>J462-J449</f>
        <v>-3.0000000000001137E-2</v>
      </c>
    </row>
    <row r="464" spans="1:12" x14ac:dyDescent="0.2">
      <c r="C464" s="499"/>
      <c r="D464" s="499"/>
      <c r="E464" s="499"/>
      <c r="F464" s="499"/>
      <c r="G464" s="499"/>
    </row>
    <row r="465" spans="1:11" ht="13.5" thickBot="1" x14ac:dyDescent="0.25"/>
    <row r="466" spans="1:11" ht="13.5" thickBot="1" x14ac:dyDescent="0.25">
      <c r="A466" s="295" t="s">
        <v>159</v>
      </c>
      <c r="B466" s="539" t="s">
        <v>53</v>
      </c>
      <c r="C466" s="540"/>
      <c r="D466" s="540"/>
      <c r="E466" s="540"/>
      <c r="F466" s="540"/>
      <c r="G466" s="541"/>
      <c r="H466" s="313" t="s">
        <v>0</v>
      </c>
      <c r="I466" s="500"/>
      <c r="J466" s="500"/>
      <c r="K466" s="500"/>
    </row>
    <row r="467" spans="1:11" x14ac:dyDescent="0.2">
      <c r="A467" s="226" t="s">
        <v>2</v>
      </c>
      <c r="B467" s="315">
        <v>1</v>
      </c>
      <c r="C467" s="238">
        <v>2</v>
      </c>
      <c r="D467" s="238">
        <v>3</v>
      </c>
      <c r="E467" s="238">
        <v>4</v>
      </c>
      <c r="F467" s="238">
        <v>5</v>
      </c>
      <c r="G467" s="238">
        <v>6</v>
      </c>
      <c r="H467" s="237"/>
      <c r="I467" s="500"/>
      <c r="J467" s="500"/>
      <c r="K467" s="500"/>
    </row>
    <row r="468" spans="1:11" x14ac:dyDescent="0.2">
      <c r="A468" s="301" t="s">
        <v>3</v>
      </c>
      <c r="B468" s="316">
        <v>4380</v>
      </c>
      <c r="C468" s="317">
        <v>4380</v>
      </c>
      <c r="D468" s="318">
        <v>4380</v>
      </c>
      <c r="E468" s="318">
        <v>4380</v>
      </c>
      <c r="F468" s="318">
        <v>4380</v>
      </c>
      <c r="G468" s="318">
        <v>4380</v>
      </c>
      <c r="H468" s="319">
        <v>4380</v>
      </c>
      <c r="I468" s="500"/>
      <c r="J468" s="500"/>
      <c r="K468" s="500"/>
    </row>
    <row r="469" spans="1:11" x14ac:dyDescent="0.2">
      <c r="A469" s="303" t="s">
        <v>6</v>
      </c>
      <c r="B469" s="320">
        <v>4380.625</v>
      </c>
      <c r="C469" s="321">
        <v>4864.666666666667</v>
      </c>
      <c r="D469" s="321">
        <v>4943.5714285714284</v>
      </c>
      <c r="E469" s="321">
        <v>4705.7142857142853</v>
      </c>
      <c r="F469" s="321">
        <v>4971.333333333333</v>
      </c>
      <c r="G469" s="321">
        <v>5185.3846153846152</v>
      </c>
      <c r="H469" s="261">
        <v>4839.875</v>
      </c>
      <c r="I469" s="500"/>
      <c r="J469" s="500"/>
      <c r="K469" s="500"/>
    </row>
    <row r="470" spans="1:11" x14ac:dyDescent="0.2">
      <c r="A470" s="226" t="s">
        <v>7</v>
      </c>
      <c r="B470" s="322">
        <v>100</v>
      </c>
      <c r="C470" s="323">
        <v>93.333333333333329</v>
      </c>
      <c r="D470" s="324">
        <v>92.857142857142861</v>
      </c>
      <c r="E470" s="324">
        <v>85.714285714285708</v>
      </c>
      <c r="F470" s="324">
        <v>100</v>
      </c>
      <c r="G470" s="324">
        <v>100</v>
      </c>
      <c r="H470" s="325">
        <v>87.5</v>
      </c>
      <c r="I470" s="500"/>
      <c r="J470" s="500"/>
      <c r="K470" s="500"/>
    </row>
    <row r="471" spans="1:11" x14ac:dyDescent="0.2">
      <c r="A471" s="226" t="s">
        <v>8</v>
      </c>
      <c r="B471" s="266">
        <v>4.0188171664725436E-2</v>
      </c>
      <c r="C471" s="267">
        <v>5.2510039807385715E-2</v>
      </c>
      <c r="D471" s="326">
        <v>4.9864199877282349E-2</v>
      </c>
      <c r="E471" s="326">
        <v>4.9523937011306418E-2</v>
      </c>
      <c r="F471" s="326">
        <v>3.6797796188584489E-2</v>
      </c>
      <c r="G471" s="326">
        <v>3.1394712305470529E-2</v>
      </c>
      <c r="H471" s="327">
        <v>6.9391830270806906E-2</v>
      </c>
      <c r="I471" s="500"/>
      <c r="J471" s="500"/>
      <c r="K471" s="500"/>
    </row>
    <row r="472" spans="1:11" x14ac:dyDescent="0.2">
      <c r="A472" s="303" t="s">
        <v>1</v>
      </c>
      <c r="B472" s="270">
        <f t="shared" ref="B472:H472" si="109">B469/B468*100-100</f>
        <v>1.4269406392685369E-2</v>
      </c>
      <c r="C472" s="271">
        <f t="shared" si="109"/>
        <v>11.06544901065449</v>
      </c>
      <c r="D472" s="271">
        <f t="shared" si="109"/>
        <v>12.86692759295498</v>
      </c>
      <c r="E472" s="271">
        <f t="shared" si="109"/>
        <v>7.4363992172211226</v>
      </c>
      <c r="F472" s="271">
        <f t="shared" si="109"/>
        <v>13.500761035007613</v>
      </c>
      <c r="G472" s="271">
        <f t="shared" si="109"/>
        <v>18.387776606954674</v>
      </c>
      <c r="H472" s="273">
        <f t="shared" si="109"/>
        <v>10.499429223744301</v>
      </c>
      <c r="I472" s="500"/>
      <c r="J472" s="500"/>
      <c r="K472" s="500"/>
    </row>
    <row r="473" spans="1:11" ht="13.5" thickBot="1" x14ac:dyDescent="0.25">
      <c r="A473" s="226" t="s">
        <v>27</v>
      </c>
      <c r="B473" s="275">
        <f>B469-B456</f>
        <v>44.196428571428442</v>
      </c>
      <c r="C473" s="276">
        <f t="shared" ref="C473:H473" si="110">C469-C456</f>
        <v>192.66666666666697</v>
      </c>
      <c r="D473" s="276">
        <f t="shared" si="110"/>
        <v>168.57142857142844</v>
      </c>
      <c r="E473" s="276">
        <f t="shared" si="110"/>
        <v>392.85714285714221</v>
      </c>
      <c r="F473" s="276">
        <f t="shared" si="110"/>
        <v>184.45833333333303</v>
      </c>
      <c r="G473" s="276">
        <f t="shared" si="110"/>
        <v>-0.61538461538475531</v>
      </c>
      <c r="H473" s="278">
        <f t="shared" si="110"/>
        <v>119.875</v>
      </c>
      <c r="I473" s="500"/>
      <c r="J473" s="500"/>
      <c r="K473" s="500"/>
    </row>
    <row r="474" spans="1:11" x14ac:dyDescent="0.2">
      <c r="A474" s="308" t="s">
        <v>52</v>
      </c>
      <c r="B474" s="280">
        <v>47</v>
      </c>
      <c r="C474" s="281">
        <v>47</v>
      </c>
      <c r="D474" s="281">
        <v>48</v>
      </c>
      <c r="E474" s="281">
        <v>13</v>
      </c>
      <c r="F474" s="281">
        <v>49</v>
      </c>
      <c r="G474" s="328">
        <v>48</v>
      </c>
      <c r="H474" s="329">
        <f>SUM(B474:G474)</f>
        <v>252</v>
      </c>
      <c r="I474" s="500" t="s">
        <v>56</v>
      </c>
      <c r="J474" s="330">
        <f>H461-H474</f>
        <v>1</v>
      </c>
      <c r="K474" s="331">
        <f>J474/H461</f>
        <v>3.952569169960474E-3</v>
      </c>
    </row>
    <row r="475" spans="1:11" x14ac:dyDescent="0.2">
      <c r="A475" s="308" t="s">
        <v>28</v>
      </c>
      <c r="B475" s="231">
        <v>134.5</v>
      </c>
      <c r="C475" s="289">
        <v>133</v>
      </c>
      <c r="D475" s="289">
        <v>133</v>
      </c>
      <c r="E475" s="289">
        <v>134.5</v>
      </c>
      <c r="F475" s="289">
        <v>132.5</v>
      </c>
      <c r="G475" s="289">
        <v>131</v>
      </c>
      <c r="H475" s="235"/>
      <c r="I475" s="500" t="s">
        <v>57</v>
      </c>
      <c r="J475" s="500">
        <v>132.81</v>
      </c>
      <c r="K475" s="500"/>
    </row>
    <row r="476" spans="1:11" ht="13.5" thickBot="1" x14ac:dyDescent="0.25">
      <c r="A476" s="311" t="s">
        <v>26</v>
      </c>
      <c r="B476" s="229">
        <f>B475-B462</f>
        <v>0</v>
      </c>
      <c r="C476" s="230">
        <f t="shared" ref="C476:G476" si="111">C475-C462</f>
        <v>0</v>
      </c>
      <c r="D476" s="230">
        <f t="shared" si="111"/>
        <v>0</v>
      </c>
      <c r="E476" s="230">
        <f t="shared" si="111"/>
        <v>0</v>
      </c>
      <c r="F476" s="230">
        <f t="shared" si="111"/>
        <v>0</v>
      </c>
      <c r="G476" s="230">
        <f t="shared" si="111"/>
        <v>0</v>
      </c>
      <c r="H476" s="236"/>
      <c r="I476" s="500" t="s">
        <v>26</v>
      </c>
      <c r="J476" s="500">
        <f>J475-J462</f>
        <v>0.93000000000000682</v>
      </c>
      <c r="K476" s="500"/>
    </row>
    <row r="478" spans="1:11" ht="13.5" thickBot="1" x14ac:dyDescent="0.25"/>
    <row r="479" spans="1:11" s="501" customFormat="1" ht="13.5" thickBot="1" x14ac:dyDescent="0.25">
      <c r="A479" s="295" t="s">
        <v>162</v>
      </c>
      <c r="B479" s="539" t="s">
        <v>53</v>
      </c>
      <c r="C479" s="540"/>
      <c r="D479" s="540"/>
      <c r="E479" s="540"/>
      <c r="F479" s="540"/>
      <c r="G479" s="541"/>
      <c r="H479" s="313" t="s">
        <v>0</v>
      </c>
    </row>
    <row r="480" spans="1:11" s="501" customFormat="1" x14ac:dyDescent="0.2">
      <c r="A480" s="226" t="s">
        <v>2</v>
      </c>
      <c r="B480" s="315">
        <v>1</v>
      </c>
      <c r="C480" s="238">
        <v>2</v>
      </c>
      <c r="D480" s="238">
        <v>3</v>
      </c>
      <c r="E480" s="238">
        <v>4</v>
      </c>
      <c r="F480" s="238">
        <v>5</v>
      </c>
      <c r="G480" s="238">
        <v>6</v>
      </c>
      <c r="H480" s="237"/>
    </row>
    <row r="481" spans="1:11" s="501" customFormat="1" x14ac:dyDescent="0.2">
      <c r="A481" s="301" t="s">
        <v>3</v>
      </c>
      <c r="B481" s="316">
        <v>4400</v>
      </c>
      <c r="C481" s="317">
        <v>4400</v>
      </c>
      <c r="D481" s="318">
        <v>4400</v>
      </c>
      <c r="E481" s="318">
        <v>4400</v>
      </c>
      <c r="F481" s="318">
        <v>4400</v>
      </c>
      <c r="G481" s="318">
        <v>4400</v>
      </c>
      <c r="H481" s="319">
        <v>4400</v>
      </c>
    </row>
    <row r="482" spans="1:11" s="501" customFormat="1" x14ac:dyDescent="0.2">
      <c r="A482" s="303" t="s">
        <v>6</v>
      </c>
      <c r="B482" s="320">
        <v>4529.375</v>
      </c>
      <c r="C482" s="321">
        <v>4882</v>
      </c>
      <c r="D482" s="321">
        <v>4856.666666666667</v>
      </c>
      <c r="E482" s="321">
        <v>4410</v>
      </c>
      <c r="F482" s="321">
        <v>4762.666666666667</v>
      </c>
      <c r="G482" s="321">
        <v>5223.125</v>
      </c>
      <c r="H482" s="261">
        <v>4809.8823529411766</v>
      </c>
    </row>
    <row r="483" spans="1:11" s="501" customFormat="1" x14ac:dyDescent="0.2">
      <c r="A483" s="226" t="s">
        <v>7</v>
      </c>
      <c r="B483" s="322">
        <v>100</v>
      </c>
      <c r="C483" s="323">
        <v>100</v>
      </c>
      <c r="D483" s="324">
        <v>93.333333333333329</v>
      </c>
      <c r="E483" s="324">
        <v>87.5</v>
      </c>
      <c r="F483" s="324">
        <v>100</v>
      </c>
      <c r="G483" s="324">
        <v>100</v>
      </c>
      <c r="H483" s="325">
        <v>83.529411764705884</v>
      </c>
    </row>
    <row r="484" spans="1:11" s="501" customFormat="1" x14ac:dyDescent="0.2">
      <c r="A484" s="226" t="s">
        <v>8</v>
      </c>
      <c r="B484" s="266">
        <v>4.2298933702905384E-2</v>
      </c>
      <c r="C484" s="267">
        <v>5.2783111187912825E-2</v>
      </c>
      <c r="D484" s="326">
        <v>4.1771102415106912E-2</v>
      </c>
      <c r="E484" s="326">
        <v>6.4675558716334069E-2</v>
      </c>
      <c r="F484" s="326">
        <v>4.5257164295515899E-2</v>
      </c>
      <c r="G484" s="326">
        <v>4.4868413513319945E-2</v>
      </c>
      <c r="H484" s="327">
        <v>7.0744964222697743E-2</v>
      </c>
    </row>
    <row r="485" spans="1:11" s="501" customFormat="1" x14ac:dyDescent="0.2">
      <c r="A485" s="303" t="s">
        <v>1</v>
      </c>
      <c r="B485" s="270">
        <f t="shared" ref="B485:H485" si="112">B482/B481*100-100</f>
        <v>2.9403409090909065</v>
      </c>
      <c r="C485" s="271">
        <f t="shared" si="112"/>
        <v>10.954545454545467</v>
      </c>
      <c r="D485" s="271">
        <f t="shared" si="112"/>
        <v>10.378787878787875</v>
      </c>
      <c r="E485" s="271">
        <f t="shared" si="112"/>
        <v>0.22727272727271952</v>
      </c>
      <c r="F485" s="271">
        <f t="shared" si="112"/>
        <v>8.2424242424242493</v>
      </c>
      <c r="G485" s="271">
        <f t="shared" si="112"/>
        <v>18.70738636363636</v>
      </c>
      <c r="H485" s="273">
        <f t="shared" si="112"/>
        <v>9.3155080213903858</v>
      </c>
    </row>
    <row r="486" spans="1:11" s="501" customFormat="1" ht="13.5" thickBot="1" x14ac:dyDescent="0.25">
      <c r="A486" s="226" t="s">
        <v>27</v>
      </c>
      <c r="B486" s="275">
        <f>B482-B469</f>
        <v>148.75</v>
      </c>
      <c r="C486" s="276">
        <f t="shared" ref="C486:H486" si="113">C482-C469</f>
        <v>17.33333333333303</v>
      </c>
      <c r="D486" s="276">
        <f t="shared" si="113"/>
        <v>-86.904761904761472</v>
      </c>
      <c r="E486" s="276">
        <f t="shared" si="113"/>
        <v>-295.71428571428532</v>
      </c>
      <c r="F486" s="276">
        <f t="shared" si="113"/>
        <v>-208.66666666666606</v>
      </c>
      <c r="G486" s="276">
        <f t="shared" si="113"/>
        <v>37.740384615384755</v>
      </c>
      <c r="H486" s="278">
        <f t="shared" si="113"/>
        <v>-29.992647058823422</v>
      </c>
    </row>
    <row r="487" spans="1:11" s="501" customFormat="1" x14ac:dyDescent="0.2">
      <c r="A487" s="308" t="s">
        <v>52</v>
      </c>
      <c r="B487" s="280">
        <v>47</v>
      </c>
      <c r="C487" s="281">
        <v>47</v>
      </c>
      <c r="D487" s="281">
        <v>48</v>
      </c>
      <c r="E487" s="281">
        <v>13</v>
      </c>
      <c r="F487" s="281">
        <v>49</v>
      </c>
      <c r="G487" s="328">
        <v>48</v>
      </c>
      <c r="H487" s="329">
        <f>SUM(B487:G487)</f>
        <v>252</v>
      </c>
      <c r="I487" s="501" t="s">
        <v>56</v>
      </c>
      <c r="J487" s="330">
        <f>H474-H487</f>
        <v>0</v>
      </c>
      <c r="K487" s="331">
        <f>J487/H474</f>
        <v>0</v>
      </c>
    </row>
    <row r="488" spans="1:11" s="501" customFormat="1" x14ac:dyDescent="0.2">
      <c r="A488" s="308" t="s">
        <v>28</v>
      </c>
      <c r="B488" s="231">
        <v>134.5</v>
      </c>
      <c r="C488" s="289">
        <v>133</v>
      </c>
      <c r="D488" s="289">
        <v>133</v>
      </c>
      <c r="E488" s="289">
        <v>134.5</v>
      </c>
      <c r="F488" s="289">
        <v>132.5</v>
      </c>
      <c r="G488" s="289">
        <v>131</v>
      </c>
      <c r="H488" s="235"/>
      <c r="I488" s="501" t="s">
        <v>57</v>
      </c>
      <c r="J488" s="501">
        <v>132.82</v>
      </c>
    </row>
    <row r="489" spans="1:11" s="501" customFormat="1" ht="13.5" thickBot="1" x14ac:dyDescent="0.25">
      <c r="A489" s="311" t="s">
        <v>26</v>
      </c>
      <c r="B489" s="229">
        <f>B488-B475</f>
        <v>0</v>
      </c>
      <c r="C489" s="230">
        <f t="shared" ref="C489:G489" si="114">C488-C475</f>
        <v>0</v>
      </c>
      <c r="D489" s="230">
        <f t="shared" si="114"/>
        <v>0</v>
      </c>
      <c r="E489" s="230">
        <f t="shared" si="114"/>
        <v>0</v>
      </c>
      <c r="F489" s="230">
        <f t="shared" si="114"/>
        <v>0</v>
      </c>
      <c r="G489" s="230">
        <f t="shared" si="114"/>
        <v>0</v>
      </c>
      <c r="H489" s="236"/>
      <c r="I489" s="501" t="s">
        <v>26</v>
      </c>
      <c r="J489" s="501">
        <f>J488-J475</f>
        <v>9.9999999999909051E-3</v>
      </c>
    </row>
    <row r="491" spans="1:11" ht="13.5" thickBot="1" x14ac:dyDescent="0.25"/>
    <row r="492" spans="1:11" s="502" customFormat="1" ht="13.5" thickBot="1" x14ac:dyDescent="0.25">
      <c r="A492" s="295" t="s">
        <v>163</v>
      </c>
      <c r="B492" s="539" t="s">
        <v>53</v>
      </c>
      <c r="C492" s="540"/>
      <c r="D492" s="540"/>
      <c r="E492" s="540"/>
      <c r="F492" s="540"/>
      <c r="G492" s="541"/>
      <c r="H492" s="313" t="s">
        <v>0</v>
      </c>
    </row>
    <row r="493" spans="1:11" s="502" customFormat="1" x14ac:dyDescent="0.2">
      <c r="A493" s="226" t="s">
        <v>2</v>
      </c>
      <c r="B493" s="315">
        <v>1</v>
      </c>
      <c r="C493" s="238">
        <v>2</v>
      </c>
      <c r="D493" s="238">
        <v>3</v>
      </c>
      <c r="E493" s="238">
        <v>4</v>
      </c>
      <c r="F493" s="238">
        <v>5</v>
      </c>
      <c r="G493" s="238">
        <v>6</v>
      </c>
      <c r="H493" s="237"/>
    </row>
    <row r="494" spans="1:11" s="502" customFormat="1" x14ac:dyDescent="0.2">
      <c r="A494" s="301" t="s">
        <v>3</v>
      </c>
      <c r="B494" s="316">
        <v>4420</v>
      </c>
      <c r="C494" s="317">
        <v>4420</v>
      </c>
      <c r="D494" s="318">
        <v>4420</v>
      </c>
      <c r="E494" s="318">
        <v>4420</v>
      </c>
      <c r="F494" s="318">
        <v>4420</v>
      </c>
      <c r="G494" s="318">
        <v>4420</v>
      </c>
      <c r="H494" s="319">
        <v>4420</v>
      </c>
    </row>
    <row r="495" spans="1:11" s="502" customFormat="1" x14ac:dyDescent="0.2">
      <c r="A495" s="303" t="s">
        <v>6</v>
      </c>
      <c r="B495" s="320">
        <v>4465.2941176470586</v>
      </c>
      <c r="C495" s="321">
        <v>4825.333333333333</v>
      </c>
      <c r="D495" s="321">
        <v>4742.1428571428569</v>
      </c>
      <c r="E495" s="321">
        <v>4798.5714285714284</v>
      </c>
      <c r="F495" s="321">
        <v>4704.666666666667</v>
      </c>
      <c r="G495" s="321">
        <v>5084.666666666667</v>
      </c>
      <c r="H495" s="261">
        <v>4760.3614457831327</v>
      </c>
    </row>
    <row r="496" spans="1:11" s="502" customFormat="1" x14ac:dyDescent="0.2">
      <c r="A496" s="226" t="s">
        <v>7</v>
      </c>
      <c r="B496" s="322">
        <v>88.235294117647058</v>
      </c>
      <c r="C496" s="323">
        <v>80</v>
      </c>
      <c r="D496" s="324">
        <v>78.571428571428569</v>
      </c>
      <c r="E496" s="324">
        <v>85.714285714285708</v>
      </c>
      <c r="F496" s="324">
        <v>73.333333333333329</v>
      </c>
      <c r="G496" s="324">
        <v>93.333333333333329</v>
      </c>
      <c r="H496" s="325">
        <v>74.698795180722897</v>
      </c>
    </row>
    <row r="497" spans="1:11" s="502" customFormat="1" x14ac:dyDescent="0.2">
      <c r="A497" s="226" t="s">
        <v>8</v>
      </c>
      <c r="B497" s="266">
        <v>5.9177298199898372E-2</v>
      </c>
      <c r="C497" s="267">
        <v>7.1473586086845037E-2</v>
      </c>
      <c r="D497" s="326">
        <v>6.2597186837440214E-2</v>
      </c>
      <c r="E497" s="326">
        <v>7.6621413240346797E-2</v>
      </c>
      <c r="F497" s="326">
        <v>8.7024270842877269E-2</v>
      </c>
      <c r="G497" s="326">
        <v>6.2083980505147893E-2</v>
      </c>
      <c r="H497" s="327">
        <v>8.100762889032273E-2</v>
      </c>
    </row>
    <row r="498" spans="1:11" s="502" customFormat="1" x14ac:dyDescent="0.2">
      <c r="A498" s="303" t="s">
        <v>1</v>
      </c>
      <c r="B498" s="270">
        <f t="shared" ref="B498:H498" si="115">B495/B494*100-100</f>
        <v>1.0247537929198813</v>
      </c>
      <c r="C498" s="271">
        <f t="shared" si="115"/>
        <v>9.1704374057315192</v>
      </c>
      <c r="D498" s="271">
        <f t="shared" si="115"/>
        <v>7.2882999353587508</v>
      </c>
      <c r="E498" s="271">
        <f t="shared" si="115"/>
        <v>8.5649644473173794</v>
      </c>
      <c r="F498" s="271">
        <f t="shared" si="115"/>
        <v>6.4404223227752624</v>
      </c>
      <c r="G498" s="271">
        <f t="shared" si="115"/>
        <v>15.037707390648578</v>
      </c>
      <c r="H498" s="273">
        <f t="shared" si="115"/>
        <v>7.7004851987134089</v>
      </c>
    </row>
    <row r="499" spans="1:11" s="502" customFormat="1" ht="13.5" thickBot="1" x14ac:dyDescent="0.25">
      <c r="A499" s="226" t="s">
        <v>27</v>
      </c>
      <c r="B499" s="275">
        <f>B495-B482</f>
        <v>-64.080882352941444</v>
      </c>
      <c r="C499" s="276">
        <f t="shared" ref="C499:H499" si="116">C495-C482</f>
        <v>-56.66666666666697</v>
      </c>
      <c r="D499" s="276">
        <f t="shared" si="116"/>
        <v>-114.52380952381009</v>
      </c>
      <c r="E499" s="276">
        <f t="shared" si="116"/>
        <v>388.57142857142844</v>
      </c>
      <c r="F499" s="276">
        <f t="shared" si="116"/>
        <v>-58</v>
      </c>
      <c r="G499" s="276">
        <f t="shared" si="116"/>
        <v>-138.45833333333303</v>
      </c>
      <c r="H499" s="278">
        <f t="shared" si="116"/>
        <v>-49.520907158043883</v>
      </c>
    </row>
    <row r="500" spans="1:11" s="502" customFormat="1" x14ac:dyDescent="0.2">
      <c r="A500" s="308" t="s">
        <v>52</v>
      </c>
      <c r="B500" s="280">
        <v>47</v>
      </c>
      <c r="C500" s="281">
        <v>47</v>
      </c>
      <c r="D500" s="281">
        <v>48</v>
      </c>
      <c r="E500" s="281">
        <v>13</v>
      </c>
      <c r="F500" s="281">
        <v>49</v>
      </c>
      <c r="G500" s="328">
        <v>48</v>
      </c>
      <c r="H500" s="329">
        <f>SUM(B500:G500)</f>
        <v>252</v>
      </c>
      <c r="I500" s="502" t="s">
        <v>56</v>
      </c>
      <c r="J500" s="330">
        <f>H487-H500</f>
        <v>0</v>
      </c>
      <c r="K500" s="331">
        <f>J500/H487</f>
        <v>0</v>
      </c>
    </row>
    <row r="501" spans="1:11" s="502" customFormat="1" x14ac:dyDescent="0.2">
      <c r="A501" s="308" t="s">
        <v>28</v>
      </c>
      <c r="B501" s="231">
        <v>135.5</v>
      </c>
      <c r="C501" s="289">
        <v>133.5</v>
      </c>
      <c r="D501" s="289">
        <v>134</v>
      </c>
      <c r="E501" s="289">
        <v>135</v>
      </c>
      <c r="F501" s="289">
        <v>133.5</v>
      </c>
      <c r="G501" s="289">
        <v>131.5</v>
      </c>
      <c r="H501" s="235"/>
      <c r="I501" s="502" t="s">
        <v>57</v>
      </c>
      <c r="J501" s="502">
        <v>132.82</v>
      </c>
    </row>
    <row r="502" spans="1:11" s="502" customFormat="1" ht="13.5" thickBot="1" x14ac:dyDescent="0.25">
      <c r="A502" s="311" t="s">
        <v>26</v>
      </c>
      <c r="B502" s="229">
        <f>B501-B488</f>
        <v>1</v>
      </c>
      <c r="C502" s="230">
        <f t="shared" ref="C502:G502" si="117">C501-C488</f>
        <v>0.5</v>
      </c>
      <c r="D502" s="230">
        <f t="shared" si="117"/>
        <v>1</v>
      </c>
      <c r="E502" s="230">
        <f t="shared" si="117"/>
        <v>0.5</v>
      </c>
      <c r="F502" s="230">
        <f t="shared" si="117"/>
        <v>1</v>
      </c>
      <c r="G502" s="230">
        <f t="shared" si="117"/>
        <v>0.5</v>
      </c>
      <c r="H502" s="236"/>
      <c r="I502" s="502" t="s">
        <v>26</v>
      </c>
      <c r="J502" s="502">
        <f>J501-J488</f>
        <v>0</v>
      </c>
    </row>
    <row r="503" spans="1:11" x14ac:dyDescent="0.2">
      <c r="C503" s="503"/>
      <c r="D503" s="503"/>
      <c r="E503" s="503"/>
      <c r="F503" s="503"/>
      <c r="G503" s="503"/>
    </row>
    <row r="504" spans="1:11" ht="13.5" thickBot="1" x14ac:dyDescent="0.25"/>
    <row r="505" spans="1:11" s="504" customFormat="1" ht="13.5" thickBot="1" x14ac:dyDescent="0.25">
      <c r="A505" s="295" t="s">
        <v>164</v>
      </c>
      <c r="B505" s="539" t="s">
        <v>53</v>
      </c>
      <c r="C505" s="540"/>
      <c r="D505" s="540"/>
      <c r="E505" s="540"/>
      <c r="F505" s="540"/>
      <c r="G505" s="541"/>
      <c r="H505" s="313" t="s">
        <v>0</v>
      </c>
    </row>
    <row r="506" spans="1:11" s="504" customFormat="1" x14ac:dyDescent="0.2">
      <c r="A506" s="226" t="s">
        <v>2</v>
      </c>
      <c r="B506" s="315">
        <v>1</v>
      </c>
      <c r="C506" s="238">
        <v>2</v>
      </c>
      <c r="D506" s="238">
        <v>3</v>
      </c>
      <c r="E506" s="238">
        <v>4</v>
      </c>
      <c r="F506" s="238">
        <v>5</v>
      </c>
      <c r="G506" s="238">
        <v>6</v>
      </c>
      <c r="H506" s="237"/>
    </row>
    <row r="507" spans="1:11" s="504" customFormat="1" x14ac:dyDescent="0.2">
      <c r="A507" s="301" t="s">
        <v>3</v>
      </c>
      <c r="B507" s="316">
        <v>4440</v>
      </c>
      <c r="C507" s="317">
        <v>4440</v>
      </c>
      <c r="D507" s="318">
        <v>4440</v>
      </c>
      <c r="E507" s="318">
        <v>4440</v>
      </c>
      <c r="F507" s="318">
        <v>4440</v>
      </c>
      <c r="G507" s="318">
        <v>4440</v>
      </c>
      <c r="H507" s="319">
        <v>4440</v>
      </c>
    </row>
    <row r="508" spans="1:11" s="504" customFormat="1" x14ac:dyDescent="0.2">
      <c r="A508" s="303" t="s">
        <v>6</v>
      </c>
      <c r="B508" s="320">
        <v>4710.625</v>
      </c>
      <c r="C508" s="321">
        <v>4860.666666666667</v>
      </c>
      <c r="D508" s="321">
        <v>4836.25</v>
      </c>
      <c r="E508" s="321">
        <v>4647.1428571428569</v>
      </c>
      <c r="F508" s="321">
        <v>4815.8823529411766</v>
      </c>
      <c r="G508" s="321">
        <v>5035.8823529411766</v>
      </c>
      <c r="H508" s="261">
        <v>4837.159090909091</v>
      </c>
    </row>
    <row r="509" spans="1:11" s="504" customFormat="1" x14ac:dyDescent="0.2">
      <c r="A509" s="226" t="s">
        <v>7</v>
      </c>
      <c r="B509" s="322">
        <v>93.75</v>
      </c>
      <c r="C509" s="323">
        <v>93.333333333333329</v>
      </c>
      <c r="D509" s="324">
        <v>81.25</v>
      </c>
      <c r="E509" s="324">
        <v>85.714285714285708</v>
      </c>
      <c r="F509" s="324">
        <v>82.352941176470594</v>
      </c>
      <c r="G509" s="324">
        <v>82.352941176470594</v>
      </c>
      <c r="H509" s="325">
        <v>84.090909090909093</v>
      </c>
    </row>
    <row r="510" spans="1:11" s="504" customFormat="1" x14ac:dyDescent="0.2">
      <c r="A510" s="226" t="s">
        <v>8</v>
      </c>
      <c r="B510" s="266">
        <v>5.2540631202298592E-2</v>
      </c>
      <c r="C510" s="267">
        <v>7.5742073382111016E-2</v>
      </c>
      <c r="D510" s="326">
        <v>6.4605323461206302E-2</v>
      </c>
      <c r="E510" s="326">
        <v>7.4264458690035076E-2</v>
      </c>
      <c r="F510" s="326">
        <v>7.5545981120420325E-2</v>
      </c>
      <c r="G510" s="326">
        <v>6.5005741240916307E-2</v>
      </c>
      <c r="H510" s="327">
        <v>7.2010657042368559E-2</v>
      </c>
    </row>
    <row r="511" spans="1:11" s="504" customFormat="1" x14ac:dyDescent="0.2">
      <c r="A511" s="303" t="s">
        <v>1</v>
      </c>
      <c r="B511" s="270">
        <f t="shared" ref="B511:H511" si="118">B508/B507*100-100</f>
        <v>6.0951576576576656</v>
      </c>
      <c r="C511" s="271">
        <f t="shared" si="118"/>
        <v>9.4744744744744764</v>
      </c>
      <c r="D511" s="271">
        <f t="shared" si="118"/>
        <v>8.9245495495495533</v>
      </c>
      <c r="E511" s="271">
        <f t="shared" si="118"/>
        <v>4.6653796653796604</v>
      </c>
      <c r="F511" s="271">
        <f t="shared" si="118"/>
        <v>8.4658187599364112</v>
      </c>
      <c r="G511" s="271">
        <f t="shared" si="118"/>
        <v>13.420773714891368</v>
      </c>
      <c r="H511" s="273">
        <f t="shared" si="118"/>
        <v>8.9450245700245716</v>
      </c>
    </row>
    <row r="512" spans="1:11" s="504" customFormat="1" ht="13.5" thickBot="1" x14ac:dyDescent="0.25">
      <c r="A512" s="226" t="s">
        <v>27</v>
      </c>
      <c r="B512" s="275">
        <f>B508-B495</f>
        <v>245.33088235294144</v>
      </c>
      <c r="C512" s="276">
        <f t="shared" ref="C512:H512" si="119">C508-C495</f>
        <v>35.33333333333394</v>
      </c>
      <c r="D512" s="276">
        <f t="shared" si="119"/>
        <v>94.107142857143117</v>
      </c>
      <c r="E512" s="276">
        <f t="shared" si="119"/>
        <v>-151.42857142857156</v>
      </c>
      <c r="F512" s="276">
        <f t="shared" si="119"/>
        <v>111.21568627450961</v>
      </c>
      <c r="G512" s="276">
        <f t="shared" si="119"/>
        <v>-48.784313725490392</v>
      </c>
      <c r="H512" s="278">
        <f t="shared" si="119"/>
        <v>76.797645125958297</v>
      </c>
    </row>
    <row r="513" spans="1:12" s="504" customFormat="1" x14ac:dyDescent="0.2">
      <c r="A513" s="308" t="s">
        <v>52</v>
      </c>
      <c r="B513" s="280">
        <v>47</v>
      </c>
      <c r="C513" s="281">
        <v>47</v>
      </c>
      <c r="D513" s="281">
        <v>48</v>
      </c>
      <c r="E513" s="281">
        <v>13</v>
      </c>
      <c r="F513" s="281">
        <v>49</v>
      </c>
      <c r="G513" s="328">
        <v>48</v>
      </c>
      <c r="H513" s="329">
        <f>SUM(B513:G513)</f>
        <v>252</v>
      </c>
      <c r="I513" s="504" t="s">
        <v>56</v>
      </c>
      <c r="J513" s="330">
        <f>H500-H513</f>
        <v>0</v>
      </c>
      <c r="K513" s="331">
        <f>J513/H500</f>
        <v>0</v>
      </c>
    </row>
    <row r="514" spans="1:12" s="504" customFormat="1" x14ac:dyDescent="0.2">
      <c r="A514" s="308" t="s">
        <v>28</v>
      </c>
      <c r="B514" s="507">
        <v>135.5</v>
      </c>
      <c r="C514" s="289">
        <v>133.5</v>
      </c>
      <c r="D514" s="289">
        <v>134</v>
      </c>
      <c r="E514" s="289">
        <v>135</v>
      </c>
      <c r="F514" s="289">
        <v>133.5</v>
      </c>
      <c r="G514" s="289">
        <v>131.5</v>
      </c>
      <c r="H514" s="235"/>
      <c r="I514" s="504" t="s">
        <v>57</v>
      </c>
      <c r="J514" s="504">
        <v>133.28</v>
      </c>
    </row>
    <row r="515" spans="1:12" s="504" customFormat="1" ht="13.5" thickBot="1" x14ac:dyDescent="0.25">
      <c r="A515" s="311" t="s">
        <v>26</v>
      </c>
      <c r="B515" s="229">
        <f>B514-B501</f>
        <v>0</v>
      </c>
      <c r="C515" s="230">
        <f t="shared" ref="C515:G515" si="120">C514-C501</f>
        <v>0</v>
      </c>
      <c r="D515" s="230">
        <f t="shared" si="120"/>
        <v>0</v>
      </c>
      <c r="E515" s="230">
        <f t="shared" si="120"/>
        <v>0</v>
      </c>
      <c r="F515" s="230">
        <f t="shared" si="120"/>
        <v>0</v>
      </c>
      <c r="G515" s="230">
        <f t="shared" si="120"/>
        <v>0</v>
      </c>
      <c r="H515" s="236"/>
      <c r="I515" s="504" t="s">
        <v>26</v>
      </c>
      <c r="J515" s="504">
        <f>J514-J501</f>
        <v>0.46000000000000796</v>
      </c>
    </row>
    <row r="517" spans="1:12" ht="13.5" thickBot="1" x14ac:dyDescent="0.25"/>
    <row r="518" spans="1:12" s="505" customFormat="1" ht="12" customHeight="1" thickBot="1" x14ac:dyDescent="0.25">
      <c r="A518" s="295" t="s">
        <v>165</v>
      </c>
      <c r="B518" s="539" t="s">
        <v>53</v>
      </c>
      <c r="C518" s="540"/>
      <c r="D518" s="540"/>
      <c r="E518" s="540"/>
      <c r="F518" s="540"/>
      <c r="G518" s="541"/>
      <c r="H518" s="313" t="s">
        <v>0</v>
      </c>
    </row>
    <row r="519" spans="1:12" s="505" customFormat="1" ht="12" customHeight="1" x14ac:dyDescent="0.2">
      <c r="A519" s="226" t="s">
        <v>2</v>
      </c>
      <c r="B519" s="315">
        <v>1</v>
      </c>
      <c r="C519" s="238">
        <v>2</v>
      </c>
      <c r="D519" s="238">
        <v>3</v>
      </c>
      <c r="E519" s="238">
        <v>4</v>
      </c>
      <c r="F519" s="238">
        <v>5</v>
      </c>
      <c r="G519" s="238">
        <v>6</v>
      </c>
      <c r="H519" s="237"/>
    </row>
    <row r="520" spans="1:12" s="505" customFormat="1" ht="12" customHeight="1" x14ac:dyDescent="0.2">
      <c r="A520" s="301" t="s">
        <v>3</v>
      </c>
      <c r="B520" s="316">
        <v>4460</v>
      </c>
      <c r="C520" s="317">
        <v>4460</v>
      </c>
      <c r="D520" s="318">
        <v>4460</v>
      </c>
      <c r="E520" s="318">
        <v>4460</v>
      </c>
      <c r="F520" s="318">
        <v>4460</v>
      </c>
      <c r="G520" s="318">
        <v>4460</v>
      </c>
      <c r="H520" s="319">
        <v>4460</v>
      </c>
    </row>
    <row r="521" spans="1:12" s="505" customFormat="1" ht="12" customHeight="1" x14ac:dyDescent="0.2">
      <c r="A521" s="303" t="s">
        <v>6</v>
      </c>
      <c r="B521" s="320">
        <v>4412.3529411764703</v>
      </c>
      <c r="C521" s="321">
        <v>4786.4285714285716</v>
      </c>
      <c r="D521" s="321">
        <v>5122.5</v>
      </c>
      <c r="E521" s="321">
        <v>4711.4285714285716</v>
      </c>
      <c r="F521" s="321">
        <v>4832</v>
      </c>
      <c r="G521" s="321">
        <v>5018</v>
      </c>
      <c r="H521" s="261">
        <v>4817.9761904761908</v>
      </c>
    </row>
    <row r="522" spans="1:12" s="505" customFormat="1" ht="12" customHeight="1" x14ac:dyDescent="0.2">
      <c r="A522" s="226" t="s">
        <v>7</v>
      </c>
      <c r="B522" s="322">
        <v>100</v>
      </c>
      <c r="C522" s="323">
        <v>85.714285714285708</v>
      </c>
      <c r="D522" s="324">
        <v>62.5</v>
      </c>
      <c r="E522" s="324">
        <v>85.714285714285708</v>
      </c>
      <c r="F522" s="324">
        <v>100</v>
      </c>
      <c r="G522" s="324">
        <v>80</v>
      </c>
      <c r="H522" s="325">
        <v>71.428571428571431</v>
      </c>
    </row>
    <row r="523" spans="1:12" s="505" customFormat="1" ht="12" customHeight="1" x14ac:dyDescent="0.2">
      <c r="A523" s="226" t="s">
        <v>8</v>
      </c>
      <c r="B523" s="266">
        <v>5.9519984621986009E-2</v>
      </c>
      <c r="C523" s="267">
        <v>8.532555749247793E-2</v>
      </c>
      <c r="D523" s="326">
        <v>8.4171492543512791E-2</v>
      </c>
      <c r="E523" s="326">
        <v>6.0219871402441241E-2</v>
      </c>
      <c r="F523" s="326">
        <v>5.2926210832710187E-2</v>
      </c>
      <c r="G523" s="326">
        <v>6.5151284625017389E-2</v>
      </c>
      <c r="H523" s="327">
        <v>8.6552285532217665E-2</v>
      </c>
    </row>
    <row r="524" spans="1:12" s="505" customFormat="1" ht="12" customHeight="1" x14ac:dyDescent="0.2">
      <c r="A524" s="303" t="s">
        <v>1</v>
      </c>
      <c r="B524" s="270">
        <f t="shared" ref="B524:H524" si="121">B521/B520*100-100</f>
        <v>-1.06831970456345</v>
      </c>
      <c r="C524" s="271">
        <f t="shared" si="121"/>
        <v>7.3190262652146174</v>
      </c>
      <c r="D524" s="271">
        <f t="shared" si="121"/>
        <v>14.854260089686093</v>
      </c>
      <c r="E524" s="271">
        <f t="shared" si="121"/>
        <v>5.6374119154388325</v>
      </c>
      <c r="F524" s="271">
        <f t="shared" si="121"/>
        <v>8.3408071748878996</v>
      </c>
      <c r="G524" s="271">
        <f t="shared" si="121"/>
        <v>12.511210762331842</v>
      </c>
      <c r="H524" s="273">
        <f t="shared" si="121"/>
        <v>8.0263719837710994</v>
      </c>
    </row>
    <row r="525" spans="1:12" s="505" customFormat="1" ht="12" customHeight="1" thickBot="1" x14ac:dyDescent="0.25">
      <c r="A525" s="226" t="s">
        <v>27</v>
      </c>
      <c r="B525" s="275">
        <f>B521-B508</f>
        <v>-298.27205882352973</v>
      </c>
      <c r="C525" s="276">
        <f t="shared" ref="C525:H525" si="122">C521-C508</f>
        <v>-74.238095238095411</v>
      </c>
      <c r="D525" s="276">
        <f t="shared" si="122"/>
        <v>286.25</v>
      </c>
      <c r="E525" s="276">
        <f t="shared" si="122"/>
        <v>64.285714285714675</v>
      </c>
      <c r="F525" s="276">
        <f t="shared" si="122"/>
        <v>16.117647058823422</v>
      </c>
      <c r="G525" s="276">
        <f t="shared" si="122"/>
        <v>-17.882352941176578</v>
      </c>
      <c r="H525" s="278">
        <f t="shared" si="122"/>
        <v>-19.182900432900169</v>
      </c>
    </row>
    <row r="526" spans="1:12" s="505" customFormat="1" ht="12" customHeight="1" x14ac:dyDescent="0.2">
      <c r="A526" s="308" t="s">
        <v>52</v>
      </c>
      <c r="B526" s="280">
        <v>46</v>
      </c>
      <c r="C526" s="281">
        <v>47</v>
      </c>
      <c r="D526" s="281">
        <v>48</v>
      </c>
      <c r="E526" s="281">
        <v>12</v>
      </c>
      <c r="F526" s="281">
        <v>48</v>
      </c>
      <c r="G526" s="328">
        <v>48</v>
      </c>
      <c r="H526" s="329">
        <f>SUM(B526:G526)</f>
        <v>249</v>
      </c>
      <c r="I526" s="505" t="s">
        <v>56</v>
      </c>
      <c r="J526" s="330">
        <f>H513-H526</f>
        <v>3</v>
      </c>
      <c r="K526" s="331">
        <f>J526/H513</f>
        <v>1.1904761904761904E-2</v>
      </c>
      <c r="L526" s="405" t="s">
        <v>166</v>
      </c>
    </row>
    <row r="527" spans="1:12" s="505" customFormat="1" ht="12" customHeight="1" x14ac:dyDescent="0.2">
      <c r="A527" s="308" t="s">
        <v>28</v>
      </c>
      <c r="B527" s="231">
        <v>160</v>
      </c>
      <c r="C527" s="289">
        <v>133.5</v>
      </c>
      <c r="D527" s="289">
        <v>134</v>
      </c>
      <c r="E527" s="289">
        <v>135</v>
      </c>
      <c r="F527" s="289">
        <v>133.5</v>
      </c>
      <c r="G527" s="289">
        <v>131.5</v>
      </c>
      <c r="H527" s="235"/>
      <c r="I527" s="505" t="s">
        <v>57</v>
      </c>
      <c r="J527" s="505">
        <v>133.66999999999999</v>
      </c>
    </row>
    <row r="528" spans="1:12" s="505" customFormat="1" ht="12" customHeight="1" thickBot="1" x14ac:dyDescent="0.25">
      <c r="A528" s="311" t="s">
        <v>26</v>
      </c>
      <c r="B528" s="229">
        <f>B527-B514</f>
        <v>24.5</v>
      </c>
      <c r="C528" s="230">
        <f t="shared" ref="C528:G528" si="123">C527-C514</f>
        <v>0</v>
      </c>
      <c r="D528" s="230">
        <f t="shared" si="123"/>
        <v>0</v>
      </c>
      <c r="E528" s="230">
        <f t="shared" si="123"/>
        <v>0</v>
      </c>
      <c r="F528" s="230">
        <f t="shared" si="123"/>
        <v>0</v>
      </c>
      <c r="G528" s="230">
        <f t="shared" si="123"/>
        <v>0</v>
      </c>
      <c r="H528" s="236"/>
      <c r="I528" s="505" t="s">
        <v>26</v>
      </c>
      <c r="J528" s="505">
        <f>J527-J514</f>
        <v>0.38999999999998636</v>
      </c>
    </row>
    <row r="530" spans="1:11" ht="13.5" thickBot="1" x14ac:dyDescent="0.25"/>
    <row r="531" spans="1:11" ht="13.5" thickBot="1" x14ac:dyDescent="0.25">
      <c r="A531" s="295" t="s">
        <v>167</v>
      </c>
      <c r="B531" s="539" t="s">
        <v>53</v>
      </c>
      <c r="C531" s="540"/>
      <c r="D531" s="540"/>
      <c r="E531" s="540"/>
      <c r="F531" s="540"/>
      <c r="G531" s="541"/>
      <c r="H531" s="313" t="s">
        <v>0</v>
      </c>
      <c r="I531" s="506"/>
      <c r="J531" s="506"/>
      <c r="K531" s="506"/>
    </row>
    <row r="532" spans="1:11" x14ac:dyDescent="0.2">
      <c r="A532" s="226" t="s">
        <v>2</v>
      </c>
      <c r="B532" s="315">
        <v>1</v>
      </c>
      <c r="C532" s="238">
        <v>2</v>
      </c>
      <c r="D532" s="238">
        <v>3</v>
      </c>
      <c r="E532" s="238">
        <v>4</v>
      </c>
      <c r="F532" s="238">
        <v>5</v>
      </c>
      <c r="G532" s="238">
        <v>6</v>
      </c>
      <c r="H532" s="237"/>
      <c r="I532" s="506"/>
      <c r="J532" s="506"/>
      <c r="K532" s="506"/>
    </row>
    <row r="533" spans="1:11" x14ac:dyDescent="0.2">
      <c r="A533" s="301" t="s">
        <v>3</v>
      </c>
      <c r="B533" s="316">
        <v>4480</v>
      </c>
      <c r="C533" s="317">
        <v>4480</v>
      </c>
      <c r="D533" s="318">
        <v>4480</v>
      </c>
      <c r="E533" s="318">
        <v>4480</v>
      </c>
      <c r="F533" s="318">
        <v>4480</v>
      </c>
      <c r="G533" s="318">
        <v>4480</v>
      </c>
      <c r="H533" s="319">
        <v>4480</v>
      </c>
      <c r="I533" s="506"/>
      <c r="J533" s="506"/>
      <c r="K533" s="506"/>
    </row>
    <row r="534" spans="1:11" x14ac:dyDescent="0.2">
      <c r="A534" s="303" t="s">
        <v>6</v>
      </c>
      <c r="B534" s="320">
        <v>4657.333333333333</v>
      </c>
      <c r="C534" s="321">
        <v>4877.6923076923076</v>
      </c>
      <c r="D534" s="321">
        <v>4941.875</v>
      </c>
      <c r="E534" s="321">
        <v>4782.5</v>
      </c>
      <c r="F534" s="321">
        <v>4855</v>
      </c>
      <c r="G534" s="321">
        <v>5141.333333333333</v>
      </c>
      <c r="H534" s="261">
        <v>4885.0617283950614</v>
      </c>
      <c r="I534" s="506"/>
      <c r="J534" s="506"/>
      <c r="K534" s="506"/>
    </row>
    <row r="535" spans="1:11" x14ac:dyDescent="0.2">
      <c r="A535" s="226" t="s">
        <v>7</v>
      </c>
      <c r="B535" s="322">
        <v>93.333333333333329</v>
      </c>
      <c r="C535" s="323">
        <v>100</v>
      </c>
      <c r="D535" s="324">
        <v>68.75</v>
      </c>
      <c r="E535" s="324">
        <v>100</v>
      </c>
      <c r="F535" s="324">
        <v>85.714285714285708</v>
      </c>
      <c r="G535" s="324">
        <v>100</v>
      </c>
      <c r="H535" s="325">
        <v>82.716049382716051</v>
      </c>
      <c r="I535" s="506"/>
      <c r="J535" s="506"/>
      <c r="K535" s="506"/>
    </row>
    <row r="536" spans="1:11" x14ac:dyDescent="0.2">
      <c r="A536" s="226" t="s">
        <v>8</v>
      </c>
      <c r="B536" s="266">
        <v>5.9763710468645398E-2</v>
      </c>
      <c r="C536" s="267">
        <v>5.9912929123450032E-2</v>
      </c>
      <c r="D536" s="326">
        <v>8.0532734260888847E-2</v>
      </c>
      <c r="E536" s="326">
        <v>6.1804924810410437E-2</v>
      </c>
      <c r="F536" s="326">
        <v>5.7243989080757861E-2</v>
      </c>
      <c r="G536" s="326">
        <v>4.895823240271123E-2</v>
      </c>
      <c r="H536" s="327">
        <v>6.9918180620320236E-2</v>
      </c>
      <c r="I536" s="506"/>
      <c r="J536" s="506"/>
      <c r="K536" s="506"/>
    </row>
    <row r="537" spans="1:11" x14ac:dyDescent="0.2">
      <c r="A537" s="303" t="s">
        <v>1</v>
      </c>
      <c r="B537" s="270">
        <f t="shared" ref="B537:H537" si="124">B534/B533*100-100</f>
        <v>3.9583333333333286</v>
      </c>
      <c r="C537" s="271">
        <f t="shared" si="124"/>
        <v>8.8770604395604522</v>
      </c>
      <c r="D537" s="271">
        <f t="shared" si="124"/>
        <v>10.309709821428584</v>
      </c>
      <c r="E537" s="271">
        <f t="shared" si="124"/>
        <v>6.7522321428571388</v>
      </c>
      <c r="F537" s="271">
        <f t="shared" si="124"/>
        <v>8.3705357142857224</v>
      </c>
      <c r="G537" s="271">
        <f t="shared" si="124"/>
        <v>14.761904761904759</v>
      </c>
      <c r="H537" s="273">
        <f t="shared" si="124"/>
        <v>9.0415564373897723</v>
      </c>
      <c r="I537" s="506"/>
      <c r="J537" s="506"/>
      <c r="K537" s="506"/>
    </row>
    <row r="538" spans="1:11" ht="13.5" thickBot="1" x14ac:dyDescent="0.25">
      <c r="A538" s="226" t="s">
        <v>27</v>
      </c>
      <c r="B538" s="275">
        <f>B534-B521</f>
        <v>244.98039215686276</v>
      </c>
      <c r="C538" s="276">
        <f t="shared" ref="C538:H538" si="125">C534-C521</f>
        <v>91.263736263736064</v>
      </c>
      <c r="D538" s="276">
        <f t="shared" si="125"/>
        <v>-180.625</v>
      </c>
      <c r="E538" s="276">
        <f t="shared" si="125"/>
        <v>71.071428571428442</v>
      </c>
      <c r="F538" s="276">
        <f t="shared" si="125"/>
        <v>23</v>
      </c>
      <c r="G538" s="276">
        <f t="shared" si="125"/>
        <v>123.33333333333303</v>
      </c>
      <c r="H538" s="278">
        <f t="shared" si="125"/>
        <v>67.085537918870614</v>
      </c>
      <c r="I538" s="506"/>
      <c r="J538" s="506"/>
      <c r="K538" s="506"/>
    </row>
    <row r="539" spans="1:11" x14ac:dyDescent="0.2">
      <c r="A539" s="308" t="s">
        <v>52</v>
      </c>
      <c r="B539" s="280">
        <v>46</v>
      </c>
      <c r="C539" s="281">
        <v>47</v>
      </c>
      <c r="D539" s="281">
        <v>48</v>
      </c>
      <c r="E539" s="281">
        <v>12</v>
      </c>
      <c r="F539" s="281">
        <v>48</v>
      </c>
      <c r="G539" s="328">
        <v>48</v>
      </c>
      <c r="H539" s="329">
        <f>SUM(B539:G539)</f>
        <v>249</v>
      </c>
      <c r="I539" s="506" t="s">
        <v>56</v>
      </c>
      <c r="J539" s="330">
        <f>H526-H539</f>
        <v>0</v>
      </c>
      <c r="K539" s="331">
        <f>J539/H526</f>
        <v>0</v>
      </c>
    </row>
    <row r="540" spans="1:11" x14ac:dyDescent="0.2">
      <c r="A540" s="308" t="s">
        <v>28</v>
      </c>
      <c r="B540" s="231">
        <v>136.5</v>
      </c>
      <c r="C540" s="289">
        <v>134.5</v>
      </c>
      <c r="D540" s="289">
        <v>135</v>
      </c>
      <c r="E540" s="289">
        <v>136</v>
      </c>
      <c r="F540" s="289">
        <v>134.5</v>
      </c>
      <c r="G540" s="289">
        <v>133</v>
      </c>
      <c r="H540" s="235"/>
      <c r="I540" s="506" t="s">
        <v>57</v>
      </c>
      <c r="J540" s="506">
        <v>137.22999999999999</v>
      </c>
      <c r="K540" s="506"/>
    </row>
    <row r="541" spans="1:11" ht="13.5" thickBot="1" x14ac:dyDescent="0.25">
      <c r="A541" s="311" t="s">
        <v>26</v>
      </c>
      <c r="B541" s="229">
        <f>B540-B527</f>
        <v>-23.5</v>
      </c>
      <c r="C541" s="230">
        <f t="shared" ref="C541:G541" si="126">C540-C527</f>
        <v>1</v>
      </c>
      <c r="D541" s="230">
        <f t="shared" si="126"/>
        <v>1</v>
      </c>
      <c r="E541" s="230">
        <f t="shared" si="126"/>
        <v>1</v>
      </c>
      <c r="F541" s="230">
        <f t="shared" si="126"/>
        <v>1</v>
      </c>
      <c r="G541" s="230">
        <f t="shared" si="126"/>
        <v>1.5</v>
      </c>
      <c r="H541" s="236"/>
      <c r="I541" s="506" t="s">
        <v>26</v>
      </c>
      <c r="J541" s="506">
        <f>J540-J527</f>
        <v>3.5600000000000023</v>
      </c>
      <c r="K541" s="506"/>
    </row>
    <row r="542" spans="1:11" x14ac:dyDescent="0.2">
      <c r="B542" s="508">
        <v>136.5</v>
      </c>
    </row>
    <row r="543" spans="1:11" ht="13.5" thickBot="1" x14ac:dyDescent="0.25"/>
    <row r="544" spans="1:11" s="509" customFormat="1" ht="13.5" thickBot="1" x14ac:dyDescent="0.25">
      <c r="A544" s="295" t="s">
        <v>168</v>
      </c>
      <c r="B544" s="539" t="s">
        <v>53</v>
      </c>
      <c r="C544" s="540"/>
      <c r="D544" s="540"/>
      <c r="E544" s="540"/>
      <c r="F544" s="540"/>
      <c r="G544" s="541"/>
      <c r="H544" s="313" t="s">
        <v>0</v>
      </c>
    </row>
    <row r="545" spans="1:11" s="509" customFormat="1" x14ac:dyDescent="0.2">
      <c r="A545" s="226" t="s">
        <v>2</v>
      </c>
      <c r="B545" s="315">
        <v>1</v>
      </c>
      <c r="C545" s="238">
        <v>2</v>
      </c>
      <c r="D545" s="238">
        <v>3</v>
      </c>
      <c r="E545" s="238">
        <v>4</v>
      </c>
      <c r="F545" s="238">
        <v>5</v>
      </c>
      <c r="G545" s="238">
        <v>6</v>
      </c>
      <c r="H545" s="237"/>
    </row>
    <row r="546" spans="1:11" s="509" customFormat="1" x14ac:dyDescent="0.2">
      <c r="A546" s="301" t="s">
        <v>3</v>
      </c>
      <c r="B546" s="316">
        <v>4500</v>
      </c>
      <c r="C546" s="317">
        <v>4500</v>
      </c>
      <c r="D546" s="318">
        <v>4500</v>
      </c>
      <c r="E546" s="318">
        <v>4500</v>
      </c>
      <c r="F546" s="318">
        <v>4500</v>
      </c>
      <c r="G546" s="318">
        <v>4500</v>
      </c>
      <c r="H546" s="319">
        <v>4500</v>
      </c>
    </row>
    <row r="547" spans="1:11" s="509" customFormat="1" x14ac:dyDescent="0.2">
      <c r="A547" s="303" t="s">
        <v>6</v>
      </c>
      <c r="B547" s="320">
        <v>4787.1428571428569</v>
      </c>
      <c r="C547" s="321">
        <v>4818</v>
      </c>
      <c r="D547" s="321">
        <v>5044.4444444444443</v>
      </c>
      <c r="E547" s="321">
        <v>5118.333333333333</v>
      </c>
      <c r="F547" s="321">
        <v>4816.666666666667</v>
      </c>
      <c r="G547" s="321">
        <v>5129.2857142857147</v>
      </c>
      <c r="H547" s="261">
        <v>4937.3170731707314</v>
      </c>
    </row>
    <row r="548" spans="1:11" s="509" customFormat="1" x14ac:dyDescent="0.2">
      <c r="A548" s="226" t="s">
        <v>7</v>
      </c>
      <c r="B548" s="322">
        <v>92.857142857142861</v>
      </c>
      <c r="C548" s="323">
        <v>86.666666666666671</v>
      </c>
      <c r="D548" s="324">
        <v>77.777777777777771</v>
      </c>
      <c r="E548" s="324">
        <v>66.666666666666671</v>
      </c>
      <c r="F548" s="324">
        <v>66.666666666666671</v>
      </c>
      <c r="G548" s="324">
        <v>78.571428571428569</v>
      </c>
      <c r="H548" s="325">
        <v>81.707317073170728</v>
      </c>
    </row>
    <row r="549" spans="1:11" s="509" customFormat="1" x14ac:dyDescent="0.2">
      <c r="A549" s="226" t="s">
        <v>8</v>
      </c>
      <c r="B549" s="266">
        <v>5.0385007788478216E-2</v>
      </c>
      <c r="C549" s="267">
        <v>6.9342010852041849E-2</v>
      </c>
      <c r="D549" s="326">
        <v>7.9124878362163351E-2</v>
      </c>
      <c r="E549" s="326">
        <v>8.9386196373092364E-2</v>
      </c>
      <c r="F549" s="326">
        <v>9.8095268595201776E-2</v>
      </c>
      <c r="G549" s="326">
        <v>7.6505503542139017E-2</v>
      </c>
      <c r="H549" s="327">
        <v>8.3039273286215201E-2</v>
      </c>
    </row>
    <row r="550" spans="1:11" s="509" customFormat="1" x14ac:dyDescent="0.2">
      <c r="A550" s="303" t="s">
        <v>1</v>
      </c>
      <c r="B550" s="270">
        <f t="shared" ref="B550:H550" si="127">B547/B546*100-100</f>
        <v>6.3809523809523796</v>
      </c>
      <c r="C550" s="271">
        <f t="shared" si="127"/>
        <v>7.0666666666666629</v>
      </c>
      <c r="D550" s="271">
        <f t="shared" si="127"/>
        <v>12.098765432098759</v>
      </c>
      <c r="E550" s="271">
        <f t="shared" si="127"/>
        <v>13.740740740740748</v>
      </c>
      <c r="F550" s="271">
        <f t="shared" si="127"/>
        <v>7.0370370370370381</v>
      </c>
      <c r="G550" s="271">
        <f t="shared" si="127"/>
        <v>13.984126984126988</v>
      </c>
      <c r="H550" s="273">
        <f t="shared" si="127"/>
        <v>9.7181571815718115</v>
      </c>
    </row>
    <row r="551" spans="1:11" s="509" customFormat="1" ht="13.5" thickBot="1" x14ac:dyDescent="0.25">
      <c r="A551" s="226" t="s">
        <v>27</v>
      </c>
      <c r="B551" s="275">
        <f>B547-B534</f>
        <v>129.80952380952385</v>
      </c>
      <c r="C551" s="276">
        <f t="shared" ref="C551:H551" si="128">C547-C534</f>
        <v>-59.692307692307622</v>
      </c>
      <c r="D551" s="276">
        <f t="shared" si="128"/>
        <v>102.56944444444434</v>
      </c>
      <c r="E551" s="276">
        <f t="shared" si="128"/>
        <v>335.83333333333303</v>
      </c>
      <c r="F551" s="276">
        <f t="shared" si="128"/>
        <v>-38.33333333333303</v>
      </c>
      <c r="G551" s="276">
        <f t="shared" si="128"/>
        <v>-12.047619047618355</v>
      </c>
      <c r="H551" s="278">
        <f t="shared" si="128"/>
        <v>52.255344775669982</v>
      </c>
    </row>
    <row r="552" spans="1:11" s="509" customFormat="1" x14ac:dyDescent="0.2">
      <c r="A552" s="308" t="s">
        <v>52</v>
      </c>
      <c r="B552" s="280">
        <v>46</v>
      </c>
      <c r="C552" s="281">
        <v>47</v>
      </c>
      <c r="D552" s="281">
        <v>48</v>
      </c>
      <c r="E552" s="281">
        <v>12</v>
      </c>
      <c r="F552" s="281">
        <v>48</v>
      </c>
      <c r="G552" s="328">
        <v>48</v>
      </c>
      <c r="H552" s="329">
        <f>SUM(B552:G552)</f>
        <v>249</v>
      </c>
      <c r="I552" s="509" t="s">
        <v>56</v>
      </c>
      <c r="J552" s="330">
        <f>H539-H552</f>
        <v>0</v>
      </c>
      <c r="K552" s="331">
        <f>J552/H539</f>
        <v>0</v>
      </c>
    </row>
    <row r="553" spans="1:11" s="509" customFormat="1" x14ac:dyDescent="0.2">
      <c r="A553" s="308" t="s">
        <v>28</v>
      </c>
      <c r="B553" s="231">
        <v>136.5</v>
      </c>
      <c r="C553" s="289">
        <v>134.5</v>
      </c>
      <c r="D553" s="289">
        <v>135</v>
      </c>
      <c r="E553" s="289">
        <v>136</v>
      </c>
      <c r="F553" s="289">
        <v>134.5</v>
      </c>
      <c r="G553" s="289">
        <v>133</v>
      </c>
      <c r="H553" s="235"/>
      <c r="I553" s="509" t="s">
        <v>57</v>
      </c>
      <c r="J553" s="509">
        <v>136.13999999999999</v>
      </c>
    </row>
    <row r="554" spans="1:11" s="509" customFormat="1" ht="13.5" thickBot="1" x14ac:dyDescent="0.25">
      <c r="A554" s="311" t="s">
        <v>26</v>
      </c>
      <c r="B554" s="229">
        <f>B553-B540</f>
        <v>0</v>
      </c>
      <c r="C554" s="230">
        <f t="shared" ref="C554:G554" si="129">C553-C540</f>
        <v>0</v>
      </c>
      <c r="D554" s="230">
        <f t="shared" si="129"/>
        <v>0</v>
      </c>
      <c r="E554" s="230">
        <f t="shared" si="129"/>
        <v>0</v>
      </c>
      <c r="F554" s="230">
        <f t="shared" si="129"/>
        <v>0</v>
      </c>
      <c r="G554" s="230">
        <f t="shared" si="129"/>
        <v>0</v>
      </c>
      <c r="H554" s="236"/>
      <c r="I554" s="509" t="s">
        <v>26</v>
      </c>
      <c r="J554" s="509">
        <f>J553-J540</f>
        <v>-1.0900000000000034</v>
      </c>
    </row>
    <row r="556" spans="1:11" ht="13.5" thickBot="1" x14ac:dyDescent="0.25"/>
    <row r="557" spans="1:11" s="510" customFormat="1" ht="13.5" thickBot="1" x14ac:dyDescent="0.25">
      <c r="A557" s="295" t="s">
        <v>169</v>
      </c>
      <c r="B557" s="539" t="s">
        <v>53</v>
      </c>
      <c r="C557" s="540"/>
      <c r="D557" s="540"/>
      <c r="E557" s="540"/>
      <c r="F557" s="540"/>
      <c r="G557" s="541"/>
      <c r="H557" s="313" t="s">
        <v>0</v>
      </c>
    </row>
    <row r="558" spans="1:11" s="510" customFormat="1" x14ac:dyDescent="0.2">
      <c r="A558" s="226" t="s">
        <v>2</v>
      </c>
      <c r="B558" s="315">
        <v>1</v>
      </c>
      <c r="C558" s="238">
        <v>2</v>
      </c>
      <c r="D558" s="238">
        <v>3</v>
      </c>
      <c r="E558" s="238">
        <v>4</v>
      </c>
      <c r="F558" s="238">
        <v>5</v>
      </c>
      <c r="G558" s="238">
        <v>6</v>
      </c>
      <c r="H558" s="237"/>
    </row>
    <row r="559" spans="1:11" s="510" customFormat="1" x14ac:dyDescent="0.2">
      <c r="A559" s="301" t="s">
        <v>3</v>
      </c>
      <c r="B559" s="316">
        <v>4520</v>
      </c>
      <c r="C559" s="317">
        <v>4520</v>
      </c>
      <c r="D559" s="318">
        <v>4520</v>
      </c>
      <c r="E559" s="318">
        <v>4520</v>
      </c>
      <c r="F559" s="318">
        <v>4520</v>
      </c>
      <c r="G559" s="318">
        <v>4520</v>
      </c>
      <c r="H559" s="319">
        <v>4520</v>
      </c>
    </row>
    <row r="560" spans="1:11" s="510" customFormat="1" x14ac:dyDescent="0.2">
      <c r="A560" s="303" t="s">
        <v>6</v>
      </c>
      <c r="B560" s="320">
        <v>4697.333333333333</v>
      </c>
      <c r="C560" s="321">
        <v>5176.25</v>
      </c>
      <c r="D560" s="321">
        <v>5039.375</v>
      </c>
      <c r="E560" s="321">
        <v>4791.4285714285716</v>
      </c>
      <c r="F560" s="321">
        <v>5096</v>
      </c>
      <c r="G560" s="321">
        <v>5295.333333333333</v>
      </c>
      <c r="H560" s="261">
        <v>5039.5238095238092</v>
      </c>
    </row>
    <row r="561" spans="1:11" s="510" customFormat="1" x14ac:dyDescent="0.2">
      <c r="A561" s="226" t="s">
        <v>7</v>
      </c>
      <c r="B561" s="322">
        <v>73.333333333333329</v>
      </c>
      <c r="C561" s="323">
        <v>100</v>
      </c>
      <c r="D561" s="324">
        <v>87.5</v>
      </c>
      <c r="E561" s="324">
        <v>71.428571428571431</v>
      </c>
      <c r="F561" s="324">
        <v>86.666666666666671</v>
      </c>
      <c r="G561" s="324">
        <v>100</v>
      </c>
      <c r="H561" s="325">
        <v>79.761904761904759</v>
      </c>
    </row>
    <row r="562" spans="1:11" s="510" customFormat="1" x14ac:dyDescent="0.2">
      <c r="A562" s="226" t="s">
        <v>8</v>
      </c>
      <c r="B562" s="266">
        <v>8.1401338854317176E-2</v>
      </c>
      <c r="C562" s="267">
        <v>5.7544515305366133E-2</v>
      </c>
      <c r="D562" s="326">
        <v>7.0100168323275813E-2</v>
      </c>
      <c r="E562" s="326">
        <v>9.0729209087720017E-2</v>
      </c>
      <c r="F562" s="326">
        <v>6.1475554942547174E-2</v>
      </c>
      <c r="G562" s="326">
        <v>4.3288440023485808E-2</v>
      </c>
      <c r="H562" s="327">
        <v>7.7181989319400096E-2</v>
      </c>
    </row>
    <row r="563" spans="1:11" s="510" customFormat="1" x14ac:dyDescent="0.2">
      <c r="A563" s="303" t="s">
        <v>1</v>
      </c>
      <c r="B563" s="270">
        <f t="shared" ref="B563:H563" si="130">B560/B559*100-100</f>
        <v>3.9233038348082516</v>
      </c>
      <c r="C563" s="271">
        <f t="shared" si="130"/>
        <v>14.518805309734503</v>
      </c>
      <c r="D563" s="271">
        <f t="shared" si="130"/>
        <v>11.490597345132741</v>
      </c>
      <c r="E563" s="271">
        <f t="shared" si="130"/>
        <v>6.0050568900126535</v>
      </c>
      <c r="F563" s="271">
        <f t="shared" si="130"/>
        <v>12.74336283185842</v>
      </c>
      <c r="G563" s="271">
        <f t="shared" si="130"/>
        <v>17.153392330383468</v>
      </c>
      <c r="H563" s="273">
        <f t="shared" si="130"/>
        <v>11.493889591234719</v>
      </c>
    </row>
    <row r="564" spans="1:11" s="510" customFormat="1" ht="13.5" thickBot="1" x14ac:dyDescent="0.25">
      <c r="A564" s="226" t="s">
        <v>27</v>
      </c>
      <c r="B564" s="275">
        <f>B560-B547</f>
        <v>-89.809523809523853</v>
      </c>
      <c r="C564" s="276">
        <f t="shared" ref="C564:H564" si="131">C560-C547</f>
        <v>358.25</v>
      </c>
      <c r="D564" s="276">
        <f t="shared" si="131"/>
        <v>-5.0694444444443434</v>
      </c>
      <c r="E564" s="276">
        <f t="shared" si="131"/>
        <v>-326.90476190476147</v>
      </c>
      <c r="F564" s="276">
        <f t="shared" si="131"/>
        <v>279.33333333333303</v>
      </c>
      <c r="G564" s="276">
        <f t="shared" si="131"/>
        <v>166.04761904761835</v>
      </c>
      <c r="H564" s="278">
        <f t="shared" si="131"/>
        <v>102.20673635307776</v>
      </c>
    </row>
    <row r="565" spans="1:11" s="510" customFormat="1" x14ac:dyDescent="0.2">
      <c r="A565" s="308" t="s">
        <v>52</v>
      </c>
      <c r="B565" s="280">
        <v>46</v>
      </c>
      <c r="C565" s="281">
        <v>47</v>
      </c>
      <c r="D565" s="281">
        <v>48</v>
      </c>
      <c r="E565" s="281">
        <v>11</v>
      </c>
      <c r="F565" s="281">
        <v>48</v>
      </c>
      <c r="G565" s="328">
        <v>48</v>
      </c>
      <c r="H565" s="329">
        <f>SUM(B565:G565)</f>
        <v>248</v>
      </c>
      <c r="I565" s="510" t="s">
        <v>56</v>
      </c>
      <c r="J565" s="330">
        <f>H552-H565</f>
        <v>1</v>
      </c>
      <c r="K565" s="331">
        <f>J565/H552</f>
        <v>4.0160642570281121E-3</v>
      </c>
    </row>
    <row r="566" spans="1:11" s="510" customFormat="1" x14ac:dyDescent="0.2">
      <c r="A566" s="308" t="s">
        <v>28</v>
      </c>
      <c r="B566" s="231">
        <v>139.5</v>
      </c>
      <c r="C566" s="289">
        <v>134.5</v>
      </c>
      <c r="D566" s="289">
        <v>135</v>
      </c>
      <c r="E566" s="289">
        <v>136</v>
      </c>
      <c r="F566" s="289">
        <v>134.5</v>
      </c>
      <c r="G566" s="289">
        <v>133</v>
      </c>
      <c r="H566" s="235"/>
      <c r="I566" s="510" t="s">
        <v>57</v>
      </c>
      <c r="J566" s="510">
        <v>134.77000000000001</v>
      </c>
    </row>
    <row r="567" spans="1:11" s="510" customFormat="1" ht="13.5" thickBot="1" x14ac:dyDescent="0.25">
      <c r="A567" s="311" t="s">
        <v>26</v>
      </c>
      <c r="B567" s="229">
        <f>B566-B553</f>
        <v>3</v>
      </c>
      <c r="C567" s="230">
        <f t="shared" ref="C567:G567" si="132">C566-C553</f>
        <v>0</v>
      </c>
      <c r="D567" s="230">
        <f t="shared" si="132"/>
        <v>0</v>
      </c>
      <c r="E567" s="230">
        <f t="shared" si="132"/>
        <v>0</v>
      </c>
      <c r="F567" s="230">
        <f t="shared" si="132"/>
        <v>0</v>
      </c>
      <c r="G567" s="230">
        <f t="shared" si="132"/>
        <v>0</v>
      </c>
      <c r="H567" s="236"/>
      <c r="I567" s="510" t="s">
        <v>26</v>
      </c>
      <c r="J567" s="510">
        <f>J566-J553</f>
        <v>-1.3699999999999761</v>
      </c>
    </row>
    <row r="569" spans="1:11" ht="13.5" thickBot="1" x14ac:dyDescent="0.25"/>
    <row r="570" spans="1:11" s="511" customFormat="1" ht="13.5" thickBot="1" x14ac:dyDescent="0.25">
      <c r="A570" s="295" t="s">
        <v>170</v>
      </c>
      <c r="B570" s="539" t="s">
        <v>53</v>
      </c>
      <c r="C570" s="540"/>
      <c r="D570" s="540"/>
      <c r="E570" s="540"/>
      <c r="F570" s="540"/>
      <c r="G570" s="541"/>
      <c r="H570" s="313" t="s">
        <v>0</v>
      </c>
    </row>
    <row r="571" spans="1:11" s="511" customFormat="1" x14ac:dyDescent="0.2">
      <c r="A571" s="226" t="s">
        <v>2</v>
      </c>
      <c r="B571" s="315">
        <v>1</v>
      </c>
      <c r="C571" s="238">
        <v>2</v>
      </c>
      <c r="D571" s="238">
        <v>3</v>
      </c>
      <c r="E571" s="238">
        <v>4</v>
      </c>
      <c r="F571" s="238">
        <v>5</v>
      </c>
      <c r="G571" s="238">
        <v>6</v>
      </c>
      <c r="H571" s="237"/>
    </row>
    <row r="572" spans="1:11" s="511" customFormat="1" x14ac:dyDescent="0.2">
      <c r="A572" s="301" t="s">
        <v>3</v>
      </c>
      <c r="B572" s="316">
        <v>4540</v>
      </c>
      <c r="C572" s="317">
        <v>4540</v>
      </c>
      <c r="D572" s="318">
        <v>4540</v>
      </c>
      <c r="E572" s="318">
        <v>4540</v>
      </c>
      <c r="F572" s="318">
        <v>4540</v>
      </c>
      <c r="G572" s="318">
        <v>4540</v>
      </c>
      <c r="H572" s="319">
        <v>4540</v>
      </c>
    </row>
    <row r="573" spans="1:11" s="511" customFormat="1" x14ac:dyDescent="0.2">
      <c r="A573" s="303" t="s">
        <v>6</v>
      </c>
      <c r="B573" s="320">
        <v>4629.375</v>
      </c>
      <c r="C573" s="321">
        <v>4871.875</v>
      </c>
      <c r="D573" s="321">
        <v>4956</v>
      </c>
      <c r="E573" s="321">
        <v>4680</v>
      </c>
      <c r="F573" s="321">
        <v>4970.666666666667</v>
      </c>
      <c r="G573" s="321">
        <v>5136.4705882352937</v>
      </c>
      <c r="H573" s="261">
        <v>4895.3488372093025</v>
      </c>
    </row>
    <row r="574" spans="1:11" s="511" customFormat="1" x14ac:dyDescent="0.2">
      <c r="A574" s="226" t="s">
        <v>7</v>
      </c>
      <c r="B574" s="322">
        <v>93.75</v>
      </c>
      <c r="C574" s="323">
        <v>100</v>
      </c>
      <c r="D574" s="324">
        <v>73.333333333333329</v>
      </c>
      <c r="E574" s="324">
        <v>57.142857142857146</v>
      </c>
      <c r="F574" s="324">
        <v>53.333333333333336</v>
      </c>
      <c r="G574" s="324">
        <v>64.705882352941174</v>
      </c>
      <c r="H574" s="325">
        <v>63.953488372093027</v>
      </c>
    </row>
    <row r="575" spans="1:11" s="511" customFormat="1" x14ac:dyDescent="0.2">
      <c r="A575" s="226" t="s">
        <v>8</v>
      </c>
      <c r="B575" s="266">
        <v>6.6502498040815816E-2</v>
      </c>
      <c r="C575" s="267">
        <v>5.0027301955157637E-2</v>
      </c>
      <c r="D575" s="326">
        <v>9.3434098353340267E-2</v>
      </c>
      <c r="E575" s="326">
        <v>9.803145750956023E-2</v>
      </c>
      <c r="F575" s="326">
        <v>0.10869809009791133</v>
      </c>
      <c r="G575" s="326">
        <v>9.1083535972752414E-2</v>
      </c>
      <c r="H575" s="327">
        <v>9.3066376123482952E-2</v>
      </c>
    </row>
    <row r="576" spans="1:11" s="511" customFormat="1" x14ac:dyDescent="0.2">
      <c r="A576" s="303" t="s">
        <v>1</v>
      </c>
      <c r="B576" s="270">
        <f t="shared" ref="B576:H576" si="133">B573/B572*100-100</f>
        <v>1.9686123348017617</v>
      </c>
      <c r="C576" s="271">
        <f t="shared" si="133"/>
        <v>7.3100220264317102</v>
      </c>
      <c r="D576" s="271">
        <f t="shared" si="133"/>
        <v>9.1629955947136494</v>
      </c>
      <c r="E576" s="271">
        <f t="shared" si="133"/>
        <v>3.0837004405286308</v>
      </c>
      <c r="F576" s="271">
        <f t="shared" si="133"/>
        <v>9.4860499265785734</v>
      </c>
      <c r="G576" s="271">
        <f t="shared" si="133"/>
        <v>13.138118683596772</v>
      </c>
      <c r="H576" s="273">
        <f t="shared" si="133"/>
        <v>7.8270668988833023</v>
      </c>
    </row>
    <row r="577" spans="1:11" s="511" customFormat="1" ht="13.5" thickBot="1" x14ac:dyDescent="0.25">
      <c r="A577" s="226" t="s">
        <v>27</v>
      </c>
      <c r="B577" s="275">
        <f>B573-B560</f>
        <v>-67.95833333333303</v>
      </c>
      <c r="C577" s="276">
        <f t="shared" ref="C577:H577" si="134">C573-C560</f>
        <v>-304.375</v>
      </c>
      <c r="D577" s="276">
        <f t="shared" si="134"/>
        <v>-83.375</v>
      </c>
      <c r="E577" s="276">
        <f t="shared" si="134"/>
        <v>-111.42857142857156</v>
      </c>
      <c r="F577" s="276">
        <f t="shared" si="134"/>
        <v>-125.33333333333303</v>
      </c>
      <c r="G577" s="276">
        <f t="shared" si="134"/>
        <v>-158.86274509803934</v>
      </c>
      <c r="H577" s="278">
        <f t="shared" si="134"/>
        <v>-144.1749723145067</v>
      </c>
    </row>
    <row r="578" spans="1:11" s="511" customFormat="1" x14ac:dyDescent="0.2">
      <c r="A578" s="308" t="s">
        <v>52</v>
      </c>
      <c r="B578" s="280">
        <v>45</v>
      </c>
      <c r="C578" s="281">
        <v>47</v>
      </c>
      <c r="D578" s="281">
        <v>47</v>
      </c>
      <c r="E578" s="281">
        <v>11</v>
      </c>
      <c r="F578" s="281">
        <v>48</v>
      </c>
      <c r="G578" s="328">
        <v>48</v>
      </c>
      <c r="H578" s="329">
        <f>SUM(B578:G578)</f>
        <v>246</v>
      </c>
      <c r="I578" s="511" t="s">
        <v>56</v>
      </c>
      <c r="J578" s="330">
        <f>H565-H578</f>
        <v>2</v>
      </c>
      <c r="K578" s="331">
        <f>J578/H565</f>
        <v>8.0645161290322578E-3</v>
      </c>
    </row>
    <row r="579" spans="1:11" s="511" customFormat="1" x14ac:dyDescent="0.2">
      <c r="A579" s="308" t="s">
        <v>28</v>
      </c>
      <c r="B579" s="231">
        <v>140.5</v>
      </c>
      <c r="C579" s="289">
        <v>135.5</v>
      </c>
      <c r="D579" s="289">
        <v>136</v>
      </c>
      <c r="E579" s="289">
        <v>137.5</v>
      </c>
      <c r="F579" s="289">
        <v>135.5</v>
      </c>
      <c r="G579" s="289">
        <v>134</v>
      </c>
      <c r="H579" s="235"/>
      <c r="I579" s="511" t="s">
        <v>57</v>
      </c>
      <c r="J579" s="511">
        <v>135.31</v>
      </c>
    </row>
    <row r="580" spans="1:11" s="511" customFormat="1" ht="13.5" thickBot="1" x14ac:dyDescent="0.25">
      <c r="A580" s="311" t="s">
        <v>26</v>
      </c>
      <c r="B580" s="229">
        <f>B579-B566</f>
        <v>1</v>
      </c>
      <c r="C580" s="230">
        <f t="shared" ref="C580:G580" si="135">C579-C566</f>
        <v>1</v>
      </c>
      <c r="D580" s="230">
        <f t="shared" si="135"/>
        <v>1</v>
      </c>
      <c r="E580" s="230">
        <f t="shared" si="135"/>
        <v>1.5</v>
      </c>
      <c r="F580" s="230">
        <f t="shared" si="135"/>
        <v>1</v>
      </c>
      <c r="G580" s="230">
        <f t="shared" si="135"/>
        <v>1</v>
      </c>
      <c r="H580" s="236"/>
      <c r="I580" s="511" t="s">
        <v>26</v>
      </c>
      <c r="J580" s="511">
        <f>J579-J566</f>
        <v>0.53999999999999204</v>
      </c>
    </row>
    <row r="581" spans="1:11" x14ac:dyDescent="0.2">
      <c r="C581" s="511"/>
      <c r="D581" s="511"/>
      <c r="E581" s="511"/>
      <c r="F581" s="511"/>
      <c r="G581" s="511"/>
    </row>
    <row r="582" spans="1:11" ht="13.5" thickBot="1" x14ac:dyDescent="0.25"/>
    <row r="583" spans="1:11" s="512" customFormat="1" ht="13.5" thickBot="1" x14ac:dyDescent="0.25">
      <c r="A583" s="295" t="s">
        <v>171</v>
      </c>
      <c r="B583" s="539" t="s">
        <v>53</v>
      </c>
      <c r="C583" s="540"/>
      <c r="D583" s="540"/>
      <c r="E583" s="540"/>
      <c r="F583" s="540"/>
      <c r="G583" s="541"/>
      <c r="H583" s="313" t="s">
        <v>0</v>
      </c>
    </row>
    <row r="584" spans="1:11" s="512" customFormat="1" x14ac:dyDescent="0.2">
      <c r="A584" s="226" t="s">
        <v>2</v>
      </c>
      <c r="B584" s="315">
        <v>1</v>
      </c>
      <c r="C584" s="238">
        <v>2</v>
      </c>
      <c r="D584" s="238">
        <v>3</v>
      </c>
      <c r="E584" s="238">
        <v>4</v>
      </c>
      <c r="F584" s="238">
        <v>5</v>
      </c>
      <c r="G584" s="238">
        <v>6</v>
      </c>
      <c r="H584" s="237"/>
    </row>
    <row r="585" spans="1:11" s="512" customFormat="1" x14ac:dyDescent="0.2">
      <c r="A585" s="301" t="s">
        <v>3</v>
      </c>
      <c r="B585" s="316">
        <v>4560</v>
      </c>
      <c r="C585" s="317">
        <v>4560</v>
      </c>
      <c r="D585" s="318">
        <v>4560</v>
      </c>
      <c r="E585" s="318">
        <v>4560</v>
      </c>
      <c r="F585" s="318">
        <v>4560</v>
      </c>
      <c r="G585" s="318">
        <v>4560</v>
      </c>
      <c r="H585" s="319">
        <v>4560</v>
      </c>
    </row>
    <row r="586" spans="1:11" s="512" customFormat="1" x14ac:dyDescent="0.2">
      <c r="A586" s="303" t="s">
        <v>6</v>
      </c>
      <c r="B586" s="320">
        <v>4776.4285714285716</v>
      </c>
      <c r="C586" s="321">
        <v>5030.666666666667</v>
      </c>
      <c r="D586" s="321">
        <v>5155.625</v>
      </c>
      <c r="E586" s="321">
        <v>4595.7142857142853</v>
      </c>
      <c r="F586" s="321">
        <v>5307.333333333333</v>
      </c>
      <c r="G586" s="321">
        <v>5190</v>
      </c>
      <c r="H586" s="261">
        <v>5054.2682926829266</v>
      </c>
    </row>
    <row r="587" spans="1:11" s="512" customFormat="1" x14ac:dyDescent="0.2">
      <c r="A587" s="226" t="s">
        <v>7</v>
      </c>
      <c r="B587" s="322">
        <v>92.857142857142861</v>
      </c>
      <c r="C587" s="323">
        <v>86.666666666666671</v>
      </c>
      <c r="D587" s="324">
        <v>62.5</v>
      </c>
      <c r="E587" s="324">
        <v>85.714285714285708</v>
      </c>
      <c r="F587" s="324">
        <v>86.666666666666671</v>
      </c>
      <c r="G587" s="324">
        <v>73.333333333333329</v>
      </c>
      <c r="H587" s="325">
        <v>73.170731707317074</v>
      </c>
    </row>
    <row r="588" spans="1:11" s="512" customFormat="1" x14ac:dyDescent="0.2">
      <c r="A588" s="226" t="s">
        <v>8</v>
      </c>
      <c r="B588" s="266">
        <v>6.3283221883950594E-2</v>
      </c>
      <c r="C588" s="267">
        <v>6.6755898795114427E-2</v>
      </c>
      <c r="D588" s="326">
        <v>8.9588421000096771E-2</v>
      </c>
      <c r="E588" s="326">
        <v>6.1256898216145987E-2</v>
      </c>
      <c r="F588" s="326">
        <v>7.1338974136243488E-2</v>
      </c>
      <c r="G588" s="326">
        <v>7.9872039510021517E-2</v>
      </c>
      <c r="H588" s="327">
        <v>8.6378019317626523E-2</v>
      </c>
    </row>
    <row r="589" spans="1:11" s="512" customFormat="1" x14ac:dyDescent="0.2">
      <c r="A589" s="303" t="s">
        <v>1</v>
      </c>
      <c r="B589" s="270">
        <f t="shared" ref="B589:H589" si="136">B586/B585*100-100</f>
        <v>4.7462406015037715</v>
      </c>
      <c r="C589" s="271">
        <f t="shared" si="136"/>
        <v>10.321637426900594</v>
      </c>
      <c r="D589" s="271">
        <f t="shared" si="136"/>
        <v>13.061951754385959</v>
      </c>
      <c r="E589" s="271">
        <f t="shared" si="136"/>
        <v>0.78320802005012524</v>
      </c>
      <c r="F589" s="271">
        <f t="shared" si="136"/>
        <v>16.388888888888872</v>
      </c>
      <c r="G589" s="271">
        <f t="shared" si="136"/>
        <v>13.815789473684205</v>
      </c>
      <c r="H589" s="273">
        <f t="shared" si="136"/>
        <v>10.839216944801009</v>
      </c>
    </row>
    <row r="590" spans="1:11" s="512" customFormat="1" ht="13.5" thickBot="1" x14ac:dyDescent="0.25">
      <c r="A590" s="226" t="s">
        <v>27</v>
      </c>
      <c r="B590" s="275">
        <f>B586-B573</f>
        <v>147.05357142857156</v>
      </c>
      <c r="C590" s="276">
        <f t="shared" ref="C590:H590" si="137">C586-C573</f>
        <v>158.79166666666697</v>
      </c>
      <c r="D590" s="276">
        <f t="shared" si="137"/>
        <v>199.625</v>
      </c>
      <c r="E590" s="276">
        <f t="shared" si="137"/>
        <v>-84.285714285714675</v>
      </c>
      <c r="F590" s="276">
        <f t="shared" si="137"/>
        <v>336.66666666666606</v>
      </c>
      <c r="G590" s="276">
        <f t="shared" si="137"/>
        <v>53.52941176470631</v>
      </c>
      <c r="H590" s="278">
        <f t="shared" si="137"/>
        <v>158.91945547362411</v>
      </c>
    </row>
    <row r="591" spans="1:11" s="512" customFormat="1" x14ac:dyDescent="0.2">
      <c r="A591" s="308" t="s">
        <v>52</v>
      </c>
      <c r="B591" s="280">
        <v>45</v>
      </c>
      <c r="C591" s="281">
        <v>47</v>
      </c>
      <c r="D591" s="281">
        <v>47</v>
      </c>
      <c r="E591" s="281">
        <v>11</v>
      </c>
      <c r="F591" s="281">
        <v>48</v>
      </c>
      <c r="G591" s="328">
        <v>48</v>
      </c>
      <c r="H591" s="329">
        <f>SUM(B591:G591)</f>
        <v>246</v>
      </c>
      <c r="I591" s="512" t="s">
        <v>56</v>
      </c>
      <c r="J591" s="330">
        <f>H578-H591</f>
        <v>0</v>
      </c>
      <c r="K591" s="331">
        <f>J591/H578</f>
        <v>0</v>
      </c>
    </row>
    <row r="592" spans="1:11" s="512" customFormat="1" x14ac:dyDescent="0.2">
      <c r="A592" s="308" t="s">
        <v>28</v>
      </c>
      <c r="B592" s="231">
        <v>140.5</v>
      </c>
      <c r="C592" s="289">
        <v>135.5</v>
      </c>
      <c r="D592" s="289">
        <v>136</v>
      </c>
      <c r="E592" s="289">
        <v>137.5</v>
      </c>
      <c r="F592" s="289">
        <v>135.5</v>
      </c>
      <c r="G592" s="289">
        <v>134</v>
      </c>
      <c r="H592" s="235"/>
      <c r="I592" s="512" t="s">
        <v>57</v>
      </c>
      <c r="J592" s="512">
        <v>136.30000000000001</v>
      </c>
    </row>
    <row r="593" spans="1:11" s="512" customFormat="1" ht="13.5" thickBot="1" x14ac:dyDescent="0.25">
      <c r="A593" s="311" t="s">
        <v>26</v>
      </c>
      <c r="B593" s="229">
        <f>B592-B579</f>
        <v>0</v>
      </c>
      <c r="C593" s="230">
        <f t="shared" ref="C593:G593" si="138">C592-C579</f>
        <v>0</v>
      </c>
      <c r="D593" s="230">
        <f t="shared" si="138"/>
        <v>0</v>
      </c>
      <c r="E593" s="230">
        <f t="shared" si="138"/>
        <v>0</v>
      </c>
      <c r="F593" s="230">
        <f t="shared" si="138"/>
        <v>0</v>
      </c>
      <c r="G593" s="230">
        <f t="shared" si="138"/>
        <v>0</v>
      </c>
      <c r="H593" s="236"/>
      <c r="I593" s="512" t="s">
        <v>26</v>
      </c>
      <c r="J593" s="512">
        <f>J592-J579</f>
        <v>0.99000000000000909</v>
      </c>
    </row>
    <row r="594" spans="1:11" x14ac:dyDescent="0.2">
      <c r="C594" s="512"/>
      <c r="D594" s="512"/>
      <c r="E594" s="512"/>
      <c r="F594" s="512"/>
      <c r="G594" s="512"/>
    </row>
    <row r="595" spans="1:11" ht="13.5" thickBot="1" x14ac:dyDescent="0.25"/>
    <row r="596" spans="1:11" s="513" customFormat="1" ht="13.5" thickBot="1" x14ac:dyDescent="0.25">
      <c r="A596" s="295" t="s">
        <v>172</v>
      </c>
      <c r="B596" s="539" t="s">
        <v>53</v>
      </c>
      <c r="C596" s="540"/>
      <c r="D596" s="540"/>
      <c r="E596" s="540"/>
      <c r="F596" s="540"/>
      <c r="G596" s="541"/>
      <c r="H596" s="313" t="s">
        <v>0</v>
      </c>
    </row>
    <row r="597" spans="1:11" s="513" customFormat="1" x14ac:dyDescent="0.2">
      <c r="A597" s="226" t="s">
        <v>2</v>
      </c>
      <c r="B597" s="315">
        <v>1</v>
      </c>
      <c r="C597" s="238">
        <v>2</v>
      </c>
      <c r="D597" s="238">
        <v>3</v>
      </c>
      <c r="E597" s="238">
        <v>4</v>
      </c>
      <c r="F597" s="238">
        <v>5</v>
      </c>
      <c r="G597" s="238">
        <v>6</v>
      </c>
      <c r="H597" s="237"/>
    </row>
    <row r="598" spans="1:11" s="513" customFormat="1" x14ac:dyDescent="0.2">
      <c r="A598" s="301" t="s">
        <v>3</v>
      </c>
      <c r="B598" s="316">
        <v>4580</v>
      </c>
      <c r="C598" s="317">
        <v>4580</v>
      </c>
      <c r="D598" s="318">
        <v>4580</v>
      </c>
      <c r="E598" s="318">
        <v>4580</v>
      </c>
      <c r="F598" s="318">
        <v>4580</v>
      </c>
      <c r="G598" s="318">
        <v>4580</v>
      </c>
      <c r="H598" s="319">
        <v>4580</v>
      </c>
    </row>
    <row r="599" spans="1:11" s="513" customFormat="1" x14ac:dyDescent="0.2">
      <c r="A599" s="303" t="s">
        <v>6</v>
      </c>
      <c r="B599" s="320">
        <v>4665</v>
      </c>
      <c r="C599" s="321">
        <v>4631.25</v>
      </c>
      <c r="D599" s="321">
        <v>5036.4705882352937</v>
      </c>
      <c r="E599" s="321">
        <v>4771.4285714285716</v>
      </c>
      <c r="F599" s="321">
        <v>5132.5</v>
      </c>
      <c r="G599" s="321">
        <v>5548</v>
      </c>
      <c r="H599" s="261">
        <v>4993.2530120481924</v>
      </c>
    </row>
    <row r="600" spans="1:11" s="513" customFormat="1" x14ac:dyDescent="0.2">
      <c r="A600" s="226" t="s">
        <v>7</v>
      </c>
      <c r="B600" s="322">
        <v>100</v>
      </c>
      <c r="C600" s="323">
        <v>100</v>
      </c>
      <c r="D600" s="324">
        <v>94.117647058823536</v>
      </c>
      <c r="E600" s="324">
        <v>100</v>
      </c>
      <c r="F600" s="324">
        <v>93.75</v>
      </c>
      <c r="G600" s="324">
        <v>100</v>
      </c>
      <c r="H600" s="325">
        <v>73.493975903614455</v>
      </c>
    </row>
    <row r="601" spans="1:11" s="513" customFormat="1" x14ac:dyDescent="0.2">
      <c r="A601" s="226" t="s">
        <v>8</v>
      </c>
      <c r="B601" s="266">
        <v>6.0930064182398692E-2</v>
      </c>
      <c r="C601" s="267">
        <v>5.0615024149957964E-2</v>
      </c>
      <c r="D601" s="326">
        <v>5.6307130230395602E-2</v>
      </c>
      <c r="E601" s="326">
        <v>5.6107177317633122E-2</v>
      </c>
      <c r="F601" s="326">
        <v>4.4820410571526671E-2</v>
      </c>
      <c r="G601" s="326">
        <v>4.305909990737293E-2</v>
      </c>
      <c r="H601" s="327">
        <v>8.2581207912194976E-2</v>
      </c>
    </row>
    <row r="602" spans="1:11" s="513" customFormat="1" x14ac:dyDescent="0.2">
      <c r="A602" s="303" t="s">
        <v>1</v>
      </c>
      <c r="B602" s="270">
        <f t="shared" ref="B602:H602" si="139">B599/B598*100-100</f>
        <v>1.8558951965065518</v>
      </c>
      <c r="C602" s="271">
        <f t="shared" si="139"/>
        <v>1.1189956331877795</v>
      </c>
      <c r="D602" s="271">
        <f t="shared" si="139"/>
        <v>9.9666067300282464</v>
      </c>
      <c r="E602" s="271">
        <f t="shared" si="139"/>
        <v>4.1796631316282031</v>
      </c>
      <c r="F602" s="271">
        <f t="shared" si="139"/>
        <v>12.063318777292579</v>
      </c>
      <c r="G602" s="271">
        <f t="shared" si="139"/>
        <v>21.135371179039296</v>
      </c>
      <c r="H602" s="273">
        <f t="shared" si="139"/>
        <v>9.0229915294365099</v>
      </c>
    </row>
    <row r="603" spans="1:11" s="513" customFormat="1" ht="13.5" thickBot="1" x14ac:dyDescent="0.25">
      <c r="A603" s="226" t="s">
        <v>27</v>
      </c>
      <c r="B603" s="275">
        <f>B599-B586</f>
        <v>-111.42857142857156</v>
      </c>
      <c r="C603" s="276">
        <f t="shared" ref="C603:H603" si="140">C599-C586</f>
        <v>-399.41666666666697</v>
      </c>
      <c r="D603" s="276">
        <f t="shared" si="140"/>
        <v>-119.15441176470631</v>
      </c>
      <c r="E603" s="276">
        <f t="shared" si="140"/>
        <v>175.71428571428623</v>
      </c>
      <c r="F603" s="276">
        <f t="shared" si="140"/>
        <v>-174.83333333333303</v>
      </c>
      <c r="G603" s="276">
        <f t="shared" si="140"/>
        <v>358</v>
      </c>
      <c r="H603" s="278">
        <f t="shared" si="140"/>
        <v>-61.015280634734154</v>
      </c>
    </row>
    <row r="604" spans="1:11" s="513" customFormat="1" x14ac:dyDescent="0.2">
      <c r="A604" s="308" t="s">
        <v>52</v>
      </c>
      <c r="B604" s="280">
        <v>44</v>
      </c>
      <c r="C604" s="281">
        <v>41</v>
      </c>
      <c r="D604" s="281">
        <v>43</v>
      </c>
      <c r="E604" s="281">
        <v>14</v>
      </c>
      <c r="F604" s="281">
        <v>46</v>
      </c>
      <c r="G604" s="328">
        <v>46</v>
      </c>
      <c r="H604" s="329">
        <f>SUM(B604:G604)</f>
        <v>234</v>
      </c>
      <c r="I604" s="513" t="s">
        <v>56</v>
      </c>
      <c r="J604" s="330">
        <f>H591-H604</f>
        <v>12</v>
      </c>
      <c r="K604" s="331">
        <f>J604/H591</f>
        <v>4.878048780487805E-2</v>
      </c>
    </row>
    <row r="605" spans="1:11" s="513" customFormat="1" x14ac:dyDescent="0.2">
      <c r="A605" s="308" t="s">
        <v>28</v>
      </c>
      <c r="B605" s="231">
        <v>140.5</v>
      </c>
      <c r="C605" s="289">
        <v>135.5</v>
      </c>
      <c r="D605" s="289">
        <v>136</v>
      </c>
      <c r="E605" s="289">
        <v>137.5</v>
      </c>
      <c r="F605" s="289">
        <v>135.5</v>
      </c>
      <c r="G605" s="289">
        <v>134</v>
      </c>
      <c r="H605" s="235"/>
      <c r="I605" s="513" t="s">
        <v>57</v>
      </c>
      <c r="J605" s="513">
        <v>136.06</v>
      </c>
    </row>
    <row r="606" spans="1:11" s="513" customFormat="1" ht="13.5" thickBot="1" x14ac:dyDescent="0.25">
      <c r="A606" s="311" t="s">
        <v>26</v>
      </c>
      <c r="B606" s="229">
        <f>B605-B592</f>
        <v>0</v>
      </c>
      <c r="C606" s="230">
        <f t="shared" ref="C606:G606" si="141">C605-C592</f>
        <v>0</v>
      </c>
      <c r="D606" s="230">
        <f t="shared" si="141"/>
        <v>0</v>
      </c>
      <c r="E606" s="230">
        <f t="shared" si="141"/>
        <v>0</v>
      </c>
      <c r="F606" s="230">
        <f t="shared" si="141"/>
        <v>0</v>
      </c>
      <c r="G606" s="230">
        <f t="shared" si="141"/>
        <v>0</v>
      </c>
      <c r="H606" s="236"/>
      <c r="I606" s="513" t="s">
        <v>26</v>
      </c>
      <c r="J606" s="513">
        <f>J605-J592</f>
        <v>-0.24000000000000909</v>
      </c>
    </row>
    <row r="608" spans="1:11" ht="13.5" thickBot="1" x14ac:dyDescent="0.25"/>
    <row r="609" spans="1:11" s="514" customFormat="1" ht="13.5" thickBot="1" x14ac:dyDescent="0.25">
      <c r="A609" s="295" t="s">
        <v>173</v>
      </c>
      <c r="B609" s="539" t="s">
        <v>53</v>
      </c>
      <c r="C609" s="540"/>
      <c r="D609" s="540"/>
      <c r="E609" s="540"/>
      <c r="F609" s="540"/>
      <c r="G609" s="541"/>
      <c r="H609" s="313" t="s">
        <v>0</v>
      </c>
    </row>
    <row r="610" spans="1:11" s="514" customFormat="1" x14ac:dyDescent="0.2">
      <c r="A610" s="226" t="s">
        <v>2</v>
      </c>
      <c r="B610" s="315">
        <v>1</v>
      </c>
      <c r="C610" s="238">
        <v>2</v>
      </c>
      <c r="D610" s="238">
        <v>3</v>
      </c>
      <c r="E610" s="238">
        <v>4</v>
      </c>
      <c r="F610" s="238">
        <v>5</v>
      </c>
      <c r="G610" s="238">
        <v>6</v>
      </c>
      <c r="H610" s="237"/>
    </row>
    <row r="611" spans="1:11" s="514" customFormat="1" x14ac:dyDescent="0.2">
      <c r="A611" s="301" t="s">
        <v>3</v>
      </c>
      <c r="B611" s="316">
        <v>4600</v>
      </c>
      <c r="C611" s="317">
        <v>4600</v>
      </c>
      <c r="D611" s="318">
        <v>4600</v>
      </c>
      <c r="E611" s="318">
        <v>4600</v>
      </c>
      <c r="F611" s="318">
        <v>4600</v>
      </c>
      <c r="G611" s="318">
        <v>4600</v>
      </c>
      <c r="H611" s="319">
        <v>4600</v>
      </c>
    </row>
    <row r="612" spans="1:11" s="514" customFormat="1" x14ac:dyDescent="0.2">
      <c r="A612" s="303" t="s">
        <v>6</v>
      </c>
      <c r="B612" s="320">
        <v>4653.5714285714284</v>
      </c>
      <c r="C612" s="321">
        <v>4941.333333333333</v>
      </c>
      <c r="D612" s="321">
        <v>4949.2857142857147</v>
      </c>
      <c r="E612" s="321">
        <v>4791.4285714285716</v>
      </c>
      <c r="F612" s="321">
        <v>5192.666666666667</v>
      </c>
      <c r="G612" s="321">
        <v>5570</v>
      </c>
      <c r="H612" s="261">
        <v>5044.25</v>
      </c>
    </row>
    <row r="613" spans="1:11" s="514" customFormat="1" x14ac:dyDescent="0.2">
      <c r="A613" s="226" t="s">
        <v>7</v>
      </c>
      <c r="B613" s="322">
        <v>100</v>
      </c>
      <c r="C613" s="323">
        <v>100</v>
      </c>
      <c r="D613" s="324">
        <v>100</v>
      </c>
      <c r="E613" s="324">
        <v>100</v>
      </c>
      <c r="F613" s="324">
        <v>100</v>
      </c>
      <c r="G613" s="324">
        <v>100</v>
      </c>
      <c r="H613" s="325">
        <v>81.25</v>
      </c>
    </row>
    <row r="614" spans="1:11" s="514" customFormat="1" x14ac:dyDescent="0.2">
      <c r="A614" s="226" t="s">
        <v>8</v>
      </c>
      <c r="B614" s="266">
        <v>3.8411339236352544E-2</v>
      </c>
      <c r="C614" s="267">
        <v>4.3573177863240921E-2</v>
      </c>
      <c r="D614" s="326">
        <v>5.0358920054368164E-2</v>
      </c>
      <c r="E614" s="326">
        <v>5.4747947849150769E-2</v>
      </c>
      <c r="F614" s="326">
        <v>3.3778988568497835E-2</v>
      </c>
      <c r="G614" s="326">
        <v>4.2978116493083245E-2</v>
      </c>
      <c r="H614" s="327">
        <v>7.4047938723242779E-2</v>
      </c>
    </row>
    <row r="615" spans="1:11" s="514" customFormat="1" x14ac:dyDescent="0.2">
      <c r="A615" s="303" t="s">
        <v>1</v>
      </c>
      <c r="B615" s="270">
        <f t="shared" ref="B615:H615" si="142">B612/B611*100-100</f>
        <v>1.1645962732919344</v>
      </c>
      <c r="C615" s="271">
        <f t="shared" si="142"/>
        <v>7.4202898550724541</v>
      </c>
      <c r="D615" s="271">
        <f t="shared" si="142"/>
        <v>7.5931677018633508</v>
      </c>
      <c r="E615" s="271">
        <f t="shared" si="142"/>
        <v>4.1614906832298146</v>
      </c>
      <c r="F615" s="271">
        <f t="shared" si="142"/>
        <v>12.884057971014499</v>
      </c>
      <c r="G615" s="271">
        <f t="shared" si="142"/>
        <v>21.086956521739125</v>
      </c>
      <c r="H615" s="273">
        <f t="shared" si="142"/>
        <v>9.6576086956521721</v>
      </c>
    </row>
    <row r="616" spans="1:11" s="514" customFormat="1" ht="13.5" thickBot="1" x14ac:dyDescent="0.25">
      <c r="A616" s="226" t="s">
        <v>27</v>
      </c>
      <c r="B616" s="275">
        <f>B612-B599</f>
        <v>-11.428571428571558</v>
      </c>
      <c r="C616" s="276">
        <f t="shared" ref="C616:H616" si="143">C612-C599</f>
        <v>310.08333333333303</v>
      </c>
      <c r="D616" s="276">
        <f t="shared" si="143"/>
        <v>-87.184873949579014</v>
      </c>
      <c r="E616" s="276">
        <f t="shared" si="143"/>
        <v>20</v>
      </c>
      <c r="F616" s="276">
        <f t="shared" si="143"/>
        <v>60.16666666666697</v>
      </c>
      <c r="G616" s="276">
        <f t="shared" si="143"/>
        <v>22</v>
      </c>
      <c r="H616" s="278">
        <f t="shared" si="143"/>
        <v>50.996987951807569</v>
      </c>
    </row>
    <row r="617" spans="1:11" s="514" customFormat="1" x14ac:dyDescent="0.2">
      <c r="A617" s="308" t="s">
        <v>52</v>
      </c>
      <c r="B617" s="280">
        <v>44</v>
      </c>
      <c r="C617" s="281">
        <v>41</v>
      </c>
      <c r="D617" s="281">
        <v>43</v>
      </c>
      <c r="E617" s="281">
        <v>14</v>
      </c>
      <c r="F617" s="281">
        <v>46</v>
      </c>
      <c r="G617" s="328">
        <v>46</v>
      </c>
      <c r="H617" s="329">
        <f>SUM(B617:G617)</f>
        <v>234</v>
      </c>
      <c r="I617" s="514" t="s">
        <v>56</v>
      </c>
      <c r="J617" s="330">
        <f>H604-H617</f>
        <v>0</v>
      </c>
      <c r="K617" s="331">
        <f>J617/H604</f>
        <v>0</v>
      </c>
    </row>
    <row r="618" spans="1:11" s="514" customFormat="1" x14ac:dyDescent="0.2">
      <c r="A618" s="308" t="s">
        <v>28</v>
      </c>
      <c r="B618" s="231">
        <v>141.5</v>
      </c>
      <c r="C618" s="289">
        <v>136.5</v>
      </c>
      <c r="D618" s="289">
        <v>137</v>
      </c>
      <c r="E618" s="289">
        <v>138.5</v>
      </c>
      <c r="F618" s="289">
        <v>136.5</v>
      </c>
      <c r="G618" s="289">
        <v>135</v>
      </c>
      <c r="H618" s="235"/>
      <c r="I618" s="514" t="s">
        <v>57</v>
      </c>
      <c r="J618" s="514">
        <v>136.26</v>
      </c>
    </row>
    <row r="619" spans="1:11" s="514" customFormat="1" ht="13.5" thickBot="1" x14ac:dyDescent="0.25">
      <c r="A619" s="311" t="s">
        <v>26</v>
      </c>
      <c r="B619" s="229">
        <f>B618-B605</f>
        <v>1</v>
      </c>
      <c r="C619" s="230">
        <f t="shared" ref="C619:G619" si="144">C618-C605</f>
        <v>1</v>
      </c>
      <c r="D619" s="230">
        <f t="shared" si="144"/>
        <v>1</v>
      </c>
      <c r="E619" s="230">
        <f t="shared" si="144"/>
        <v>1</v>
      </c>
      <c r="F619" s="230">
        <f t="shared" si="144"/>
        <v>1</v>
      </c>
      <c r="G619" s="230">
        <f t="shared" si="144"/>
        <v>1</v>
      </c>
      <c r="H619" s="236"/>
      <c r="I619" s="514" t="s">
        <v>26</v>
      </c>
      <c r="J619" s="514">
        <f>J618-J605</f>
        <v>0.19999999999998863</v>
      </c>
    </row>
    <row r="620" spans="1:11" x14ac:dyDescent="0.2">
      <c r="B620" s="514"/>
      <c r="C620" s="514"/>
      <c r="D620" s="514"/>
      <c r="E620" s="514"/>
      <c r="F620" s="514"/>
      <c r="G620" s="514"/>
    </row>
    <row r="621" spans="1:11" ht="13.5" thickBot="1" x14ac:dyDescent="0.25"/>
    <row r="622" spans="1:11" s="515" customFormat="1" ht="13.5" thickBot="1" x14ac:dyDescent="0.25">
      <c r="A622" s="295" t="s">
        <v>174</v>
      </c>
      <c r="B622" s="539" t="s">
        <v>53</v>
      </c>
      <c r="C622" s="540"/>
      <c r="D622" s="540"/>
      <c r="E622" s="540"/>
      <c r="F622" s="540"/>
      <c r="G622" s="541"/>
      <c r="H622" s="313" t="s">
        <v>0</v>
      </c>
    </row>
    <row r="623" spans="1:11" s="515" customFormat="1" x14ac:dyDescent="0.2">
      <c r="A623" s="226" t="s">
        <v>2</v>
      </c>
      <c r="B623" s="315">
        <v>1</v>
      </c>
      <c r="C623" s="238">
        <v>2</v>
      </c>
      <c r="D623" s="238">
        <v>3</v>
      </c>
      <c r="E623" s="238">
        <v>4</v>
      </c>
      <c r="F623" s="238">
        <v>5</v>
      </c>
      <c r="G623" s="238">
        <v>6</v>
      </c>
      <c r="H623" s="237"/>
    </row>
    <row r="624" spans="1:11" s="515" customFormat="1" x14ac:dyDescent="0.2">
      <c r="A624" s="301" t="s">
        <v>3</v>
      </c>
      <c r="B624" s="316">
        <v>4620</v>
      </c>
      <c r="C624" s="317">
        <v>4620</v>
      </c>
      <c r="D624" s="318">
        <v>4620</v>
      </c>
      <c r="E624" s="318">
        <v>4620</v>
      </c>
      <c r="F624" s="318">
        <v>4620</v>
      </c>
      <c r="G624" s="318">
        <v>4620</v>
      </c>
      <c r="H624" s="319">
        <v>4620</v>
      </c>
    </row>
    <row r="625" spans="1:11" s="515" customFormat="1" x14ac:dyDescent="0.2">
      <c r="A625" s="303" t="s">
        <v>6</v>
      </c>
      <c r="B625" s="320">
        <v>4664</v>
      </c>
      <c r="C625" s="321">
        <v>4788.8235294117649</v>
      </c>
      <c r="D625" s="321">
        <v>5103.5714285714284</v>
      </c>
      <c r="E625" s="321">
        <v>4848.8888888888887</v>
      </c>
      <c r="F625" s="321">
        <v>5133.333333333333</v>
      </c>
      <c r="G625" s="321">
        <v>5357.6470588235297</v>
      </c>
      <c r="H625" s="261">
        <v>4994.7126436781609</v>
      </c>
    </row>
    <row r="626" spans="1:11" s="515" customFormat="1" x14ac:dyDescent="0.2">
      <c r="A626" s="226" t="s">
        <v>7</v>
      </c>
      <c r="B626" s="322">
        <v>100</v>
      </c>
      <c r="C626" s="323">
        <v>88.235294117647058</v>
      </c>
      <c r="D626" s="324">
        <v>92.857142857142861</v>
      </c>
      <c r="E626" s="324">
        <v>77.777777777777771</v>
      </c>
      <c r="F626" s="324">
        <v>100</v>
      </c>
      <c r="G626" s="324">
        <v>100</v>
      </c>
      <c r="H626" s="325">
        <v>79.310344827586206</v>
      </c>
    </row>
    <row r="627" spans="1:11" s="515" customFormat="1" x14ac:dyDescent="0.2">
      <c r="A627" s="226" t="s">
        <v>8</v>
      </c>
      <c r="B627" s="266">
        <v>5.5242479983491993E-2</v>
      </c>
      <c r="C627" s="267">
        <v>6.2226341049424094E-2</v>
      </c>
      <c r="D627" s="326">
        <v>6.2524274303968924E-2</v>
      </c>
      <c r="E627" s="326">
        <v>8.1254707664355177E-2</v>
      </c>
      <c r="F627" s="326">
        <v>4.3383233029349995E-2</v>
      </c>
      <c r="G627" s="326">
        <v>4.1150191532915624E-2</v>
      </c>
      <c r="H627" s="327">
        <v>7.4802092389085639E-2</v>
      </c>
    </row>
    <row r="628" spans="1:11" s="515" customFormat="1" x14ac:dyDescent="0.2">
      <c r="A628" s="303" t="s">
        <v>1</v>
      </c>
      <c r="B628" s="270">
        <f t="shared" ref="B628:H628" si="145">B625/B624*100-100</f>
        <v>0.952380952380949</v>
      </c>
      <c r="C628" s="271">
        <f t="shared" si="145"/>
        <v>3.6541889483065972</v>
      </c>
      <c r="D628" s="271">
        <f t="shared" si="145"/>
        <v>10.466914038342608</v>
      </c>
      <c r="E628" s="271">
        <f t="shared" si="145"/>
        <v>4.9543049543049591</v>
      </c>
      <c r="F628" s="271">
        <f t="shared" si="145"/>
        <v>11.1111111111111</v>
      </c>
      <c r="G628" s="271">
        <f t="shared" si="145"/>
        <v>15.966386554621863</v>
      </c>
      <c r="H628" s="273">
        <f t="shared" si="145"/>
        <v>8.1106632830770735</v>
      </c>
    </row>
    <row r="629" spans="1:11" s="515" customFormat="1" ht="13.5" thickBot="1" x14ac:dyDescent="0.25">
      <c r="A629" s="226" t="s">
        <v>27</v>
      </c>
      <c r="B629" s="275">
        <f>B625-B612</f>
        <v>10.428571428571558</v>
      </c>
      <c r="C629" s="276">
        <f t="shared" ref="C629:H629" si="146">C625-C612</f>
        <v>-152.50980392156816</v>
      </c>
      <c r="D629" s="276">
        <f t="shared" si="146"/>
        <v>154.28571428571377</v>
      </c>
      <c r="E629" s="276">
        <f t="shared" si="146"/>
        <v>57.460317460317128</v>
      </c>
      <c r="F629" s="276">
        <f t="shared" si="146"/>
        <v>-59.33333333333394</v>
      </c>
      <c r="G629" s="276">
        <f t="shared" si="146"/>
        <v>-212.35294117647027</v>
      </c>
      <c r="H629" s="278">
        <f t="shared" si="146"/>
        <v>-49.53735632183907</v>
      </c>
    </row>
    <row r="630" spans="1:11" s="515" customFormat="1" x14ac:dyDescent="0.2">
      <c r="A630" s="308" t="s">
        <v>52</v>
      </c>
      <c r="B630" s="280">
        <v>44</v>
      </c>
      <c r="C630" s="281">
        <v>41</v>
      </c>
      <c r="D630" s="281">
        <v>43</v>
      </c>
      <c r="E630" s="281">
        <v>14</v>
      </c>
      <c r="F630" s="281">
        <v>46</v>
      </c>
      <c r="G630" s="328">
        <v>46</v>
      </c>
      <c r="H630" s="329">
        <f>SUM(B630:G630)</f>
        <v>234</v>
      </c>
      <c r="I630" s="515" t="s">
        <v>56</v>
      </c>
      <c r="J630" s="330">
        <f>H617-H630</f>
        <v>0</v>
      </c>
      <c r="K630" s="331">
        <f>J630/H617</f>
        <v>0</v>
      </c>
    </row>
    <row r="631" spans="1:11" s="515" customFormat="1" x14ac:dyDescent="0.2">
      <c r="A631" s="308" t="s">
        <v>28</v>
      </c>
      <c r="B631" s="231">
        <v>141.5</v>
      </c>
      <c r="C631" s="289">
        <v>136.5</v>
      </c>
      <c r="D631" s="289">
        <v>137</v>
      </c>
      <c r="E631" s="289">
        <v>138.5</v>
      </c>
      <c r="F631" s="289">
        <v>136.5</v>
      </c>
      <c r="G631" s="289">
        <v>135</v>
      </c>
      <c r="H631" s="235"/>
      <c r="I631" s="515" t="s">
        <v>57</v>
      </c>
      <c r="J631" s="515">
        <v>137.36000000000001</v>
      </c>
    </row>
    <row r="632" spans="1:11" s="515" customFormat="1" ht="13.5" thickBot="1" x14ac:dyDescent="0.25">
      <c r="A632" s="311" t="s">
        <v>26</v>
      </c>
      <c r="B632" s="229">
        <f>B631-B618</f>
        <v>0</v>
      </c>
      <c r="C632" s="230">
        <f t="shared" ref="C632:G632" si="147">C631-C618</f>
        <v>0</v>
      </c>
      <c r="D632" s="230">
        <f t="shared" si="147"/>
        <v>0</v>
      </c>
      <c r="E632" s="230">
        <f t="shared" si="147"/>
        <v>0</v>
      </c>
      <c r="F632" s="230">
        <f t="shared" si="147"/>
        <v>0</v>
      </c>
      <c r="G632" s="230">
        <f t="shared" si="147"/>
        <v>0</v>
      </c>
      <c r="H632" s="236"/>
      <c r="I632" s="515" t="s">
        <v>26</v>
      </c>
      <c r="J632" s="515">
        <f>J631-J618</f>
        <v>1.1000000000000227</v>
      </c>
    </row>
    <row r="634" spans="1:11" ht="13.5" thickBot="1" x14ac:dyDescent="0.25"/>
    <row r="635" spans="1:11" s="516" customFormat="1" ht="13.5" thickBot="1" x14ac:dyDescent="0.25">
      <c r="A635" s="295" t="s">
        <v>175</v>
      </c>
      <c r="B635" s="539" t="s">
        <v>53</v>
      </c>
      <c r="C635" s="540"/>
      <c r="D635" s="540"/>
      <c r="E635" s="540"/>
      <c r="F635" s="540"/>
      <c r="G635" s="541"/>
      <c r="H635" s="313" t="s">
        <v>0</v>
      </c>
    </row>
    <row r="636" spans="1:11" s="516" customFormat="1" x14ac:dyDescent="0.2">
      <c r="A636" s="226" t="s">
        <v>2</v>
      </c>
      <c r="B636" s="315">
        <v>1</v>
      </c>
      <c r="C636" s="238">
        <v>2</v>
      </c>
      <c r="D636" s="238">
        <v>3</v>
      </c>
      <c r="E636" s="238">
        <v>4</v>
      </c>
      <c r="F636" s="238">
        <v>5</v>
      </c>
      <c r="G636" s="238">
        <v>6</v>
      </c>
      <c r="H636" s="237"/>
    </row>
    <row r="637" spans="1:11" s="516" customFormat="1" x14ac:dyDescent="0.2">
      <c r="A637" s="301" t="s">
        <v>3</v>
      </c>
      <c r="B637" s="316">
        <v>4640</v>
      </c>
      <c r="C637" s="317">
        <v>4640</v>
      </c>
      <c r="D637" s="318">
        <v>4640</v>
      </c>
      <c r="E637" s="318">
        <v>4640</v>
      </c>
      <c r="F637" s="318">
        <v>4640</v>
      </c>
      <c r="G637" s="318">
        <v>4640</v>
      </c>
      <c r="H637" s="319">
        <v>4640</v>
      </c>
    </row>
    <row r="638" spans="1:11" s="516" customFormat="1" x14ac:dyDescent="0.2">
      <c r="A638" s="303" t="s">
        <v>6</v>
      </c>
      <c r="B638" s="320">
        <v>4736.666666666667</v>
      </c>
      <c r="C638" s="321">
        <v>4777.333333333333</v>
      </c>
      <c r="D638" s="321">
        <v>4960</v>
      </c>
      <c r="E638" s="321">
        <v>4536.666666666667</v>
      </c>
      <c r="F638" s="321">
        <v>5086</v>
      </c>
      <c r="G638" s="321">
        <v>5267.333333333333</v>
      </c>
      <c r="H638" s="261">
        <v>4934.3373493975905</v>
      </c>
    </row>
    <row r="639" spans="1:11" s="516" customFormat="1" x14ac:dyDescent="0.2">
      <c r="A639" s="226" t="s">
        <v>7</v>
      </c>
      <c r="B639" s="322">
        <v>86.666666666666671</v>
      </c>
      <c r="C639" s="323">
        <v>73.333333333333329</v>
      </c>
      <c r="D639" s="324">
        <v>88.235294117647058</v>
      </c>
      <c r="E639" s="324">
        <v>83.333333333333329</v>
      </c>
      <c r="F639" s="324">
        <v>86.666666666666671</v>
      </c>
      <c r="G639" s="324">
        <v>93.333333333333329</v>
      </c>
      <c r="H639" s="325">
        <v>74.698795180722897</v>
      </c>
    </row>
    <row r="640" spans="1:11" s="516" customFormat="1" x14ac:dyDescent="0.2">
      <c r="A640" s="226" t="s">
        <v>8</v>
      </c>
      <c r="B640" s="266">
        <v>7.3626413228151971E-2</v>
      </c>
      <c r="C640" s="267">
        <v>7.1126165493257912E-2</v>
      </c>
      <c r="D640" s="326">
        <v>6.9662505431794725E-2</v>
      </c>
      <c r="E640" s="326">
        <v>8.0796201580550953E-2</v>
      </c>
      <c r="F640" s="326">
        <v>5.8471126840980103E-2</v>
      </c>
      <c r="G640" s="326">
        <v>5.6123822849861789E-2</v>
      </c>
      <c r="H640" s="327">
        <v>8.0062289141367371E-2</v>
      </c>
    </row>
    <row r="641" spans="1:11" s="516" customFormat="1" x14ac:dyDescent="0.2">
      <c r="A641" s="303" t="s">
        <v>1</v>
      </c>
      <c r="B641" s="270">
        <f t="shared" ref="B641:H641" si="148">B638/B637*100-100</f>
        <v>2.0833333333333428</v>
      </c>
      <c r="C641" s="271">
        <f t="shared" si="148"/>
        <v>2.9597701149425291</v>
      </c>
      <c r="D641" s="271">
        <f t="shared" si="148"/>
        <v>6.8965517241379217</v>
      </c>
      <c r="E641" s="271">
        <f t="shared" si="148"/>
        <v>-2.2270114942528636</v>
      </c>
      <c r="F641" s="271">
        <f t="shared" si="148"/>
        <v>9.6120689655172526</v>
      </c>
      <c r="G641" s="271">
        <f t="shared" si="148"/>
        <v>13.520114942528735</v>
      </c>
      <c r="H641" s="273">
        <f t="shared" si="148"/>
        <v>6.3434773577066892</v>
      </c>
    </row>
    <row r="642" spans="1:11" s="516" customFormat="1" ht="13.5" thickBot="1" x14ac:dyDescent="0.25">
      <c r="A642" s="226" t="s">
        <v>27</v>
      </c>
      <c r="B642" s="275">
        <f>B638-B625</f>
        <v>72.66666666666697</v>
      </c>
      <c r="C642" s="276">
        <f t="shared" ref="C642:H642" si="149">C638-C625</f>
        <v>-11.490196078431836</v>
      </c>
      <c r="D642" s="276">
        <f t="shared" si="149"/>
        <v>-143.57142857142844</v>
      </c>
      <c r="E642" s="276">
        <f t="shared" si="149"/>
        <v>-312.22222222222172</v>
      </c>
      <c r="F642" s="276">
        <f t="shared" si="149"/>
        <v>-47.33333333333303</v>
      </c>
      <c r="G642" s="276">
        <f t="shared" si="149"/>
        <v>-90.313725490196703</v>
      </c>
      <c r="H642" s="278">
        <f t="shared" si="149"/>
        <v>-60.375294280570415</v>
      </c>
    </row>
    <row r="643" spans="1:11" s="516" customFormat="1" x14ac:dyDescent="0.2">
      <c r="A643" s="308" t="s">
        <v>52</v>
      </c>
      <c r="B643" s="280">
        <v>44</v>
      </c>
      <c r="C643" s="281">
        <v>41</v>
      </c>
      <c r="D643" s="281">
        <v>43</v>
      </c>
      <c r="E643" s="281">
        <v>14</v>
      </c>
      <c r="F643" s="281">
        <v>46</v>
      </c>
      <c r="G643" s="328">
        <v>46</v>
      </c>
      <c r="H643" s="329">
        <f>SUM(B643:G643)</f>
        <v>234</v>
      </c>
      <c r="I643" s="516" t="s">
        <v>56</v>
      </c>
      <c r="J643" s="330">
        <f>H630-H643</f>
        <v>0</v>
      </c>
      <c r="K643" s="331">
        <f>J643/H630</f>
        <v>0</v>
      </c>
    </row>
    <row r="644" spans="1:11" s="516" customFormat="1" x14ac:dyDescent="0.2">
      <c r="A644" s="308" t="s">
        <v>28</v>
      </c>
      <c r="B644" s="231">
        <v>141.5</v>
      </c>
      <c r="C644" s="289">
        <v>136.5</v>
      </c>
      <c r="D644" s="289">
        <v>137</v>
      </c>
      <c r="E644" s="289">
        <v>138.5</v>
      </c>
      <c r="F644" s="289">
        <v>136.5</v>
      </c>
      <c r="G644" s="289">
        <v>135</v>
      </c>
      <c r="H644" s="235"/>
      <c r="I644" s="516" t="s">
        <v>57</v>
      </c>
      <c r="J644" s="516">
        <v>137.36000000000001</v>
      </c>
    </row>
    <row r="645" spans="1:11" s="516" customFormat="1" ht="13.5" thickBot="1" x14ac:dyDescent="0.25">
      <c r="A645" s="311" t="s">
        <v>26</v>
      </c>
      <c r="B645" s="229">
        <f>B644-B631</f>
        <v>0</v>
      </c>
      <c r="C645" s="230">
        <f t="shared" ref="C645:G645" si="150">C644-C631</f>
        <v>0</v>
      </c>
      <c r="D645" s="230">
        <f t="shared" si="150"/>
        <v>0</v>
      </c>
      <c r="E645" s="230">
        <f t="shared" si="150"/>
        <v>0</v>
      </c>
      <c r="F645" s="230">
        <f t="shared" si="150"/>
        <v>0</v>
      </c>
      <c r="G645" s="230">
        <f t="shared" si="150"/>
        <v>0</v>
      </c>
      <c r="H645" s="236"/>
      <c r="I645" s="516" t="s">
        <v>26</v>
      </c>
      <c r="J645" s="516">
        <f>J644-J631</f>
        <v>0</v>
      </c>
    </row>
    <row r="647" spans="1:11" ht="13.5" thickBot="1" x14ac:dyDescent="0.25"/>
    <row r="648" spans="1:11" s="517" customFormat="1" ht="13.5" thickBot="1" x14ac:dyDescent="0.25">
      <c r="A648" s="295" t="s">
        <v>176</v>
      </c>
      <c r="B648" s="539" t="s">
        <v>53</v>
      </c>
      <c r="C648" s="540"/>
      <c r="D648" s="540"/>
      <c r="E648" s="540"/>
      <c r="F648" s="540"/>
      <c r="G648" s="541"/>
      <c r="H648" s="313" t="s">
        <v>0</v>
      </c>
    </row>
    <row r="649" spans="1:11" s="517" customFormat="1" x14ac:dyDescent="0.2">
      <c r="A649" s="226" t="s">
        <v>2</v>
      </c>
      <c r="B649" s="315">
        <v>1</v>
      </c>
      <c r="C649" s="238">
        <v>2</v>
      </c>
      <c r="D649" s="238">
        <v>3</v>
      </c>
      <c r="E649" s="238">
        <v>4</v>
      </c>
      <c r="F649" s="238">
        <v>5</v>
      </c>
      <c r="G649" s="238">
        <v>6</v>
      </c>
      <c r="H649" s="237"/>
    </row>
    <row r="650" spans="1:11" s="517" customFormat="1" x14ac:dyDescent="0.2">
      <c r="A650" s="301" t="s">
        <v>3</v>
      </c>
      <c r="B650" s="316">
        <v>4660</v>
      </c>
      <c r="C650" s="317">
        <v>4660</v>
      </c>
      <c r="D650" s="318">
        <v>4660</v>
      </c>
      <c r="E650" s="318">
        <v>4660</v>
      </c>
      <c r="F650" s="318">
        <v>4660</v>
      </c>
      <c r="G650" s="318">
        <v>4660</v>
      </c>
      <c r="H650" s="319">
        <v>4660</v>
      </c>
    </row>
    <row r="651" spans="1:11" s="517" customFormat="1" x14ac:dyDescent="0.2">
      <c r="A651" s="303" t="s">
        <v>6</v>
      </c>
      <c r="B651" s="320">
        <v>4960</v>
      </c>
      <c r="C651" s="321">
        <v>5075.625</v>
      </c>
      <c r="D651" s="321">
        <v>5150.666666666667</v>
      </c>
      <c r="E651" s="321">
        <v>4796.25</v>
      </c>
      <c r="F651" s="321">
        <v>5162</v>
      </c>
      <c r="G651" s="321">
        <v>5394</v>
      </c>
      <c r="H651" s="261">
        <v>5114.0476190476193</v>
      </c>
    </row>
    <row r="652" spans="1:11" s="517" customFormat="1" x14ac:dyDescent="0.2">
      <c r="A652" s="226" t="s">
        <v>7</v>
      </c>
      <c r="B652" s="322">
        <v>100</v>
      </c>
      <c r="C652" s="323">
        <v>75</v>
      </c>
      <c r="D652" s="324">
        <v>93.333333333333329</v>
      </c>
      <c r="E652" s="324">
        <v>62.5</v>
      </c>
      <c r="F652" s="324">
        <v>86.666666666666671</v>
      </c>
      <c r="G652" s="324">
        <v>86.666666666666671</v>
      </c>
      <c r="H652" s="325">
        <v>83.333333333333329</v>
      </c>
    </row>
    <row r="653" spans="1:11" s="517" customFormat="1" x14ac:dyDescent="0.2">
      <c r="A653" s="226" t="s">
        <v>8</v>
      </c>
      <c r="B653" s="266">
        <v>4.6098427700089678E-2</v>
      </c>
      <c r="C653" s="267">
        <v>8.0660919410725673E-2</v>
      </c>
      <c r="D653" s="326">
        <v>4.9915545877153418E-2</v>
      </c>
      <c r="E653" s="326">
        <v>9.0371372610305076E-2</v>
      </c>
      <c r="F653" s="326">
        <v>6.128193968368844E-2</v>
      </c>
      <c r="G653" s="326">
        <v>7.3204243522525594E-2</v>
      </c>
      <c r="H653" s="327">
        <v>7.4575482673503446E-2</v>
      </c>
    </row>
    <row r="654" spans="1:11" s="517" customFormat="1" x14ac:dyDescent="0.2">
      <c r="A654" s="303" t="s">
        <v>1</v>
      </c>
      <c r="B654" s="270">
        <f t="shared" ref="B654:H654" si="151">B651/B650*100-100</f>
        <v>6.4377682403433454</v>
      </c>
      <c r="C654" s="271">
        <f t="shared" si="151"/>
        <v>8.9189914163090123</v>
      </c>
      <c r="D654" s="271">
        <f t="shared" si="151"/>
        <v>10.529327610872684</v>
      </c>
      <c r="E654" s="271">
        <f t="shared" si="151"/>
        <v>2.9238197424892718</v>
      </c>
      <c r="F654" s="271">
        <f t="shared" si="151"/>
        <v>10.772532188841197</v>
      </c>
      <c r="G654" s="271">
        <f t="shared" si="151"/>
        <v>15.751072961373396</v>
      </c>
      <c r="H654" s="273">
        <f t="shared" si="151"/>
        <v>9.7435111383609438</v>
      </c>
    </row>
    <row r="655" spans="1:11" s="517" customFormat="1" ht="13.5" thickBot="1" x14ac:dyDescent="0.25">
      <c r="A655" s="226" t="s">
        <v>27</v>
      </c>
      <c r="B655" s="275">
        <f>B651-B638</f>
        <v>223.33333333333303</v>
      </c>
      <c r="C655" s="276">
        <f t="shared" ref="C655:H655" si="152">C651-C638</f>
        <v>298.29166666666697</v>
      </c>
      <c r="D655" s="276">
        <f t="shared" si="152"/>
        <v>190.66666666666697</v>
      </c>
      <c r="E655" s="276">
        <f t="shared" si="152"/>
        <v>259.58333333333303</v>
      </c>
      <c r="F655" s="276">
        <f t="shared" si="152"/>
        <v>76</v>
      </c>
      <c r="G655" s="276">
        <f t="shared" si="152"/>
        <v>126.66666666666697</v>
      </c>
      <c r="H655" s="278">
        <f t="shared" si="152"/>
        <v>179.71026965002875</v>
      </c>
    </row>
    <row r="656" spans="1:11" s="517" customFormat="1" x14ac:dyDescent="0.2">
      <c r="A656" s="308" t="s">
        <v>52</v>
      </c>
      <c r="B656" s="280">
        <v>44</v>
      </c>
      <c r="C656" s="281">
        <v>41</v>
      </c>
      <c r="D656" s="281">
        <v>43</v>
      </c>
      <c r="E656" s="281">
        <v>13</v>
      </c>
      <c r="F656" s="281">
        <v>46</v>
      </c>
      <c r="G656" s="328">
        <v>46</v>
      </c>
      <c r="H656" s="329">
        <f>SUM(B656:G656)</f>
        <v>233</v>
      </c>
      <c r="I656" s="517" t="s">
        <v>56</v>
      </c>
      <c r="J656" s="330">
        <f>H643-H656</f>
        <v>1</v>
      </c>
      <c r="K656" s="331">
        <f>J656/H643</f>
        <v>4.2735042735042739E-3</v>
      </c>
    </row>
    <row r="657" spans="1:11" s="517" customFormat="1" x14ac:dyDescent="0.2">
      <c r="A657" s="308" t="s">
        <v>28</v>
      </c>
      <c r="B657" s="231">
        <v>142.5</v>
      </c>
      <c r="C657" s="289">
        <v>137.5</v>
      </c>
      <c r="D657" s="289">
        <v>138</v>
      </c>
      <c r="E657" s="289">
        <v>140</v>
      </c>
      <c r="F657" s="289">
        <v>137.5</v>
      </c>
      <c r="G657" s="289">
        <v>136</v>
      </c>
      <c r="H657" s="235"/>
      <c r="I657" s="517" t="s">
        <v>57</v>
      </c>
      <c r="J657" s="517">
        <v>137.36000000000001</v>
      </c>
    </row>
    <row r="658" spans="1:11" s="517" customFormat="1" ht="13.5" thickBot="1" x14ac:dyDescent="0.25">
      <c r="A658" s="311" t="s">
        <v>26</v>
      </c>
      <c r="B658" s="229">
        <f>B657-B644</f>
        <v>1</v>
      </c>
      <c r="C658" s="230">
        <f t="shared" ref="C658:G658" si="153">C657-C644</f>
        <v>1</v>
      </c>
      <c r="D658" s="230">
        <f t="shared" si="153"/>
        <v>1</v>
      </c>
      <c r="E658" s="230">
        <f t="shared" si="153"/>
        <v>1.5</v>
      </c>
      <c r="F658" s="230">
        <f t="shared" si="153"/>
        <v>1</v>
      </c>
      <c r="G658" s="230">
        <f t="shared" si="153"/>
        <v>1</v>
      </c>
      <c r="H658" s="236"/>
      <c r="I658" s="517" t="s">
        <v>26</v>
      </c>
      <c r="J658" s="517">
        <f>J657-J644</f>
        <v>0</v>
      </c>
    </row>
    <row r="659" spans="1:11" x14ac:dyDescent="0.2">
      <c r="B659" s="518"/>
      <c r="C659" s="518"/>
      <c r="D659" s="518"/>
      <c r="E659" s="518"/>
      <c r="F659" s="518"/>
      <c r="G659" s="518"/>
    </row>
    <row r="660" spans="1:11" ht="13.5" thickBot="1" x14ac:dyDescent="0.25"/>
    <row r="661" spans="1:11" s="519" customFormat="1" ht="13.5" thickBot="1" x14ac:dyDescent="0.25">
      <c r="A661" s="295" t="s">
        <v>177</v>
      </c>
      <c r="B661" s="539" t="s">
        <v>53</v>
      </c>
      <c r="C661" s="540"/>
      <c r="D661" s="540"/>
      <c r="E661" s="540"/>
      <c r="F661" s="540"/>
      <c r="G661" s="541"/>
      <c r="H661" s="313" t="s">
        <v>0</v>
      </c>
    </row>
    <row r="662" spans="1:11" s="519" customFormat="1" x14ac:dyDescent="0.2">
      <c r="A662" s="226" t="s">
        <v>2</v>
      </c>
      <c r="B662" s="315">
        <v>1</v>
      </c>
      <c r="C662" s="238">
        <v>2</v>
      </c>
      <c r="D662" s="238">
        <v>3</v>
      </c>
      <c r="E662" s="238">
        <v>4</v>
      </c>
      <c r="F662" s="238">
        <v>5</v>
      </c>
      <c r="G662" s="238">
        <v>6</v>
      </c>
      <c r="H662" s="237"/>
    </row>
    <row r="663" spans="1:11" s="519" customFormat="1" x14ac:dyDescent="0.2">
      <c r="A663" s="301" t="s">
        <v>3</v>
      </c>
      <c r="B663" s="316">
        <v>4680</v>
      </c>
      <c r="C663" s="317">
        <v>4680</v>
      </c>
      <c r="D663" s="318">
        <v>4680</v>
      </c>
      <c r="E663" s="318">
        <v>4680</v>
      </c>
      <c r="F663" s="318">
        <v>4680</v>
      </c>
      <c r="G663" s="318">
        <v>4680</v>
      </c>
      <c r="H663" s="319">
        <v>4680</v>
      </c>
    </row>
    <row r="664" spans="1:11" s="519" customFormat="1" x14ac:dyDescent="0.2">
      <c r="A664" s="303" t="s">
        <v>6</v>
      </c>
      <c r="B664" s="320">
        <v>4928.666666666667</v>
      </c>
      <c r="C664" s="321">
        <v>4896</v>
      </c>
      <c r="D664" s="321">
        <v>4987.333333333333</v>
      </c>
      <c r="E664" s="321">
        <v>4988.333333333333</v>
      </c>
      <c r="F664" s="321">
        <v>5040</v>
      </c>
      <c r="G664" s="321">
        <v>5107.5</v>
      </c>
      <c r="H664" s="261">
        <v>4993.0487804878048</v>
      </c>
    </row>
    <row r="665" spans="1:11" s="519" customFormat="1" x14ac:dyDescent="0.2">
      <c r="A665" s="226" t="s">
        <v>7</v>
      </c>
      <c r="B665" s="322">
        <v>86.666666666666671</v>
      </c>
      <c r="C665" s="323">
        <v>80</v>
      </c>
      <c r="D665" s="324">
        <v>86.666666666666671</v>
      </c>
      <c r="E665" s="324">
        <v>83.333333333333329</v>
      </c>
      <c r="F665" s="324">
        <v>80</v>
      </c>
      <c r="G665" s="324">
        <v>87.5</v>
      </c>
      <c r="H665" s="325">
        <v>85.365853658536579</v>
      </c>
    </row>
    <row r="666" spans="1:11" s="519" customFormat="1" x14ac:dyDescent="0.2">
      <c r="A666" s="226" t="s">
        <v>8</v>
      </c>
      <c r="B666" s="266">
        <v>7.119979586215483E-2</v>
      </c>
      <c r="C666" s="267">
        <v>6.7609191563200791E-2</v>
      </c>
      <c r="D666" s="326">
        <v>5.2752859711463047E-2</v>
      </c>
      <c r="E666" s="326">
        <v>6.522052135891869E-2</v>
      </c>
      <c r="F666" s="326">
        <v>7.1030637572268088E-2</v>
      </c>
      <c r="G666" s="326">
        <v>5.770632413342576E-2</v>
      </c>
      <c r="H666" s="327">
        <v>6.6067224877340944E-2</v>
      </c>
    </row>
    <row r="667" spans="1:11" s="519" customFormat="1" x14ac:dyDescent="0.2">
      <c r="A667" s="303" t="s">
        <v>1</v>
      </c>
      <c r="B667" s="270">
        <f t="shared" ref="B667:H667" si="154">B664/B663*100-100</f>
        <v>5.3133903133903146</v>
      </c>
      <c r="C667" s="271">
        <f t="shared" si="154"/>
        <v>4.6153846153846274</v>
      </c>
      <c r="D667" s="271">
        <f t="shared" si="154"/>
        <v>6.5669515669515448</v>
      </c>
      <c r="E667" s="271">
        <f t="shared" si="154"/>
        <v>6.5883190883190679</v>
      </c>
      <c r="F667" s="271">
        <f t="shared" si="154"/>
        <v>7.6923076923076934</v>
      </c>
      <c r="G667" s="271">
        <f t="shared" si="154"/>
        <v>9.1346153846153726</v>
      </c>
      <c r="H667" s="273">
        <f t="shared" si="154"/>
        <v>6.6890765061496751</v>
      </c>
    </row>
    <row r="668" spans="1:11" s="519" customFormat="1" ht="13.5" thickBot="1" x14ac:dyDescent="0.25">
      <c r="A668" s="226" t="s">
        <v>27</v>
      </c>
      <c r="B668" s="275">
        <f>B664-B651</f>
        <v>-31.33333333333303</v>
      </c>
      <c r="C668" s="276">
        <f t="shared" ref="C668:H668" si="155">C664-C651</f>
        <v>-179.625</v>
      </c>
      <c r="D668" s="276">
        <f t="shared" si="155"/>
        <v>-163.33333333333394</v>
      </c>
      <c r="E668" s="276">
        <f t="shared" si="155"/>
        <v>192.08333333333303</v>
      </c>
      <c r="F668" s="276">
        <f t="shared" si="155"/>
        <v>-122</v>
      </c>
      <c r="G668" s="276">
        <f t="shared" si="155"/>
        <v>-286.5</v>
      </c>
      <c r="H668" s="278">
        <f t="shared" si="155"/>
        <v>-120.99883855981443</v>
      </c>
    </row>
    <row r="669" spans="1:11" s="519" customFormat="1" x14ac:dyDescent="0.2">
      <c r="A669" s="308" t="s">
        <v>52</v>
      </c>
      <c r="B669" s="280">
        <v>44</v>
      </c>
      <c r="C669" s="281">
        <v>41</v>
      </c>
      <c r="D669" s="281">
        <v>43</v>
      </c>
      <c r="E669" s="281">
        <v>13</v>
      </c>
      <c r="F669" s="281">
        <v>46</v>
      </c>
      <c r="G669" s="328">
        <v>46</v>
      </c>
      <c r="H669" s="329">
        <f>SUM(B669:G669)</f>
        <v>233</v>
      </c>
      <c r="I669" s="519" t="s">
        <v>56</v>
      </c>
      <c r="J669" s="330">
        <f>H656-H669</f>
        <v>0</v>
      </c>
      <c r="K669" s="331">
        <f>J669/H656</f>
        <v>0</v>
      </c>
    </row>
    <row r="670" spans="1:11" s="519" customFormat="1" x14ac:dyDescent="0.2">
      <c r="A670" s="308" t="s">
        <v>28</v>
      </c>
      <c r="B670" s="231">
        <v>142.5</v>
      </c>
      <c r="C670" s="289">
        <v>137.5</v>
      </c>
      <c r="D670" s="289">
        <v>138</v>
      </c>
      <c r="E670" s="289">
        <v>140</v>
      </c>
      <c r="F670" s="289">
        <v>137.5</v>
      </c>
      <c r="G670" s="289">
        <v>136</v>
      </c>
      <c r="H670" s="235"/>
      <c r="I670" s="519" t="s">
        <v>57</v>
      </c>
      <c r="J670" s="519">
        <v>138.44</v>
      </c>
    </row>
    <row r="671" spans="1:11" s="519" customFormat="1" ht="13.5" thickBot="1" x14ac:dyDescent="0.25">
      <c r="A671" s="311" t="s">
        <v>26</v>
      </c>
      <c r="B671" s="229">
        <f>B670-B657</f>
        <v>0</v>
      </c>
      <c r="C671" s="230">
        <f t="shared" ref="C671:G671" si="156">C670-C657</f>
        <v>0</v>
      </c>
      <c r="D671" s="230">
        <f t="shared" si="156"/>
        <v>0</v>
      </c>
      <c r="E671" s="230">
        <f t="shared" si="156"/>
        <v>0</v>
      </c>
      <c r="F671" s="230">
        <f t="shared" si="156"/>
        <v>0</v>
      </c>
      <c r="G671" s="230">
        <f t="shared" si="156"/>
        <v>0</v>
      </c>
      <c r="H671" s="236"/>
      <c r="I671" s="519" t="s">
        <v>26</v>
      </c>
      <c r="J671" s="519">
        <f>J670-J657</f>
        <v>1.0799999999999841</v>
      </c>
    </row>
    <row r="673" spans="1:11" ht="13.5" thickBot="1" x14ac:dyDescent="0.25"/>
    <row r="674" spans="1:11" s="520" customFormat="1" ht="13.5" thickBot="1" x14ac:dyDescent="0.25">
      <c r="A674" s="295" t="s">
        <v>178</v>
      </c>
      <c r="B674" s="539" t="s">
        <v>53</v>
      </c>
      <c r="C674" s="540"/>
      <c r="D674" s="540"/>
      <c r="E674" s="540"/>
      <c r="F674" s="540"/>
      <c r="G674" s="541"/>
      <c r="H674" s="313" t="s">
        <v>0</v>
      </c>
    </row>
    <row r="675" spans="1:11" s="520" customFormat="1" x14ac:dyDescent="0.2">
      <c r="A675" s="226" t="s">
        <v>2</v>
      </c>
      <c r="B675" s="315">
        <v>1</v>
      </c>
      <c r="C675" s="238">
        <v>2</v>
      </c>
      <c r="D675" s="238">
        <v>3</v>
      </c>
      <c r="E675" s="238">
        <v>4</v>
      </c>
      <c r="F675" s="238">
        <v>5</v>
      </c>
      <c r="G675" s="238">
        <v>6</v>
      </c>
      <c r="H675" s="237"/>
    </row>
    <row r="676" spans="1:11" s="520" customFormat="1" x14ac:dyDescent="0.2">
      <c r="A676" s="301" t="s">
        <v>3</v>
      </c>
      <c r="B676" s="316">
        <v>4700</v>
      </c>
      <c r="C676" s="317">
        <v>4700</v>
      </c>
      <c r="D676" s="318">
        <v>4700</v>
      </c>
      <c r="E676" s="318">
        <v>4700</v>
      </c>
      <c r="F676" s="318">
        <v>4700</v>
      </c>
      <c r="G676" s="318">
        <v>4700</v>
      </c>
      <c r="H676" s="319">
        <v>4700</v>
      </c>
    </row>
    <row r="677" spans="1:11" s="520" customFormat="1" x14ac:dyDescent="0.2">
      <c r="A677" s="303" t="s">
        <v>6</v>
      </c>
      <c r="B677" s="320">
        <v>5026.25</v>
      </c>
      <c r="C677" s="321">
        <v>5128.75</v>
      </c>
      <c r="D677" s="321">
        <v>4877.333333333333</v>
      </c>
      <c r="E677" s="321">
        <v>4900</v>
      </c>
      <c r="F677" s="321">
        <v>5029.2857142857147</v>
      </c>
      <c r="G677" s="321">
        <v>5483.333333333333</v>
      </c>
      <c r="H677" s="261">
        <v>5084.8837209302328</v>
      </c>
    </row>
    <row r="678" spans="1:11" s="520" customFormat="1" x14ac:dyDescent="0.2">
      <c r="A678" s="226" t="s">
        <v>7</v>
      </c>
      <c r="B678" s="322">
        <v>75</v>
      </c>
      <c r="C678" s="323">
        <v>81.25</v>
      </c>
      <c r="D678" s="324">
        <v>93.333333333333329</v>
      </c>
      <c r="E678" s="324">
        <v>90</v>
      </c>
      <c r="F678" s="324">
        <v>92.857142857142861</v>
      </c>
      <c r="G678" s="324">
        <v>93.333333333333329</v>
      </c>
      <c r="H678" s="325">
        <v>73.255813953488371</v>
      </c>
    </row>
    <row r="679" spans="1:11" s="520" customFormat="1" x14ac:dyDescent="0.2">
      <c r="A679" s="226" t="s">
        <v>8</v>
      </c>
      <c r="B679" s="266">
        <v>7.7582674291165901E-2</v>
      </c>
      <c r="C679" s="267">
        <v>6.5073423021052651E-2</v>
      </c>
      <c r="D679" s="326">
        <v>7.3267648819930434E-2</v>
      </c>
      <c r="E679" s="326">
        <v>6.5248699243889721E-2</v>
      </c>
      <c r="F679" s="326">
        <v>6.0063261863376252E-2</v>
      </c>
      <c r="G679" s="326">
        <v>5.9943032116694675E-2</v>
      </c>
      <c r="H679" s="327">
        <v>7.8060074303458016E-2</v>
      </c>
    </row>
    <row r="680" spans="1:11" s="520" customFormat="1" x14ac:dyDescent="0.2">
      <c r="A680" s="303" t="s">
        <v>1</v>
      </c>
      <c r="B680" s="270">
        <f t="shared" ref="B680:H680" si="157">B677/B676*100-100</f>
        <v>6.9414893617021391</v>
      </c>
      <c r="C680" s="271">
        <f t="shared" si="157"/>
        <v>9.1223404255319025</v>
      </c>
      <c r="D680" s="271">
        <f t="shared" si="157"/>
        <v>3.7730496453900741</v>
      </c>
      <c r="E680" s="271">
        <f t="shared" si="157"/>
        <v>4.2553191489361808</v>
      </c>
      <c r="F680" s="271">
        <f t="shared" si="157"/>
        <v>7.0060790273556393</v>
      </c>
      <c r="G680" s="271">
        <f t="shared" si="157"/>
        <v>16.666666666666657</v>
      </c>
      <c r="H680" s="273">
        <f t="shared" si="157"/>
        <v>8.1890153389411182</v>
      </c>
    </row>
    <row r="681" spans="1:11" s="520" customFormat="1" ht="13.5" thickBot="1" x14ac:dyDescent="0.25">
      <c r="A681" s="226" t="s">
        <v>27</v>
      </c>
      <c r="B681" s="275">
        <f>B677-B664</f>
        <v>97.58333333333303</v>
      </c>
      <c r="C681" s="276">
        <f t="shared" ref="C681:H681" si="158">C677-C664</f>
        <v>232.75</v>
      </c>
      <c r="D681" s="276">
        <f t="shared" si="158"/>
        <v>-110</v>
      </c>
      <c r="E681" s="276">
        <f t="shared" si="158"/>
        <v>-88.33333333333303</v>
      </c>
      <c r="F681" s="276">
        <f t="shared" si="158"/>
        <v>-10.714285714285325</v>
      </c>
      <c r="G681" s="276">
        <f t="shared" si="158"/>
        <v>375.83333333333303</v>
      </c>
      <c r="H681" s="278">
        <f t="shared" si="158"/>
        <v>91.834940442427978</v>
      </c>
    </row>
    <row r="682" spans="1:11" s="520" customFormat="1" x14ac:dyDescent="0.2">
      <c r="A682" s="308" t="s">
        <v>52</v>
      </c>
      <c r="B682" s="280">
        <v>44</v>
      </c>
      <c r="C682" s="281">
        <v>41</v>
      </c>
      <c r="D682" s="281">
        <v>43</v>
      </c>
      <c r="E682" s="281">
        <v>13</v>
      </c>
      <c r="F682" s="281">
        <v>46</v>
      </c>
      <c r="G682" s="328">
        <v>46</v>
      </c>
      <c r="H682" s="329">
        <f>SUM(B682:G682)</f>
        <v>233</v>
      </c>
      <c r="I682" s="520" t="s">
        <v>56</v>
      </c>
      <c r="J682" s="330">
        <f>H669-H682</f>
        <v>0</v>
      </c>
      <c r="K682" s="331">
        <f>J682/H669</f>
        <v>0</v>
      </c>
    </row>
    <row r="683" spans="1:11" s="520" customFormat="1" x14ac:dyDescent="0.2">
      <c r="A683" s="308" t="s">
        <v>28</v>
      </c>
      <c r="B683" s="231">
        <v>142.5</v>
      </c>
      <c r="C683" s="289">
        <v>137.5</v>
      </c>
      <c r="D683" s="289">
        <v>138</v>
      </c>
      <c r="E683" s="289">
        <v>140</v>
      </c>
      <c r="F683" s="289">
        <v>137.5</v>
      </c>
      <c r="G683" s="289">
        <v>136</v>
      </c>
      <c r="H683" s="235"/>
      <c r="I683" s="520" t="s">
        <v>57</v>
      </c>
      <c r="J683" s="520">
        <v>138.44</v>
      </c>
    </row>
    <row r="684" spans="1:11" s="520" customFormat="1" ht="13.5" thickBot="1" x14ac:dyDescent="0.25">
      <c r="A684" s="311" t="s">
        <v>26</v>
      </c>
      <c r="B684" s="229">
        <f>B683-B670</f>
        <v>0</v>
      </c>
      <c r="C684" s="230">
        <f t="shared" ref="C684:G684" si="159">C683-C670</f>
        <v>0</v>
      </c>
      <c r="D684" s="230">
        <f t="shared" si="159"/>
        <v>0</v>
      </c>
      <c r="E684" s="230">
        <f t="shared" si="159"/>
        <v>0</v>
      </c>
      <c r="F684" s="230">
        <f t="shared" si="159"/>
        <v>0</v>
      </c>
      <c r="G684" s="230">
        <f t="shared" si="159"/>
        <v>0</v>
      </c>
      <c r="H684" s="236"/>
      <c r="I684" s="520" t="s">
        <v>26</v>
      </c>
      <c r="J684" s="520">
        <f>J683-J670</f>
        <v>0</v>
      </c>
    </row>
    <row r="686" spans="1:11" ht="13.5" thickBot="1" x14ac:dyDescent="0.25"/>
    <row r="687" spans="1:11" s="521" customFormat="1" ht="13.5" thickBot="1" x14ac:dyDescent="0.25">
      <c r="A687" s="295" t="s">
        <v>179</v>
      </c>
      <c r="B687" s="539" t="s">
        <v>53</v>
      </c>
      <c r="C687" s="540"/>
      <c r="D687" s="540"/>
      <c r="E687" s="540"/>
      <c r="F687" s="540"/>
      <c r="G687" s="541"/>
      <c r="H687" s="313" t="s">
        <v>0</v>
      </c>
    </row>
    <row r="688" spans="1:11" s="521" customFormat="1" x14ac:dyDescent="0.2">
      <c r="A688" s="226" t="s">
        <v>2</v>
      </c>
      <c r="B688" s="315">
        <v>1</v>
      </c>
      <c r="C688" s="238">
        <v>2</v>
      </c>
      <c r="D688" s="238">
        <v>3</v>
      </c>
      <c r="E688" s="238">
        <v>4</v>
      </c>
      <c r="F688" s="238">
        <v>5</v>
      </c>
      <c r="G688" s="238">
        <v>6</v>
      </c>
      <c r="H688" s="237"/>
    </row>
    <row r="689" spans="1:11" s="521" customFormat="1" x14ac:dyDescent="0.2">
      <c r="A689" s="301" t="s">
        <v>3</v>
      </c>
      <c r="B689" s="316">
        <v>4720</v>
      </c>
      <c r="C689" s="317">
        <v>4720</v>
      </c>
      <c r="D689" s="318">
        <v>4720</v>
      </c>
      <c r="E689" s="318">
        <v>4720</v>
      </c>
      <c r="F689" s="318">
        <v>4720</v>
      </c>
      <c r="G689" s="318">
        <v>4720</v>
      </c>
      <c r="H689" s="319">
        <v>4720</v>
      </c>
    </row>
    <row r="690" spans="1:11" s="521" customFormat="1" x14ac:dyDescent="0.2">
      <c r="A690" s="303" t="s">
        <v>6</v>
      </c>
      <c r="B690" s="320">
        <v>5188.125</v>
      </c>
      <c r="C690" s="321">
        <v>5151.333333333333</v>
      </c>
      <c r="D690" s="321">
        <v>5046.25</v>
      </c>
      <c r="E690" s="321">
        <v>4735.7142857142853</v>
      </c>
      <c r="F690" s="321">
        <v>5136</v>
      </c>
      <c r="G690" s="321">
        <v>5214.375</v>
      </c>
      <c r="H690" s="261">
        <v>5113.411764705882</v>
      </c>
    </row>
    <row r="691" spans="1:11" s="521" customFormat="1" x14ac:dyDescent="0.2">
      <c r="A691" s="226" t="s">
        <v>7</v>
      </c>
      <c r="B691" s="322">
        <v>75</v>
      </c>
      <c r="C691" s="323">
        <v>86.666666666666671</v>
      </c>
      <c r="D691" s="324">
        <v>81.25</v>
      </c>
      <c r="E691" s="324">
        <v>71.428571428571431</v>
      </c>
      <c r="F691" s="324">
        <v>100</v>
      </c>
      <c r="G691" s="324">
        <v>68.75</v>
      </c>
      <c r="H691" s="325">
        <v>80</v>
      </c>
    </row>
    <row r="692" spans="1:11" s="521" customFormat="1" x14ac:dyDescent="0.2">
      <c r="A692" s="226" t="s">
        <v>8</v>
      </c>
      <c r="B692" s="266">
        <v>7.3393727441696463E-2</v>
      </c>
      <c r="C692" s="267">
        <v>6.4031141814052853E-2</v>
      </c>
      <c r="D692" s="326">
        <v>7.0380226035000812E-2</v>
      </c>
      <c r="E692" s="326">
        <v>8.9309443307857977E-2</v>
      </c>
      <c r="F692" s="326">
        <v>4.1739995257042521E-2</v>
      </c>
      <c r="G692" s="326">
        <v>9.2045648611018882E-2</v>
      </c>
      <c r="H692" s="327">
        <v>7.6332555488905079E-2</v>
      </c>
    </row>
    <row r="693" spans="1:11" s="521" customFormat="1" x14ac:dyDescent="0.2">
      <c r="A693" s="303" t="s">
        <v>1</v>
      </c>
      <c r="B693" s="270">
        <f t="shared" ref="B693:H693" si="160">B690/B689*100-100</f>
        <v>9.9179025423728859</v>
      </c>
      <c r="C693" s="271">
        <f t="shared" si="160"/>
        <v>9.1384180790960272</v>
      </c>
      <c r="D693" s="271">
        <f t="shared" si="160"/>
        <v>6.9120762711864359</v>
      </c>
      <c r="E693" s="271">
        <f t="shared" si="160"/>
        <v>0.33292978208233137</v>
      </c>
      <c r="F693" s="271">
        <f t="shared" si="160"/>
        <v>8.8135593220338961</v>
      </c>
      <c r="G693" s="271">
        <f t="shared" si="160"/>
        <v>10.474046610169481</v>
      </c>
      <c r="H693" s="273">
        <f t="shared" si="160"/>
        <v>8.3349950149551404</v>
      </c>
    </row>
    <row r="694" spans="1:11" s="521" customFormat="1" ht="13.5" thickBot="1" x14ac:dyDescent="0.25">
      <c r="A694" s="226" t="s">
        <v>27</v>
      </c>
      <c r="B694" s="275">
        <f>B690-B677</f>
        <v>161.875</v>
      </c>
      <c r="C694" s="276">
        <f t="shared" ref="C694:H694" si="161">C690-C677</f>
        <v>22.58333333333303</v>
      </c>
      <c r="D694" s="276">
        <f t="shared" si="161"/>
        <v>168.91666666666697</v>
      </c>
      <c r="E694" s="276">
        <f t="shared" si="161"/>
        <v>-164.28571428571468</v>
      </c>
      <c r="F694" s="276">
        <f t="shared" si="161"/>
        <v>106.71428571428532</v>
      </c>
      <c r="G694" s="276">
        <f t="shared" si="161"/>
        <v>-268.95833333333303</v>
      </c>
      <c r="H694" s="278">
        <f t="shared" si="161"/>
        <v>28.528043775649166</v>
      </c>
    </row>
    <row r="695" spans="1:11" s="521" customFormat="1" x14ac:dyDescent="0.2">
      <c r="A695" s="308" t="s">
        <v>52</v>
      </c>
      <c r="B695" s="280">
        <v>44</v>
      </c>
      <c r="C695" s="281">
        <v>41</v>
      </c>
      <c r="D695" s="281">
        <v>43</v>
      </c>
      <c r="E695" s="281">
        <v>13</v>
      </c>
      <c r="F695" s="281">
        <v>46</v>
      </c>
      <c r="G695" s="328">
        <v>46</v>
      </c>
      <c r="H695" s="329">
        <f>SUM(B695:G695)</f>
        <v>233</v>
      </c>
      <c r="I695" s="521" t="s">
        <v>56</v>
      </c>
      <c r="J695" s="330">
        <f>H682-H695</f>
        <v>0</v>
      </c>
      <c r="K695" s="331">
        <f>J695/H682</f>
        <v>0</v>
      </c>
    </row>
    <row r="696" spans="1:11" s="521" customFormat="1" x14ac:dyDescent="0.2">
      <c r="A696" s="308" t="s">
        <v>28</v>
      </c>
      <c r="B696" s="231">
        <v>143.5</v>
      </c>
      <c r="C696" s="289">
        <v>138.5</v>
      </c>
      <c r="D696" s="289">
        <v>139</v>
      </c>
      <c r="E696" s="289">
        <v>141.5</v>
      </c>
      <c r="F696" s="289">
        <v>138.5</v>
      </c>
      <c r="G696" s="289">
        <v>137.5</v>
      </c>
      <c r="H696" s="235"/>
      <c r="I696" s="521" t="s">
        <v>57</v>
      </c>
      <c r="J696" s="521">
        <v>138.44</v>
      </c>
    </row>
    <row r="697" spans="1:11" s="521" customFormat="1" ht="13.5" thickBot="1" x14ac:dyDescent="0.25">
      <c r="A697" s="311" t="s">
        <v>26</v>
      </c>
      <c r="B697" s="229">
        <f>B696-B683</f>
        <v>1</v>
      </c>
      <c r="C697" s="230">
        <f t="shared" ref="C697:G697" si="162">C696-C683</f>
        <v>1</v>
      </c>
      <c r="D697" s="230">
        <f t="shared" si="162"/>
        <v>1</v>
      </c>
      <c r="E697" s="230">
        <f t="shared" si="162"/>
        <v>1.5</v>
      </c>
      <c r="F697" s="230">
        <f t="shared" si="162"/>
        <v>1</v>
      </c>
      <c r="G697" s="230">
        <f t="shared" si="162"/>
        <v>1.5</v>
      </c>
      <c r="H697" s="236"/>
      <c r="I697" s="521" t="s">
        <v>26</v>
      </c>
      <c r="J697" s="521">
        <f>J696-J683</f>
        <v>0</v>
      </c>
    </row>
    <row r="698" spans="1:11" x14ac:dyDescent="0.2">
      <c r="C698" s="521"/>
      <c r="D698" s="521"/>
      <c r="E698" s="521"/>
      <c r="F698" s="521"/>
      <c r="G698" s="521"/>
    </row>
    <row r="699" spans="1:11" ht="13.5" thickBot="1" x14ac:dyDescent="0.25"/>
    <row r="700" spans="1:11" s="522" customFormat="1" ht="13.5" thickBot="1" x14ac:dyDescent="0.25">
      <c r="A700" s="295" t="s">
        <v>180</v>
      </c>
      <c r="B700" s="539" t="s">
        <v>53</v>
      </c>
      <c r="C700" s="540"/>
      <c r="D700" s="540"/>
      <c r="E700" s="540"/>
      <c r="F700" s="540"/>
      <c r="G700" s="541"/>
      <c r="H700" s="313" t="s">
        <v>0</v>
      </c>
    </row>
    <row r="701" spans="1:11" s="522" customFormat="1" x14ac:dyDescent="0.2">
      <c r="A701" s="226" t="s">
        <v>2</v>
      </c>
      <c r="B701" s="315">
        <v>1</v>
      </c>
      <c r="C701" s="238">
        <v>2</v>
      </c>
      <c r="D701" s="238">
        <v>3</v>
      </c>
      <c r="E701" s="238">
        <v>4</v>
      </c>
      <c r="F701" s="238">
        <v>5</v>
      </c>
      <c r="G701" s="238">
        <v>6</v>
      </c>
      <c r="H701" s="237"/>
    </row>
    <row r="702" spans="1:11" s="522" customFormat="1" x14ac:dyDescent="0.2">
      <c r="A702" s="301" t="s">
        <v>3</v>
      </c>
      <c r="B702" s="316">
        <v>4740</v>
      </c>
      <c r="C702" s="317">
        <v>4740</v>
      </c>
      <c r="D702" s="318">
        <v>4740</v>
      </c>
      <c r="E702" s="318">
        <v>4740</v>
      </c>
      <c r="F702" s="318">
        <v>4740</v>
      </c>
      <c r="G702" s="318">
        <v>4740</v>
      </c>
      <c r="H702" s="319">
        <v>4740</v>
      </c>
    </row>
    <row r="703" spans="1:11" s="522" customFormat="1" x14ac:dyDescent="0.2">
      <c r="A703" s="303" t="s">
        <v>6</v>
      </c>
      <c r="B703" s="320">
        <v>5024</v>
      </c>
      <c r="C703" s="321">
        <v>4954</v>
      </c>
      <c r="D703" s="321">
        <v>5025</v>
      </c>
      <c r="E703" s="321">
        <v>4934</v>
      </c>
      <c r="F703" s="321">
        <v>5012.1428571428569</v>
      </c>
      <c r="G703" s="321">
        <v>5272.666666666667</v>
      </c>
      <c r="H703" s="261">
        <v>5050</v>
      </c>
    </row>
    <row r="704" spans="1:11" s="522" customFormat="1" x14ac:dyDescent="0.2">
      <c r="A704" s="226" t="s">
        <v>7</v>
      </c>
      <c r="B704" s="322">
        <v>73.333333333333329</v>
      </c>
      <c r="C704" s="323">
        <v>73.333333333333329</v>
      </c>
      <c r="D704" s="324">
        <v>75</v>
      </c>
      <c r="E704" s="324">
        <v>60</v>
      </c>
      <c r="F704" s="324">
        <v>85.714285714285708</v>
      </c>
      <c r="G704" s="324">
        <v>80</v>
      </c>
      <c r="H704" s="325">
        <v>72.5</v>
      </c>
    </row>
    <row r="705" spans="1:11" s="522" customFormat="1" x14ac:dyDescent="0.2">
      <c r="A705" s="226" t="s">
        <v>8</v>
      </c>
      <c r="B705" s="266">
        <v>7.8524876096066565E-2</v>
      </c>
      <c r="C705" s="267">
        <v>8.2311501345137969E-2</v>
      </c>
      <c r="D705" s="326">
        <v>8.2030734242492104E-2</v>
      </c>
      <c r="E705" s="326">
        <v>9.8146763391881997E-2</v>
      </c>
      <c r="F705" s="326">
        <v>6.9279278599600397E-2</v>
      </c>
      <c r="G705" s="326">
        <v>7.838599532997384E-2</v>
      </c>
      <c r="H705" s="327">
        <v>8.2718017176733799E-2</v>
      </c>
    </row>
    <row r="706" spans="1:11" s="522" customFormat="1" x14ac:dyDescent="0.2">
      <c r="A706" s="303" t="s">
        <v>1</v>
      </c>
      <c r="B706" s="270">
        <f t="shared" ref="B706:H706" si="163">B703/B702*100-100</f>
        <v>5.991561181434605</v>
      </c>
      <c r="C706" s="271">
        <f t="shared" si="163"/>
        <v>4.5147679324894625</v>
      </c>
      <c r="D706" s="271">
        <f t="shared" si="163"/>
        <v>6.0126582278481067</v>
      </c>
      <c r="E706" s="271">
        <f t="shared" si="163"/>
        <v>4.0928270042194015</v>
      </c>
      <c r="F706" s="271">
        <f t="shared" si="163"/>
        <v>5.7414104882459185</v>
      </c>
      <c r="G706" s="271">
        <f t="shared" si="163"/>
        <v>11.237693389592124</v>
      </c>
      <c r="H706" s="273">
        <f t="shared" si="163"/>
        <v>6.5400843881856474</v>
      </c>
    </row>
    <row r="707" spans="1:11" s="522" customFormat="1" ht="13.5" thickBot="1" x14ac:dyDescent="0.25">
      <c r="A707" s="226" t="s">
        <v>27</v>
      </c>
      <c r="B707" s="275">
        <f>B703-B690</f>
        <v>-164.125</v>
      </c>
      <c r="C707" s="276">
        <f t="shared" ref="C707:H707" si="164">C703-C690</f>
        <v>-197.33333333333303</v>
      </c>
      <c r="D707" s="276">
        <f t="shared" si="164"/>
        <v>-21.25</v>
      </c>
      <c r="E707" s="276">
        <f t="shared" si="164"/>
        <v>198.28571428571468</v>
      </c>
      <c r="F707" s="276">
        <f t="shared" si="164"/>
        <v>-123.85714285714312</v>
      </c>
      <c r="G707" s="276">
        <f t="shared" si="164"/>
        <v>58.29166666666697</v>
      </c>
      <c r="H707" s="278">
        <f t="shared" si="164"/>
        <v>-63.411764705881978</v>
      </c>
    </row>
    <row r="708" spans="1:11" s="522" customFormat="1" x14ac:dyDescent="0.2">
      <c r="A708" s="308" t="s">
        <v>52</v>
      </c>
      <c r="B708" s="280">
        <v>44</v>
      </c>
      <c r="C708" s="281">
        <v>41</v>
      </c>
      <c r="D708" s="281">
        <v>43</v>
      </c>
      <c r="E708" s="281">
        <v>13</v>
      </c>
      <c r="F708" s="281">
        <v>46</v>
      </c>
      <c r="G708" s="328">
        <v>46</v>
      </c>
      <c r="H708" s="329">
        <f>SUM(B708:G708)</f>
        <v>233</v>
      </c>
      <c r="I708" s="522" t="s">
        <v>56</v>
      </c>
      <c r="J708" s="330">
        <f>H695-H708</f>
        <v>0</v>
      </c>
      <c r="K708" s="331">
        <f>J708/H695</f>
        <v>0</v>
      </c>
    </row>
    <row r="709" spans="1:11" s="522" customFormat="1" x14ac:dyDescent="0.2">
      <c r="A709" s="308" t="s">
        <v>28</v>
      </c>
      <c r="B709" s="231">
        <v>143.5</v>
      </c>
      <c r="C709" s="289">
        <v>138.5</v>
      </c>
      <c r="D709" s="289">
        <v>139</v>
      </c>
      <c r="E709" s="289">
        <v>141.5</v>
      </c>
      <c r="F709" s="289">
        <v>138.5</v>
      </c>
      <c r="G709" s="289">
        <v>137.5</v>
      </c>
      <c r="H709" s="235"/>
      <c r="I709" s="522" t="s">
        <v>57</v>
      </c>
      <c r="J709" s="522">
        <v>139.47999999999999</v>
      </c>
    </row>
    <row r="710" spans="1:11" s="522" customFormat="1" ht="13.5" thickBot="1" x14ac:dyDescent="0.25">
      <c r="A710" s="311" t="s">
        <v>26</v>
      </c>
      <c r="B710" s="229">
        <f>B709-B696</f>
        <v>0</v>
      </c>
      <c r="C710" s="230">
        <f t="shared" ref="C710:G710" si="165">C709-C696</f>
        <v>0</v>
      </c>
      <c r="D710" s="230">
        <f t="shared" si="165"/>
        <v>0</v>
      </c>
      <c r="E710" s="230">
        <f t="shared" si="165"/>
        <v>0</v>
      </c>
      <c r="F710" s="230">
        <f t="shared" si="165"/>
        <v>0</v>
      </c>
      <c r="G710" s="230">
        <f t="shared" si="165"/>
        <v>0</v>
      </c>
      <c r="H710" s="236"/>
      <c r="I710" s="522" t="s">
        <v>26</v>
      </c>
      <c r="J710" s="522">
        <f>J709-J696</f>
        <v>1.039999999999992</v>
      </c>
    </row>
    <row r="712" spans="1:11" ht="13.5" thickBot="1" x14ac:dyDescent="0.25"/>
    <row r="713" spans="1:11" s="523" customFormat="1" ht="13.5" thickBot="1" x14ac:dyDescent="0.25">
      <c r="A713" s="295" t="s">
        <v>181</v>
      </c>
      <c r="B713" s="539" t="s">
        <v>53</v>
      </c>
      <c r="C713" s="540"/>
      <c r="D713" s="540"/>
      <c r="E713" s="540"/>
      <c r="F713" s="540"/>
      <c r="G713" s="541"/>
      <c r="H713" s="313" t="s">
        <v>0</v>
      </c>
    </row>
    <row r="714" spans="1:11" s="523" customFormat="1" x14ac:dyDescent="0.2">
      <c r="A714" s="226" t="s">
        <v>2</v>
      </c>
      <c r="B714" s="315">
        <v>1</v>
      </c>
      <c r="C714" s="238">
        <v>2</v>
      </c>
      <c r="D714" s="238">
        <v>3</v>
      </c>
      <c r="E714" s="238">
        <v>4</v>
      </c>
      <c r="F714" s="238">
        <v>5</v>
      </c>
      <c r="G714" s="238">
        <v>6</v>
      </c>
      <c r="H714" s="237"/>
    </row>
    <row r="715" spans="1:11" s="523" customFormat="1" x14ac:dyDescent="0.2">
      <c r="A715" s="301" t="s">
        <v>3</v>
      </c>
      <c r="B715" s="316">
        <v>4760</v>
      </c>
      <c r="C715" s="317">
        <v>4760</v>
      </c>
      <c r="D715" s="318">
        <v>4760</v>
      </c>
      <c r="E715" s="318">
        <v>4760</v>
      </c>
      <c r="F715" s="318">
        <v>4760</v>
      </c>
      <c r="G715" s="318">
        <v>4760</v>
      </c>
      <c r="H715" s="319">
        <v>4760</v>
      </c>
    </row>
    <row r="716" spans="1:11" s="523" customFormat="1" x14ac:dyDescent="0.2">
      <c r="A716" s="303" t="s">
        <v>6</v>
      </c>
      <c r="B716" s="320">
        <v>4878.75</v>
      </c>
      <c r="C716" s="321">
        <v>5129.333333333333</v>
      </c>
      <c r="D716" s="321">
        <v>4973.333333333333</v>
      </c>
      <c r="E716" s="321">
        <v>5001.25</v>
      </c>
      <c r="F716" s="321">
        <v>5041.333333333333</v>
      </c>
      <c r="G716" s="321">
        <v>5260</v>
      </c>
      <c r="H716" s="261">
        <v>5054.0697674418607</v>
      </c>
    </row>
    <row r="717" spans="1:11" s="523" customFormat="1" x14ac:dyDescent="0.2">
      <c r="A717" s="226" t="s">
        <v>7</v>
      </c>
      <c r="B717" s="322">
        <v>62.5</v>
      </c>
      <c r="C717" s="323">
        <v>73.333333333333329</v>
      </c>
      <c r="D717" s="324">
        <v>93.333333333333329</v>
      </c>
      <c r="E717" s="324">
        <v>50</v>
      </c>
      <c r="F717" s="324">
        <v>86.666666666666671</v>
      </c>
      <c r="G717" s="324">
        <v>82.352941176470594</v>
      </c>
      <c r="H717" s="325">
        <v>74.418604651162795</v>
      </c>
    </row>
    <row r="718" spans="1:11" s="523" customFormat="1" x14ac:dyDescent="0.2">
      <c r="A718" s="226" t="s">
        <v>8</v>
      </c>
      <c r="B718" s="266">
        <v>8.8023674103948291E-2</v>
      </c>
      <c r="C718" s="267">
        <v>8.2201545919343394E-2</v>
      </c>
      <c r="D718" s="326">
        <v>6.0422911839779658E-2</v>
      </c>
      <c r="E718" s="326">
        <v>9.7039829694723162E-2</v>
      </c>
      <c r="F718" s="326">
        <v>5.9366253780896466E-2</v>
      </c>
      <c r="G718" s="326">
        <v>7.1232733980306814E-2</v>
      </c>
      <c r="H718" s="327">
        <v>7.9850396418599784E-2</v>
      </c>
    </row>
    <row r="719" spans="1:11" s="523" customFormat="1" x14ac:dyDescent="0.2">
      <c r="A719" s="303" t="s">
        <v>1</v>
      </c>
      <c r="B719" s="270">
        <f t="shared" ref="B719:H719" si="166">B716/B715*100-100</f>
        <v>2.4947478991596626</v>
      </c>
      <c r="C719" s="271">
        <f t="shared" si="166"/>
        <v>7.7591036414565764</v>
      </c>
      <c r="D719" s="271">
        <f t="shared" si="166"/>
        <v>4.4817927170868188</v>
      </c>
      <c r="E719" s="271">
        <f t="shared" si="166"/>
        <v>5.0682773109243584</v>
      </c>
      <c r="F719" s="271">
        <f t="shared" si="166"/>
        <v>5.9103641456582636</v>
      </c>
      <c r="G719" s="271">
        <f t="shared" si="166"/>
        <v>10.504201680672281</v>
      </c>
      <c r="H719" s="273">
        <f t="shared" si="166"/>
        <v>6.177936290795401</v>
      </c>
    </row>
    <row r="720" spans="1:11" s="523" customFormat="1" ht="13.5" thickBot="1" x14ac:dyDescent="0.25">
      <c r="A720" s="226" t="s">
        <v>27</v>
      </c>
      <c r="B720" s="275">
        <f>B716-B703</f>
        <v>-145.25</v>
      </c>
      <c r="C720" s="276">
        <f t="shared" ref="C720:H720" si="167">C716-C703</f>
        <v>175.33333333333303</v>
      </c>
      <c r="D720" s="276">
        <f t="shared" si="167"/>
        <v>-51.66666666666697</v>
      </c>
      <c r="E720" s="276">
        <f t="shared" si="167"/>
        <v>67.25</v>
      </c>
      <c r="F720" s="276">
        <f t="shared" si="167"/>
        <v>29.190476190476147</v>
      </c>
      <c r="G720" s="276">
        <f t="shared" si="167"/>
        <v>-12.66666666666697</v>
      </c>
      <c r="H720" s="278">
        <f t="shared" si="167"/>
        <v>4.0697674418606766</v>
      </c>
    </row>
    <row r="721" spans="1:11" s="523" customFormat="1" x14ac:dyDescent="0.2">
      <c r="A721" s="308" t="s">
        <v>52</v>
      </c>
      <c r="B721" s="280">
        <v>44</v>
      </c>
      <c r="C721" s="281">
        <v>41</v>
      </c>
      <c r="D721" s="281">
        <v>43</v>
      </c>
      <c r="E721" s="281">
        <v>13</v>
      </c>
      <c r="F721" s="281">
        <v>46</v>
      </c>
      <c r="G721" s="328">
        <v>46</v>
      </c>
      <c r="H721" s="329">
        <f>SUM(B721:G721)</f>
        <v>233</v>
      </c>
      <c r="I721" s="523" t="s">
        <v>56</v>
      </c>
      <c r="J721" s="330">
        <f>H708-H721</f>
        <v>0</v>
      </c>
      <c r="K721" s="331">
        <f>J721/H708</f>
        <v>0</v>
      </c>
    </row>
    <row r="722" spans="1:11" s="523" customFormat="1" x14ac:dyDescent="0.2">
      <c r="A722" s="308" t="s">
        <v>28</v>
      </c>
      <c r="B722" s="231">
        <v>143.5</v>
      </c>
      <c r="C722" s="289">
        <v>138.5</v>
      </c>
      <c r="D722" s="289">
        <v>139</v>
      </c>
      <c r="E722" s="289">
        <v>141.5</v>
      </c>
      <c r="F722" s="289">
        <v>138.5</v>
      </c>
      <c r="G722" s="289">
        <v>137.5</v>
      </c>
      <c r="H722" s="235"/>
      <c r="I722" s="523" t="s">
        <v>57</v>
      </c>
      <c r="J722" s="523">
        <v>139.47999999999999</v>
      </c>
    </row>
    <row r="723" spans="1:11" s="523" customFormat="1" ht="13.5" thickBot="1" x14ac:dyDescent="0.25">
      <c r="A723" s="311" t="s">
        <v>26</v>
      </c>
      <c r="B723" s="229">
        <f>B722-B709</f>
        <v>0</v>
      </c>
      <c r="C723" s="230">
        <f t="shared" ref="C723:G723" si="168">C722-C709</f>
        <v>0</v>
      </c>
      <c r="D723" s="230">
        <f t="shared" si="168"/>
        <v>0</v>
      </c>
      <c r="E723" s="230">
        <f t="shared" si="168"/>
        <v>0</v>
      </c>
      <c r="F723" s="230">
        <f t="shared" si="168"/>
        <v>0</v>
      </c>
      <c r="G723" s="230">
        <f t="shared" si="168"/>
        <v>0</v>
      </c>
      <c r="H723" s="236"/>
      <c r="I723" s="523" t="s">
        <v>26</v>
      </c>
      <c r="J723" s="523">
        <f>J722-J709</f>
        <v>0</v>
      </c>
    </row>
    <row r="725" spans="1:11" ht="13.5" thickBot="1" x14ac:dyDescent="0.25"/>
    <row r="726" spans="1:11" s="524" customFormat="1" ht="13.5" thickBot="1" x14ac:dyDescent="0.25">
      <c r="A726" s="295" t="s">
        <v>182</v>
      </c>
      <c r="B726" s="539" t="s">
        <v>53</v>
      </c>
      <c r="C726" s="540"/>
      <c r="D726" s="540"/>
      <c r="E726" s="540"/>
      <c r="F726" s="540"/>
      <c r="G726" s="541"/>
      <c r="H726" s="313" t="s">
        <v>0</v>
      </c>
    </row>
    <row r="727" spans="1:11" s="524" customFormat="1" x14ac:dyDescent="0.2">
      <c r="A727" s="226" t="s">
        <v>2</v>
      </c>
      <c r="B727" s="315">
        <v>1</v>
      </c>
      <c r="C727" s="238">
        <v>2</v>
      </c>
      <c r="D727" s="238">
        <v>3</v>
      </c>
      <c r="E727" s="238">
        <v>4</v>
      </c>
      <c r="F727" s="238">
        <v>5</v>
      </c>
      <c r="G727" s="238">
        <v>6</v>
      </c>
      <c r="H727" s="237"/>
    </row>
    <row r="728" spans="1:11" s="524" customFormat="1" x14ac:dyDescent="0.2">
      <c r="A728" s="301" t="s">
        <v>3</v>
      </c>
      <c r="B728" s="316">
        <v>4780</v>
      </c>
      <c r="C728" s="317">
        <v>4780</v>
      </c>
      <c r="D728" s="318">
        <v>4780</v>
      </c>
      <c r="E728" s="318">
        <v>4780</v>
      </c>
      <c r="F728" s="318">
        <v>4780</v>
      </c>
      <c r="G728" s="318">
        <v>4780</v>
      </c>
      <c r="H728" s="319">
        <v>4780</v>
      </c>
    </row>
    <row r="729" spans="1:11" s="524" customFormat="1" x14ac:dyDescent="0.2">
      <c r="A729" s="303" t="s">
        <v>6</v>
      </c>
      <c r="B729" s="320">
        <v>4956</v>
      </c>
      <c r="C729" s="321">
        <v>5327.333333333333</v>
      </c>
      <c r="D729" s="321">
        <v>5147.333333333333</v>
      </c>
      <c r="E729" s="321">
        <v>4656.25</v>
      </c>
      <c r="F729" s="321">
        <v>5351.333333333333</v>
      </c>
      <c r="G729" s="321">
        <v>5490</v>
      </c>
      <c r="H729" s="261">
        <v>5196.7469879518076</v>
      </c>
    </row>
    <row r="730" spans="1:11" s="524" customFormat="1" x14ac:dyDescent="0.2">
      <c r="A730" s="226" t="s">
        <v>7</v>
      </c>
      <c r="B730" s="322">
        <v>66.666666666666671</v>
      </c>
      <c r="C730" s="323">
        <v>86.666666666666671</v>
      </c>
      <c r="D730" s="324">
        <v>73.333333333333329</v>
      </c>
      <c r="E730" s="324">
        <v>62.5</v>
      </c>
      <c r="F730" s="324">
        <v>80</v>
      </c>
      <c r="G730" s="324">
        <v>86.666666666666671</v>
      </c>
      <c r="H730" s="325">
        <v>69.879518072289159</v>
      </c>
    </row>
    <row r="731" spans="1:11" s="524" customFormat="1" x14ac:dyDescent="0.2">
      <c r="A731" s="226" t="s">
        <v>8</v>
      </c>
      <c r="B731" s="266">
        <v>8.7409610853412492E-2</v>
      </c>
      <c r="C731" s="267">
        <v>4.9476367606196982E-2</v>
      </c>
      <c r="D731" s="326">
        <v>8.2936742555454107E-2</v>
      </c>
      <c r="E731" s="326">
        <v>9.3644341237614379E-2</v>
      </c>
      <c r="F731" s="326">
        <v>6.1342744840145409E-2</v>
      </c>
      <c r="G731" s="326">
        <v>7.1170459075131046E-2</v>
      </c>
      <c r="H731" s="327">
        <v>8.7509785476486676E-2</v>
      </c>
    </row>
    <row r="732" spans="1:11" s="524" customFormat="1" x14ac:dyDescent="0.2">
      <c r="A732" s="303" t="s">
        <v>1</v>
      </c>
      <c r="B732" s="270">
        <f t="shared" ref="B732:H732" si="169">B729/B728*100-100</f>
        <v>3.682008368200826</v>
      </c>
      <c r="C732" s="271">
        <f t="shared" si="169"/>
        <v>11.450488145048809</v>
      </c>
      <c r="D732" s="271">
        <f t="shared" si="169"/>
        <v>7.6847977684797684</v>
      </c>
      <c r="E732" s="271">
        <f t="shared" si="169"/>
        <v>-2.5889121338912133</v>
      </c>
      <c r="F732" s="271">
        <f t="shared" si="169"/>
        <v>11.952580195258022</v>
      </c>
      <c r="G732" s="271">
        <f t="shared" si="169"/>
        <v>14.853556485355639</v>
      </c>
      <c r="H732" s="273">
        <f t="shared" si="169"/>
        <v>8.7185562333014275</v>
      </c>
    </row>
    <row r="733" spans="1:11" s="524" customFormat="1" ht="13.5" thickBot="1" x14ac:dyDescent="0.25">
      <c r="A733" s="226" t="s">
        <v>27</v>
      </c>
      <c r="B733" s="275">
        <f>B729-B716</f>
        <v>77.25</v>
      </c>
      <c r="C733" s="276">
        <f t="shared" ref="C733:H733" si="170">C729-C716</f>
        <v>198</v>
      </c>
      <c r="D733" s="276">
        <f t="shared" si="170"/>
        <v>174</v>
      </c>
      <c r="E733" s="276">
        <f t="shared" si="170"/>
        <v>-345</v>
      </c>
      <c r="F733" s="276">
        <f t="shared" si="170"/>
        <v>310</v>
      </c>
      <c r="G733" s="276">
        <f t="shared" si="170"/>
        <v>230</v>
      </c>
      <c r="H733" s="278">
        <f t="shared" si="170"/>
        <v>142.67722050994689</v>
      </c>
    </row>
    <row r="734" spans="1:11" s="524" customFormat="1" x14ac:dyDescent="0.2">
      <c r="A734" s="308" t="s">
        <v>52</v>
      </c>
      <c r="B734" s="280">
        <v>44</v>
      </c>
      <c r="C734" s="281">
        <v>41</v>
      </c>
      <c r="D734" s="281">
        <v>43</v>
      </c>
      <c r="E734" s="281">
        <v>12</v>
      </c>
      <c r="F734" s="281">
        <v>46</v>
      </c>
      <c r="G734" s="328">
        <v>46</v>
      </c>
      <c r="H734" s="329">
        <f>SUM(B734:G734)</f>
        <v>232</v>
      </c>
      <c r="I734" s="524" t="s">
        <v>56</v>
      </c>
      <c r="J734" s="330">
        <f>H721-H734</f>
        <v>1</v>
      </c>
      <c r="K734" s="331">
        <f>J734/H721</f>
        <v>4.2918454935622317E-3</v>
      </c>
    </row>
    <row r="735" spans="1:11" s="524" customFormat="1" x14ac:dyDescent="0.2">
      <c r="A735" s="308" t="s">
        <v>28</v>
      </c>
      <c r="B735" s="231">
        <v>144.5</v>
      </c>
      <c r="C735" s="289">
        <v>139.5</v>
      </c>
      <c r="D735" s="289">
        <v>140</v>
      </c>
      <c r="E735" s="289">
        <v>142.5</v>
      </c>
      <c r="F735" s="289">
        <v>139.5</v>
      </c>
      <c r="G735" s="289">
        <v>138.5</v>
      </c>
      <c r="H735" s="235"/>
      <c r="I735" s="524" t="s">
        <v>57</v>
      </c>
      <c r="J735" s="524">
        <v>139.47999999999999</v>
      </c>
    </row>
    <row r="736" spans="1:11" s="524" customFormat="1" ht="13.5" thickBot="1" x14ac:dyDescent="0.25">
      <c r="A736" s="311" t="s">
        <v>26</v>
      </c>
      <c r="B736" s="229">
        <f>B735-B722</f>
        <v>1</v>
      </c>
      <c r="C736" s="230">
        <f t="shared" ref="C736:G736" si="171">C735-C722</f>
        <v>1</v>
      </c>
      <c r="D736" s="230">
        <f t="shared" si="171"/>
        <v>1</v>
      </c>
      <c r="E736" s="230">
        <f t="shared" si="171"/>
        <v>1</v>
      </c>
      <c r="F736" s="230">
        <f t="shared" si="171"/>
        <v>1</v>
      </c>
      <c r="G736" s="230">
        <f t="shared" si="171"/>
        <v>1</v>
      </c>
      <c r="H736" s="236"/>
      <c r="I736" s="524" t="s">
        <v>26</v>
      </c>
      <c r="J736" s="524">
        <f>J735-J722</f>
        <v>0</v>
      </c>
    </row>
    <row r="737" spans="1:11" x14ac:dyDescent="0.2">
      <c r="A737" s="525"/>
      <c r="B737" s="525"/>
      <c r="C737" s="525"/>
      <c r="D737" s="525"/>
      <c r="E737" s="525"/>
      <c r="F737" s="525"/>
      <c r="G737" s="525"/>
      <c r="H737" s="525"/>
      <c r="I737" s="525"/>
      <c r="J737" s="525"/>
      <c r="K737" s="525"/>
    </row>
    <row r="738" spans="1:11" ht="13.5" thickBot="1" x14ac:dyDescent="0.25">
      <c r="A738" s="525"/>
      <c r="B738" s="525"/>
      <c r="C738" s="525"/>
      <c r="D738" s="525"/>
      <c r="E738" s="525"/>
      <c r="F738" s="525"/>
      <c r="G738" s="525"/>
      <c r="H738" s="525"/>
      <c r="I738" s="525"/>
      <c r="J738" s="525"/>
      <c r="K738" s="525"/>
    </row>
    <row r="739" spans="1:11" ht="13.5" thickBot="1" x14ac:dyDescent="0.25">
      <c r="A739" s="295" t="s">
        <v>183</v>
      </c>
      <c r="B739" s="539" t="s">
        <v>53</v>
      </c>
      <c r="C739" s="540"/>
      <c r="D739" s="540"/>
      <c r="E739" s="540"/>
      <c r="F739" s="540"/>
      <c r="G739" s="541"/>
      <c r="H739" s="313" t="s">
        <v>0</v>
      </c>
      <c r="I739" s="525"/>
      <c r="J739" s="525"/>
      <c r="K739" s="525"/>
    </row>
    <row r="740" spans="1:11" x14ac:dyDescent="0.2">
      <c r="A740" s="226" t="s">
        <v>2</v>
      </c>
      <c r="B740" s="315">
        <v>1</v>
      </c>
      <c r="C740" s="238">
        <v>2</v>
      </c>
      <c r="D740" s="238">
        <v>3</v>
      </c>
      <c r="E740" s="238">
        <v>4</v>
      </c>
      <c r="F740" s="238">
        <v>5</v>
      </c>
      <c r="G740" s="238">
        <v>6</v>
      </c>
      <c r="H740" s="237"/>
      <c r="I740" s="525"/>
      <c r="J740" s="525"/>
      <c r="K740" s="525"/>
    </row>
    <row r="741" spans="1:11" x14ac:dyDescent="0.2">
      <c r="A741" s="301" t="s">
        <v>3</v>
      </c>
      <c r="B741" s="316">
        <v>4800</v>
      </c>
      <c r="C741" s="317">
        <v>4800</v>
      </c>
      <c r="D741" s="318">
        <v>4800</v>
      </c>
      <c r="E741" s="318">
        <v>4800</v>
      </c>
      <c r="F741" s="318">
        <v>4800</v>
      </c>
      <c r="G741" s="318">
        <v>4800</v>
      </c>
      <c r="H741" s="319">
        <v>4800</v>
      </c>
      <c r="I741" s="525"/>
      <c r="J741" s="525"/>
      <c r="K741" s="525"/>
    </row>
    <row r="742" spans="1:11" x14ac:dyDescent="0.2">
      <c r="A742" s="303" t="s">
        <v>6</v>
      </c>
      <c r="B742" s="320">
        <v>4863.5714285714284</v>
      </c>
      <c r="C742" s="321">
        <v>5017.5</v>
      </c>
      <c r="D742" s="321">
        <v>5016.25</v>
      </c>
      <c r="E742" s="321">
        <v>5307.5</v>
      </c>
      <c r="F742" s="321">
        <v>5318.75</v>
      </c>
      <c r="G742" s="321">
        <v>5441.25</v>
      </c>
      <c r="H742" s="261">
        <v>5154.0697674418607</v>
      </c>
      <c r="I742" s="525"/>
      <c r="J742" s="525"/>
      <c r="K742" s="525"/>
    </row>
    <row r="743" spans="1:11" x14ac:dyDescent="0.2">
      <c r="A743" s="226" t="s">
        <v>7</v>
      </c>
      <c r="B743" s="322">
        <v>92.857142857142861</v>
      </c>
      <c r="C743" s="323">
        <v>75</v>
      </c>
      <c r="D743" s="324">
        <v>81.25</v>
      </c>
      <c r="E743" s="324">
        <v>50</v>
      </c>
      <c r="F743" s="324">
        <v>81.25</v>
      </c>
      <c r="G743" s="324">
        <v>93.75</v>
      </c>
      <c r="H743" s="325">
        <v>72.093023255813947</v>
      </c>
      <c r="I743" s="525"/>
      <c r="J743" s="525"/>
      <c r="K743" s="525"/>
    </row>
    <row r="744" spans="1:11" x14ac:dyDescent="0.2">
      <c r="A744" s="226" t="s">
        <v>8</v>
      </c>
      <c r="B744" s="266">
        <v>6.5522119624132055E-2</v>
      </c>
      <c r="C744" s="267">
        <v>7.4902659589641554E-2</v>
      </c>
      <c r="D744" s="326">
        <v>7.6756628379476416E-2</v>
      </c>
      <c r="E744" s="326">
        <v>0.11163249201750197</v>
      </c>
      <c r="F744" s="326">
        <v>7.1246786328445944E-2</v>
      </c>
      <c r="G744" s="326">
        <v>6.745322975148936E-2</v>
      </c>
      <c r="H744" s="327">
        <v>8.6365707882251022E-2</v>
      </c>
      <c r="I744" s="525"/>
      <c r="J744" s="525"/>
      <c r="K744" s="525"/>
    </row>
    <row r="745" spans="1:11" x14ac:dyDescent="0.2">
      <c r="A745" s="303" t="s">
        <v>1</v>
      </c>
      <c r="B745" s="270">
        <f t="shared" ref="B745:H745" si="172">B742/B741*100-100</f>
        <v>1.3244047619047592</v>
      </c>
      <c r="C745" s="271">
        <f t="shared" si="172"/>
        <v>4.5312500000000142</v>
      </c>
      <c r="D745" s="271">
        <f t="shared" si="172"/>
        <v>4.5052083333333428</v>
      </c>
      <c r="E745" s="271">
        <f t="shared" si="172"/>
        <v>10.572916666666671</v>
      </c>
      <c r="F745" s="271">
        <f t="shared" si="172"/>
        <v>10.807291666666671</v>
      </c>
      <c r="G745" s="271">
        <f t="shared" si="172"/>
        <v>13.359375</v>
      </c>
      <c r="H745" s="273">
        <f t="shared" si="172"/>
        <v>7.3764534883721069</v>
      </c>
      <c r="I745" s="525"/>
      <c r="J745" s="525"/>
      <c r="K745" s="525"/>
    </row>
    <row r="746" spans="1:11" ht="13.5" thickBot="1" x14ac:dyDescent="0.25">
      <c r="A746" s="226" t="s">
        <v>27</v>
      </c>
      <c r="B746" s="275">
        <f>B742-B729</f>
        <v>-92.428571428571558</v>
      </c>
      <c r="C746" s="276">
        <f t="shared" ref="C746:H746" si="173">C742-C729</f>
        <v>-309.83333333333303</v>
      </c>
      <c r="D746" s="276">
        <f t="shared" si="173"/>
        <v>-131.08333333333303</v>
      </c>
      <c r="E746" s="276">
        <f t="shared" si="173"/>
        <v>651.25</v>
      </c>
      <c r="F746" s="276">
        <f t="shared" si="173"/>
        <v>-32.58333333333303</v>
      </c>
      <c r="G746" s="276">
        <f t="shared" si="173"/>
        <v>-48.75</v>
      </c>
      <c r="H746" s="278">
        <f t="shared" si="173"/>
        <v>-42.677220509946892</v>
      </c>
      <c r="I746" s="525"/>
      <c r="J746" s="525"/>
      <c r="K746" s="525"/>
    </row>
    <row r="747" spans="1:11" x14ac:dyDescent="0.2">
      <c r="A747" s="308" t="s">
        <v>52</v>
      </c>
      <c r="B747" s="280">
        <v>44</v>
      </c>
      <c r="C747" s="281">
        <v>41</v>
      </c>
      <c r="D747" s="281">
        <v>43</v>
      </c>
      <c r="E747" s="281">
        <v>12</v>
      </c>
      <c r="F747" s="281">
        <v>46</v>
      </c>
      <c r="G747" s="328">
        <v>46</v>
      </c>
      <c r="H747" s="329">
        <f>SUM(B747:G747)</f>
        <v>232</v>
      </c>
      <c r="I747" s="525" t="s">
        <v>56</v>
      </c>
      <c r="J747" s="330">
        <f>H734-H747</f>
        <v>0</v>
      </c>
      <c r="K747" s="331">
        <f>J747/H734</f>
        <v>0</v>
      </c>
    </row>
    <row r="748" spans="1:11" x14ac:dyDescent="0.2">
      <c r="A748" s="308" t="s">
        <v>28</v>
      </c>
      <c r="B748" s="231">
        <v>144.5</v>
      </c>
      <c r="C748" s="289">
        <v>139.5</v>
      </c>
      <c r="D748" s="289">
        <v>140</v>
      </c>
      <c r="E748" s="289">
        <v>142.5</v>
      </c>
      <c r="F748" s="289">
        <v>139.5</v>
      </c>
      <c r="G748" s="289">
        <v>138.5</v>
      </c>
      <c r="H748" s="235"/>
      <c r="I748" s="525" t="s">
        <v>57</v>
      </c>
      <c r="J748" s="525">
        <v>140.46</v>
      </c>
      <c r="K748" s="525"/>
    </row>
    <row r="749" spans="1:11" ht="13.5" thickBot="1" x14ac:dyDescent="0.25">
      <c r="A749" s="311" t="s">
        <v>26</v>
      </c>
      <c r="B749" s="229">
        <f>B748-B735</f>
        <v>0</v>
      </c>
      <c r="C749" s="230">
        <f t="shared" ref="C749:G749" si="174">C748-C735</f>
        <v>0</v>
      </c>
      <c r="D749" s="230">
        <f t="shared" si="174"/>
        <v>0</v>
      </c>
      <c r="E749" s="230">
        <f t="shared" si="174"/>
        <v>0</v>
      </c>
      <c r="F749" s="230">
        <f t="shared" si="174"/>
        <v>0</v>
      </c>
      <c r="G749" s="230">
        <f t="shared" si="174"/>
        <v>0</v>
      </c>
      <c r="H749" s="236"/>
      <c r="I749" s="525" t="s">
        <v>26</v>
      </c>
      <c r="J749" s="525">
        <f>J748-J735</f>
        <v>0.98000000000001819</v>
      </c>
      <c r="K749" s="525"/>
    </row>
    <row r="751" spans="1:11" ht="13.5" thickBot="1" x14ac:dyDescent="0.25"/>
    <row r="752" spans="1:11" s="526" customFormat="1" ht="13.5" thickBot="1" x14ac:dyDescent="0.25">
      <c r="A752" s="295" t="s">
        <v>184</v>
      </c>
      <c r="B752" s="539" t="s">
        <v>53</v>
      </c>
      <c r="C752" s="540"/>
      <c r="D752" s="540"/>
      <c r="E752" s="540"/>
      <c r="F752" s="540"/>
      <c r="G752" s="541"/>
      <c r="H752" s="313" t="s">
        <v>0</v>
      </c>
    </row>
    <row r="753" spans="1:11" s="526" customFormat="1" x14ac:dyDescent="0.2">
      <c r="A753" s="226" t="s">
        <v>2</v>
      </c>
      <c r="B753" s="315">
        <v>1</v>
      </c>
      <c r="C753" s="238">
        <v>2</v>
      </c>
      <c r="D753" s="238">
        <v>3</v>
      </c>
      <c r="E753" s="238">
        <v>4</v>
      </c>
      <c r="F753" s="238">
        <v>5</v>
      </c>
      <c r="G753" s="238">
        <v>6</v>
      </c>
      <c r="H753" s="237"/>
    </row>
    <row r="754" spans="1:11" s="526" customFormat="1" x14ac:dyDescent="0.2">
      <c r="A754" s="301" t="s">
        <v>3</v>
      </c>
      <c r="B754" s="316">
        <v>4820</v>
      </c>
      <c r="C754" s="317">
        <v>4820</v>
      </c>
      <c r="D754" s="318">
        <v>4820</v>
      </c>
      <c r="E754" s="318">
        <v>4820</v>
      </c>
      <c r="F754" s="318">
        <v>4820</v>
      </c>
      <c r="G754" s="318">
        <v>4820</v>
      </c>
      <c r="H754" s="319">
        <v>4820</v>
      </c>
    </row>
    <row r="755" spans="1:11" s="526" customFormat="1" x14ac:dyDescent="0.2">
      <c r="A755" s="303" t="s">
        <v>6</v>
      </c>
      <c r="B755" s="320">
        <v>5032.666666666667</v>
      </c>
      <c r="C755" s="321">
        <v>4956</v>
      </c>
      <c r="D755" s="321">
        <v>5007.5</v>
      </c>
      <c r="E755" s="321">
        <v>5215.7142857142853</v>
      </c>
      <c r="F755" s="321">
        <v>5361.4285714285716</v>
      </c>
      <c r="G755" s="321">
        <v>5332</v>
      </c>
      <c r="H755" s="261">
        <v>5140.2439024390242</v>
      </c>
    </row>
    <row r="756" spans="1:11" s="526" customFormat="1" x14ac:dyDescent="0.2">
      <c r="A756" s="226" t="s">
        <v>7</v>
      </c>
      <c r="B756" s="322">
        <v>53.333333333333336</v>
      </c>
      <c r="C756" s="323">
        <v>80</v>
      </c>
      <c r="D756" s="324">
        <v>75</v>
      </c>
      <c r="E756" s="324">
        <v>100</v>
      </c>
      <c r="F756" s="324">
        <v>71.428571428571431</v>
      </c>
      <c r="G756" s="324">
        <v>80</v>
      </c>
      <c r="H756" s="325">
        <v>67.073170731707322</v>
      </c>
    </row>
    <row r="757" spans="1:11" s="526" customFormat="1" x14ac:dyDescent="0.2">
      <c r="A757" s="226" t="s">
        <v>8</v>
      </c>
      <c r="B757" s="266">
        <v>0.10964659896835093</v>
      </c>
      <c r="C757" s="267">
        <v>8.2719147540396817E-2</v>
      </c>
      <c r="D757" s="326">
        <v>8.3601832962718309E-2</v>
      </c>
      <c r="E757" s="326">
        <v>3.4539340563043461E-2</v>
      </c>
      <c r="F757" s="326">
        <v>8.415713629577487E-2</v>
      </c>
      <c r="G757" s="326">
        <v>7.4934936921524919E-2</v>
      </c>
      <c r="H757" s="327">
        <v>9.0143559338272936E-2</v>
      </c>
    </row>
    <row r="758" spans="1:11" s="526" customFormat="1" x14ac:dyDescent="0.2">
      <c r="A758" s="303" t="s">
        <v>1</v>
      </c>
      <c r="B758" s="270">
        <f t="shared" ref="B758:H758" si="175">B755/B754*100-100</f>
        <v>4.4121715076071979</v>
      </c>
      <c r="C758" s="271">
        <f t="shared" si="175"/>
        <v>2.8215767634854672</v>
      </c>
      <c r="D758" s="271">
        <f t="shared" si="175"/>
        <v>3.8900414937759393</v>
      </c>
      <c r="E758" s="271">
        <f t="shared" si="175"/>
        <v>8.2098399525785339</v>
      </c>
      <c r="F758" s="271">
        <f t="shared" si="175"/>
        <v>11.232957913455849</v>
      </c>
      <c r="G758" s="271">
        <f t="shared" si="175"/>
        <v>10.622406639004154</v>
      </c>
      <c r="H758" s="273">
        <f t="shared" si="175"/>
        <v>6.6440643659548613</v>
      </c>
    </row>
    <row r="759" spans="1:11" s="526" customFormat="1" ht="13.5" thickBot="1" x14ac:dyDescent="0.25">
      <c r="A759" s="226" t="s">
        <v>27</v>
      </c>
      <c r="B759" s="275">
        <f>B755-B742</f>
        <v>169.09523809523853</v>
      </c>
      <c r="C759" s="276">
        <f t="shared" ref="C759:H759" si="176">C755-C742</f>
        <v>-61.5</v>
      </c>
      <c r="D759" s="276">
        <f t="shared" si="176"/>
        <v>-8.75</v>
      </c>
      <c r="E759" s="276">
        <f t="shared" si="176"/>
        <v>-91.785714285714675</v>
      </c>
      <c r="F759" s="276">
        <f t="shared" si="176"/>
        <v>42.678571428571558</v>
      </c>
      <c r="G759" s="276">
        <f t="shared" si="176"/>
        <v>-109.25</v>
      </c>
      <c r="H759" s="278">
        <f t="shared" si="176"/>
        <v>-13.825865002836508</v>
      </c>
    </row>
    <row r="760" spans="1:11" s="526" customFormat="1" x14ac:dyDescent="0.2">
      <c r="A760" s="308" t="s">
        <v>52</v>
      </c>
      <c r="B760" s="280">
        <v>44</v>
      </c>
      <c r="C760" s="281">
        <v>41</v>
      </c>
      <c r="D760" s="281">
        <v>43</v>
      </c>
      <c r="E760" s="281">
        <v>11</v>
      </c>
      <c r="F760" s="281">
        <v>45</v>
      </c>
      <c r="G760" s="328">
        <v>46</v>
      </c>
      <c r="H760" s="329">
        <f>SUM(B760:G760)</f>
        <v>230</v>
      </c>
      <c r="I760" s="526" t="s">
        <v>56</v>
      </c>
      <c r="J760" s="330">
        <f>H747-H760</f>
        <v>2</v>
      </c>
      <c r="K760" s="331">
        <f>J760/H747</f>
        <v>8.6206896551724137E-3</v>
      </c>
    </row>
    <row r="761" spans="1:11" s="526" customFormat="1" x14ac:dyDescent="0.2">
      <c r="A761" s="308" t="s">
        <v>28</v>
      </c>
      <c r="B761" s="231">
        <v>144.5</v>
      </c>
      <c r="C761" s="289">
        <v>139.5</v>
      </c>
      <c r="D761" s="289">
        <v>140</v>
      </c>
      <c r="E761" s="289">
        <v>142.5</v>
      </c>
      <c r="F761" s="289">
        <v>139.5</v>
      </c>
      <c r="G761" s="289">
        <v>138.5</v>
      </c>
      <c r="H761" s="235"/>
      <c r="I761" s="526" t="s">
        <v>57</v>
      </c>
      <c r="J761" s="526">
        <v>140.46</v>
      </c>
    </row>
    <row r="762" spans="1:11" s="526" customFormat="1" ht="13.5" thickBot="1" x14ac:dyDescent="0.25">
      <c r="A762" s="311" t="s">
        <v>26</v>
      </c>
      <c r="B762" s="229">
        <f>B761-B748</f>
        <v>0</v>
      </c>
      <c r="C762" s="230">
        <f t="shared" ref="C762:G762" si="177">C761-C748</f>
        <v>0</v>
      </c>
      <c r="D762" s="230">
        <f t="shared" si="177"/>
        <v>0</v>
      </c>
      <c r="E762" s="230">
        <f t="shared" si="177"/>
        <v>0</v>
      </c>
      <c r="F762" s="230">
        <f t="shared" si="177"/>
        <v>0</v>
      </c>
      <c r="G762" s="230">
        <f t="shared" si="177"/>
        <v>0</v>
      </c>
      <c r="H762" s="236"/>
      <c r="I762" s="526" t="s">
        <v>26</v>
      </c>
      <c r="J762" s="526">
        <f>J761-J748</f>
        <v>0</v>
      </c>
    </row>
    <row r="764" spans="1:11" ht="13.5" thickBot="1" x14ac:dyDescent="0.25"/>
    <row r="765" spans="1:11" s="527" customFormat="1" ht="13.5" thickBot="1" x14ac:dyDescent="0.25">
      <c r="A765" s="295" t="s">
        <v>185</v>
      </c>
      <c r="B765" s="539" t="s">
        <v>53</v>
      </c>
      <c r="C765" s="540"/>
      <c r="D765" s="540"/>
      <c r="E765" s="540"/>
      <c r="F765" s="540"/>
      <c r="G765" s="541"/>
      <c r="H765" s="313" t="s">
        <v>0</v>
      </c>
    </row>
    <row r="766" spans="1:11" s="527" customFormat="1" x14ac:dyDescent="0.2">
      <c r="A766" s="226" t="s">
        <v>2</v>
      </c>
      <c r="B766" s="315">
        <v>1</v>
      </c>
      <c r="C766" s="238">
        <v>2</v>
      </c>
      <c r="D766" s="238">
        <v>3</v>
      </c>
      <c r="E766" s="238">
        <v>4</v>
      </c>
      <c r="F766" s="238">
        <v>5</v>
      </c>
      <c r="G766" s="238">
        <v>6</v>
      </c>
      <c r="H766" s="237"/>
    </row>
    <row r="767" spans="1:11" s="527" customFormat="1" x14ac:dyDescent="0.2">
      <c r="A767" s="301" t="s">
        <v>3</v>
      </c>
      <c r="B767" s="316">
        <v>4840</v>
      </c>
      <c r="C767" s="317">
        <v>4840</v>
      </c>
      <c r="D767" s="318">
        <v>4840</v>
      </c>
      <c r="E767" s="318">
        <v>4840</v>
      </c>
      <c r="F767" s="318">
        <v>4840</v>
      </c>
      <c r="G767" s="318">
        <v>4840</v>
      </c>
      <c r="H767" s="319">
        <v>4840</v>
      </c>
    </row>
    <row r="768" spans="1:11" s="527" customFormat="1" x14ac:dyDescent="0.2">
      <c r="A768" s="303" t="s">
        <v>6</v>
      </c>
      <c r="B768" s="320">
        <v>5044</v>
      </c>
      <c r="C768" s="321">
        <v>5079.2857142857147</v>
      </c>
      <c r="D768" s="321">
        <v>5142</v>
      </c>
      <c r="E768" s="321">
        <v>5256.25</v>
      </c>
      <c r="F768" s="321">
        <v>5434.666666666667</v>
      </c>
      <c r="G768" s="321">
        <v>5339.333333333333</v>
      </c>
      <c r="H768" s="261">
        <v>5214.1463414634145</v>
      </c>
    </row>
    <row r="769" spans="1:11" s="527" customFormat="1" x14ac:dyDescent="0.2">
      <c r="A769" s="226" t="s">
        <v>7</v>
      </c>
      <c r="B769" s="322">
        <v>80</v>
      </c>
      <c r="C769" s="323">
        <v>71.428571428571431</v>
      </c>
      <c r="D769" s="324">
        <v>66.666666666666671</v>
      </c>
      <c r="E769" s="324">
        <v>25</v>
      </c>
      <c r="F769" s="324">
        <v>80</v>
      </c>
      <c r="G769" s="324">
        <v>53.333333333333336</v>
      </c>
      <c r="H769" s="325">
        <v>63.414634146341463</v>
      </c>
    </row>
    <row r="770" spans="1:11" s="527" customFormat="1" x14ac:dyDescent="0.2">
      <c r="A770" s="226" t="s">
        <v>8</v>
      </c>
      <c r="B770" s="266">
        <v>9.2845615673008558E-2</v>
      </c>
      <c r="C770" s="267">
        <v>9.5708043846343391E-2</v>
      </c>
      <c r="D770" s="326">
        <v>9.6929887779792598E-2</v>
      </c>
      <c r="E770" s="326">
        <v>0.14499891266044518</v>
      </c>
      <c r="F770" s="326">
        <v>7.1355784906022859E-2</v>
      </c>
      <c r="G770" s="326">
        <v>9.3142533645960215E-2</v>
      </c>
      <c r="H770" s="327">
        <v>0.10086908845216846</v>
      </c>
    </row>
    <row r="771" spans="1:11" s="527" customFormat="1" x14ac:dyDescent="0.2">
      <c r="A771" s="303" t="s">
        <v>1</v>
      </c>
      <c r="B771" s="270">
        <f t="shared" ref="B771:H771" si="178">B768/B767*100-100</f>
        <v>4.2148760330578625</v>
      </c>
      <c r="C771" s="271">
        <f t="shared" si="178"/>
        <v>4.9439197166470024</v>
      </c>
      <c r="D771" s="271">
        <f t="shared" si="178"/>
        <v>6.2396694214875907</v>
      </c>
      <c r="E771" s="271">
        <f t="shared" si="178"/>
        <v>8.6002066115702434</v>
      </c>
      <c r="F771" s="271">
        <f t="shared" si="178"/>
        <v>12.286501377410474</v>
      </c>
      <c r="G771" s="271">
        <f t="shared" si="178"/>
        <v>10.316804407713505</v>
      </c>
      <c r="H771" s="273">
        <f t="shared" si="178"/>
        <v>7.730296311227562</v>
      </c>
    </row>
    <row r="772" spans="1:11" s="527" customFormat="1" ht="13.5" thickBot="1" x14ac:dyDescent="0.25">
      <c r="A772" s="226" t="s">
        <v>27</v>
      </c>
      <c r="B772" s="275">
        <f>B768-B755</f>
        <v>11.33333333333303</v>
      </c>
      <c r="C772" s="276">
        <f t="shared" ref="C772:H772" si="179">C768-C755</f>
        <v>123.28571428571468</v>
      </c>
      <c r="D772" s="276">
        <f t="shared" si="179"/>
        <v>134.5</v>
      </c>
      <c r="E772" s="276">
        <f t="shared" si="179"/>
        <v>40.535714285714675</v>
      </c>
      <c r="F772" s="276">
        <f t="shared" si="179"/>
        <v>73.238095238095411</v>
      </c>
      <c r="G772" s="276">
        <f t="shared" si="179"/>
        <v>7.3333333333330302</v>
      </c>
      <c r="H772" s="278">
        <f t="shared" si="179"/>
        <v>73.902439024390333</v>
      </c>
    </row>
    <row r="773" spans="1:11" s="527" customFormat="1" x14ac:dyDescent="0.2">
      <c r="A773" s="308" t="s">
        <v>52</v>
      </c>
      <c r="B773" s="280">
        <v>44</v>
      </c>
      <c r="C773" s="281">
        <v>40</v>
      </c>
      <c r="D773" s="281">
        <v>43</v>
      </c>
      <c r="E773" s="281">
        <v>11</v>
      </c>
      <c r="F773" s="281">
        <v>45</v>
      </c>
      <c r="G773" s="328">
        <v>46</v>
      </c>
      <c r="H773" s="329">
        <f>SUM(B773:G773)</f>
        <v>229</v>
      </c>
      <c r="I773" s="527" t="s">
        <v>56</v>
      </c>
      <c r="J773" s="330">
        <f>H760-H773</f>
        <v>1</v>
      </c>
      <c r="K773" s="331">
        <f>J773/H760</f>
        <v>4.3478260869565218E-3</v>
      </c>
    </row>
    <row r="774" spans="1:11" s="527" customFormat="1" x14ac:dyDescent="0.2">
      <c r="A774" s="308" t="s">
        <v>28</v>
      </c>
      <c r="B774" s="231">
        <v>145.5</v>
      </c>
      <c r="C774" s="289">
        <v>140.5</v>
      </c>
      <c r="D774" s="289">
        <v>141</v>
      </c>
      <c r="E774" s="289">
        <v>143.5</v>
      </c>
      <c r="F774" s="289">
        <v>140.5</v>
      </c>
      <c r="G774" s="289">
        <v>139.5</v>
      </c>
      <c r="H774" s="235"/>
      <c r="I774" s="527" t="s">
        <v>57</v>
      </c>
      <c r="J774" s="527">
        <v>140.5</v>
      </c>
    </row>
    <row r="775" spans="1:11" s="527" customFormat="1" ht="13.5" thickBot="1" x14ac:dyDescent="0.25">
      <c r="A775" s="311" t="s">
        <v>26</v>
      </c>
      <c r="B775" s="229">
        <f>B774-B761</f>
        <v>1</v>
      </c>
      <c r="C775" s="230">
        <f t="shared" ref="C775:G775" si="180">C774-C761</f>
        <v>1</v>
      </c>
      <c r="D775" s="230">
        <f t="shared" si="180"/>
        <v>1</v>
      </c>
      <c r="E775" s="230">
        <f t="shared" si="180"/>
        <v>1</v>
      </c>
      <c r="F775" s="230">
        <f t="shared" si="180"/>
        <v>1</v>
      </c>
      <c r="G775" s="230">
        <f t="shared" si="180"/>
        <v>1</v>
      </c>
      <c r="H775" s="236"/>
      <c r="I775" s="527" t="s">
        <v>26</v>
      </c>
      <c r="J775" s="527">
        <f>J774-J761</f>
        <v>3.9999999999992042E-2</v>
      </c>
    </row>
    <row r="777" spans="1:11" ht="13.5" thickBot="1" x14ac:dyDescent="0.25"/>
    <row r="778" spans="1:11" s="528" customFormat="1" ht="13.5" thickBot="1" x14ac:dyDescent="0.25">
      <c r="A778" s="295" t="s">
        <v>186</v>
      </c>
      <c r="B778" s="539" t="s">
        <v>53</v>
      </c>
      <c r="C778" s="540"/>
      <c r="D778" s="540"/>
      <c r="E778" s="540"/>
      <c r="F778" s="540"/>
      <c r="G778" s="541"/>
      <c r="H778" s="313" t="s">
        <v>0</v>
      </c>
    </row>
    <row r="779" spans="1:11" s="528" customFormat="1" x14ac:dyDescent="0.2">
      <c r="A779" s="226" t="s">
        <v>2</v>
      </c>
      <c r="B779" s="315">
        <v>1</v>
      </c>
      <c r="C779" s="238">
        <v>2</v>
      </c>
      <c r="D779" s="238">
        <v>3</v>
      </c>
      <c r="E779" s="238">
        <v>4</v>
      </c>
      <c r="F779" s="238">
        <v>5</v>
      </c>
      <c r="G779" s="238">
        <v>6</v>
      </c>
      <c r="H779" s="237"/>
    </row>
    <row r="780" spans="1:11" s="528" customFormat="1" x14ac:dyDescent="0.2">
      <c r="A780" s="301" t="s">
        <v>3</v>
      </c>
      <c r="B780" s="316">
        <v>4860</v>
      </c>
      <c r="C780" s="317">
        <v>4860</v>
      </c>
      <c r="D780" s="318">
        <v>4860</v>
      </c>
      <c r="E780" s="318">
        <v>4860</v>
      </c>
      <c r="F780" s="318">
        <v>4860</v>
      </c>
      <c r="G780" s="318">
        <v>4860</v>
      </c>
      <c r="H780" s="319">
        <v>4860</v>
      </c>
    </row>
    <row r="781" spans="1:11" s="528" customFormat="1" x14ac:dyDescent="0.2">
      <c r="A781" s="303" t="s">
        <v>6</v>
      </c>
      <c r="B781" s="320">
        <v>5237.333333333333</v>
      </c>
      <c r="C781" s="321">
        <v>5193.333333333333</v>
      </c>
      <c r="D781" s="321">
        <v>5252.666666666667</v>
      </c>
      <c r="E781" s="321">
        <v>5410</v>
      </c>
      <c r="F781" s="321">
        <v>5186.666666666667</v>
      </c>
      <c r="G781" s="321">
        <v>5572.666666666667</v>
      </c>
      <c r="H781" s="261">
        <v>5298.9024390243903</v>
      </c>
    </row>
    <row r="782" spans="1:11" s="528" customFormat="1" x14ac:dyDescent="0.2">
      <c r="A782" s="226" t="s">
        <v>7</v>
      </c>
      <c r="B782" s="322">
        <v>60</v>
      </c>
      <c r="C782" s="323">
        <v>80</v>
      </c>
      <c r="D782" s="324">
        <v>86.666666666666671</v>
      </c>
      <c r="E782" s="324">
        <v>42.857142857142854</v>
      </c>
      <c r="F782" s="324">
        <v>73.333333333333329</v>
      </c>
      <c r="G782" s="324">
        <v>73.333333333333329</v>
      </c>
      <c r="H782" s="325">
        <v>67.073170731707322</v>
      </c>
    </row>
    <row r="783" spans="1:11" s="528" customFormat="1" x14ac:dyDescent="0.2">
      <c r="A783" s="226" t="s">
        <v>8</v>
      </c>
      <c r="B783" s="266">
        <v>9.3945248798538938E-2</v>
      </c>
      <c r="C783" s="267">
        <v>8.4652983030005374E-2</v>
      </c>
      <c r="D783" s="326">
        <v>6.0951044123355669E-2</v>
      </c>
      <c r="E783" s="326">
        <v>0.10480537939691652</v>
      </c>
      <c r="F783" s="326">
        <v>7.1873774819080513E-2</v>
      </c>
      <c r="G783" s="326">
        <v>7.8871030483421853E-2</v>
      </c>
      <c r="H783" s="327">
        <v>8.5816625103804445E-2</v>
      </c>
    </row>
    <row r="784" spans="1:11" s="528" customFormat="1" x14ac:dyDescent="0.2">
      <c r="A784" s="303" t="s">
        <v>1</v>
      </c>
      <c r="B784" s="270">
        <f t="shared" ref="B784:H784" si="181">B781/B780*100-100</f>
        <v>7.7640603566529336</v>
      </c>
      <c r="C784" s="271">
        <f t="shared" si="181"/>
        <v>6.8587105624142453</v>
      </c>
      <c r="D784" s="271">
        <f t="shared" si="181"/>
        <v>8.0795610425240056</v>
      </c>
      <c r="E784" s="271">
        <f t="shared" si="181"/>
        <v>11.31687242798354</v>
      </c>
      <c r="F784" s="271">
        <f t="shared" si="181"/>
        <v>6.7215363511659945</v>
      </c>
      <c r="G784" s="271">
        <f t="shared" si="181"/>
        <v>14.663923182441721</v>
      </c>
      <c r="H784" s="273">
        <f t="shared" si="181"/>
        <v>9.0309143832179046</v>
      </c>
    </row>
    <row r="785" spans="1:11" s="528" customFormat="1" ht="13.5" thickBot="1" x14ac:dyDescent="0.25">
      <c r="A785" s="226" t="s">
        <v>27</v>
      </c>
      <c r="B785" s="275">
        <f>B781-B768</f>
        <v>193.33333333333303</v>
      </c>
      <c r="C785" s="276">
        <f t="shared" ref="C785:H785" si="182">C781-C768</f>
        <v>114.04761904761835</v>
      </c>
      <c r="D785" s="276">
        <f t="shared" si="182"/>
        <v>110.66666666666697</v>
      </c>
      <c r="E785" s="276">
        <f t="shared" si="182"/>
        <v>153.75</v>
      </c>
      <c r="F785" s="276">
        <f t="shared" si="182"/>
        <v>-248</v>
      </c>
      <c r="G785" s="276">
        <f t="shared" si="182"/>
        <v>233.33333333333394</v>
      </c>
      <c r="H785" s="278">
        <f t="shared" si="182"/>
        <v>84.756097560975832</v>
      </c>
    </row>
    <row r="786" spans="1:11" s="528" customFormat="1" x14ac:dyDescent="0.2">
      <c r="A786" s="308" t="s">
        <v>52</v>
      </c>
      <c r="B786" s="280">
        <v>44</v>
      </c>
      <c r="C786" s="281">
        <v>40</v>
      </c>
      <c r="D786" s="281">
        <v>43</v>
      </c>
      <c r="E786" s="281">
        <v>11</v>
      </c>
      <c r="F786" s="281">
        <v>45</v>
      </c>
      <c r="G786" s="328">
        <v>45</v>
      </c>
      <c r="H786" s="329">
        <f>SUM(B786:G786)</f>
        <v>228</v>
      </c>
      <c r="I786" s="528" t="s">
        <v>56</v>
      </c>
      <c r="J786" s="330">
        <f>H773-H786</f>
        <v>1</v>
      </c>
      <c r="K786" s="331">
        <f>J786/H773</f>
        <v>4.3668122270742356E-3</v>
      </c>
    </row>
    <row r="787" spans="1:11" s="528" customFormat="1" x14ac:dyDescent="0.2">
      <c r="A787" s="308" t="s">
        <v>28</v>
      </c>
      <c r="B787" s="231">
        <v>145.5</v>
      </c>
      <c r="C787" s="289">
        <v>140.5</v>
      </c>
      <c r="D787" s="289">
        <v>141</v>
      </c>
      <c r="E787" s="289">
        <v>143.5</v>
      </c>
      <c r="F787" s="289">
        <v>140.5</v>
      </c>
      <c r="G787" s="289">
        <v>139.5</v>
      </c>
      <c r="H787" s="235"/>
      <c r="I787" s="528" t="s">
        <v>57</v>
      </c>
    </row>
    <row r="788" spans="1:11" s="528" customFormat="1" ht="13.5" thickBot="1" x14ac:dyDescent="0.25">
      <c r="A788" s="311" t="s">
        <v>26</v>
      </c>
      <c r="B788" s="229">
        <f>B787-B774</f>
        <v>0</v>
      </c>
      <c r="C788" s="230">
        <f t="shared" ref="C788:G788" si="183">C787-C774</f>
        <v>0</v>
      </c>
      <c r="D788" s="230">
        <f t="shared" si="183"/>
        <v>0</v>
      </c>
      <c r="E788" s="230">
        <f t="shared" si="183"/>
        <v>0</v>
      </c>
      <c r="F788" s="230">
        <f t="shared" si="183"/>
        <v>0</v>
      </c>
      <c r="G788" s="230">
        <f t="shared" si="183"/>
        <v>0</v>
      </c>
      <c r="H788" s="236"/>
      <c r="I788" s="528" t="s">
        <v>26</v>
      </c>
      <c r="J788" s="528">
        <f>J787-J774</f>
        <v>-140.5</v>
      </c>
    </row>
    <row r="789" spans="1:11" x14ac:dyDescent="0.2">
      <c r="A789" s="529"/>
      <c r="B789" s="529"/>
      <c r="C789" s="529"/>
      <c r="D789" s="529"/>
      <c r="E789" s="529"/>
      <c r="F789" s="529"/>
      <c r="G789" s="529"/>
      <c r="H789" s="529"/>
      <c r="I789" s="529"/>
      <c r="J789" s="529"/>
      <c r="K789" s="529"/>
    </row>
    <row r="790" spans="1:11" ht="13.5" thickBot="1" x14ac:dyDescent="0.25">
      <c r="A790" s="529"/>
      <c r="B790" s="529"/>
      <c r="C790" s="529"/>
      <c r="D790" s="529"/>
      <c r="E790" s="529"/>
      <c r="F790" s="529"/>
      <c r="G790" s="529"/>
      <c r="H790" s="529"/>
      <c r="I790" s="529"/>
      <c r="J790" s="529"/>
      <c r="K790" s="529"/>
    </row>
    <row r="791" spans="1:11" ht="13.5" thickBot="1" x14ac:dyDescent="0.25">
      <c r="A791" s="295" t="s">
        <v>187</v>
      </c>
      <c r="B791" s="539" t="s">
        <v>53</v>
      </c>
      <c r="C791" s="540"/>
      <c r="D791" s="540"/>
      <c r="E791" s="540"/>
      <c r="F791" s="540"/>
      <c r="G791" s="541"/>
      <c r="H791" s="313" t="s">
        <v>0</v>
      </c>
      <c r="I791" s="529"/>
      <c r="J791" s="529"/>
      <c r="K791" s="529"/>
    </row>
    <row r="792" spans="1:11" x14ac:dyDescent="0.2">
      <c r="A792" s="226" t="s">
        <v>2</v>
      </c>
      <c r="B792" s="315">
        <v>1</v>
      </c>
      <c r="C792" s="238">
        <v>2</v>
      </c>
      <c r="D792" s="238">
        <v>3</v>
      </c>
      <c r="E792" s="238">
        <v>4</v>
      </c>
      <c r="F792" s="238">
        <v>5</v>
      </c>
      <c r="G792" s="238">
        <v>6</v>
      </c>
      <c r="H792" s="237"/>
      <c r="I792" s="529"/>
      <c r="J792" s="529"/>
      <c r="K792" s="529"/>
    </row>
    <row r="793" spans="1:11" x14ac:dyDescent="0.2">
      <c r="A793" s="301" t="s">
        <v>3</v>
      </c>
      <c r="B793" s="316">
        <v>4880</v>
      </c>
      <c r="C793" s="317">
        <v>4880</v>
      </c>
      <c r="D793" s="318">
        <v>4880</v>
      </c>
      <c r="E793" s="318">
        <v>4880</v>
      </c>
      <c r="F793" s="318">
        <v>4880</v>
      </c>
      <c r="G793" s="318">
        <v>4880</v>
      </c>
      <c r="H793" s="319">
        <v>4880</v>
      </c>
      <c r="I793" s="529"/>
      <c r="J793" s="529"/>
      <c r="K793" s="529"/>
    </row>
    <row r="794" spans="1:11" x14ac:dyDescent="0.2">
      <c r="A794" s="303" t="s">
        <v>6</v>
      </c>
      <c r="B794" s="320">
        <v>5050.666666666667</v>
      </c>
      <c r="C794" s="321">
        <v>5209.333333333333</v>
      </c>
      <c r="D794" s="321">
        <v>5257.5</v>
      </c>
      <c r="E794" s="321">
        <v>5531.25</v>
      </c>
      <c r="F794" s="321">
        <v>5457.6923076923076</v>
      </c>
      <c r="G794" s="321">
        <v>5559.333333333333</v>
      </c>
      <c r="H794" s="261">
        <v>5324.5121951219517</v>
      </c>
      <c r="I794" s="529"/>
      <c r="J794" s="529"/>
      <c r="K794" s="529"/>
    </row>
    <row r="795" spans="1:11" x14ac:dyDescent="0.2">
      <c r="A795" s="226" t="s">
        <v>7</v>
      </c>
      <c r="B795" s="322">
        <v>86.666666666666671</v>
      </c>
      <c r="C795" s="323">
        <v>66.666666666666671</v>
      </c>
      <c r="D795" s="324">
        <v>75</v>
      </c>
      <c r="E795" s="324">
        <v>75</v>
      </c>
      <c r="F795" s="324">
        <v>76.92307692307692</v>
      </c>
      <c r="G795" s="324">
        <v>100</v>
      </c>
      <c r="H795" s="325">
        <v>70.731707317073173</v>
      </c>
      <c r="I795" s="529"/>
      <c r="J795" s="529"/>
      <c r="K795" s="529"/>
    </row>
    <row r="796" spans="1:11" x14ac:dyDescent="0.2">
      <c r="A796" s="226" t="s">
        <v>8</v>
      </c>
      <c r="B796" s="266">
        <v>6.4710786215416941E-2</v>
      </c>
      <c r="C796" s="267">
        <v>9.232733179649083E-2</v>
      </c>
      <c r="D796" s="326">
        <v>7.1742329869587174E-2</v>
      </c>
      <c r="E796" s="326">
        <v>9.4329914239771356E-2</v>
      </c>
      <c r="F796" s="326">
        <v>7.515994173299731E-2</v>
      </c>
      <c r="G796" s="326">
        <v>5.2563967527902808E-2</v>
      </c>
      <c r="H796" s="327">
        <v>8.2414709476513068E-2</v>
      </c>
      <c r="I796" s="529"/>
      <c r="J796" s="529"/>
      <c r="K796" s="529"/>
    </row>
    <row r="797" spans="1:11" x14ac:dyDescent="0.2">
      <c r="A797" s="303" t="s">
        <v>1</v>
      </c>
      <c r="B797" s="270">
        <f t="shared" ref="B797:G797" si="184">B794/B793*100-100</f>
        <v>3.4972677595628454</v>
      </c>
      <c r="C797" s="271">
        <f t="shared" si="184"/>
        <v>6.7486338797814227</v>
      </c>
      <c r="D797" s="271">
        <f t="shared" si="184"/>
        <v>7.7356557377049171</v>
      </c>
      <c r="E797" s="271">
        <f t="shared" si="184"/>
        <v>13.345286885245898</v>
      </c>
      <c r="F797" s="271">
        <f t="shared" si="184"/>
        <v>11.837957124842376</v>
      </c>
      <c r="G797" s="271">
        <f t="shared" si="184"/>
        <v>13.920765027322403</v>
      </c>
      <c r="H797" s="273">
        <f t="shared" ref="H797" si="185">H794/H793*100-100</f>
        <v>9.1088564574170334</v>
      </c>
      <c r="I797" s="529"/>
      <c r="J797" s="529"/>
      <c r="K797" s="529"/>
    </row>
    <row r="798" spans="1:11" ht="13.5" thickBot="1" x14ac:dyDescent="0.25">
      <c r="A798" s="226" t="s">
        <v>27</v>
      </c>
      <c r="B798" s="275">
        <f>B794-B781</f>
        <v>-186.66666666666606</v>
      </c>
      <c r="C798" s="276">
        <f t="shared" ref="C798:H798" si="186">C794-C781</f>
        <v>16</v>
      </c>
      <c r="D798" s="276">
        <f t="shared" si="186"/>
        <v>4.8333333333330302</v>
      </c>
      <c r="E798" s="276">
        <f t="shared" si="186"/>
        <v>121.25</v>
      </c>
      <c r="F798" s="276">
        <f t="shared" si="186"/>
        <v>271.02564102564065</v>
      </c>
      <c r="G798" s="276">
        <f t="shared" si="186"/>
        <v>-13.33333333333394</v>
      </c>
      <c r="H798" s="278">
        <f t="shared" si="186"/>
        <v>25.609756097561331</v>
      </c>
      <c r="I798" s="529"/>
      <c r="J798" s="529"/>
      <c r="K798" s="529"/>
    </row>
    <row r="799" spans="1:11" x14ac:dyDescent="0.2">
      <c r="A799" s="308" t="s">
        <v>52</v>
      </c>
      <c r="B799" s="280">
        <v>44</v>
      </c>
      <c r="C799" s="281">
        <v>40</v>
      </c>
      <c r="D799" s="281">
        <v>42</v>
      </c>
      <c r="E799" s="281">
        <v>11</v>
      </c>
      <c r="F799" s="281">
        <v>45</v>
      </c>
      <c r="G799" s="328">
        <v>45</v>
      </c>
      <c r="H799" s="329">
        <f>SUM(B799:G799)</f>
        <v>227</v>
      </c>
      <c r="I799" s="529" t="s">
        <v>56</v>
      </c>
      <c r="J799" s="330">
        <f>H786-H799</f>
        <v>1</v>
      </c>
      <c r="K799" s="331">
        <f>J799/H786</f>
        <v>4.3859649122807015E-3</v>
      </c>
    </row>
    <row r="800" spans="1:11" x14ac:dyDescent="0.2">
      <c r="A800" s="308" t="s">
        <v>28</v>
      </c>
      <c r="B800" s="231">
        <v>145.5</v>
      </c>
      <c r="C800" s="289">
        <v>140.5</v>
      </c>
      <c r="D800" s="289">
        <v>141</v>
      </c>
      <c r="E800" s="289">
        <v>143.5</v>
      </c>
      <c r="F800" s="289">
        <v>140.5</v>
      </c>
      <c r="G800" s="289">
        <v>139.5</v>
      </c>
      <c r="H800" s="235"/>
      <c r="I800" s="529" t="s">
        <v>57</v>
      </c>
      <c r="J800" s="529"/>
      <c r="K800" s="529"/>
    </row>
    <row r="801" spans="1:11" ht="13.5" thickBot="1" x14ac:dyDescent="0.25">
      <c r="A801" s="311" t="s">
        <v>26</v>
      </c>
      <c r="B801" s="229">
        <f>B800-B787</f>
        <v>0</v>
      </c>
      <c r="C801" s="230">
        <f t="shared" ref="C801:G801" si="187">C800-C787</f>
        <v>0</v>
      </c>
      <c r="D801" s="230">
        <f t="shared" si="187"/>
        <v>0</v>
      </c>
      <c r="E801" s="230">
        <f t="shared" si="187"/>
        <v>0</v>
      </c>
      <c r="F801" s="230">
        <f t="shared" si="187"/>
        <v>0</v>
      </c>
      <c r="G801" s="230">
        <f t="shared" si="187"/>
        <v>0</v>
      </c>
      <c r="H801" s="236"/>
      <c r="I801" s="529" t="s">
        <v>26</v>
      </c>
      <c r="J801" s="529">
        <f>J800-J787</f>
        <v>0</v>
      </c>
      <c r="K801" s="529"/>
    </row>
    <row r="802" spans="1:11" x14ac:dyDescent="0.2">
      <c r="A802" s="530"/>
      <c r="B802" s="530"/>
      <c r="C802" s="530"/>
      <c r="D802" s="530"/>
      <c r="E802" s="530"/>
      <c r="F802" s="530"/>
      <c r="G802" s="530"/>
      <c r="H802" s="530"/>
      <c r="I802" s="530"/>
      <c r="J802" s="530"/>
      <c r="K802" s="530"/>
    </row>
    <row r="803" spans="1:11" ht="13.5" thickBot="1" x14ac:dyDescent="0.25">
      <c r="A803" s="530"/>
      <c r="B803" s="530"/>
      <c r="C803" s="530"/>
      <c r="D803" s="530"/>
      <c r="E803" s="530"/>
      <c r="F803" s="530"/>
      <c r="G803" s="530"/>
      <c r="H803" s="530"/>
      <c r="I803" s="530"/>
      <c r="J803" s="530"/>
      <c r="K803" s="530"/>
    </row>
    <row r="804" spans="1:11" ht="13.5" thickBot="1" x14ac:dyDescent="0.25">
      <c r="A804" s="295" t="s">
        <v>188</v>
      </c>
      <c r="B804" s="539" t="s">
        <v>53</v>
      </c>
      <c r="C804" s="540"/>
      <c r="D804" s="540"/>
      <c r="E804" s="540"/>
      <c r="F804" s="540"/>
      <c r="G804" s="541"/>
      <c r="H804" s="313" t="s">
        <v>0</v>
      </c>
      <c r="I804" s="530"/>
      <c r="J804" s="530"/>
      <c r="K804" s="530"/>
    </row>
    <row r="805" spans="1:11" x14ac:dyDescent="0.2">
      <c r="A805" s="226" t="s">
        <v>2</v>
      </c>
      <c r="B805" s="315">
        <v>1</v>
      </c>
      <c r="C805" s="238">
        <v>2</v>
      </c>
      <c r="D805" s="238">
        <v>3</v>
      </c>
      <c r="E805" s="238">
        <v>4</v>
      </c>
      <c r="F805" s="238">
        <v>5</v>
      </c>
      <c r="G805" s="238">
        <v>6</v>
      </c>
      <c r="H805" s="237"/>
      <c r="I805" s="530"/>
      <c r="J805" s="530"/>
      <c r="K805" s="530"/>
    </row>
    <row r="806" spans="1:11" x14ac:dyDescent="0.2">
      <c r="A806" s="301" t="s">
        <v>3</v>
      </c>
      <c r="B806" s="316">
        <v>4900</v>
      </c>
      <c r="C806" s="317">
        <v>4900</v>
      </c>
      <c r="D806" s="318">
        <v>4900</v>
      </c>
      <c r="E806" s="318">
        <v>4900</v>
      </c>
      <c r="F806" s="318">
        <v>4900</v>
      </c>
      <c r="G806" s="318">
        <v>4900</v>
      </c>
      <c r="H806" s="319">
        <v>4900</v>
      </c>
      <c r="I806" s="530"/>
      <c r="J806" s="530"/>
      <c r="K806" s="530"/>
    </row>
    <row r="807" spans="1:11" x14ac:dyDescent="0.2">
      <c r="A807" s="303" t="s">
        <v>6</v>
      </c>
      <c r="B807" s="320">
        <v>5276.666666666667</v>
      </c>
      <c r="C807" s="321">
        <v>5203.333333333333</v>
      </c>
      <c r="D807" s="321">
        <v>5226</v>
      </c>
      <c r="E807" s="321">
        <v>5405</v>
      </c>
      <c r="F807" s="321">
        <v>5350.666666666667</v>
      </c>
      <c r="G807" s="321">
        <v>5486</v>
      </c>
      <c r="H807" s="261">
        <v>5317.8313253012047</v>
      </c>
      <c r="I807" s="530"/>
      <c r="J807" s="530"/>
      <c r="K807" s="530"/>
    </row>
    <row r="808" spans="1:11" x14ac:dyDescent="0.2">
      <c r="A808" s="226" t="s">
        <v>7</v>
      </c>
      <c r="B808" s="322">
        <v>86.666666666666671</v>
      </c>
      <c r="C808" s="323">
        <v>86.666666666666671</v>
      </c>
      <c r="D808" s="324">
        <v>80</v>
      </c>
      <c r="E808" s="324">
        <v>50</v>
      </c>
      <c r="F808" s="324">
        <v>100</v>
      </c>
      <c r="G808" s="324">
        <v>80</v>
      </c>
      <c r="H808" s="325">
        <v>81.92771084337349</v>
      </c>
      <c r="I808" s="530"/>
      <c r="J808" s="530"/>
      <c r="K808" s="530"/>
    </row>
    <row r="809" spans="1:11" x14ac:dyDescent="0.2">
      <c r="A809" s="226" t="s">
        <v>8</v>
      </c>
      <c r="B809" s="266">
        <v>7.4334003178131408E-2</v>
      </c>
      <c r="C809" s="267">
        <v>6.6124377367710555E-2</v>
      </c>
      <c r="D809" s="326">
        <v>7.9425776679264593E-2</v>
      </c>
      <c r="E809" s="326">
        <v>9.7978779193133039E-2</v>
      </c>
      <c r="F809" s="326">
        <v>5.3767354684556283E-2</v>
      </c>
      <c r="G809" s="326">
        <v>6.5414669536585868E-2</v>
      </c>
      <c r="H809" s="327">
        <v>7.4233459667618143E-2</v>
      </c>
      <c r="I809" s="530"/>
      <c r="J809" s="530"/>
      <c r="K809" s="530"/>
    </row>
    <row r="810" spans="1:11" x14ac:dyDescent="0.2">
      <c r="A810" s="303" t="s">
        <v>1</v>
      </c>
      <c r="B810" s="270">
        <f t="shared" ref="B810:H810" si="188">B807/B806*100-100</f>
        <v>7.6870748299319871</v>
      </c>
      <c r="C810" s="271">
        <f t="shared" si="188"/>
        <v>6.1904761904761898</v>
      </c>
      <c r="D810" s="271">
        <f t="shared" si="188"/>
        <v>6.6530612244897895</v>
      </c>
      <c r="E810" s="271">
        <f t="shared" si="188"/>
        <v>10.306122448979593</v>
      </c>
      <c r="F810" s="271">
        <f t="shared" si="188"/>
        <v>9.1972789115646378</v>
      </c>
      <c r="G810" s="271">
        <f t="shared" si="188"/>
        <v>11.959183673469397</v>
      </c>
      <c r="H810" s="273">
        <f t="shared" si="188"/>
        <v>8.5271699041062305</v>
      </c>
      <c r="I810" s="530"/>
      <c r="J810" s="530"/>
      <c r="K810" s="530"/>
    </row>
    <row r="811" spans="1:11" ht="13.5" thickBot="1" x14ac:dyDescent="0.25">
      <c r="A811" s="226" t="s">
        <v>27</v>
      </c>
      <c r="B811" s="275">
        <f>B807-B794</f>
        <v>226</v>
      </c>
      <c r="C811" s="276">
        <f t="shared" ref="C811:H811" si="189">C807-C794</f>
        <v>-6</v>
      </c>
      <c r="D811" s="276">
        <f t="shared" si="189"/>
        <v>-31.5</v>
      </c>
      <c r="E811" s="276">
        <f t="shared" si="189"/>
        <v>-126.25</v>
      </c>
      <c r="F811" s="276">
        <f t="shared" si="189"/>
        <v>-107.02564102564065</v>
      </c>
      <c r="G811" s="276">
        <f t="shared" si="189"/>
        <v>-73.33333333333303</v>
      </c>
      <c r="H811" s="278">
        <f t="shared" si="189"/>
        <v>-6.6808698207469206</v>
      </c>
      <c r="I811" s="530"/>
      <c r="J811" s="530"/>
      <c r="K811" s="530"/>
    </row>
    <row r="812" spans="1:11" x14ac:dyDescent="0.2">
      <c r="A812" s="308" t="s">
        <v>52</v>
      </c>
      <c r="B812" s="280">
        <v>44</v>
      </c>
      <c r="C812" s="281">
        <v>40</v>
      </c>
      <c r="D812" s="281">
        <v>42</v>
      </c>
      <c r="E812" s="281">
        <v>11</v>
      </c>
      <c r="F812" s="281">
        <v>45</v>
      </c>
      <c r="G812" s="328">
        <v>45</v>
      </c>
      <c r="H812" s="329">
        <f>SUM(B812:G812)</f>
        <v>227</v>
      </c>
      <c r="I812" s="530" t="s">
        <v>56</v>
      </c>
      <c r="J812" s="330">
        <f>H799-H812</f>
        <v>0</v>
      </c>
      <c r="K812" s="331">
        <f>J812/H799</f>
        <v>0</v>
      </c>
    </row>
    <row r="813" spans="1:11" x14ac:dyDescent="0.2">
      <c r="A813" s="308" t="s">
        <v>28</v>
      </c>
      <c r="B813" s="231">
        <v>145.5</v>
      </c>
      <c r="C813" s="289">
        <v>140.5</v>
      </c>
      <c r="D813" s="289">
        <v>141</v>
      </c>
      <c r="E813" s="289">
        <v>143.5</v>
      </c>
      <c r="F813" s="289">
        <v>140.5</v>
      </c>
      <c r="G813" s="289">
        <v>139.5</v>
      </c>
      <c r="H813" s="235"/>
      <c r="I813" s="530" t="s">
        <v>57</v>
      </c>
      <c r="J813" s="530"/>
      <c r="K813" s="530"/>
    </row>
    <row r="814" spans="1:11" ht="13.5" thickBot="1" x14ac:dyDescent="0.25">
      <c r="A814" s="311" t="s">
        <v>26</v>
      </c>
      <c r="B814" s="229">
        <f>B813-B800</f>
        <v>0</v>
      </c>
      <c r="C814" s="230">
        <f t="shared" ref="C814:G814" si="190">C813-C800</f>
        <v>0</v>
      </c>
      <c r="D814" s="230">
        <f t="shared" si="190"/>
        <v>0</v>
      </c>
      <c r="E814" s="230">
        <f t="shared" si="190"/>
        <v>0</v>
      </c>
      <c r="F814" s="230">
        <f t="shared" si="190"/>
        <v>0</v>
      </c>
      <c r="G814" s="230">
        <f t="shared" si="190"/>
        <v>0</v>
      </c>
      <c r="H814" s="236"/>
      <c r="I814" s="530" t="s">
        <v>26</v>
      </c>
      <c r="J814" s="530">
        <f>J813-J800</f>
        <v>0</v>
      </c>
      <c r="K814" s="530"/>
    </row>
  </sheetData>
  <mergeCells count="64">
    <mergeCell ref="B804:G804"/>
    <mergeCell ref="B165:F165"/>
    <mergeCell ref="B152:F152"/>
    <mergeCell ref="B230:F230"/>
    <mergeCell ref="B297:G297"/>
    <mergeCell ref="B256:F256"/>
    <mergeCell ref="B217:F217"/>
    <mergeCell ref="B204:F204"/>
    <mergeCell ref="B191:F191"/>
    <mergeCell ref="B243:F243"/>
    <mergeCell ref="B74:F74"/>
    <mergeCell ref="B139:F139"/>
    <mergeCell ref="B126:F126"/>
    <mergeCell ref="B113:F113"/>
    <mergeCell ref="B100:F100"/>
    <mergeCell ref="B87:F87"/>
    <mergeCell ref="B9:F9"/>
    <mergeCell ref="B22:F22"/>
    <mergeCell ref="B35:F35"/>
    <mergeCell ref="B48:F48"/>
    <mergeCell ref="B61:F61"/>
    <mergeCell ref="B269:F269"/>
    <mergeCell ref="B178:F178"/>
    <mergeCell ref="K264:R266"/>
    <mergeCell ref="B531:G531"/>
    <mergeCell ref="B414:G414"/>
    <mergeCell ref="B401:G401"/>
    <mergeCell ref="B518:G518"/>
    <mergeCell ref="B505:G505"/>
    <mergeCell ref="B492:G492"/>
    <mergeCell ref="B479:G479"/>
    <mergeCell ref="B466:G466"/>
    <mergeCell ref="B388:G388"/>
    <mergeCell ref="B453:G453"/>
    <mergeCell ref="B375:G375"/>
    <mergeCell ref="B362:G362"/>
    <mergeCell ref="B336:G336"/>
    <mergeCell ref="B778:G778"/>
    <mergeCell ref="B752:G752"/>
    <mergeCell ref="B739:G739"/>
    <mergeCell ref="B726:G726"/>
    <mergeCell ref="B282:F282"/>
    <mergeCell ref="B687:G687"/>
    <mergeCell ref="B674:G674"/>
    <mergeCell ref="B765:G765"/>
    <mergeCell ref="B622:G622"/>
    <mergeCell ref="B635:G635"/>
    <mergeCell ref="B661:G661"/>
    <mergeCell ref="B791:G791"/>
    <mergeCell ref="K290:R292"/>
    <mergeCell ref="B648:G648"/>
    <mergeCell ref="B713:G713"/>
    <mergeCell ref="B570:G570"/>
    <mergeCell ref="B557:G557"/>
    <mergeCell ref="B544:G544"/>
    <mergeCell ref="B440:G440"/>
    <mergeCell ref="B427:G427"/>
    <mergeCell ref="B609:G609"/>
    <mergeCell ref="B596:G596"/>
    <mergeCell ref="B583:G583"/>
    <mergeCell ref="B700:G700"/>
    <mergeCell ref="B323:G323"/>
    <mergeCell ref="B310:G310"/>
    <mergeCell ref="B349:G34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Semana 1</vt:lpstr>
      <vt:lpstr>Semana 2</vt:lpstr>
      <vt:lpstr>Semana 3</vt:lpstr>
      <vt:lpstr>Semana 4</vt:lpstr>
      <vt:lpstr>Resumen 8</vt:lpstr>
      <vt:lpstr>Resumen 7</vt:lpstr>
      <vt:lpstr>Resumen 4</vt:lpstr>
      <vt:lpstr>Resumen 1</vt:lpstr>
      <vt:lpstr>CEPA 9 MODULO 1</vt:lpstr>
      <vt:lpstr>CEPA 7 MODULO 1</vt:lpstr>
      <vt:lpstr>CEPA 4 MODULO 1</vt:lpstr>
      <vt:lpstr>CEPA 1 MODULO 1</vt:lpstr>
    </vt:vector>
  </TitlesOfParts>
  <Company>Me&amp;Ta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RESUMEN SEMANAS</dc:title>
  <dc:subject>Abuelas</dc:subject>
  <dc:creator>D.M.A.R.</dc:creator>
  <cp:lastModifiedBy>avicol</cp:lastModifiedBy>
  <cp:lastPrinted>2018-07-16T23:48:49Z</cp:lastPrinted>
  <dcterms:created xsi:type="dcterms:W3CDTF">1996-11-27T10:00:04Z</dcterms:created>
  <dcterms:modified xsi:type="dcterms:W3CDTF">2022-07-29T17:08:19Z</dcterms:modified>
</cp:coreProperties>
</file>