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esktop\MODULO 1\"/>
    </mc:Choice>
  </mc:AlternateContent>
  <xr:revisionPtr revIDLastSave="0" documentId="13_ncr:1_{065AD5FB-BBF3-41D8-A97F-A1566CA511C9}" xr6:coauthVersionLast="36" xr6:coauthVersionMax="36" xr10:uidLastSave="{00000000-0000-0000-0000-000000000000}"/>
  <bookViews>
    <workbookView xWindow="0" yWindow="0" windowWidth="20490" windowHeight="7425" activeTab="1" xr2:uid="{8426F80F-2F82-4B07-86E3-5D0E738FB7E8}"/>
  </bookViews>
  <sheets>
    <sheet name="SEM 1" sheetId="1" r:id="rId1"/>
    <sheet name="IMPRIMIR" sheetId="2" r:id="rId2"/>
  </sheets>
  <definedNames>
    <definedName name="_xlnm.Print_Area" localSheetId="1">IMPRIMIR!$A$1:$T$46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2" l="1"/>
  <c r="M19" i="2"/>
  <c r="T12" i="2"/>
  <c r="T13" i="2"/>
  <c r="T14" i="2"/>
  <c r="T15" i="2"/>
  <c r="T16" i="2"/>
  <c r="T17" i="2"/>
  <c r="T18" i="2"/>
  <c r="G45" i="1"/>
  <c r="G44" i="1"/>
  <c r="G43" i="1"/>
  <c r="G42" i="1"/>
  <c r="G41" i="1"/>
  <c r="G40" i="1"/>
  <c r="G39" i="1"/>
  <c r="T24" i="1"/>
  <c r="T23" i="1"/>
  <c r="T22" i="1"/>
  <c r="T21" i="1"/>
  <c r="T20" i="1"/>
  <c r="T19" i="1"/>
  <c r="T18" i="1"/>
  <c r="T25" i="1"/>
  <c r="T27" i="1"/>
  <c r="R18" i="1" l="1"/>
  <c r="R19" i="1"/>
  <c r="R25" i="1" s="1"/>
  <c r="R30" i="1" s="1"/>
  <c r="R20" i="1"/>
  <c r="R21" i="1"/>
  <c r="R22" i="1"/>
  <c r="R23" i="1"/>
  <c r="R24" i="1"/>
  <c r="R28" i="1"/>
  <c r="R29" i="1"/>
  <c r="M18" i="1"/>
  <c r="M19" i="1"/>
  <c r="M20" i="1"/>
  <c r="M21" i="1"/>
  <c r="M22" i="1"/>
  <c r="M23" i="1"/>
  <c r="M24" i="1"/>
  <c r="M25" i="1" s="1"/>
  <c r="M30" i="1" s="1"/>
  <c r="M28" i="1"/>
  <c r="M29" i="1"/>
  <c r="M45" i="2" l="1"/>
  <c r="D45" i="2"/>
  <c r="E45" i="2"/>
  <c r="E19" i="2"/>
  <c r="F19" i="2"/>
  <c r="G19" i="2"/>
  <c r="H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B41" i="1"/>
  <c r="B42" i="1"/>
  <c r="K40" i="1"/>
  <c r="K39" i="1"/>
  <c r="E65" i="1" l="1"/>
  <c r="E70" i="1" s="1"/>
  <c r="N46" i="1"/>
  <c r="N51" i="1" s="1"/>
  <c r="B45" i="1"/>
  <c r="B44" i="1"/>
  <c r="B43" i="1"/>
  <c r="B40" i="1"/>
  <c r="B39" i="1"/>
  <c r="I24" i="1" l="1"/>
  <c r="I23" i="1"/>
  <c r="I22" i="1"/>
  <c r="I21" i="1"/>
  <c r="I20" i="1"/>
  <c r="I19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I29" i="1"/>
  <c r="H29" i="1"/>
  <c r="I28" i="1"/>
  <c r="H28" i="1"/>
  <c r="B25" i="1" l="1"/>
  <c r="B30" i="1" s="1"/>
  <c r="S24" i="1"/>
  <c r="Q24" i="1"/>
  <c r="P24" i="1"/>
  <c r="O24" i="1"/>
  <c r="N24" i="1"/>
  <c r="L24" i="1"/>
  <c r="K24" i="1"/>
  <c r="S23" i="1"/>
  <c r="Q23" i="1"/>
  <c r="P23" i="1"/>
  <c r="O23" i="1"/>
  <c r="N23" i="1"/>
  <c r="L23" i="1"/>
  <c r="K23" i="1"/>
  <c r="S22" i="1"/>
  <c r="Q22" i="1"/>
  <c r="P22" i="1"/>
  <c r="O22" i="1"/>
  <c r="N22" i="1"/>
  <c r="L22" i="1"/>
  <c r="K22" i="1"/>
  <c r="S21" i="1"/>
  <c r="Q21" i="1"/>
  <c r="P21" i="1"/>
  <c r="O21" i="1"/>
  <c r="N21" i="1"/>
  <c r="L21" i="1"/>
  <c r="K21" i="1"/>
  <c r="S20" i="1"/>
  <c r="Q20" i="1"/>
  <c r="P20" i="1"/>
  <c r="O20" i="1"/>
  <c r="N20" i="1"/>
  <c r="L20" i="1"/>
  <c r="K20" i="1"/>
  <c r="S19" i="1"/>
  <c r="Q19" i="1"/>
  <c r="P19" i="1"/>
  <c r="O19" i="1"/>
  <c r="N19" i="1"/>
  <c r="L19" i="1"/>
  <c r="K19" i="1"/>
  <c r="S18" i="1"/>
  <c r="Q18" i="1"/>
  <c r="P18" i="1"/>
  <c r="O18" i="1"/>
  <c r="N18" i="1"/>
  <c r="L18" i="1"/>
  <c r="K18" i="1"/>
  <c r="J24" i="1"/>
  <c r="J23" i="1"/>
  <c r="J22" i="1"/>
  <c r="J21" i="1"/>
  <c r="J20" i="1"/>
  <c r="J19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S19" i="2"/>
  <c r="Q19" i="2"/>
  <c r="P19" i="2"/>
  <c r="O19" i="2"/>
  <c r="N19" i="2"/>
  <c r="L19" i="2"/>
  <c r="K19" i="2"/>
  <c r="J19" i="2"/>
  <c r="I19" i="2"/>
  <c r="D19" i="2"/>
  <c r="C19" i="2"/>
  <c r="B19" i="2"/>
  <c r="G45" i="2" l="1"/>
  <c r="T19" i="2"/>
  <c r="O45" i="2"/>
  <c r="H32" i="2"/>
  <c r="J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F46" i="1"/>
  <c r="F51" i="1" s="1"/>
  <c r="P45" i="1"/>
  <c r="E46" i="1"/>
  <c r="E51" i="1" s="1"/>
  <c r="C46" i="1"/>
  <c r="C51" i="1" s="1"/>
  <c r="H43" i="1"/>
  <c r="H41" i="1"/>
  <c r="H40" i="1"/>
  <c r="H39" i="1"/>
  <c r="S29" i="1"/>
  <c r="Q29" i="1"/>
  <c r="P29" i="1"/>
  <c r="O29" i="1"/>
  <c r="N29" i="1"/>
  <c r="L29" i="1"/>
  <c r="K29" i="1"/>
  <c r="J29" i="1"/>
  <c r="S28" i="1"/>
  <c r="Q28" i="1"/>
  <c r="P28" i="1"/>
  <c r="O28" i="1"/>
  <c r="N28" i="1"/>
  <c r="L28" i="1"/>
  <c r="K28" i="1"/>
  <c r="J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P47" i="1" l="1"/>
  <c r="P49" i="1"/>
  <c r="O25" i="1" l="1"/>
  <c r="O30" i="1" s="1"/>
  <c r="P25" i="1"/>
  <c r="P30" i="1" s="1"/>
  <c r="L25" i="1"/>
  <c r="L30" i="1" s="1"/>
  <c r="S25" i="1"/>
  <c r="S30" i="1" s="1"/>
  <c r="N25" i="1"/>
  <c r="N30" i="1" s="1"/>
  <c r="Q25" i="1"/>
  <c r="Q30" i="1" s="1"/>
  <c r="J25" i="1"/>
  <c r="J30" i="1" l="1"/>
  <c r="K25" i="1"/>
  <c r="K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 s="1"/>
  <c r="D25" i="1"/>
  <c r="D30" i="1" s="1"/>
  <c r="G25" i="1"/>
  <c r="G30" i="1" s="1"/>
  <c r="G61" i="1"/>
  <c r="B65" i="1"/>
  <c r="B70" i="1" s="1"/>
  <c r="G65" i="1" l="1"/>
  <c r="G66" i="1" s="1"/>
  <c r="G68" i="1" l="1"/>
  <c r="H42" i="1"/>
  <c r="G46" i="1"/>
  <c r="G51" i="1" s="1"/>
  <c r="H46" i="1" l="1"/>
  <c r="H49" i="1" l="1"/>
  <c r="H47" i="1"/>
</calcChain>
</file>

<file path=xl/sharedStrings.xml><?xml version="1.0" encoding="utf-8"?>
<sst xmlns="http://schemas.openxmlformats.org/spreadsheetml/2006/main" count="153" uniqueCount="63">
  <si>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</si>
  <si>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</si>
  <si>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</si>
  <si>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</si>
  <si>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</si>
  <si>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</si>
  <si>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</si>
  <si>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</si>
  <si>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</si>
  <si>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</si>
  <si>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</si>
  <si>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</si>
  <si>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</si>
  <si>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</si>
  <si>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</si>
  <si>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</si>
  <si>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</si>
  <si>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</si>
  <si>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</si>
  <si>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</si>
  <si>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</si>
  <si>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</si>
  <si>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</si>
  <si>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</si>
  <si>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</si>
  <si>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</si>
  <si>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</si>
  <si>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</si>
  <si>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</si>
  <si>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</si>
  <si>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</si>
  <si>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</si>
  <si>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</si>
  <si>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</si>
  <si>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</si>
  <si>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</si>
  <si>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</si>
  <si>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</si>
  <si>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</si>
  <si>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</si>
  <si>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</si>
  <si>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</si>
  <si>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</si>
  <si>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</si>
  <si>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</si>
  <si>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</si>
  <si>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</si>
  <si>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</si>
  <si>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</si>
  <si>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</si>
  <si>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</si>
  <si>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</si>
  <si>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</si>
  <si>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MUCHACHOS DESEO LO MEJOR EN ESTE NUEVO LOTE QUE INICIAMOS. NECESITO DE USTEDES EL MAYOR ESFUERZO, TRABAJO EN EQUIPO, LEALTAD, CARIÑO POR LA LABOR DESEMPEÑADA, AGRADECIMIENTO Y DEDICACION. DIOS NOS BENDIGA Y RECUERDEN QUE SOMOS LOS MEJORES.</t>
  </si>
  <si>
    <t>LINEA 1</t>
  </si>
  <si>
    <t>LINEA 7</t>
  </si>
  <si>
    <t>CASETA C</t>
  </si>
  <si>
    <t>F571 - M572</t>
  </si>
  <si>
    <t>Inicio - Preinicio</t>
  </si>
  <si>
    <t>T2</t>
  </si>
  <si>
    <t>T3</t>
  </si>
  <si>
    <t>CEPA 4</t>
  </si>
  <si>
    <t>31 AL 6 DE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</si>
</sst>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8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9" fillId="5" borderId="5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quotePrefix="1" applyFont="1" applyFill="1" applyBorder="1" applyAlignment="1">
      <alignment horizontal="center" vertical="center"/>
    </xf>
    <xf numFmtId="0" fontId="26" fillId="3" borderId="36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164" fontId="19" fillId="0" borderId="38" xfId="0" applyNumberFormat="1" applyFont="1" applyFill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164" fontId="19" fillId="0" borderId="39" xfId="0" applyNumberFormat="1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40" xfId="0" applyNumberFormat="1" applyFont="1" applyFill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41" xfId="0" applyNumberFormat="1" applyFont="1" applyFill="1" applyBorder="1" applyAlignment="1">
      <alignment horizontal="center" vertical="center"/>
    </xf>
    <xf numFmtId="164" fontId="26" fillId="0" borderId="42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26" fillId="10" borderId="4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164" fontId="19" fillId="2" borderId="39" xfId="0" applyNumberFormat="1" applyFont="1" applyFill="1" applyBorder="1" applyAlignment="1">
      <alignment horizontal="center" vertical="center"/>
    </xf>
    <xf numFmtId="164" fontId="26" fillId="2" borderId="41" xfId="0" applyNumberFormat="1" applyFont="1" applyFill="1" applyBorder="1" applyAlignment="1">
      <alignment horizontal="center" vertical="center"/>
    </xf>
    <xf numFmtId="164" fontId="26" fillId="2" borderId="45" xfId="0" applyNumberFormat="1" applyFont="1" applyFill="1" applyBorder="1" applyAlignment="1">
      <alignment horizontal="center" vertical="center"/>
    </xf>
    <xf numFmtId="164" fontId="26" fillId="2" borderId="46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1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50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51" xfId="0" applyFont="1" applyFill="1" applyBorder="1" applyAlignment="1">
      <alignment horizontal="center" vertical="center"/>
    </xf>
    <xf numFmtId="0" fontId="26" fillId="0" borderId="52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1" fontId="26" fillId="0" borderId="6" xfId="0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54" xfId="0" applyNumberFormat="1" applyFont="1" applyFill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26" fillId="0" borderId="56" xfId="0" applyNumberFormat="1" applyFont="1" applyFill="1" applyBorder="1" applyAlignment="1">
      <alignment horizontal="center" vertical="center"/>
    </xf>
    <xf numFmtId="164" fontId="26" fillId="0" borderId="57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5" xfId="0" applyNumberFormat="1" applyFont="1" applyFill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9" fillId="0" borderId="48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19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6" fillId="3" borderId="60" xfId="0" quotePrefix="1" applyFont="1" applyFill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61" xfId="0" applyNumberFormat="1" applyFont="1" applyBorder="1" applyAlignment="1">
      <alignment horizontal="center" vertical="center"/>
    </xf>
    <xf numFmtId="164" fontId="26" fillId="0" borderId="31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164" fontId="26" fillId="0" borderId="46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0" fontId="16" fillId="8" borderId="18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16" fillId="8" borderId="22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47" xfId="0" applyFont="1" applyFill="1" applyBorder="1" applyAlignment="1">
      <alignment horizontal="center" vertical="center" wrapText="1"/>
    </xf>
    <xf numFmtId="0" fontId="16" fillId="8" borderId="48" xfId="0" applyFont="1" applyFill="1" applyBorder="1" applyAlignment="1">
      <alignment horizontal="center" vertical="center" wrapText="1"/>
    </xf>
    <xf numFmtId="0" fontId="16" fillId="8" borderId="49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28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48" t="s">
        <v>0</v>
      </c>
      <c r="B3" s="248"/>
      <c r="C3" s="24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49" t="s">
        <v>2</v>
      </c>
      <c r="F9" s="249"/>
      <c r="G9" s="24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49"/>
      <c r="S9" s="24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50" t="s">
        <v>5</v>
      </c>
      <c r="L11" s="25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88" t="s">
        <v>7</v>
      </c>
      <c r="B15" s="252" t="s">
        <v>56</v>
      </c>
      <c r="C15" s="253"/>
      <c r="D15" s="253"/>
      <c r="E15" s="253"/>
      <c r="F15" s="253"/>
      <c r="G15" s="253"/>
      <c r="H15" s="253"/>
      <c r="I15" s="254"/>
      <c r="J15" s="255" t="s">
        <v>9</v>
      </c>
      <c r="K15" s="256"/>
      <c r="L15" s="256"/>
      <c r="M15" s="256"/>
      <c r="N15" s="257"/>
      <c r="O15" s="258" t="s">
        <v>30</v>
      </c>
      <c r="P15" s="259"/>
      <c r="Q15" s="259"/>
      <c r="R15" s="259"/>
      <c r="S15" s="260"/>
      <c r="T15" s="12"/>
    </row>
    <row r="16" spans="1:30" ht="39.950000000000003" customHeight="1" x14ac:dyDescent="0.25">
      <c r="A16" s="89" t="s">
        <v>10</v>
      </c>
      <c r="B16" s="16"/>
      <c r="C16" s="15"/>
      <c r="D16" s="21"/>
      <c r="E16" s="15"/>
      <c r="F16" s="15"/>
      <c r="G16" s="15"/>
      <c r="H16" s="21"/>
      <c r="I16" s="17"/>
      <c r="J16" s="78"/>
      <c r="K16" s="15"/>
      <c r="L16" s="15"/>
      <c r="M16" s="15"/>
      <c r="N16" s="15"/>
      <c r="O16" s="16"/>
      <c r="P16" s="15"/>
      <c r="Q16" s="75"/>
      <c r="R16" s="120"/>
      <c r="S16" s="17"/>
      <c r="T16" s="18" t="s">
        <v>11</v>
      </c>
      <c r="V16" s="20"/>
      <c r="W16" s="20"/>
    </row>
    <row r="17" spans="1:30" ht="39.950000000000003" customHeight="1" x14ac:dyDescent="0.25">
      <c r="A17" s="90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2">
        <v>8</v>
      </c>
      <c r="J17" s="78">
        <v>1</v>
      </c>
      <c r="K17" s="21">
        <v>2</v>
      </c>
      <c r="L17" s="21">
        <v>3</v>
      </c>
      <c r="M17" s="21">
        <v>4</v>
      </c>
      <c r="N17" s="21">
        <v>5</v>
      </c>
      <c r="O17" s="14">
        <v>1</v>
      </c>
      <c r="P17" s="21">
        <v>2</v>
      </c>
      <c r="Q17" s="21">
        <v>3</v>
      </c>
      <c r="R17" s="21">
        <v>4</v>
      </c>
      <c r="S17" s="22">
        <v>5</v>
      </c>
      <c r="T17" s="18"/>
      <c r="V17" s="2"/>
      <c r="W17" s="20"/>
    </row>
    <row r="18" spans="1:30" ht="39.950000000000003" customHeight="1" x14ac:dyDescent="0.25">
      <c r="A18" s="91" t="s">
        <v>13</v>
      </c>
      <c r="B18" s="23">
        <f t="shared" ref="B18:S18" si="0">B27*$V$18/1000</f>
        <v>10.192</v>
      </c>
      <c r="C18" s="24">
        <f t="shared" si="0"/>
        <v>10.192</v>
      </c>
      <c r="D18" s="24">
        <f t="shared" si="0"/>
        <v>10.192</v>
      </c>
      <c r="E18" s="24">
        <f t="shared" si="0"/>
        <v>10.192</v>
      </c>
      <c r="F18" s="24">
        <f t="shared" si="0"/>
        <v>10.192</v>
      </c>
      <c r="G18" s="24">
        <f t="shared" si="0"/>
        <v>10.192</v>
      </c>
      <c r="H18" s="24">
        <f t="shared" si="0"/>
        <v>10.192</v>
      </c>
      <c r="I18" s="25">
        <f t="shared" si="0"/>
        <v>10.192</v>
      </c>
      <c r="J18" s="79">
        <f t="shared" si="0"/>
        <v>10.444000000000001</v>
      </c>
      <c r="K18" s="24">
        <f t="shared" si="0"/>
        <v>10.444000000000001</v>
      </c>
      <c r="L18" s="24">
        <f t="shared" si="0"/>
        <v>10.444000000000001</v>
      </c>
      <c r="M18" s="24">
        <f t="shared" si="0"/>
        <v>10.444000000000001</v>
      </c>
      <c r="N18" s="24">
        <f t="shared" si="0"/>
        <v>10.458</v>
      </c>
      <c r="O18" s="23">
        <f t="shared" si="0"/>
        <v>10.192</v>
      </c>
      <c r="P18" s="24">
        <f t="shared" si="0"/>
        <v>10.192</v>
      </c>
      <c r="Q18" s="24">
        <f t="shared" si="0"/>
        <v>10.192</v>
      </c>
      <c r="R18" s="24">
        <f t="shared" si="0"/>
        <v>10.192</v>
      </c>
      <c r="S18" s="25">
        <f t="shared" si="0"/>
        <v>10.206</v>
      </c>
      <c r="T18" s="26">
        <f t="shared" ref="T18:T24" si="1">SUM(B18:S18)</f>
        <v>184.74400000000003</v>
      </c>
      <c r="V18" s="2">
        <v>14</v>
      </c>
      <c r="W18" s="20"/>
    </row>
    <row r="19" spans="1:30" ht="39.950000000000003" customHeight="1" x14ac:dyDescent="0.25">
      <c r="A19" s="92" t="s">
        <v>14</v>
      </c>
      <c r="B19" s="23">
        <f t="shared" ref="B19:S19" si="2">B27*$V$19/1000</f>
        <v>12.012</v>
      </c>
      <c r="C19" s="24">
        <f t="shared" si="2"/>
        <v>12.012</v>
      </c>
      <c r="D19" s="24">
        <f t="shared" si="2"/>
        <v>12.012</v>
      </c>
      <c r="E19" s="24">
        <f t="shared" si="2"/>
        <v>12.012</v>
      </c>
      <c r="F19" s="24">
        <f t="shared" si="2"/>
        <v>12.012</v>
      </c>
      <c r="G19" s="24">
        <f t="shared" si="2"/>
        <v>12.012</v>
      </c>
      <c r="H19" s="24">
        <f t="shared" si="2"/>
        <v>12.012</v>
      </c>
      <c r="I19" s="25">
        <f t="shared" si="2"/>
        <v>12.012</v>
      </c>
      <c r="J19" s="79">
        <f t="shared" si="2"/>
        <v>12.308999999999999</v>
      </c>
      <c r="K19" s="24">
        <f t="shared" si="2"/>
        <v>12.308999999999999</v>
      </c>
      <c r="L19" s="24">
        <f t="shared" si="2"/>
        <v>12.308999999999999</v>
      </c>
      <c r="M19" s="24">
        <f t="shared" si="2"/>
        <v>12.308999999999999</v>
      </c>
      <c r="N19" s="24">
        <f t="shared" si="2"/>
        <v>12.3255</v>
      </c>
      <c r="O19" s="23">
        <f t="shared" si="2"/>
        <v>12.012</v>
      </c>
      <c r="P19" s="24">
        <f t="shared" si="2"/>
        <v>12.012</v>
      </c>
      <c r="Q19" s="24">
        <f t="shared" si="2"/>
        <v>12.012</v>
      </c>
      <c r="R19" s="24">
        <f t="shared" si="2"/>
        <v>12.012</v>
      </c>
      <c r="S19" s="25">
        <f t="shared" si="2"/>
        <v>12.028499999999999</v>
      </c>
      <c r="T19" s="26">
        <f t="shared" si="1"/>
        <v>217.73400000000001</v>
      </c>
      <c r="V19" s="2">
        <v>16.5</v>
      </c>
      <c r="W19" s="20"/>
    </row>
    <row r="20" spans="1:30" ht="39.75" customHeight="1" x14ac:dyDescent="0.25">
      <c r="A20" s="91" t="s">
        <v>15</v>
      </c>
      <c r="B20" s="76">
        <f t="shared" ref="B20:S20" si="3">B27*$V$20/1000</f>
        <v>14.923999999999999</v>
      </c>
      <c r="C20" s="24">
        <f t="shared" si="3"/>
        <v>14.923999999999999</v>
      </c>
      <c r="D20" s="24">
        <f t="shared" si="3"/>
        <v>14.923999999999999</v>
      </c>
      <c r="E20" s="24">
        <f t="shared" si="3"/>
        <v>14.923999999999999</v>
      </c>
      <c r="F20" s="24">
        <f t="shared" si="3"/>
        <v>14.923999999999999</v>
      </c>
      <c r="G20" s="24">
        <f t="shared" si="3"/>
        <v>14.923999999999999</v>
      </c>
      <c r="H20" s="24">
        <f t="shared" si="3"/>
        <v>14.923999999999999</v>
      </c>
      <c r="I20" s="25">
        <f t="shared" si="3"/>
        <v>14.923999999999999</v>
      </c>
      <c r="J20" s="80">
        <f t="shared" si="3"/>
        <v>15.292999999999999</v>
      </c>
      <c r="K20" s="24">
        <f t="shared" si="3"/>
        <v>15.292999999999999</v>
      </c>
      <c r="L20" s="24">
        <f t="shared" si="3"/>
        <v>15.292999999999999</v>
      </c>
      <c r="M20" s="24">
        <f t="shared" si="3"/>
        <v>15.292999999999999</v>
      </c>
      <c r="N20" s="24">
        <f t="shared" si="3"/>
        <v>15.313499999999999</v>
      </c>
      <c r="O20" s="76">
        <f t="shared" si="3"/>
        <v>14.923999999999999</v>
      </c>
      <c r="P20" s="24">
        <f t="shared" si="3"/>
        <v>14.923999999999999</v>
      </c>
      <c r="Q20" s="24">
        <f t="shared" si="3"/>
        <v>14.923999999999999</v>
      </c>
      <c r="R20" s="24">
        <f t="shared" si="3"/>
        <v>14.923999999999999</v>
      </c>
      <c r="S20" s="25">
        <f t="shared" si="3"/>
        <v>14.9445</v>
      </c>
      <c r="T20" s="26">
        <f t="shared" si="1"/>
        <v>270.51800000000009</v>
      </c>
      <c r="V20" s="2">
        <v>20.5</v>
      </c>
      <c r="W20" s="20"/>
    </row>
    <row r="21" spans="1:30" ht="39.950000000000003" customHeight="1" x14ac:dyDescent="0.25">
      <c r="A21" s="92" t="s">
        <v>16</v>
      </c>
      <c r="B21" s="23">
        <f t="shared" ref="B21:S21" si="4">B27*$V$21/1000</f>
        <v>17.108000000000001</v>
      </c>
      <c r="C21" s="24">
        <f t="shared" si="4"/>
        <v>17.108000000000001</v>
      </c>
      <c r="D21" s="24">
        <f t="shared" si="4"/>
        <v>17.108000000000001</v>
      </c>
      <c r="E21" s="24">
        <f t="shared" si="4"/>
        <v>17.108000000000001</v>
      </c>
      <c r="F21" s="24">
        <f t="shared" si="4"/>
        <v>17.108000000000001</v>
      </c>
      <c r="G21" s="24">
        <f t="shared" si="4"/>
        <v>17.108000000000001</v>
      </c>
      <c r="H21" s="24">
        <f t="shared" si="4"/>
        <v>17.108000000000001</v>
      </c>
      <c r="I21" s="25">
        <f t="shared" si="4"/>
        <v>17.108000000000001</v>
      </c>
      <c r="J21" s="79">
        <f t="shared" si="4"/>
        <v>17.530999999999999</v>
      </c>
      <c r="K21" s="24">
        <f t="shared" si="4"/>
        <v>17.530999999999999</v>
      </c>
      <c r="L21" s="24">
        <f t="shared" si="4"/>
        <v>17.530999999999999</v>
      </c>
      <c r="M21" s="24">
        <f t="shared" si="4"/>
        <v>17.530999999999999</v>
      </c>
      <c r="N21" s="24">
        <f t="shared" si="4"/>
        <v>17.554500000000001</v>
      </c>
      <c r="O21" s="23">
        <f t="shared" si="4"/>
        <v>17.108000000000001</v>
      </c>
      <c r="P21" s="24">
        <f t="shared" si="4"/>
        <v>17.108000000000001</v>
      </c>
      <c r="Q21" s="24">
        <f t="shared" si="4"/>
        <v>17.108000000000001</v>
      </c>
      <c r="R21" s="24">
        <f t="shared" si="4"/>
        <v>17.108000000000001</v>
      </c>
      <c r="S21" s="25">
        <f t="shared" si="4"/>
        <v>17.131499999999999</v>
      </c>
      <c r="T21" s="26">
        <f t="shared" si="1"/>
        <v>310.10600000000005</v>
      </c>
      <c r="V21" s="2">
        <v>23.5</v>
      </c>
      <c r="W21" s="20"/>
    </row>
    <row r="22" spans="1:30" ht="39.950000000000003" customHeight="1" x14ac:dyDescent="0.25">
      <c r="A22" s="91" t="s">
        <v>17</v>
      </c>
      <c r="B22" s="23">
        <f t="shared" ref="B22:S22" si="5">B27*$V$22/1000</f>
        <v>19.655999999999999</v>
      </c>
      <c r="C22" s="24">
        <f t="shared" si="5"/>
        <v>19.655999999999999</v>
      </c>
      <c r="D22" s="24">
        <f t="shared" si="5"/>
        <v>19.655999999999999</v>
      </c>
      <c r="E22" s="24">
        <f t="shared" si="5"/>
        <v>19.655999999999999</v>
      </c>
      <c r="F22" s="24">
        <f t="shared" si="5"/>
        <v>19.655999999999999</v>
      </c>
      <c r="G22" s="24">
        <f t="shared" si="5"/>
        <v>19.655999999999999</v>
      </c>
      <c r="H22" s="24">
        <f t="shared" si="5"/>
        <v>19.655999999999999</v>
      </c>
      <c r="I22" s="25">
        <f t="shared" si="5"/>
        <v>19.655999999999999</v>
      </c>
      <c r="J22" s="79">
        <f t="shared" si="5"/>
        <v>20.141999999999999</v>
      </c>
      <c r="K22" s="24">
        <f t="shared" si="5"/>
        <v>20.141999999999999</v>
      </c>
      <c r="L22" s="24">
        <f t="shared" si="5"/>
        <v>20.141999999999999</v>
      </c>
      <c r="M22" s="24">
        <f t="shared" si="5"/>
        <v>20.141999999999999</v>
      </c>
      <c r="N22" s="24">
        <f t="shared" si="5"/>
        <v>20.169</v>
      </c>
      <c r="O22" s="23">
        <f t="shared" si="5"/>
        <v>19.655999999999999</v>
      </c>
      <c r="P22" s="24">
        <f t="shared" si="5"/>
        <v>19.655999999999999</v>
      </c>
      <c r="Q22" s="24">
        <f t="shared" si="5"/>
        <v>19.655999999999999</v>
      </c>
      <c r="R22" s="24">
        <f t="shared" si="5"/>
        <v>19.655999999999999</v>
      </c>
      <c r="S22" s="25">
        <f t="shared" si="5"/>
        <v>19.683</v>
      </c>
      <c r="T22" s="26">
        <f t="shared" si="1"/>
        <v>356.29200000000003</v>
      </c>
      <c r="V22" s="2">
        <v>27</v>
      </c>
      <c r="W22" s="20"/>
    </row>
    <row r="23" spans="1:30" ht="39.950000000000003" customHeight="1" x14ac:dyDescent="0.25">
      <c r="A23" s="92" t="s">
        <v>18</v>
      </c>
      <c r="B23" s="23">
        <f t="shared" ref="B23:S23" si="6">B27*$V$23/1000</f>
        <v>21.475999999999999</v>
      </c>
      <c r="C23" s="24">
        <f t="shared" si="6"/>
        <v>21.475999999999999</v>
      </c>
      <c r="D23" s="24">
        <f t="shared" si="6"/>
        <v>21.475999999999999</v>
      </c>
      <c r="E23" s="24">
        <f t="shared" si="6"/>
        <v>21.475999999999999</v>
      </c>
      <c r="F23" s="24">
        <f t="shared" si="6"/>
        <v>21.475999999999999</v>
      </c>
      <c r="G23" s="24">
        <f t="shared" si="6"/>
        <v>21.475999999999999</v>
      </c>
      <c r="H23" s="24">
        <f t="shared" si="6"/>
        <v>21.475999999999999</v>
      </c>
      <c r="I23" s="25">
        <f t="shared" si="6"/>
        <v>21.475999999999999</v>
      </c>
      <c r="J23" s="79">
        <f t="shared" si="6"/>
        <v>22.007000000000001</v>
      </c>
      <c r="K23" s="24">
        <f t="shared" si="6"/>
        <v>22.007000000000001</v>
      </c>
      <c r="L23" s="24">
        <f t="shared" si="6"/>
        <v>22.007000000000001</v>
      </c>
      <c r="M23" s="24">
        <f t="shared" si="6"/>
        <v>22.007000000000001</v>
      </c>
      <c r="N23" s="24">
        <f t="shared" si="6"/>
        <v>22.0365</v>
      </c>
      <c r="O23" s="23">
        <f t="shared" si="6"/>
        <v>21.475999999999999</v>
      </c>
      <c r="P23" s="24">
        <f t="shared" si="6"/>
        <v>21.475999999999999</v>
      </c>
      <c r="Q23" s="24">
        <f t="shared" si="6"/>
        <v>21.475999999999999</v>
      </c>
      <c r="R23" s="24">
        <f t="shared" si="6"/>
        <v>21.475999999999999</v>
      </c>
      <c r="S23" s="25">
        <f t="shared" si="6"/>
        <v>21.505500000000001</v>
      </c>
      <c r="T23" s="26">
        <f t="shared" si="1"/>
        <v>389.28199999999998</v>
      </c>
      <c r="V23" s="2">
        <v>29.5</v>
      </c>
      <c r="W23" s="20"/>
    </row>
    <row r="24" spans="1:30" ht="39.950000000000003" customHeight="1" x14ac:dyDescent="0.25">
      <c r="A24" s="91" t="s">
        <v>19</v>
      </c>
      <c r="B24" s="23">
        <f t="shared" ref="B24:S24" si="7">B27*$V$24/1000</f>
        <v>23.295999999999999</v>
      </c>
      <c r="C24" s="24">
        <f t="shared" si="7"/>
        <v>23.295999999999999</v>
      </c>
      <c r="D24" s="24">
        <f t="shared" si="7"/>
        <v>23.295999999999999</v>
      </c>
      <c r="E24" s="24">
        <f t="shared" si="7"/>
        <v>23.295999999999999</v>
      </c>
      <c r="F24" s="24">
        <f t="shared" si="7"/>
        <v>23.295999999999999</v>
      </c>
      <c r="G24" s="24">
        <f t="shared" si="7"/>
        <v>23.295999999999999</v>
      </c>
      <c r="H24" s="24">
        <f t="shared" si="7"/>
        <v>23.295999999999999</v>
      </c>
      <c r="I24" s="25">
        <f t="shared" si="7"/>
        <v>23.295999999999999</v>
      </c>
      <c r="J24" s="79">
        <f t="shared" si="7"/>
        <v>23.872</v>
      </c>
      <c r="K24" s="24">
        <f t="shared" si="7"/>
        <v>23.872</v>
      </c>
      <c r="L24" s="24">
        <f t="shared" si="7"/>
        <v>23.872</v>
      </c>
      <c r="M24" s="24">
        <f t="shared" si="7"/>
        <v>23.872</v>
      </c>
      <c r="N24" s="24">
        <f t="shared" si="7"/>
        <v>23.904</v>
      </c>
      <c r="O24" s="23">
        <f t="shared" si="7"/>
        <v>23.295999999999999</v>
      </c>
      <c r="P24" s="24">
        <f t="shared" si="7"/>
        <v>23.295999999999999</v>
      </c>
      <c r="Q24" s="24">
        <f t="shared" si="7"/>
        <v>23.295999999999999</v>
      </c>
      <c r="R24" s="24">
        <f t="shared" si="7"/>
        <v>23.295999999999999</v>
      </c>
      <c r="S24" s="25">
        <f t="shared" si="7"/>
        <v>23.327999999999999</v>
      </c>
      <c r="T24" s="26">
        <f t="shared" si="1"/>
        <v>422.27199999999993</v>
      </c>
      <c r="V24" s="2">
        <v>32</v>
      </c>
    </row>
    <row r="25" spans="1:30" ht="41.45" customHeight="1" x14ac:dyDescent="0.25">
      <c r="A25" s="92" t="s">
        <v>11</v>
      </c>
      <c r="B25" s="27">
        <f t="shared" ref="B25:C25" si="8">SUM(B18:B24)</f>
        <v>118.66399999999999</v>
      </c>
      <c r="C25" s="28">
        <f t="shared" si="8"/>
        <v>118.66399999999999</v>
      </c>
      <c r="D25" s="28">
        <f>SUM(D18:D24)</f>
        <v>118.66399999999999</v>
      </c>
      <c r="E25" s="28">
        <f t="shared" ref="E25:G25" si="9">SUM(E18:E24)</f>
        <v>118.66399999999999</v>
      </c>
      <c r="F25" s="28">
        <f t="shared" si="9"/>
        <v>118.66399999999999</v>
      </c>
      <c r="G25" s="28">
        <f t="shared" si="9"/>
        <v>118.66399999999999</v>
      </c>
      <c r="H25" s="28">
        <f>SUM(H18:H24)</f>
        <v>118.66399999999999</v>
      </c>
      <c r="I25" s="29">
        <f t="shared" ref="I25" si="10">SUM(I18:I24)</f>
        <v>118.66399999999999</v>
      </c>
      <c r="J25" s="81">
        <f>SUM(J18:J24)</f>
        <v>121.598</v>
      </c>
      <c r="K25" s="28">
        <f t="shared" ref="K25:N25" si="11">SUM(K18:K24)</f>
        <v>121.598</v>
      </c>
      <c r="L25" s="28">
        <f t="shared" si="11"/>
        <v>121.598</v>
      </c>
      <c r="M25" s="28">
        <f t="shared" ref="M25" si="12">SUM(M18:M24)</f>
        <v>121.598</v>
      </c>
      <c r="N25" s="28">
        <f t="shared" si="11"/>
        <v>121.761</v>
      </c>
      <c r="O25" s="27">
        <f>SUM(O18:O24)</f>
        <v>118.66399999999999</v>
      </c>
      <c r="P25" s="28">
        <f t="shared" ref="P25:S25" si="13">SUM(P18:P24)</f>
        <v>118.66399999999999</v>
      </c>
      <c r="Q25" s="28">
        <f t="shared" si="13"/>
        <v>118.66399999999999</v>
      </c>
      <c r="R25" s="28">
        <f t="shared" ref="R25" si="14">SUM(R18:R24)</f>
        <v>118.66399999999999</v>
      </c>
      <c r="S25" s="29">
        <f t="shared" si="13"/>
        <v>118.82699999999998</v>
      </c>
      <c r="T25" s="26">
        <f>SUM(B25:S25)</f>
        <v>2150.9479999999994</v>
      </c>
    </row>
    <row r="26" spans="1:30" s="2" customFormat="1" ht="36.75" customHeight="1" x14ac:dyDescent="0.25">
      <c r="A26" s="93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2">
        <v>23.5</v>
      </c>
      <c r="J26" s="82">
        <v>23.5</v>
      </c>
      <c r="K26" s="31">
        <v>23.5</v>
      </c>
      <c r="L26" s="31">
        <v>23.5</v>
      </c>
      <c r="M26" s="31">
        <v>24.5</v>
      </c>
      <c r="N26" s="31">
        <v>23.5</v>
      </c>
      <c r="O26" s="30">
        <v>23.5</v>
      </c>
      <c r="P26" s="31">
        <v>23.5</v>
      </c>
      <c r="Q26" s="31">
        <v>23.5</v>
      </c>
      <c r="R26" s="31">
        <v>24.5</v>
      </c>
      <c r="S26" s="32">
        <v>23.5</v>
      </c>
      <c r="T26" s="33">
        <f>+((T25/T27)/7)*1000</f>
        <v>23.285714285714278</v>
      </c>
    </row>
    <row r="27" spans="1:30" s="2" customFormat="1" ht="33" customHeight="1" x14ac:dyDescent="0.25">
      <c r="A27" s="94" t="s">
        <v>21</v>
      </c>
      <c r="B27" s="34">
        <v>728</v>
      </c>
      <c r="C27" s="35">
        <v>728</v>
      </c>
      <c r="D27" s="35">
        <v>728</v>
      </c>
      <c r="E27" s="35">
        <v>728</v>
      </c>
      <c r="F27" s="35">
        <v>728</v>
      </c>
      <c r="G27" s="35">
        <v>728</v>
      </c>
      <c r="H27" s="35">
        <v>728</v>
      </c>
      <c r="I27" s="36">
        <v>728</v>
      </c>
      <c r="J27" s="83">
        <v>746</v>
      </c>
      <c r="K27" s="35">
        <v>746</v>
      </c>
      <c r="L27" s="35">
        <v>746</v>
      </c>
      <c r="M27" s="35">
        <v>746</v>
      </c>
      <c r="N27" s="35">
        <v>747</v>
      </c>
      <c r="O27" s="34">
        <v>728</v>
      </c>
      <c r="P27" s="35">
        <v>728</v>
      </c>
      <c r="Q27" s="35">
        <v>728</v>
      </c>
      <c r="R27" s="35">
        <v>728</v>
      </c>
      <c r="S27" s="36">
        <v>729</v>
      </c>
      <c r="T27" s="37">
        <f>SUM(B27:S27)</f>
        <v>13196</v>
      </c>
      <c r="U27" s="2">
        <f>((T25*1000)/T27)/7</f>
        <v>23.285714285714281</v>
      </c>
    </row>
    <row r="28" spans="1:30" s="2" customFormat="1" ht="33" customHeight="1" x14ac:dyDescent="0.25">
      <c r="A28" s="95" t="s">
        <v>22</v>
      </c>
      <c r="B28" s="38">
        <f t="shared" ref="B28:C28" si="15">(B27*B26)/1000</f>
        <v>17.108000000000001</v>
      </c>
      <c r="C28" s="39">
        <f t="shared" si="15"/>
        <v>17.108000000000001</v>
      </c>
      <c r="D28" s="39">
        <f>(D27*D26)/1000</f>
        <v>17.108000000000001</v>
      </c>
      <c r="E28" s="39">
        <f>(E27*E26)/1000</f>
        <v>17.108000000000001</v>
      </c>
      <c r="F28" s="39">
        <f t="shared" ref="F28:G28" si="16">(F27*F26)/1000</f>
        <v>17.108000000000001</v>
      </c>
      <c r="G28" s="39">
        <f t="shared" si="16"/>
        <v>17.108000000000001</v>
      </c>
      <c r="H28" s="39">
        <f>(H27*H26)/1000</f>
        <v>17.108000000000001</v>
      </c>
      <c r="I28" s="40">
        <f>(I27*I26)/1000</f>
        <v>17.108000000000001</v>
      </c>
      <c r="J28" s="84">
        <f>(J27*J26)/1000</f>
        <v>17.530999999999999</v>
      </c>
      <c r="K28" s="39">
        <f>(K27*K26)/1000</f>
        <v>17.530999999999999</v>
      </c>
      <c r="L28" s="39">
        <f t="shared" ref="L28:S28" si="17">(L27*L26)/1000</f>
        <v>17.530999999999999</v>
      </c>
      <c r="M28" s="39">
        <f t="shared" ref="M28" si="18">(M27*M26)/1000</f>
        <v>18.277000000000001</v>
      </c>
      <c r="N28" s="39">
        <f t="shared" si="17"/>
        <v>17.554500000000001</v>
      </c>
      <c r="O28" s="38">
        <f t="shared" si="17"/>
        <v>17.108000000000001</v>
      </c>
      <c r="P28" s="39">
        <f t="shared" si="17"/>
        <v>17.108000000000001</v>
      </c>
      <c r="Q28" s="39">
        <f t="shared" si="17"/>
        <v>17.108000000000001</v>
      </c>
      <c r="R28" s="39">
        <f t="shared" ref="R28" si="19">(R27*R26)/1000</f>
        <v>17.835999999999999</v>
      </c>
      <c r="S28" s="40">
        <f t="shared" si="17"/>
        <v>17.131499999999999</v>
      </c>
      <c r="T28" s="41"/>
    </row>
    <row r="29" spans="1:30" ht="33.75" customHeight="1" x14ac:dyDescent="0.25">
      <c r="A29" s="96" t="s">
        <v>23</v>
      </c>
      <c r="B29" s="42">
        <f t="shared" ref="B29:C29" si="20">((B27*B26)*7)/1000</f>
        <v>119.756</v>
      </c>
      <c r="C29" s="43">
        <f t="shared" si="20"/>
        <v>119.756</v>
      </c>
      <c r="D29" s="43">
        <f>((D27*D26)*7)/1000</f>
        <v>119.756</v>
      </c>
      <c r="E29" s="43">
        <f>((E27*E26)*7)/1000</f>
        <v>119.756</v>
      </c>
      <c r="F29" s="43">
        <f t="shared" ref="F29:G29" si="21">((F27*F26)*7)/1000</f>
        <v>119.756</v>
      </c>
      <c r="G29" s="43">
        <f t="shared" si="21"/>
        <v>119.756</v>
      </c>
      <c r="H29" s="43">
        <f>((H27*H26)*7)/1000</f>
        <v>119.756</v>
      </c>
      <c r="I29" s="87">
        <f>((I27*I26)*7)/1000</f>
        <v>119.756</v>
      </c>
      <c r="J29" s="85">
        <f>((J27*J26)*7)/1000</f>
        <v>122.717</v>
      </c>
      <c r="K29" s="43">
        <f>((K27*K26)*7)/1000</f>
        <v>122.717</v>
      </c>
      <c r="L29" s="43">
        <f t="shared" ref="L29:S29" si="22">((L27*L26)*7)/1000</f>
        <v>122.717</v>
      </c>
      <c r="M29" s="43">
        <f t="shared" ref="M29" si="23">((M27*M26)*7)/1000</f>
        <v>127.93899999999999</v>
      </c>
      <c r="N29" s="43">
        <f t="shared" si="22"/>
        <v>122.8815</v>
      </c>
      <c r="O29" s="44">
        <f t="shared" si="22"/>
        <v>119.756</v>
      </c>
      <c r="P29" s="45">
        <f t="shared" si="22"/>
        <v>119.756</v>
      </c>
      <c r="Q29" s="45">
        <f t="shared" si="22"/>
        <v>119.756</v>
      </c>
      <c r="R29" s="45">
        <f t="shared" ref="R29" si="24">((R27*R26)*7)/1000</f>
        <v>124.852</v>
      </c>
      <c r="S29" s="46">
        <f t="shared" si="22"/>
        <v>119.9205</v>
      </c>
      <c r="T29" s="47"/>
    </row>
    <row r="30" spans="1:30" ht="33.75" customHeight="1" thickBot="1" x14ac:dyDescent="0.3">
      <c r="A30" s="97" t="s">
        <v>24</v>
      </c>
      <c r="B30" s="48">
        <f t="shared" ref="B30:C30" si="25">+(B25/B27)/7*1000</f>
        <v>23.285714285714281</v>
      </c>
      <c r="C30" s="49">
        <f t="shared" si="25"/>
        <v>23.285714285714281</v>
      </c>
      <c r="D30" s="49">
        <f>+(D25/D27)/7*1000</f>
        <v>23.285714285714281</v>
      </c>
      <c r="E30" s="49">
        <f t="shared" ref="E30:G30" si="26">+(E25/E27)/7*1000</f>
        <v>23.285714285714281</v>
      </c>
      <c r="F30" s="49">
        <f t="shared" si="26"/>
        <v>23.285714285714281</v>
      </c>
      <c r="G30" s="49">
        <f t="shared" si="26"/>
        <v>23.285714285714281</v>
      </c>
      <c r="H30" s="49">
        <f>+(H25/H27)/7*1000</f>
        <v>23.285714285714281</v>
      </c>
      <c r="I30" s="50">
        <f t="shared" ref="I30" si="27">+(I25/I27)/7*1000</f>
        <v>23.285714285714281</v>
      </c>
      <c r="J30" s="86">
        <f>+(J25/J27)/7*1000</f>
        <v>23.285714285714288</v>
      </c>
      <c r="K30" s="49">
        <f t="shared" ref="K30:S30" si="28">+(K25/K27)/7*1000</f>
        <v>23.285714285714288</v>
      </c>
      <c r="L30" s="49">
        <f t="shared" si="28"/>
        <v>23.285714285714288</v>
      </c>
      <c r="M30" s="49">
        <f t="shared" ref="M30" si="29">+(M25/M27)/7*1000</f>
        <v>23.285714285714288</v>
      </c>
      <c r="N30" s="49">
        <f t="shared" si="28"/>
        <v>23.285714285714288</v>
      </c>
      <c r="O30" s="48">
        <f t="shared" si="28"/>
        <v>23.285714285714281</v>
      </c>
      <c r="P30" s="49">
        <f t="shared" si="28"/>
        <v>23.285714285714281</v>
      </c>
      <c r="Q30" s="49">
        <f t="shared" si="28"/>
        <v>23.285714285714281</v>
      </c>
      <c r="R30" s="49">
        <f t="shared" ref="R30" si="30">+(R25/R27)/7*1000</f>
        <v>23.285714285714281</v>
      </c>
      <c r="S30" s="50">
        <f t="shared" si="28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88" t="s">
        <v>25</v>
      </c>
      <c r="B36" s="245" t="s">
        <v>26</v>
      </c>
      <c r="C36" s="251"/>
      <c r="D36" s="251"/>
      <c r="E36" s="251"/>
      <c r="F36" s="251"/>
      <c r="G36" s="251"/>
      <c r="H36" s="99"/>
      <c r="I36" s="55" t="s">
        <v>27</v>
      </c>
      <c r="J36" s="107"/>
      <c r="K36" s="244" t="s">
        <v>26</v>
      </c>
      <c r="L36" s="244"/>
      <c r="M36" s="244"/>
      <c r="N36" s="244"/>
      <c r="O36" s="245"/>
      <c r="P36" s="111"/>
      <c r="Q36" s="56"/>
      <c r="R36" s="56"/>
      <c r="S36" s="247" t="s">
        <v>61</v>
      </c>
      <c r="T36" s="247"/>
      <c r="U36" s="57"/>
      <c r="V36" s="3"/>
      <c r="W36" s="56"/>
      <c r="X36" s="56"/>
      <c r="Y36" s="56"/>
      <c r="Z36" s="3"/>
    </row>
    <row r="37" spans="1:30" ht="33.75" customHeight="1" x14ac:dyDescent="0.25">
      <c r="A37" s="89" t="s">
        <v>28</v>
      </c>
      <c r="B37" s="98"/>
      <c r="C37" s="15"/>
      <c r="D37" s="15"/>
      <c r="E37" s="15"/>
      <c r="F37" s="15"/>
      <c r="G37" s="15"/>
      <c r="H37" s="100" t="s">
        <v>11</v>
      </c>
      <c r="J37" s="108"/>
      <c r="K37" s="98"/>
      <c r="L37" s="15"/>
      <c r="M37" s="15"/>
      <c r="N37" s="15"/>
      <c r="O37" s="15"/>
      <c r="P37" s="100" t="s">
        <v>11</v>
      </c>
      <c r="Q37" s="59"/>
      <c r="R37" s="59"/>
      <c r="S37" s="233" t="s">
        <v>59</v>
      </c>
      <c r="T37" s="234" t="s">
        <v>60</v>
      </c>
      <c r="U37" s="3"/>
      <c r="V37" s="57"/>
      <c r="W37" s="3"/>
      <c r="X37" s="56"/>
      <c r="Y37" s="56"/>
      <c r="Z37" s="56"/>
    </row>
    <row r="38" spans="1:30" ht="33.75" customHeight="1" x14ac:dyDescent="0.25">
      <c r="A38" s="90" t="s">
        <v>12</v>
      </c>
      <c r="B38" s="78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0"/>
      <c r="J38" s="109" t="s">
        <v>12</v>
      </c>
      <c r="K38" s="98">
        <v>1</v>
      </c>
      <c r="L38" s="58">
        <v>2</v>
      </c>
      <c r="M38" s="58">
        <v>3</v>
      </c>
      <c r="N38" s="58">
        <v>4</v>
      </c>
      <c r="O38" s="58">
        <v>5</v>
      </c>
      <c r="P38" s="100"/>
      <c r="Q38" s="59"/>
      <c r="R38" s="59"/>
      <c r="S38" s="230">
        <v>14</v>
      </c>
      <c r="T38" s="231">
        <v>13</v>
      </c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13</v>
      </c>
      <c r="B39" s="79">
        <f>B48*$I$39/1000</f>
        <v>9.2119999999999997</v>
      </c>
      <c r="C39" s="79">
        <f t="shared" ref="C39:F39" si="31">C48*$I$39/1000</f>
        <v>9.2119999999999997</v>
      </c>
      <c r="D39" s="79">
        <f t="shared" si="31"/>
        <v>9.2119999999999997</v>
      </c>
      <c r="E39" s="79">
        <f t="shared" si="31"/>
        <v>9.2260000000000009</v>
      </c>
      <c r="F39" s="79">
        <f t="shared" si="31"/>
        <v>9.2260000000000009</v>
      </c>
      <c r="G39" s="79">
        <f>G48*$T$38/1000</f>
        <v>8.5670000000000002</v>
      </c>
      <c r="H39" s="101">
        <f t="shared" ref="H39:H46" si="32">SUM(B39:G39)</f>
        <v>54.655000000000001</v>
      </c>
      <c r="I39" s="2">
        <v>14</v>
      </c>
      <c r="J39" s="91" t="s">
        <v>13</v>
      </c>
      <c r="K39" s="79">
        <f>K48*$Q$39/1000</f>
        <v>10.65</v>
      </c>
      <c r="L39" s="79">
        <f t="shared" ref="L39:O39" si="33">L48*$Q$39/1000</f>
        <v>10.65</v>
      </c>
      <c r="M39" s="79">
        <f t="shared" si="33"/>
        <v>10.65</v>
      </c>
      <c r="N39" s="79">
        <f t="shared" si="33"/>
        <v>10.65</v>
      </c>
      <c r="O39" s="79">
        <f t="shared" si="33"/>
        <v>10.664999999999999</v>
      </c>
      <c r="P39" s="101">
        <f t="shared" ref="P39:P46" si="34">SUM(K39:O39)</f>
        <v>53.265000000000001</v>
      </c>
      <c r="Q39" s="2">
        <v>15</v>
      </c>
      <c r="R39" s="61"/>
      <c r="S39" s="232">
        <v>16</v>
      </c>
      <c r="T39" s="231">
        <v>16</v>
      </c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14</v>
      </c>
      <c r="B40" s="79">
        <f>B48*$I$40/1000</f>
        <v>10.528</v>
      </c>
      <c r="C40" s="79">
        <f t="shared" ref="C40:F40" si="35">C48*$I$40/1000</f>
        <v>10.528</v>
      </c>
      <c r="D40" s="79">
        <f t="shared" si="35"/>
        <v>10.528</v>
      </c>
      <c r="E40" s="79">
        <f t="shared" si="35"/>
        <v>10.544</v>
      </c>
      <c r="F40" s="79">
        <f t="shared" si="35"/>
        <v>10.544</v>
      </c>
      <c r="G40" s="79">
        <f>G48*$T$39/1000</f>
        <v>10.544</v>
      </c>
      <c r="H40" s="101">
        <f t="shared" si="32"/>
        <v>63.215999999999994</v>
      </c>
      <c r="I40" s="2">
        <v>16</v>
      </c>
      <c r="J40" s="92" t="s">
        <v>14</v>
      </c>
      <c r="K40" s="79">
        <f>K48*$Q$40/1000</f>
        <v>12.78</v>
      </c>
      <c r="L40" s="79">
        <f t="shared" ref="L40:O40" si="36">L48*$Q$40/1000</f>
        <v>12.78</v>
      </c>
      <c r="M40" s="79">
        <f t="shared" si="36"/>
        <v>12.78</v>
      </c>
      <c r="N40" s="79">
        <f t="shared" si="36"/>
        <v>12.78</v>
      </c>
      <c r="O40" s="79">
        <f t="shared" si="36"/>
        <v>12.798</v>
      </c>
      <c r="P40" s="101">
        <f t="shared" si="34"/>
        <v>63.917999999999999</v>
      </c>
      <c r="Q40" s="2">
        <v>18</v>
      </c>
      <c r="R40" s="61"/>
      <c r="S40" s="232">
        <v>19</v>
      </c>
      <c r="T40" s="231">
        <v>18</v>
      </c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15</v>
      </c>
      <c r="B41" s="80">
        <f>B48*$I$41/1000</f>
        <v>12.502000000000001</v>
      </c>
      <c r="C41" s="24">
        <f t="shared" ref="C41:F41" si="37">C48*$I$41/1000</f>
        <v>12.502000000000001</v>
      </c>
      <c r="D41" s="24">
        <f t="shared" si="37"/>
        <v>12.502000000000001</v>
      </c>
      <c r="E41" s="24">
        <f t="shared" si="37"/>
        <v>12.521000000000001</v>
      </c>
      <c r="F41" s="24">
        <f t="shared" si="37"/>
        <v>12.521000000000001</v>
      </c>
      <c r="G41" s="24">
        <f>G48*$T$40/1000</f>
        <v>11.862</v>
      </c>
      <c r="H41" s="101">
        <f t="shared" si="32"/>
        <v>74.41</v>
      </c>
      <c r="I41" s="2">
        <v>19</v>
      </c>
      <c r="J41" s="91" t="s">
        <v>15</v>
      </c>
      <c r="K41" s="80">
        <f>K48*$Q$41/1000</f>
        <v>16.329999999999998</v>
      </c>
      <c r="L41" s="24">
        <f t="shared" ref="L41:O41" si="38">L48*$Q$41/1000</f>
        <v>16.329999999999998</v>
      </c>
      <c r="M41" s="24">
        <f t="shared" si="38"/>
        <v>16.329999999999998</v>
      </c>
      <c r="N41" s="24">
        <f t="shared" si="38"/>
        <v>16.329999999999998</v>
      </c>
      <c r="O41" s="24">
        <f t="shared" si="38"/>
        <v>16.353000000000002</v>
      </c>
      <c r="P41" s="101">
        <f t="shared" si="34"/>
        <v>81.673000000000002</v>
      </c>
      <c r="Q41" s="2">
        <v>23</v>
      </c>
      <c r="R41" s="61"/>
      <c r="S41" s="232">
        <v>22</v>
      </c>
      <c r="T41" s="231">
        <v>20.5</v>
      </c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16</v>
      </c>
      <c r="B42" s="79">
        <f>B48*$I$42/1000</f>
        <v>14.476000000000001</v>
      </c>
      <c r="C42" s="79">
        <f t="shared" ref="C42:F42" si="39">C48*$I$42/1000</f>
        <v>14.476000000000001</v>
      </c>
      <c r="D42" s="79">
        <f t="shared" si="39"/>
        <v>14.476000000000001</v>
      </c>
      <c r="E42" s="79">
        <f t="shared" si="39"/>
        <v>14.497999999999999</v>
      </c>
      <c r="F42" s="79">
        <f t="shared" si="39"/>
        <v>14.497999999999999</v>
      </c>
      <c r="G42" s="79">
        <f>G48*$T$41/1000</f>
        <v>13.509499999999999</v>
      </c>
      <c r="H42" s="101">
        <f t="shared" si="32"/>
        <v>85.933500000000009</v>
      </c>
      <c r="I42" s="2">
        <v>22</v>
      </c>
      <c r="J42" s="92" t="s">
        <v>16</v>
      </c>
      <c r="K42" s="79">
        <f>K48*$Q$42/1000</f>
        <v>20.59</v>
      </c>
      <c r="L42" s="79">
        <f t="shared" ref="L42:O42" si="40">L48*$Q$42/1000</f>
        <v>20.59</v>
      </c>
      <c r="M42" s="79">
        <f t="shared" si="40"/>
        <v>20.59</v>
      </c>
      <c r="N42" s="79">
        <f t="shared" si="40"/>
        <v>20.59</v>
      </c>
      <c r="O42" s="79">
        <f t="shared" si="40"/>
        <v>20.619</v>
      </c>
      <c r="P42" s="101">
        <f t="shared" si="34"/>
        <v>102.979</v>
      </c>
      <c r="Q42" s="2">
        <v>29</v>
      </c>
      <c r="R42" s="61"/>
      <c r="S42" s="232">
        <v>25</v>
      </c>
      <c r="T42" s="231">
        <v>23.5</v>
      </c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17</v>
      </c>
      <c r="B43" s="79">
        <f>B48*$I$43/1000</f>
        <v>16.45</v>
      </c>
      <c r="C43" s="79">
        <f t="shared" ref="C43:F43" si="41">C48*$I$43/1000</f>
        <v>16.45</v>
      </c>
      <c r="D43" s="79">
        <f t="shared" si="41"/>
        <v>16.45</v>
      </c>
      <c r="E43" s="79">
        <f t="shared" si="41"/>
        <v>16.475000000000001</v>
      </c>
      <c r="F43" s="79">
        <f t="shared" si="41"/>
        <v>16.475000000000001</v>
      </c>
      <c r="G43" s="79">
        <f>G48*$T$42/1000</f>
        <v>15.486499999999999</v>
      </c>
      <c r="H43" s="101">
        <f t="shared" si="32"/>
        <v>97.78649999999999</v>
      </c>
      <c r="I43" s="2">
        <v>25</v>
      </c>
      <c r="J43" s="91" t="s">
        <v>17</v>
      </c>
      <c r="K43" s="79">
        <f>K48*$Q$43/1000</f>
        <v>24.85</v>
      </c>
      <c r="L43" s="79">
        <f t="shared" ref="L43:O43" si="42">L48*$Q$43/1000</f>
        <v>24.85</v>
      </c>
      <c r="M43" s="79">
        <f t="shared" si="42"/>
        <v>24.85</v>
      </c>
      <c r="N43" s="79">
        <f t="shared" si="42"/>
        <v>24.85</v>
      </c>
      <c r="O43" s="79">
        <f t="shared" si="42"/>
        <v>24.885000000000002</v>
      </c>
      <c r="P43" s="101">
        <f t="shared" si="34"/>
        <v>124.28500000000001</v>
      </c>
      <c r="Q43" s="2">
        <v>35</v>
      </c>
      <c r="R43" s="61"/>
      <c r="S43" s="232">
        <v>27.5</v>
      </c>
      <c r="T43" s="231">
        <v>26.5</v>
      </c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18</v>
      </c>
      <c r="B44" s="79">
        <f>B48*$I$44/1000</f>
        <v>18.094999999999999</v>
      </c>
      <c r="C44" s="79">
        <f t="shared" ref="C44:F44" si="43">C48*$I$44/1000</f>
        <v>18.094999999999999</v>
      </c>
      <c r="D44" s="79">
        <f t="shared" si="43"/>
        <v>18.094999999999999</v>
      </c>
      <c r="E44" s="79">
        <f t="shared" si="43"/>
        <v>18.122499999999999</v>
      </c>
      <c r="F44" s="79">
        <f t="shared" si="43"/>
        <v>18.122499999999999</v>
      </c>
      <c r="G44" s="79">
        <f>G48*$T$43/1000</f>
        <v>17.4635</v>
      </c>
      <c r="H44" s="101">
        <f t="shared" si="32"/>
        <v>107.9935</v>
      </c>
      <c r="I44" s="2">
        <v>27.5</v>
      </c>
      <c r="J44" s="92" t="s">
        <v>18</v>
      </c>
      <c r="K44" s="79">
        <f>K48*$Q$44/1000</f>
        <v>29.11</v>
      </c>
      <c r="L44" s="79">
        <f t="shared" ref="L44:O44" si="44">L48*$Q$44/1000</f>
        <v>29.11</v>
      </c>
      <c r="M44" s="79">
        <f t="shared" si="44"/>
        <v>29.11</v>
      </c>
      <c r="N44" s="79">
        <f t="shared" si="44"/>
        <v>29.11</v>
      </c>
      <c r="O44" s="79">
        <f t="shared" si="44"/>
        <v>29.151</v>
      </c>
      <c r="P44" s="101">
        <f t="shared" si="34"/>
        <v>145.59100000000001</v>
      </c>
      <c r="Q44" s="2">
        <v>41</v>
      </c>
      <c r="R44" s="61"/>
      <c r="S44" s="232">
        <v>28.5</v>
      </c>
      <c r="T44" s="231">
        <v>27.5</v>
      </c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19</v>
      </c>
      <c r="B45" s="79">
        <f>B48*$I$45/1000</f>
        <v>18.753</v>
      </c>
      <c r="C45" s="79">
        <f t="shared" ref="C45:F45" si="45">C48*$I$45/1000</f>
        <v>18.753</v>
      </c>
      <c r="D45" s="79">
        <f t="shared" si="45"/>
        <v>18.753</v>
      </c>
      <c r="E45" s="79">
        <f t="shared" si="45"/>
        <v>18.781500000000001</v>
      </c>
      <c r="F45" s="79">
        <f t="shared" si="45"/>
        <v>18.781500000000001</v>
      </c>
      <c r="G45" s="79">
        <f>G48*$T$44/1000</f>
        <v>18.122499999999999</v>
      </c>
      <c r="H45" s="101">
        <f t="shared" si="32"/>
        <v>111.94450000000001</v>
      </c>
      <c r="I45" s="2">
        <v>28.5</v>
      </c>
      <c r="J45" s="91" t="s">
        <v>19</v>
      </c>
      <c r="K45" s="79">
        <f>K48*$Q$45/1000</f>
        <v>33.369999999999997</v>
      </c>
      <c r="L45" s="79">
        <f t="shared" ref="L45:O45" si="46">L48*$Q$45/1000</f>
        <v>33.369999999999997</v>
      </c>
      <c r="M45" s="79">
        <f t="shared" si="46"/>
        <v>33.369999999999997</v>
      </c>
      <c r="N45" s="79">
        <f t="shared" si="46"/>
        <v>33.369999999999997</v>
      </c>
      <c r="O45" s="79">
        <f t="shared" si="46"/>
        <v>33.417000000000002</v>
      </c>
      <c r="P45" s="101">
        <f t="shared" si="34"/>
        <v>166.89699999999999</v>
      </c>
      <c r="Q45" s="2">
        <v>47</v>
      </c>
      <c r="R45" s="61"/>
      <c r="S45" s="60"/>
      <c r="T45" s="60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11</v>
      </c>
      <c r="B46" s="81">
        <f t="shared" ref="B46:G46" si="47">SUM(B39:B45)</f>
        <v>100.01600000000001</v>
      </c>
      <c r="C46" s="28">
        <f t="shared" si="47"/>
        <v>100.01600000000001</v>
      </c>
      <c r="D46" s="28">
        <f t="shared" si="47"/>
        <v>100.01600000000001</v>
      </c>
      <c r="E46" s="28">
        <f t="shared" si="47"/>
        <v>100.16800000000001</v>
      </c>
      <c r="F46" s="28">
        <f t="shared" si="47"/>
        <v>100.16800000000001</v>
      </c>
      <c r="G46" s="28">
        <f t="shared" si="47"/>
        <v>95.555000000000007</v>
      </c>
      <c r="H46" s="101">
        <f t="shared" si="32"/>
        <v>595.93900000000008</v>
      </c>
      <c r="J46" s="77" t="s">
        <v>11</v>
      </c>
      <c r="K46" s="81">
        <f>SUM(K39:K45)</f>
        <v>147.67999999999998</v>
      </c>
      <c r="L46" s="28">
        <f>SUM(L39:L45)</f>
        <v>147.67999999999998</v>
      </c>
      <c r="M46" s="28">
        <f>SUM(M39:M45)</f>
        <v>147.67999999999998</v>
      </c>
      <c r="N46" s="28">
        <f>SUM(N39:N45)</f>
        <v>147.67999999999998</v>
      </c>
      <c r="O46" s="28">
        <f>SUM(O39:O45)</f>
        <v>147.88800000000001</v>
      </c>
      <c r="P46" s="101">
        <f t="shared" si="34"/>
        <v>738.60799999999995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20</v>
      </c>
      <c r="B47" s="82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2">
        <f>+((H46/H48)/7)*1000</f>
        <v>21.547492497378606</v>
      </c>
      <c r="J47" s="110" t="s">
        <v>20</v>
      </c>
      <c r="K47" s="82">
        <v>30</v>
      </c>
      <c r="L47" s="31">
        <v>30</v>
      </c>
      <c r="M47" s="31">
        <v>30</v>
      </c>
      <c r="N47" s="31">
        <v>30</v>
      </c>
      <c r="O47" s="31">
        <v>30</v>
      </c>
      <c r="P47" s="102">
        <f>+((P46/P48)/7)*1000</f>
        <v>29.714285714285715</v>
      </c>
      <c r="Q47" s="62"/>
      <c r="R47" s="62"/>
    </row>
    <row r="48" spans="1:30" ht="33.75" customHeight="1" x14ac:dyDescent="0.25">
      <c r="A48" s="94" t="s">
        <v>21</v>
      </c>
      <c r="B48" s="83">
        <v>658</v>
      </c>
      <c r="C48" s="35">
        <v>658</v>
      </c>
      <c r="D48" s="35">
        <v>658</v>
      </c>
      <c r="E48" s="35">
        <v>659</v>
      </c>
      <c r="F48" s="35">
        <v>659</v>
      </c>
      <c r="G48" s="35">
        <v>659</v>
      </c>
      <c r="H48" s="103">
        <f>SUM(B48:G48)</f>
        <v>3951</v>
      </c>
      <c r="I48" s="63"/>
      <c r="J48" s="94" t="s">
        <v>21</v>
      </c>
      <c r="K48" s="106">
        <v>710</v>
      </c>
      <c r="L48" s="64">
        <v>710</v>
      </c>
      <c r="M48" s="64">
        <v>710</v>
      </c>
      <c r="N48" s="64">
        <v>710</v>
      </c>
      <c r="O48" s="64">
        <v>711</v>
      </c>
      <c r="P48" s="112">
        <f>SUM(K48:O48)</f>
        <v>3551</v>
      </c>
      <c r="Q48" s="65"/>
      <c r="R48" s="65"/>
    </row>
    <row r="49" spans="1:30" ht="33.75" customHeight="1" x14ac:dyDescent="0.25">
      <c r="A49" s="95" t="s">
        <v>22</v>
      </c>
      <c r="B49" s="84">
        <f t="shared" ref="B49:G49" si="48">(B48*B47)/1000</f>
        <v>14.476000000000001</v>
      </c>
      <c r="C49" s="39">
        <f t="shared" si="48"/>
        <v>14.476000000000001</v>
      </c>
      <c r="D49" s="39">
        <f t="shared" si="48"/>
        <v>14.476000000000001</v>
      </c>
      <c r="E49" s="39">
        <f t="shared" si="48"/>
        <v>14.497999999999999</v>
      </c>
      <c r="F49" s="39">
        <f t="shared" si="48"/>
        <v>14.497999999999999</v>
      </c>
      <c r="G49" s="39">
        <f t="shared" si="48"/>
        <v>14.497999999999999</v>
      </c>
      <c r="H49" s="104">
        <f>((H46*1000)/H48)/7</f>
        <v>21.547492497378606</v>
      </c>
      <c r="J49" s="95" t="s">
        <v>22</v>
      </c>
      <c r="K49" s="84">
        <f>(K48*K47)/1000</f>
        <v>21.3</v>
      </c>
      <c r="L49" s="39">
        <f>(L48*L47)/1000</f>
        <v>21.3</v>
      </c>
      <c r="M49" s="39">
        <f>(M48*M47)/1000</f>
        <v>21.3</v>
      </c>
      <c r="N49" s="39">
        <f>(N48*N47)/1000</f>
        <v>21.3</v>
      </c>
      <c r="O49" s="39">
        <f>(O48*O47)/1000</f>
        <v>21.33</v>
      </c>
      <c r="P49" s="113">
        <f>((P46*1000)/P48)/7</f>
        <v>29.714285714285715</v>
      </c>
      <c r="Q49" s="65"/>
      <c r="R49" s="65"/>
    </row>
    <row r="50" spans="1:30" ht="33.75" customHeight="1" x14ac:dyDescent="0.25">
      <c r="A50" s="96" t="s">
        <v>23</v>
      </c>
      <c r="B50" s="85">
        <f t="shared" ref="B50:G50" si="49">((B48*B47)*7)/1000</f>
        <v>101.33199999999999</v>
      </c>
      <c r="C50" s="43">
        <f t="shared" si="49"/>
        <v>101.33199999999999</v>
      </c>
      <c r="D50" s="43">
        <f t="shared" si="49"/>
        <v>101.33199999999999</v>
      </c>
      <c r="E50" s="43">
        <f t="shared" si="49"/>
        <v>101.486</v>
      </c>
      <c r="F50" s="43">
        <f t="shared" si="49"/>
        <v>101.486</v>
      </c>
      <c r="G50" s="43">
        <f t="shared" si="49"/>
        <v>101.486</v>
      </c>
      <c r="H50" s="87"/>
      <c r="J50" s="96" t="s">
        <v>23</v>
      </c>
      <c r="K50" s="85">
        <f>((K48*K47)*7)/1000</f>
        <v>149.1</v>
      </c>
      <c r="L50" s="43">
        <f>((L48*L47)*7)/1000</f>
        <v>149.1</v>
      </c>
      <c r="M50" s="43">
        <f>((M48*M47)*7)/1000</f>
        <v>149.1</v>
      </c>
      <c r="N50" s="43">
        <f>((N48*N47)*7)/1000</f>
        <v>149.1</v>
      </c>
      <c r="O50" s="43">
        <f>((O48*O47)*7)/1000</f>
        <v>149.31</v>
      </c>
      <c r="P50" s="114"/>
    </row>
    <row r="51" spans="1:30" ht="33.75" customHeight="1" thickBot="1" x14ac:dyDescent="0.3">
      <c r="A51" s="97" t="s">
        <v>24</v>
      </c>
      <c r="B51" s="86">
        <f t="shared" ref="B51:G51" si="50">+(B46/B48)/7*1000</f>
        <v>21.714285714285715</v>
      </c>
      <c r="C51" s="49">
        <f t="shared" si="50"/>
        <v>21.714285714285715</v>
      </c>
      <c r="D51" s="49">
        <f t="shared" si="50"/>
        <v>21.714285714285715</v>
      </c>
      <c r="E51" s="49">
        <f t="shared" si="50"/>
        <v>21.714285714285715</v>
      </c>
      <c r="F51" s="49">
        <f t="shared" si="50"/>
        <v>21.714285714285715</v>
      </c>
      <c r="G51" s="49">
        <f t="shared" si="50"/>
        <v>20.714285714285715</v>
      </c>
      <c r="H51" s="105"/>
      <c r="I51" s="52"/>
      <c r="J51" s="97" t="s">
        <v>24</v>
      </c>
      <c r="K51" s="86">
        <f>+(K46/K48)/7*1000</f>
        <v>29.714285714285712</v>
      </c>
      <c r="L51" s="49">
        <f>+(L46/L48)/7*1000</f>
        <v>29.714285714285712</v>
      </c>
      <c r="M51" s="49">
        <f>+(M46/M48)/7*1000</f>
        <v>29.714285714285712</v>
      </c>
      <c r="N51" s="49">
        <f>+(N46/N48)/7*1000</f>
        <v>29.714285714285712</v>
      </c>
      <c r="O51" s="49">
        <f>+(O46/O48)/7*1000</f>
        <v>29.714285714285719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46"/>
      <c r="K54" s="246"/>
      <c r="L54" s="67"/>
      <c r="M54" s="67"/>
      <c r="N54" s="67"/>
      <c r="O54" s="68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29</v>
      </c>
      <c r="B55" s="243" t="s">
        <v>8</v>
      </c>
      <c r="C55" s="244"/>
      <c r="D55" s="244"/>
      <c r="E55" s="244"/>
      <c r="F55" s="245"/>
      <c r="G55" s="115"/>
      <c r="H55" s="69"/>
      <c r="I55" s="69"/>
      <c r="J55" s="70"/>
      <c r="K55" s="70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28</v>
      </c>
      <c r="B56" s="98"/>
      <c r="C56" s="15"/>
      <c r="D56" s="15"/>
      <c r="E56" s="15"/>
      <c r="F56" s="15"/>
      <c r="G56" s="100" t="s">
        <v>11</v>
      </c>
      <c r="I56" s="56"/>
      <c r="J56" s="56"/>
      <c r="K56" s="56"/>
      <c r="L56" s="56"/>
      <c r="M56" s="71"/>
      <c r="N56" s="71"/>
      <c r="O56" s="71"/>
      <c r="P56" s="56"/>
      <c r="Q56" s="56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12</v>
      </c>
      <c r="B57" s="98">
        <v>1</v>
      </c>
      <c r="C57" s="58">
        <v>2</v>
      </c>
      <c r="D57" s="58">
        <v>3</v>
      </c>
      <c r="E57" s="58">
        <v>4</v>
      </c>
      <c r="F57" s="58">
        <v>5</v>
      </c>
      <c r="G57" s="100"/>
      <c r="H57" s="56"/>
      <c r="I57" s="56"/>
      <c r="J57" s="56"/>
      <c r="K57" s="56"/>
      <c r="L57" s="56"/>
      <c r="M57" s="71"/>
      <c r="N57" s="71"/>
      <c r="O57" s="71"/>
      <c r="P57" s="56"/>
      <c r="Q57" s="56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13</v>
      </c>
      <c r="B58" s="79">
        <f>B67*$I$58/1000</f>
        <v>10.395</v>
      </c>
      <c r="C58" s="79">
        <f>C67*$I$58/1000</f>
        <v>10.395</v>
      </c>
      <c r="D58" s="79">
        <f>D67*$I$58/1000</f>
        <v>10.41</v>
      </c>
      <c r="E58" s="79">
        <f>E67*$I$58/1000</f>
        <v>10.41</v>
      </c>
      <c r="F58" s="79">
        <f>F67*$I$58/1000</f>
        <v>10.41</v>
      </c>
      <c r="G58" s="101">
        <f t="shared" ref="G58:G65" si="51">SUM(B58:F58)</f>
        <v>52.019999999999996</v>
      </c>
      <c r="H58" s="73"/>
      <c r="I58" s="56">
        <v>15</v>
      </c>
      <c r="J58" s="56"/>
      <c r="K58" s="56"/>
      <c r="L58" s="56"/>
      <c r="M58" s="71"/>
      <c r="N58" s="71"/>
      <c r="O58" s="71"/>
      <c r="P58" s="56"/>
      <c r="Q58" s="56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14</v>
      </c>
      <c r="B59" s="79">
        <f>B67*$I$59/1000</f>
        <v>12.474</v>
      </c>
      <c r="C59" s="79">
        <f>C67*$I$59/1000</f>
        <v>12.474</v>
      </c>
      <c r="D59" s="79">
        <f>D67*$I$59/1000</f>
        <v>12.492000000000001</v>
      </c>
      <c r="E59" s="79">
        <f>E67*$I$59/1000</f>
        <v>12.492000000000001</v>
      </c>
      <c r="F59" s="79">
        <f>F67*$I$59/1000</f>
        <v>12.492000000000001</v>
      </c>
      <c r="G59" s="101">
        <f t="shared" si="51"/>
        <v>62.424000000000007</v>
      </c>
      <c r="H59" s="73"/>
      <c r="I59" s="56">
        <v>18</v>
      </c>
      <c r="J59" s="56"/>
      <c r="K59" s="56"/>
      <c r="L59" s="56"/>
      <c r="M59" s="71"/>
      <c r="N59" s="71"/>
      <c r="O59" s="71"/>
      <c r="P59" s="56"/>
      <c r="Q59" s="56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15</v>
      </c>
      <c r="B60" s="80">
        <f>B67*$I$60/1000</f>
        <v>15.939</v>
      </c>
      <c r="C60" s="24">
        <f>C67*$I$60/1000</f>
        <v>15.939</v>
      </c>
      <c r="D60" s="24">
        <f>D67*$I$60/1000</f>
        <v>15.962</v>
      </c>
      <c r="E60" s="24">
        <f>E67*$I$60/1000</f>
        <v>15.962</v>
      </c>
      <c r="F60" s="24">
        <f>F67*$I$60/1000</f>
        <v>15.962</v>
      </c>
      <c r="G60" s="101">
        <f t="shared" si="51"/>
        <v>79.76400000000001</v>
      </c>
      <c r="H60" s="73"/>
      <c r="I60" s="56">
        <v>23</v>
      </c>
      <c r="J60" s="56"/>
      <c r="K60" s="56"/>
      <c r="L60" s="56"/>
      <c r="M60" s="71"/>
      <c r="N60" s="71"/>
      <c r="O60" s="71"/>
      <c r="P60" s="56"/>
      <c r="Q60" s="56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16</v>
      </c>
      <c r="B61" s="79">
        <f>B67*$I$61/1000</f>
        <v>20.097000000000001</v>
      </c>
      <c r="C61" s="79">
        <f>C67*$I$61/1000</f>
        <v>20.097000000000001</v>
      </c>
      <c r="D61" s="79">
        <f>D67*$I$61/1000</f>
        <v>20.126000000000001</v>
      </c>
      <c r="E61" s="79">
        <f>E67*$I$61/1000</f>
        <v>20.126000000000001</v>
      </c>
      <c r="F61" s="79">
        <f>F67*$I$61/1000</f>
        <v>20.126000000000001</v>
      </c>
      <c r="G61" s="101">
        <f t="shared" si="51"/>
        <v>100.57200000000002</v>
      </c>
      <c r="H61" s="73"/>
      <c r="I61" s="56">
        <v>29</v>
      </c>
      <c r="J61" s="56"/>
      <c r="K61" s="56"/>
      <c r="L61" s="56"/>
      <c r="M61" s="71"/>
      <c r="N61" s="71"/>
      <c r="O61" s="71"/>
      <c r="P61" s="56"/>
      <c r="Q61" s="56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17</v>
      </c>
      <c r="B62" s="79">
        <f>B67*$I$62/1000</f>
        <v>24.254999999999999</v>
      </c>
      <c r="C62" s="79">
        <f>C67*$I$62/1000</f>
        <v>24.254999999999999</v>
      </c>
      <c r="D62" s="79">
        <f>D67*$I$62/1000</f>
        <v>24.29</v>
      </c>
      <c r="E62" s="79">
        <f>E67*$I$62/1000</f>
        <v>24.29</v>
      </c>
      <c r="F62" s="79">
        <f>F67*$I$62/1000</f>
        <v>24.29</v>
      </c>
      <c r="G62" s="101">
        <f t="shared" si="51"/>
        <v>121.38</v>
      </c>
      <c r="H62" s="73"/>
      <c r="I62" s="56">
        <v>35</v>
      </c>
      <c r="J62" s="56"/>
      <c r="K62" s="56"/>
      <c r="L62" s="56"/>
      <c r="M62" s="71"/>
      <c r="N62" s="71"/>
      <c r="O62" s="71"/>
      <c r="P62" s="56"/>
      <c r="Q62" s="56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18</v>
      </c>
      <c r="B63" s="79">
        <f>B67*$I$63/1000</f>
        <v>28.413</v>
      </c>
      <c r="C63" s="79">
        <f>C67*$I$63/1000</f>
        <v>28.413</v>
      </c>
      <c r="D63" s="79">
        <f>D67*$I$63/1000</f>
        <v>28.454000000000001</v>
      </c>
      <c r="E63" s="79">
        <f>E67*$I$63/1000</f>
        <v>28.454000000000001</v>
      </c>
      <c r="F63" s="79">
        <f>F67*$I$63/1000</f>
        <v>28.454000000000001</v>
      </c>
      <c r="G63" s="101">
        <f t="shared" si="51"/>
        <v>142.18800000000002</v>
      </c>
      <c r="H63" s="73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19</v>
      </c>
      <c r="B64" s="79">
        <f>B67*$I$64/1000</f>
        <v>32.570999999999998</v>
      </c>
      <c r="C64" s="79">
        <f>C67*$I$64/1000</f>
        <v>32.570999999999998</v>
      </c>
      <c r="D64" s="79">
        <f>D67*$I$64/1000</f>
        <v>32.618000000000002</v>
      </c>
      <c r="E64" s="79">
        <f>E67*$I$64/1000</f>
        <v>32.618000000000002</v>
      </c>
      <c r="F64" s="79">
        <f>F67*$I$64/1000</f>
        <v>32.618000000000002</v>
      </c>
      <c r="G64" s="101">
        <f t="shared" si="51"/>
        <v>162.99599999999998</v>
      </c>
      <c r="H64" s="73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11</v>
      </c>
      <c r="B65" s="81">
        <f>SUM(B58:B64)</f>
        <v>144.14400000000001</v>
      </c>
      <c r="C65" s="28">
        <f>SUM(C58:C64)</f>
        <v>144.14400000000001</v>
      </c>
      <c r="D65" s="28">
        <f>SUM(D58:D64)</f>
        <v>144.352</v>
      </c>
      <c r="E65" s="28">
        <f>SUM(E58:E64)</f>
        <v>144.352</v>
      </c>
      <c r="F65" s="28">
        <f>SUM(F58:F64)</f>
        <v>144.352</v>
      </c>
      <c r="G65" s="101">
        <f t="shared" si="51"/>
        <v>721.34399999999994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20</v>
      </c>
      <c r="B66" s="82">
        <v>30</v>
      </c>
      <c r="C66" s="31">
        <v>30</v>
      </c>
      <c r="D66" s="31">
        <v>30</v>
      </c>
      <c r="E66" s="31">
        <v>30</v>
      </c>
      <c r="F66" s="31">
        <v>30</v>
      </c>
      <c r="G66" s="102">
        <f>+((G65/G67)/7)*1000</f>
        <v>29.714285714285715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21</v>
      </c>
      <c r="B67" s="106">
        <v>693</v>
      </c>
      <c r="C67" s="64">
        <v>693</v>
      </c>
      <c r="D67" s="64">
        <v>694</v>
      </c>
      <c r="E67" s="64">
        <v>694</v>
      </c>
      <c r="F67" s="64">
        <v>694</v>
      </c>
      <c r="G67" s="112">
        <f>SUM(B67:F67)</f>
        <v>3468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5" t="s">
        <v>22</v>
      </c>
      <c r="B68" s="84">
        <f>(B67*B66)/1000</f>
        <v>20.79</v>
      </c>
      <c r="C68" s="39">
        <f>(C67*C66)/1000</f>
        <v>20.79</v>
      </c>
      <c r="D68" s="39">
        <f>(D67*D66)/1000</f>
        <v>20.82</v>
      </c>
      <c r="E68" s="39">
        <f>(E67*E66)/1000</f>
        <v>20.82</v>
      </c>
      <c r="F68" s="39">
        <f>(F67*F66)/1000</f>
        <v>20.82</v>
      </c>
      <c r="G68" s="116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6" t="s">
        <v>23</v>
      </c>
      <c r="B69" s="85">
        <f>((B67*B66)*7)/1000</f>
        <v>145.53</v>
      </c>
      <c r="C69" s="43">
        <f>((C67*C66)*7)/1000</f>
        <v>145.53</v>
      </c>
      <c r="D69" s="43">
        <f>((D67*D66)*7)/1000</f>
        <v>145.74</v>
      </c>
      <c r="E69" s="43">
        <f>((E67*E66)*7)/1000</f>
        <v>145.74</v>
      </c>
      <c r="F69" s="43">
        <f>((F67*F66)*7)/1000</f>
        <v>145.74</v>
      </c>
      <c r="G69" s="87"/>
      <c r="H69" s="52"/>
      <c r="Q69" s="3"/>
    </row>
    <row r="70" spans="1:28" ht="33.75" customHeight="1" thickBot="1" x14ac:dyDescent="0.3">
      <c r="A70" s="97" t="s">
        <v>24</v>
      </c>
      <c r="B70" s="86">
        <f>+(B65/B67)/7*1000</f>
        <v>29.714285714285719</v>
      </c>
      <c r="C70" s="49">
        <f>+(C65/C67)/7*1000</f>
        <v>29.714285714285719</v>
      </c>
      <c r="D70" s="49">
        <f>+(D65/D67)/7*1000</f>
        <v>29.714285714285719</v>
      </c>
      <c r="E70" s="49">
        <f>+(E65/E67)/7*1000</f>
        <v>29.714285714285719</v>
      </c>
      <c r="F70" s="49">
        <f>+(F65/F67)/7*1000</f>
        <v>29.714285714285719</v>
      </c>
      <c r="G70" s="117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5"/>
    </row>
    <row r="73" spans="1:28" ht="33.75" customHeight="1" x14ac:dyDescent="0.25"/>
    <row r="74" spans="1:28" ht="33.75" customHeight="1" x14ac:dyDescent="0.25">
      <c r="A74" s="56"/>
      <c r="B74" s="72"/>
      <c r="C74" s="72"/>
      <c r="D74" s="72"/>
      <c r="E74" s="72"/>
      <c r="F74" s="72"/>
      <c r="G74" s="72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F55"/>
    <mergeCell ref="J54:K54"/>
    <mergeCell ref="K36:O36"/>
    <mergeCell ref="S36:T36"/>
    <mergeCell ref="A3:C3"/>
    <mergeCell ref="E9:G9"/>
    <mergeCell ref="R9:S9"/>
    <mergeCell ref="K11:L11"/>
    <mergeCell ref="B36:G36"/>
    <mergeCell ref="B15:I15"/>
    <mergeCell ref="J15:N15"/>
    <mergeCell ref="O15:S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1"/>
  <sheetViews>
    <sheetView showGridLines="0" tabSelected="1" view="pageBreakPreview" zoomScale="70" zoomScaleNormal="70" zoomScaleSheetLayoutView="70" workbookViewId="0">
      <selection activeCell="Q39" sqref="Q39"/>
    </sheetView>
  </sheetViews>
  <sheetFormatPr baseColWidth="10" defaultRowHeight="18.75" x14ac:dyDescent="0.25"/>
  <cols>
    <col min="1" max="1" width="37" style="124" bestFit="1" customWidth="1"/>
    <col min="2" max="8" width="11.28515625" style="124" customWidth="1"/>
    <col min="9" max="9" width="17.7109375" style="124" bestFit="1" customWidth="1"/>
    <col min="10" max="10" width="12" style="124" customWidth="1"/>
    <col min="11" max="18" width="11.28515625" style="124" customWidth="1"/>
    <col min="19" max="19" width="10.85546875" style="124" customWidth="1"/>
    <col min="20" max="20" width="10.7109375" style="124" bestFit="1" customWidth="1"/>
    <col min="21" max="16384" width="11.42578125" style="124"/>
  </cols>
  <sheetData>
    <row r="1" spans="1:23" ht="24" customHeight="1" x14ac:dyDescent="0.25">
      <c r="A1" s="278"/>
      <c r="B1" s="281" t="s">
        <v>31</v>
      </c>
      <c r="C1" s="282"/>
      <c r="D1" s="282"/>
      <c r="E1" s="282"/>
      <c r="F1" s="282"/>
      <c r="G1" s="282"/>
      <c r="H1" s="282"/>
      <c r="I1" s="282"/>
      <c r="J1" s="282"/>
      <c r="K1" s="282"/>
      <c r="L1" s="283"/>
      <c r="M1" s="284" t="s">
        <v>32</v>
      </c>
      <c r="N1" s="284"/>
      <c r="O1" s="284"/>
      <c r="P1" s="284"/>
      <c r="Q1" s="121"/>
      <c r="R1" s="121"/>
      <c r="S1" s="121"/>
      <c r="T1" s="122"/>
    </row>
    <row r="2" spans="1:23" ht="24" customHeight="1" x14ac:dyDescent="0.25">
      <c r="A2" s="279"/>
      <c r="B2" s="285" t="s">
        <v>33</v>
      </c>
      <c r="C2" s="286"/>
      <c r="D2" s="286"/>
      <c r="E2" s="286"/>
      <c r="F2" s="286"/>
      <c r="G2" s="286"/>
      <c r="H2" s="286"/>
      <c r="I2" s="286"/>
      <c r="J2" s="286"/>
      <c r="K2" s="286"/>
      <c r="L2" s="287"/>
      <c r="M2" s="289" t="s">
        <v>34</v>
      </c>
      <c r="N2" s="289"/>
      <c r="O2" s="289"/>
      <c r="P2" s="289"/>
      <c r="Q2" s="123"/>
      <c r="R2" s="123"/>
      <c r="S2" s="123"/>
      <c r="T2" s="125"/>
    </row>
    <row r="3" spans="1:23" ht="24" customHeight="1" x14ac:dyDescent="0.25">
      <c r="A3" s="280"/>
      <c r="B3" s="261"/>
      <c r="C3" s="262"/>
      <c r="D3" s="262"/>
      <c r="E3" s="262"/>
      <c r="F3" s="262"/>
      <c r="G3" s="262"/>
      <c r="H3" s="262"/>
      <c r="I3" s="262"/>
      <c r="J3" s="262"/>
      <c r="K3" s="262"/>
      <c r="L3" s="288"/>
      <c r="M3" s="289" t="s">
        <v>35</v>
      </c>
      <c r="N3" s="289"/>
      <c r="O3" s="289"/>
      <c r="P3" s="289"/>
      <c r="Q3" s="126"/>
      <c r="R3" s="126"/>
      <c r="S3" s="123"/>
      <c r="T3" s="125"/>
    </row>
    <row r="4" spans="1:23" ht="24" customHeight="1" x14ac:dyDescent="0.25">
      <c r="A4" s="127"/>
      <c r="B4" s="127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3"/>
      <c r="R4" s="123"/>
      <c r="S4" s="123"/>
      <c r="T4" s="125"/>
    </row>
    <row r="5" spans="1:23" s="134" customFormat="1" ht="24" customHeight="1" x14ac:dyDescent="0.25">
      <c r="A5" s="129" t="s">
        <v>36</v>
      </c>
      <c r="B5" s="261">
        <v>1</v>
      </c>
      <c r="C5" s="262"/>
      <c r="D5" s="130"/>
      <c r="E5" s="130"/>
      <c r="F5" s="130" t="s">
        <v>37</v>
      </c>
      <c r="G5" s="263" t="s">
        <v>57</v>
      </c>
      <c r="H5" s="263"/>
      <c r="I5" s="131"/>
      <c r="J5" s="130" t="s">
        <v>38</v>
      </c>
      <c r="K5" s="262">
        <v>1</v>
      </c>
      <c r="L5" s="262"/>
      <c r="M5" s="132"/>
      <c r="N5" s="132"/>
      <c r="O5" s="132"/>
      <c r="P5" s="132"/>
      <c r="Q5" s="132"/>
      <c r="R5" s="132"/>
      <c r="S5" s="132"/>
      <c r="T5" s="133"/>
      <c r="V5" s="124"/>
    </row>
    <row r="6" spans="1:23" s="134" customFormat="1" ht="24" customHeight="1" x14ac:dyDescent="0.25">
      <c r="A6" s="129"/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2"/>
      <c r="R6" s="132"/>
      <c r="S6" s="132"/>
      <c r="T6" s="133"/>
      <c r="V6" s="124"/>
    </row>
    <row r="7" spans="1:23" s="134" customFormat="1" ht="24" customHeight="1" x14ac:dyDescent="0.25">
      <c r="A7" s="129" t="s">
        <v>39</v>
      </c>
      <c r="B7" s="264" t="s">
        <v>2</v>
      </c>
      <c r="C7" s="265"/>
      <c r="D7" s="135"/>
      <c r="E7" s="135"/>
      <c r="F7" s="130" t="s">
        <v>40</v>
      </c>
      <c r="G7" s="263" t="s">
        <v>62</v>
      </c>
      <c r="H7" s="263"/>
      <c r="I7" s="136"/>
      <c r="J7" s="130" t="s">
        <v>41</v>
      </c>
      <c r="K7" s="132"/>
      <c r="L7" s="262" t="s">
        <v>58</v>
      </c>
      <c r="M7" s="262"/>
      <c r="N7" s="262"/>
      <c r="O7" s="137"/>
      <c r="P7" s="137"/>
      <c r="Q7" s="132"/>
      <c r="R7" s="132"/>
      <c r="S7" s="132"/>
      <c r="T7" s="133"/>
      <c r="V7" s="124"/>
    </row>
    <row r="8" spans="1:23" s="134" customFormat="1" ht="24" customHeight="1" thickBot="1" x14ac:dyDescent="0.3">
      <c r="A8" s="129"/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2"/>
      <c r="R8" s="132"/>
      <c r="S8" s="132"/>
      <c r="T8" s="125"/>
      <c r="U8" s="124"/>
      <c r="V8" s="124"/>
    </row>
    <row r="9" spans="1:23" s="134" customFormat="1" ht="24" customHeight="1" thickBot="1" x14ac:dyDescent="0.3">
      <c r="A9" s="138" t="s">
        <v>42</v>
      </c>
      <c r="B9" s="266" t="s">
        <v>56</v>
      </c>
      <c r="C9" s="267"/>
      <c r="D9" s="267"/>
      <c r="E9" s="267"/>
      <c r="F9" s="267"/>
      <c r="G9" s="267"/>
      <c r="H9" s="267"/>
      <c r="I9" s="268"/>
      <c r="J9" s="266" t="s">
        <v>9</v>
      </c>
      <c r="K9" s="267"/>
      <c r="L9" s="267"/>
      <c r="M9" s="267"/>
      <c r="N9" s="268"/>
      <c r="O9" s="266" t="s">
        <v>30</v>
      </c>
      <c r="P9" s="267"/>
      <c r="Q9" s="267"/>
      <c r="R9" s="267"/>
      <c r="S9" s="268"/>
      <c r="T9" s="139"/>
      <c r="U9" s="140"/>
      <c r="V9" s="140"/>
      <c r="W9" s="132"/>
    </row>
    <row r="10" spans="1:23" ht="24" customHeight="1" x14ac:dyDescent="0.25">
      <c r="A10" s="141" t="s">
        <v>43</v>
      </c>
      <c r="B10" s="142">
        <v>1</v>
      </c>
      <c r="C10" s="143">
        <v>2</v>
      </c>
      <c r="D10" s="143">
        <v>3</v>
      </c>
      <c r="E10" s="143">
        <v>4</v>
      </c>
      <c r="F10" s="143">
        <v>5</v>
      </c>
      <c r="G10" s="143">
        <v>6</v>
      </c>
      <c r="H10" s="143">
        <v>7</v>
      </c>
      <c r="I10" s="143">
        <v>8</v>
      </c>
      <c r="J10" s="144">
        <v>1</v>
      </c>
      <c r="K10" s="145">
        <v>2</v>
      </c>
      <c r="L10" s="145">
        <v>3</v>
      </c>
      <c r="M10" s="235">
        <v>4</v>
      </c>
      <c r="N10" s="146">
        <v>5</v>
      </c>
      <c r="O10" s="144">
        <v>1</v>
      </c>
      <c r="P10" s="145">
        <v>2</v>
      </c>
      <c r="Q10" s="145">
        <v>3</v>
      </c>
      <c r="R10" s="235">
        <v>4</v>
      </c>
      <c r="S10" s="146">
        <v>5</v>
      </c>
      <c r="T10" s="147" t="s">
        <v>11</v>
      </c>
      <c r="U10" s="123"/>
      <c r="V10" s="123"/>
      <c r="W10" s="123"/>
    </row>
    <row r="11" spans="1:23" ht="24" customHeight="1" x14ac:dyDescent="0.25">
      <c r="A11" s="148" t="s">
        <v>44</v>
      </c>
      <c r="B11" s="149"/>
      <c r="C11" s="150"/>
      <c r="D11" s="150"/>
      <c r="E11" s="150"/>
      <c r="F11" s="150"/>
      <c r="G11" s="150"/>
      <c r="H11" s="150"/>
      <c r="I11" s="151"/>
      <c r="J11" s="149"/>
      <c r="K11" s="150"/>
      <c r="L11" s="150"/>
      <c r="M11" s="151"/>
      <c r="N11" s="152"/>
      <c r="O11" s="149"/>
      <c r="P11" s="150"/>
      <c r="Q11" s="150"/>
      <c r="R11" s="151"/>
      <c r="S11" s="152"/>
      <c r="T11" s="153"/>
      <c r="U11" s="123"/>
      <c r="V11" s="123"/>
      <c r="W11" s="123"/>
    </row>
    <row r="12" spans="1:23" ht="24" customHeight="1" x14ac:dyDescent="0.25">
      <c r="A12" s="148" t="s">
        <v>47</v>
      </c>
      <c r="B12" s="154">
        <v>10.192</v>
      </c>
      <c r="C12" s="155">
        <v>10.192</v>
      </c>
      <c r="D12" s="155">
        <v>10.192</v>
      </c>
      <c r="E12" s="155">
        <v>10.192</v>
      </c>
      <c r="F12" s="155">
        <v>10.192</v>
      </c>
      <c r="G12" s="155">
        <v>10.192</v>
      </c>
      <c r="H12" s="155">
        <v>10.192</v>
      </c>
      <c r="I12" s="156">
        <v>10.192</v>
      </c>
      <c r="J12" s="154">
        <v>10.444000000000001</v>
      </c>
      <c r="K12" s="157">
        <v>10.444000000000001</v>
      </c>
      <c r="L12" s="157">
        <v>10.444000000000001</v>
      </c>
      <c r="M12" s="236">
        <v>10.444000000000001</v>
      </c>
      <c r="N12" s="158">
        <v>10.458</v>
      </c>
      <c r="O12" s="159">
        <v>10.192</v>
      </c>
      <c r="P12" s="157">
        <v>10.192</v>
      </c>
      <c r="Q12" s="157">
        <v>10.192</v>
      </c>
      <c r="R12" s="236">
        <v>10.192</v>
      </c>
      <c r="S12" s="158">
        <v>10.206</v>
      </c>
      <c r="T12" s="160">
        <f t="shared" ref="T12:T18" si="0">SUM(B12:S12)</f>
        <v>184.74400000000003</v>
      </c>
      <c r="U12" s="123"/>
      <c r="V12" s="123"/>
      <c r="W12" s="123"/>
    </row>
    <row r="13" spans="1:23" ht="24" customHeight="1" x14ac:dyDescent="0.25">
      <c r="A13" s="148" t="s">
        <v>48</v>
      </c>
      <c r="B13" s="154">
        <v>12.012</v>
      </c>
      <c r="C13" s="155">
        <v>12.012</v>
      </c>
      <c r="D13" s="155">
        <v>12.012</v>
      </c>
      <c r="E13" s="155">
        <v>12.012</v>
      </c>
      <c r="F13" s="155">
        <v>12.012</v>
      </c>
      <c r="G13" s="155">
        <v>12.012</v>
      </c>
      <c r="H13" s="155">
        <v>12.012</v>
      </c>
      <c r="I13" s="156">
        <v>12.012</v>
      </c>
      <c r="J13" s="154">
        <v>12.308999999999999</v>
      </c>
      <c r="K13" s="157">
        <v>12.308999999999999</v>
      </c>
      <c r="L13" s="157">
        <v>12.308999999999999</v>
      </c>
      <c r="M13" s="236">
        <v>12.308999999999999</v>
      </c>
      <c r="N13" s="158">
        <v>12.3255</v>
      </c>
      <c r="O13" s="159">
        <v>12.012</v>
      </c>
      <c r="P13" s="157">
        <v>12.012</v>
      </c>
      <c r="Q13" s="157">
        <v>12.012</v>
      </c>
      <c r="R13" s="236">
        <v>12.012</v>
      </c>
      <c r="S13" s="158">
        <v>12.028499999999999</v>
      </c>
      <c r="T13" s="160">
        <f t="shared" si="0"/>
        <v>217.73400000000001</v>
      </c>
      <c r="U13" s="123"/>
      <c r="V13" s="123"/>
      <c r="W13" s="123"/>
    </row>
    <row r="14" spans="1:23" ht="24" customHeight="1" x14ac:dyDescent="0.25">
      <c r="A14" s="148" t="s">
        <v>49</v>
      </c>
      <c r="B14" s="154">
        <v>14.923999999999999</v>
      </c>
      <c r="C14" s="155">
        <v>14.923999999999999</v>
      </c>
      <c r="D14" s="155">
        <v>14.923999999999999</v>
      </c>
      <c r="E14" s="155">
        <v>14.923999999999999</v>
      </c>
      <c r="F14" s="155">
        <v>14.923999999999999</v>
      </c>
      <c r="G14" s="155">
        <v>14.923999999999999</v>
      </c>
      <c r="H14" s="155">
        <v>14.923999999999999</v>
      </c>
      <c r="I14" s="156">
        <v>14.923999999999999</v>
      </c>
      <c r="J14" s="154">
        <v>15.292999999999999</v>
      </c>
      <c r="K14" s="157">
        <v>15.292999999999999</v>
      </c>
      <c r="L14" s="157">
        <v>15.292999999999999</v>
      </c>
      <c r="M14" s="236">
        <v>15.292999999999999</v>
      </c>
      <c r="N14" s="158">
        <v>15.313499999999999</v>
      </c>
      <c r="O14" s="159">
        <v>14.923999999999999</v>
      </c>
      <c r="P14" s="157">
        <v>14.923999999999999</v>
      </c>
      <c r="Q14" s="157">
        <v>14.923999999999999</v>
      </c>
      <c r="R14" s="236">
        <v>14.923999999999999</v>
      </c>
      <c r="S14" s="158">
        <v>14.9445</v>
      </c>
      <c r="T14" s="160">
        <f t="shared" si="0"/>
        <v>270.51800000000009</v>
      </c>
      <c r="U14" s="123"/>
      <c r="V14" s="123"/>
      <c r="W14" s="123"/>
    </row>
    <row r="15" spans="1:23" ht="24" customHeight="1" x14ac:dyDescent="0.25">
      <c r="A15" s="148" t="s">
        <v>50</v>
      </c>
      <c r="B15" s="154">
        <v>17.108000000000001</v>
      </c>
      <c r="C15" s="155">
        <v>17.108000000000001</v>
      </c>
      <c r="D15" s="155">
        <v>17.108000000000001</v>
      </c>
      <c r="E15" s="155">
        <v>17.108000000000001</v>
      </c>
      <c r="F15" s="155">
        <v>17.108000000000001</v>
      </c>
      <c r="G15" s="155">
        <v>17.108000000000001</v>
      </c>
      <c r="H15" s="155">
        <v>17.108000000000001</v>
      </c>
      <c r="I15" s="156">
        <v>17.108000000000001</v>
      </c>
      <c r="J15" s="154">
        <v>17.530999999999999</v>
      </c>
      <c r="K15" s="157">
        <v>17.530999999999999</v>
      </c>
      <c r="L15" s="157">
        <v>17.530999999999999</v>
      </c>
      <c r="M15" s="236">
        <v>17.530999999999999</v>
      </c>
      <c r="N15" s="158">
        <v>17.554500000000001</v>
      </c>
      <c r="O15" s="159">
        <v>17.108000000000001</v>
      </c>
      <c r="P15" s="157">
        <v>17.108000000000001</v>
      </c>
      <c r="Q15" s="157">
        <v>17.108000000000001</v>
      </c>
      <c r="R15" s="236">
        <v>17.108000000000001</v>
      </c>
      <c r="S15" s="158">
        <v>17.131499999999999</v>
      </c>
      <c r="T15" s="160">
        <f t="shared" si="0"/>
        <v>310.10600000000005</v>
      </c>
      <c r="U15" s="123"/>
      <c r="V15" s="123"/>
      <c r="W15" s="123"/>
    </row>
    <row r="16" spans="1:23" ht="24" customHeight="1" x14ac:dyDescent="0.25">
      <c r="A16" s="148" t="s">
        <v>51</v>
      </c>
      <c r="B16" s="154">
        <v>19.655999999999999</v>
      </c>
      <c r="C16" s="155">
        <v>19.655999999999999</v>
      </c>
      <c r="D16" s="155">
        <v>19.655999999999999</v>
      </c>
      <c r="E16" s="155">
        <v>19.655999999999999</v>
      </c>
      <c r="F16" s="155">
        <v>19.655999999999999</v>
      </c>
      <c r="G16" s="155">
        <v>19.655999999999999</v>
      </c>
      <c r="H16" s="155">
        <v>19.655999999999999</v>
      </c>
      <c r="I16" s="156">
        <v>19.655999999999999</v>
      </c>
      <c r="J16" s="154">
        <v>20.141999999999999</v>
      </c>
      <c r="K16" s="157">
        <v>20.141999999999999</v>
      </c>
      <c r="L16" s="157">
        <v>20.141999999999999</v>
      </c>
      <c r="M16" s="236">
        <v>20.141999999999999</v>
      </c>
      <c r="N16" s="158">
        <v>20.169</v>
      </c>
      <c r="O16" s="159">
        <v>19.655999999999999</v>
      </c>
      <c r="P16" s="157">
        <v>19.655999999999999</v>
      </c>
      <c r="Q16" s="157">
        <v>19.655999999999999</v>
      </c>
      <c r="R16" s="236">
        <v>19.655999999999999</v>
      </c>
      <c r="S16" s="158">
        <v>19.683</v>
      </c>
      <c r="T16" s="160">
        <f t="shared" si="0"/>
        <v>356.29200000000003</v>
      </c>
      <c r="U16" s="123"/>
      <c r="V16" s="123"/>
      <c r="W16" s="123"/>
    </row>
    <row r="17" spans="1:44" ht="24" customHeight="1" x14ac:dyDescent="0.25">
      <c r="A17" s="148" t="s">
        <v>45</v>
      </c>
      <c r="B17" s="154">
        <v>21.475999999999999</v>
      </c>
      <c r="C17" s="155">
        <v>21.475999999999999</v>
      </c>
      <c r="D17" s="155">
        <v>21.475999999999999</v>
      </c>
      <c r="E17" s="155">
        <v>21.475999999999999</v>
      </c>
      <c r="F17" s="155">
        <v>21.475999999999999</v>
      </c>
      <c r="G17" s="155">
        <v>21.475999999999999</v>
      </c>
      <c r="H17" s="155">
        <v>21.475999999999999</v>
      </c>
      <c r="I17" s="156">
        <v>21.475999999999999</v>
      </c>
      <c r="J17" s="154">
        <v>22.007000000000001</v>
      </c>
      <c r="K17" s="157">
        <v>22.007000000000001</v>
      </c>
      <c r="L17" s="157">
        <v>22.007000000000001</v>
      </c>
      <c r="M17" s="236">
        <v>22.007000000000001</v>
      </c>
      <c r="N17" s="158">
        <v>22.0365</v>
      </c>
      <c r="O17" s="159">
        <v>21.475999999999999</v>
      </c>
      <c r="P17" s="157">
        <v>21.475999999999999</v>
      </c>
      <c r="Q17" s="157">
        <v>21.475999999999999</v>
      </c>
      <c r="R17" s="236">
        <v>21.475999999999999</v>
      </c>
      <c r="S17" s="158">
        <v>21.505500000000001</v>
      </c>
      <c r="T17" s="160">
        <f t="shared" si="0"/>
        <v>389.28199999999998</v>
      </c>
      <c r="U17" s="123"/>
      <c r="V17" s="123"/>
      <c r="W17" s="123"/>
    </row>
    <row r="18" spans="1:44" ht="24" customHeight="1" thickBot="1" x14ac:dyDescent="0.3">
      <c r="A18" s="161" t="s">
        <v>46</v>
      </c>
      <c r="B18" s="162">
        <v>23.295999999999999</v>
      </c>
      <c r="C18" s="163">
        <v>23.295999999999999</v>
      </c>
      <c r="D18" s="163">
        <v>23.295999999999999</v>
      </c>
      <c r="E18" s="163">
        <v>23.295999999999999</v>
      </c>
      <c r="F18" s="163">
        <v>23.295999999999999</v>
      </c>
      <c r="G18" s="163">
        <v>23.295999999999999</v>
      </c>
      <c r="H18" s="163">
        <v>23.295999999999999</v>
      </c>
      <c r="I18" s="164">
        <v>23.295999999999999</v>
      </c>
      <c r="J18" s="162">
        <v>23.872</v>
      </c>
      <c r="K18" s="165">
        <v>23.872</v>
      </c>
      <c r="L18" s="165">
        <v>23.872</v>
      </c>
      <c r="M18" s="237">
        <v>23.872</v>
      </c>
      <c r="N18" s="166">
        <v>23.904</v>
      </c>
      <c r="O18" s="167">
        <v>23.295999999999999</v>
      </c>
      <c r="P18" s="165">
        <v>23.295999999999999</v>
      </c>
      <c r="Q18" s="165">
        <v>23.295999999999999</v>
      </c>
      <c r="R18" s="237">
        <v>23.295999999999999</v>
      </c>
      <c r="S18" s="166">
        <v>23.327999999999999</v>
      </c>
      <c r="T18" s="168">
        <f t="shared" si="0"/>
        <v>422.27199999999993</v>
      </c>
      <c r="U18" s="123"/>
      <c r="V18" s="123"/>
      <c r="W18" s="123"/>
    </row>
    <row r="19" spans="1:44" ht="24" customHeight="1" thickBot="1" x14ac:dyDescent="0.3">
      <c r="A19" s="169" t="s">
        <v>11</v>
      </c>
      <c r="B19" s="170">
        <f>SUM(B12:B18)</f>
        <v>118.66399999999999</v>
      </c>
      <c r="C19" s="171">
        <f t="shared" ref="C19:S19" si="1">SUM(C12:C18)</f>
        <v>118.66399999999999</v>
      </c>
      <c r="D19" s="171">
        <f t="shared" si="1"/>
        <v>118.66399999999999</v>
      </c>
      <c r="E19" s="171">
        <f t="shared" si="1"/>
        <v>118.66399999999999</v>
      </c>
      <c r="F19" s="171">
        <f t="shared" si="1"/>
        <v>118.66399999999999</v>
      </c>
      <c r="G19" s="171">
        <f t="shared" si="1"/>
        <v>118.66399999999999</v>
      </c>
      <c r="H19" s="171">
        <f t="shared" si="1"/>
        <v>118.66399999999999</v>
      </c>
      <c r="I19" s="238">
        <f t="shared" si="1"/>
        <v>118.66399999999999</v>
      </c>
      <c r="J19" s="170">
        <f t="shared" si="1"/>
        <v>121.598</v>
      </c>
      <c r="K19" s="225">
        <f t="shared" si="1"/>
        <v>121.598</v>
      </c>
      <c r="L19" s="225">
        <f t="shared" si="1"/>
        <v>121.598</v>
      </c>
      <c r="M19" s="225">
        <f t="shared" si="1"/>
        <v>121.598</v>
      </c>
      <c r="N19" s="242">
        <f t="shared" si="1"/>
        <v>121.761</v>
      </c>
      <c r="O19" s="171">
        <f t="shared" si="1"/>
        <v>118.66399999999999</v>
      </c>
      <c r="P19" s="171">
        <f t="shared" si="1"/>
        <v>118.66399999999999</v>
      </c>
      <c r="Q19" s="171">
        <f t="shared" si="1"/>
        <v>118.66399999999999</v>
      </c>
      <c r="R19" s="171">
        <f t="shared" si="1"/>
        <v>118.66399999999999</v>
      </c>
      <c r="S19" s="173">
        <f t="shared" si="1"/>
        <v>118.82699999999998</v>
      </c>
      <c r="T19" s="173">
        <f>SUM(T12:T18)</f>
        <v>2150.9480000000003</v>
      </c>
      <c r="U19" s="123"/>
      <c r="V19" s="123"/>
      <c r="W19" s="123"/>
    </row>
    <row r="20" spans="1:44" ht="24" customHeight="1" x14ac:dyDescent="0.25">
      <c r="A20" s="174"/>
      <c r="B20" s="175">
        <v>728</v>
      </c>
      <c r="C20" s="176">
        <v>728</v>
      </c>
      <c r="D20" s="176">
        <v>728</v>
      </c>
      <c r="E20" s="176">
        <v>728</v>
      </c>
      <c r="F20" s="176">
        <v>728</v>
      </c>
      <c r="G20" s="176">
        <v>728</v>
      </c>
      <c r="H20" s="176">
        <v>728</v>
      </c>
      <c r="I20" s="176">
        <v>728</v>
      </c>
      <c r="J20" s="176">
        <v>746</v>
      </c>
      <c r="K20" s="176">
        <v>746</v>
      </c>
      <c r="L20" s="176">
        <v>746</v>
      </c>
      <c r="M20" s="176">
        <v>746</v>
      </c>
      <c r="N20" s="176">
        <v>747</v>
      </c>
      <c r="O20" s="176">
        <v>728</v>
      </c>
      <c r="P20" s="176">
        <v>728</v>
      </c>
      <c r="Q20" s="176">
        <v>728</v>
      </c>
      <c r="R20" s="176">
        <v>728</v>
      </c>
      <c r="S20" s="176">
        <v>729</v>
      </c>
      <c r="T20" s="177"/>
      <c r="U20" s="176"/>
      <c r="V20" s="123"/>
    </row>
    <row r="21" spans="1:44" ht="24" customHeight="1" thickBot="1" x14ac:dyDescent="0.3">
      <c r="A21" s="178"/>
      <c r="B21" s="178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239"/>
      <c r="U21" s="179"/>
    </row>
    <row r="22" spans="1:44" ht="24" customHeight="1" thickBot="1" x14ac:dyDescent="0.3">
      <c r="A22" s="138" t="s">
        <v>52</v>
      </c>
      <c r="B22" s="266" t="s">
        <v>26</v>
      </c>
      <c r="C22" s="267"/>
      <c r="D22" s="267"/>
      <c r="E22" s="267"/>
      <c r="F22" s="267"/>
      <c r="G22" s="267"/>
      <c r="H22" s="268"/>
      <c r="I22" s="140"/>
      <c r="J22" s="269" t="s">
        <v>53</v>
      </c>
      <c r="K22" s="270"/>
      <c r="L22" s="270"/>
      <c r="M22" s="270"/>
      <c r="N22" s="270"/>
      <c r="O22" s="270"/>
      <c r="P22" s="270"/>
      <c r="Q22" s="270"/>
      <c r="R22" s="271"/>
      <c r="S22" s="180"/>
      <c r="T22" s="125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</row>
    <row r="23" spans="1:44" ht="24" customHeight="1" x14ac:dyDescent="0.25">
      <c r="A23" s="141" t="s">
        <v>43</v>
      </c>
      <c r="B23" s="142">
        <v>1</v>
      </c>
      <c r="C23" s="182">
        <v>2</v>
      </c>
      <c r="D23" s="182">
        <v>3</v>
      </c>
      <c r="E23" s="182">
        <v>4</v>
      </c>
      <c r="F23" s="182">
        <v>5</v>
      </c>
      <c r="G23" s="183">
        <v>6</v>
      </c>
      <c r="H23" s="184" t="s">
        <v>11</v>
      </c>
      <c r="I23" s="185"/>
      <c r="J23" s="272"/>
      <c r="K23" s="273"/>
      <c r="L23" s="273"/>
      <c r="M23" s="273"/>
      <c r="N23" s="273"/>
      <c r="O23" s="273"/>
      <c r="P23" s="273"/>
      <c r="Q23" s="273"/>
      <c r="R23" s="274"/>
      <c r="S23" s="123"/>
      <c r="T23" s="125"/>
    </row>
    <row r="24" spans="1:44" ht="24" customHeight="1" x14ac:dyDescent="0.25">
      <c r="A24" s="148" t="s">
        <v>44</v>
      </c>
      <c r="B24" s="186"/>
      <c r="C24" s="187"/>
      <c r="D24" s="188"/>
      <c r="E24" s="189"/>
      <c r="F24" s="190"/>
      <c r="G24" s="191"/>
      <c r="H24" s="153"/>
      <c r="I24" s="130"/>
      <c r="J24" s="272"/>
      <c r="K24" s="273"/>
      <c r="L24" s="273"/>
      <c r="M24" s="273"/>
      <c r="N24" s="273"/>
      <c r="O24" s="273"/>
      <c r="P24" s="273"/>
      <c r="Q24" s="273"/>
      <c r="R24" s="274"/>
      <c r="S24" s="123"/>
      <c r="T24" s="125"/>
    </row>
    <row r="25" spans="1:44" ht="24" customHeight="1" x14ac:dyDescent="0.25">
      <c r="A25" s="148" t="s">
        <v>47</v>
      </c>
      <c r="B25" s="154">
        <v>9.2119999999999997</v>
      </c>
      <c r="C25" s="192">
        <v>9.2119999999999997</v>
      </c>
      <c r="D25" s="192">
        <v>9.2119999999999997</v>
      </c>
      <c r="E25" s="192">
        <v>9.2260000000000009</v>
      </c>
      <c r="F25" s="192">
        <v>9.2260000000000009</v>
      </c>
      <c r="G25" s="193">
        <v>8.5670000000000002</v>
      </c>
      <c r="H25" s="194">
        <f t="shared" ref="H25:H31" si="2">SUM(B25:G25)</f>
        <v>54.655000000000001</v>
      </c>
      <c r="I25" s="130"/>
      <c r="J25" s="272"/>
      <c r="K25" s="273"/>
      <c r="L25" s="273"/>
      <c r="M25" s="273"/>
      <c r="N25" s="273"/>
      <c r="O25" s="273"/>
      <c r="P25" s="273"/>
      <c r="Q25" s="273"/>
      <c r="R25" s="274"/>
      <c r="S25" s="123"/>
      <c r="T25" s="125"/>
    </row>
    <row r="26" spans="1:44" ht="24" customHeight="1" x14ac:dyDescent="0.25">
      <c r="A26" s="148" t="s">
        <v>48</v>
      </c>
      <c r="B26" s="154">
        <v>10.528</v>
      </c>
      <c r="C26" s="192">
        <v>10.528</v>
      </c>
      <c r="D26" s="192">
        <v>10.528</v>
      </c>
      <c r="E26" s="192">
        <v>10.544</v>
      </c>
      <c r="F26" s="192">
        <v>10.544</v>
      </c>
      <c r="G26" s="193">
        <v>10.544</v>
      </c>
      <c r="H26" s="194">
        <f t="shared" si="2"/>
        <v>63.215999999999994</v>
      </c>
      <c r="I26" s="136"/>
      <c r="J26" s="272"/>
      <c r="K26" s="273"/>
      <c r="L26" s="273"/>
      <c r="M26" s="273"/>
      <c r="N26" s="273"/>
      <c r="O26" s="273"/>
      <c r="P26" s="273"/>
      <c r="Q26" s="273"/>
      <c r="R26" s="274"/>
      <c r="S26" s="123"/>
      <c r="T26" s="125"/>
    </row>
    <row r="27" spans="1:44" ht="24" customHeight="1" x14ac:dyDescent="0.25">
      <c r="A27" s="148" t="s">
        <v>49</v>
      </c>
      <c r="B27" s="154">
        <v>12.502000000000001</v>
      </c>
      <c r="C27" s="192">
        <v>12.502000000000001</v>
      </c>
      <c r="D27" s="192">
        <v>12.502000000000001</v>
      </c>
      <c r="E27" s="192">
        <v>12.521000000000001</v>
      </c>
      <c r="F27" s="192">
        <v>12.521000000000001</v>
      </c>
      <c r="G27" s="193">
        <v>11.862</v>
      </c>
      <c r="H27" s="194">
        <f t="shared" si="2"/>
        <v>74.41</v>
      </c>
      <c r="I27" s="136"/>
      <c r="J27" s="272"/>
      <c r="K27" s="273"/>
      <c r="L27" s="273"/>
      <c r="M27" s="273"/>
      <c r="N27" s="273"/>
      <c r="O27" s="273"/>
      <c r="P27" s="273"/>
      <c r="Q27" s="273"/>
      <c r="R27" s="274"/>
      <c r="S27" s="123"/>
      <c r="T27" s="125"/>
    </row>
    <row r="28" spans="1:44" ht="24" customHeight="1" x14ac:dyDescent="0.25">
      <c r="A28" s="148" t="s">
        <v>50</v>
      </c>
      <c r="B28" s="154">
        <v>14.476000000000001</v>
      </c>
      <c r="C28" s="192">
        <v>14.476000000000001</v>
      </c>
      <c r="D28" s="192">
        <v>14.476000000000001</v>
      </c>
      <c r="E28" s="192">
        <v>14.497999999999999</v>
      </c>
      <c r="F28" s="192">
        <v>14.497999999999999</v>
      </c>
      <c r="G28" s="193">
        <v>13.509499999999999</v>
      </c>
      <c r="H28" s="194">
        <f t="shared" si="2"/>
        <v>85.933500000000009</v>
      </c>
      <c r="I28" s="136"/>
      <c r="J28" s="272"/>
      <c r="K28" s="273"/>
      <c r="L28" s="273"/>
      <c r="M28" s="273"/>
      <c r="N28" s="273"/>
      <c r="O28" s="273"/>
      <c r="P28" s="273"/>
      <c r="Q28" s="273"/>
      <c r="R28" s="274"/>
      <c r="S28" s="123"/>
      <c r="T28" s="125"/>
    </row>
    <row r="29" spans="1:44" ht="24" customHeight="1" x14ac:dyDescent="0.25">
      <c r="A29" s="148" t="s">
        <v>51</v>
      </c>
      <c r="B29" s="154">
        <v>16.45</v>
      </c>
      <c r="C29" s="192">
        <v>16.45</v>
      </c>
      <c r="D29" s="192">
        <v>16.45</v>
      </c>
      <c r="E29" s="192">
        <v>16.475000000000001</v>
      </c>
      <c r="F29" s="192">
        <v>16.475000000000001</v>
      </c>
      <c r="G29" s="193">
        <v>15.486499999999999</v>
      </c>
      <c r="H29" s="194">
        <f t="shared" si="2"/>
        <v>97.78649999999999</v>
      </c>
      <c r="I29" s="136"/>
      <c r="J29" s="272"/>
      <c r="K29" s="273"/>
      <c r="L29" s="273"/>
      <c r="M29" s="273"/>
      <c r="N29" s="273"/>
      <c r="O29" s="273"/>
      <c r="P29" s="273"/>
      <c r="Q29" s="273"/>
      <c r="R29" s="274"/>
      <c r="S29" s="123"/>
      <c r="T29" s="125"/>
    </row>
    <row r="30" spans="1:44" ht="24" customHeight="1" x14ac:dyDescent="0.25">
      <c r="A30" s="148" t="s">
        <v>45</v>
      </c>
      <c r="B30" s="154">
        <v>18.094999999999999</v>
      </c>
      <c r="C30" s="192">
        <v>18.094999999999999</v>
      </c>
      <c r="D30" s="192">
        <v>18.094999999999999</v>
      </c>
      <c r="E30" s="192">
        <v>18.122499999999999</v>
      </c>
      <c r="F30" s="192">
        <v>18.122499999999999</v>
      </c>
      <c r="G30" s="193">
        <v>17.4635</v>
      </c>
      <c r="H30" s="194">
        <f t="shared" si="2"/>
        <v>107.9935</v>
      </c>
      <c r="I30" s="136"/>
      <c r="J30" s="272"/>
      <c r="K30" s="273"/>
      <c r="L30" s="273"/>
      <c r="M30" s="273"/>
      <c r="N30" s="273"/>
      <c r="O30" s="273"/>
      <c r="P30" s="273"/>
      <c r="Q30" s="273"/>
      <c r="R30" s="274"/>
      <c r="S30" s="123"/>
      <c r="T30" s="125"/>
    </row>
    <row r="31" spans="1:44" ht="24" customHeight="1" thickBot="1" x14ac:dyDescent="0.3">
      <c r="A31" s="161" t="s">
        <v>46</v>
      </c>
      <c r="B31" s="162">
        <v>18.753</v>
      </c>
      <c r="C31" s="195">
        <v>18.753</v>
      </c>
      <c r="D31" s="195">
        <v>18.753</v>
      </c>
      <c r="E31" s="195">
        <v>18.781500000000001</v>
      </c>
      <c r="F31" s="195">
        <v>18.781500000000001</v>
      </c>
      <c r="G31" s="196">
        <v>18.122499999999999</v>
      </c>
      <c r="H31" s="194">
        <f t="shared" si="2"/>
        <v>111.94450000000001</v>
      </c>
      <c r="I31" s="136"/>
      <c r="J31" s="272"/>
      <c r="K31" s="273"/>
      <c r="L31" s="273"/>
      <c r="M31" s="273"/>
      <c r="N31" s="273"/>
      <c r="O31" s="273"/>
      <c r="P31" s="273"/>
      <c r="Q31" s="273"/>
      <c r="R31" s="274"/>
      <c r="S31" s="123"/>
      <c r="T31" s="125"/>
    </row>
    <row r="32" spans="1:44" ht="24" customHeight="1" thickBot="1" x14ac:dyDescent="0.3">
      <c r="A32" s="169" t="s">
        <v>11</v>
      </c>
      <c r="B32" s="197">
        <f t="shared" ref="B32:H32" si="3">SUM(B25:B31)</f>
        <v>100.01600000000001</v>
      </c>
      <c r="C32" s="198">
        <f t="shared" si="3"/>
        <v>100.01600000000001</v>
      </c>
      <c r="D32" s="198">
        <f t="shared" si="3"/>
        <v>100.01600000000001</v>
      </c>
      <c r="E32" s="198">
        <f t="shared" si="3"/>
        <v>100.16800000000001</v>
      </c>
      <c r="F32" s="198">
        <f t="shared" si="3"/>
        <v>100.16800000000001</v>
      </c>
      <c r="G32" s="199">
        <f t="shared" si="3"/>
        <v>95.555000000000007</v>
      </c>
      <c r="H32" s="200">
        <f t="shared" si="3"/>
        <v>595.93900000000008</v>
      </c>
      <c r="I32" s="130"/>
      <c r="J32" s="275"/>
      <c r="K32" s="276"/>
      <c r="L32" s="276"/>
      <c r="M32" s="276"/>
      <c r="N32" s="276"/>
      <c r="O32" s="276"/>
      <c r="P32" s="276"/>
      <c r="Q32" s="276"/>
      <c r="R32" s="277"/>
      <c r="S32" s="123"/>
      <c r="T32" s="125"/>
    </row>
    <row r="33" spans="1:22" ht="24" customHeight="1" x14ac:dyDescent="0.25">
      <c r="A33" s="201"/>
      <c r="B33" s="202">
        <v>658</v>
      </c>
      <c r="C33" s="203">
        <v>658</v>
      </c>
      <c r="D33" s="203">
        <v>658</v>
      </c>
      <c r="E33" s="203">
        <v>659</v>
      </c>
      <c r="F33" s="203">
        <v>659</v>
      </c>
      <c r="G33" s="203">
        <v>659</v>
      </c>
      <c r="H33" s="203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240"/>
      <c r="U33" s="130"/>
      <c r="V33" s="130"/>
    </row>
    <row r="34" spans="1:22" ht="24" customHeight="1" thickBot="1" x14ac:dyDescent="0.3">
      <c r="A34" s="204"/>
      <c r="B34" s="204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241"/>
      <c r="U34" s="140"/>
      <c r="V34" s="140"/>
    </row>
    <row r="35" spans="1:22" ht="24" customHeight="1" thickBot="1" x14ac:dyDescent="0.3">
      <c r="A35" s="138" t="s">
        <v>54</v>
      </c>
      <c r="B35" s="266" t="s">
        <v>26</v>
      </c>
      <c r="C35" s="267"/>
      <c r="D35" s="267"/>
      <c r="E35" s="267"/>
      <c r="F35" s="267"/>
      <c r="G35" s="268"/>
      <c r="H35" s="140"/>
      <c r="I35" s="205" t="s">
        <v>55</v>
      </c>
      <c r="J35" s="266" t="s">
        <v>8</v>
      </c>
      <c r="K35" s="267"/>
      <c r="L35" s="267"/>
      <c r="M35" s="267"/>
      <c r="N35" s="267"/>
      <c r="O35" s="268"/>
      <c r="P35" s="123"/>
      <c r="Q35" s="123"/>
      <c r="R35" s="123"/>
      <c r="S35" s="123"/>
      <c r="T35" s="125"/>
      <c r="U35" s="123"/>
      <c r="V35" s="123"/>
    </row>
    <row r="36" spans="1:22" ht="24" customHeight="1" x14ac:dyDescent="0.25">
      <c r="A36" s="141" t="s">
        <v>43</v>
      </c>
      <c r="B36" s="144">
        <v>1</v>
      </c>
      <c r="C36" s="206">
        <v>2</v>
      </c>
      <c r="D36" s="206">
        <v>3</v>
      </c>
      <c r="E36" s="206">
        <v>4</v>
      </c>
      <c r="F36" s="206">
        <v>5</v>
      </c>
      <c r="G36" s="207" t="s">
        <v>11</v>
      </c>
      <c r="H36" s="140"/>
      <c r="I36" s="208" t="s">
        <v>43</v>
      </c>
      <c r="J36" s="209">
        <v>1</v>
      </c>
      <c r="K36" s="206">
        <v>2</v>
      </c>
      <c r="L36" s="206">
        <v>3</v>
      </c>
      <c r="M36" s="206"/>
      <c r="N36" s="206">
        <v>4</v>
      </c>
      <c r="O36" s="207" t="s">
        <v>11</v>
      </c>
      <c r="P36" s="123"/>
      <c r="Q36" s="123"/>
      <c r="R36" s="123"/>
      <c r="S36" s="123"/>
      <c r="T36" s="125"/>
      <c r="U36" s="123"/>
      <c r="V36" s="123"/>
    </row>
    <row r="37" spans="1:22" ht="24" customHeight="1" x14ac:dyDescent="0.25">
      <c r="A37" s="148" t="s">
        <v>44</v>
      </c>
      <c r="B37" s="210"/>
      <c r="C37" s="211"/>
      <c r="D37" s="211"/>
      <c r="E37" s="211"/>
      <c r="F37" s="211"/>
      <c r="G37" s="212"/>
      <c r="H37" s="204"/>
      <c r="I37" s="213" t="s">
        <v>44</v>
      </c>
      <c r="J37" s="214"/>
      <c r="K37" s="215"/>
      <c r="L37" s="215"/>
      <c r="M37" s="215"/>
      <c r="N37" s="215"/>
      <c r="O37" s="216"/>
      <c r="P37" s="123"/>
      <c r="Q37" s="123"/>
      <c r="R37" s="123"/>
      <c r="S37" s="123"/>
      <c r="T37" s="125"/>
      <c r="U37" s="123"/>
      <c r="V37" s="123"/>
    </row>
    <row r="38" spans="1:22" s="123" customFormat="1" ht="24" customHeight="1" x14ac:dyDescent="0.25">
      <c r="A38" s="148" t="s">
        <v>47</v>
      </c>
      <c r="B38" s="154">
        <v>10.65</v>
      </c>
      <c r="C38" s="156">
        <v>10.65</v>
      </c>
      <c r="D38" s="156">
        <v>10.65</v>
      </c>
      <c r="E38" s="156">
        <v>10.65</v>
      </c>
      <c r="F38" s="156">
        <v>10.664999999999999</v>
      </c>
      <c r="G38" s="217">
        <f t="shared" ref="G38:G45" si="4">SUM(B38:F38)</f>
        <v>53.265000000000001</v>
      </c>
      <c r="H38" s="204"/>
      <c r="I38" s="213" t="s">
        <v>47</v>
      </c>
      <c r="J38" s="155">
        <v>10.395</v>
      </c>
      <c r="K38" s="192">
        <v>10.395</v>
      </c>
      <c r="L38" s="165">
        <v>10.41</v>
      </c>
      <c r="M38" s="165">
        <v>10.41</v>
      </c>
      <c r="N38" s="165">
        <v>10.41</v>
      </c>
      <c r="O38" s="217">
        <f t="shared" ref="O38:O45" si="5">SUM(J38:N38)</f>
        <v>52.019999999999996</v>
      </c>
      <c r="T38" s="125"/>
    </row>
    <row r="39" spans="1:22" s="123" customFormat="1" ht="24" customHeight="1" x14ac:dyDescent="0.25">
      <c r="A39" s="148" t="s">
        <v>48</v>
      </c>
      <c r="B39" s="154">
        <v>12.78</v>
      </c>
      <c r="C39" s="156">
        <v>12.78</v>
      </c>
      <c r="D39" s="156">
        <v>12.78</v>
      </c>
      <c r="E39" s="156">
        <v>12.78</v>
      </c>
      <c r="F39" s="156">
        <v>12.798</v>
      </c>
      <c r="G39" s="217">
        <f t="shared" si="4"/>
        <v>63.917999999999999</v>
      </c>
      <c r="H39" s="204"/>
      <c r="I39" s="213" t="s">
        <v>48</v>
      </c>
      <c r="J39" s="218">
        <v>12.474</v>
      </c>
      <c r="K39" s="157">
        <v>12.474</v>
      </c>
      <c r="L39" s="157">
        <v>12.492000000000001</v>
      </c>
      <c r="M39" s="157">
        <v>12.492000000000001</v>
      </c>
      <c r="N39" s="157">
        <v>12.492000000000001</v>
      </c>
      <c r="O39" s="217">
        <f t="shared" si="5"/>
        <v>62.424000000000007</v>
      </c>
      <c r="T39" s="125"/>
    </row>
    <row r="40" spans="1:22" s="123" customFormat="1" ht="24" customHeight="1" x14ac:dyDescent="0.25">
      <c r="A40" s="148" t="s">
        <v>49</v>
      </c>
      <c r="B40" s="154">
        <v>16.329999999999998</v>
      </c>
      <c r="C40" s="156">
        <v>16.329999999999998</v>
      </c>
      <c r="D40" s="156">
        <v>16.329999999999998</v>
      </c>
      <c r="E40" s="156">
        <v>16.329999999999998</v>
      </c>
      <c r="F40" s="156">
        <v>16.353000000000002</v>
      </c>
      <c r="G40" s="217">
        <f t="shared" si="4"/>
        <v>81.673000000000002</v>
      </c>
      <c r="H40" s="204"/>
      <c r="I40" s="213" t="s">
        <v>49</v>
      </c>
      <c r="J40" s="218">
        <v>15.939</v>
      </c>
      <c r="K40" s="157">
        <v>15.939</v>
      </c>
      <c r="L40" s="157">
        <v>15.962</v>
      </c>
      <c r="M40" s="157">
        <v>15.962</v>
      </c>
      <c r="N40" s="157">
        <v>15.962</v>
      </c>
      <c r="O40" s="217">
        <f t="shared" si="5"/>
        <v>79.76400000000001</v>
      </c>
      <c r="T40" s="125"/>
    </row>
    <row r="41" spans="1:22" s="123" customFormat="1" ht="24" customHeight="1" x14ac:dyDescent="0.25">
      <c r="A41" s="148" t="s">
        <v>50</v>
      </c>
      <c r="B41" s="154">
        <v>20.59</v>
      </c>
      <c r="C41" s="156">
        <v>20.59</v>
      </c>
      <c r="D41" s="156">
        <v>20.59</v>
      </c>
      <c r="E41" s="156">
        <v>20.59</v>
      </c>
      <c r="F41" s="156">
        <v>20.619</v>
      </c>
      <c r="G41" s="217">
        <f t="shared" si="4"/>
        <v>102.979</v>
      </c>
      <c r="H41" s="204"/>
      <c r="I41" s="213" t="s">
        <v>50</v>
      </c>
      <c r="J41" s="155">
        <v>20.097000000000001</v>
      </c>
      <c r="K41" s="192">
        <v>20.097000000000001</v>
      </c>
      <c r="L41" s="157">
        <v>20.126000000000001</v>
      </c>
      <c r="M41" s="157">
        <v>20.126000000000001</v>
      </c>
      <c r="N41" s="157">
        <v>20.126000000000001</v>
      </c>
      <c r="O41" s="217">
        <f t="shared" si="5"/>
        <v>100.57200000000002</v>
      </c>
      <c r="T41" s="125"/>
    </row>
    <row r="42" spans="1:22" s="123" customFormat="1" ht="24" customHeight="1" x14ac:dyDescent="0.25">
      <c r="A42" s="148" t="s">
        <v>51</v>
      </c>
      <c r="B42" s="154">
        <v>24.85</v>
      </c>
      <c r="C42" s="156">
        <v>24.85</v>
      </c>
      <c r="D42" s="156">
        <v>24.85</v>
      </c>
      <c r="E42" s="156">
        <v>24.85</v>
      </c>
      <c r="F42" s="156">
        <v>24.885000000000002</v>
      </c>
      <c r="G42" s="217">
        <f t="shared" si="4"/>
        <v>124.28500000000001</v>
      </c>
      <c r="H42" s="204"/>
      <c r="I42" s="213" t="s">
        <v>51</v>
      </c>
      <c r="J42" s="218">
        <v>24.254999999999999</v>
      </c>
      <c r="K42" s="157">
        <v>24.254999999999999</v>
      </c>
      <c r="L42" s="157">
        <v>24.29</v>
      </c>
      <c r="M42" s="157">
        <v>24.29</v>
      </c>
      <c r="N42" s="157">
        <v>24.29</v>
      </c>
      <c r="O42" s="217">
        <f t="shared" si="5"/>
        <v>121.38</v>
      </c>
      <c r="T42" s="125"/>
    </row>
    <row r="43" spans="1:22" s="123" customFormat="1" ht="24" customHeight="1" x14ac:dyDescent="0.25">
      <c r="A43" s="148" t="s">
        <v>45</v>
      </c>
      <c r="B43" s="154">
        <v>29.11</v>
      </c>
      <c r="C43" s="156">
        <v>29.11</v>
      </c>
      <c r="D43" s="156">
        <v>29.11</v>
      </c>
      <c r="E43" s="156">
        <v>29.11</v>
      </c>
      <c r="F43" s="156">
        <v>29.151</v>
      </c>
      <c r="G43" s="217">
        <f t="shared" si="4"/>
        <v>145.59100000000001</v>
      </c>
      <c r="H43" s="204"/>
      <c r="I43" s="213" t="s">
        <v>45</v>
      </c>
      <c r="J43" s="218">
        <v>28.413</v>
      </c>
      <c r="K43" s="157">
        <v>28.413</v>
      </c>
      <c r="L43" s="157">
        <v>28.454000000000001</v>
      </c>
      <c r="M43" s="157">
        <v>28.454000000000001</v>
      </c>
      <c r="N43" s="157">
        <v>28.454000000000001</v>
      </c>
      <c r="O43" s="217">
        <f t="shared" si="5"/>
        <v>142.18800000000002</v>
      </c>
      <c r="T43" s="125"/>
    </row>
    <row r="44" spans="1:22" s="123" customFormat="1" ht="24" customHeight="1" thickBot="1" x14ac:dyDescent="0.3">
      <c r="A44" s="161" t="s">
        <v>46</v>
      </c>
      <c r="B44" s="162">
        <v>33.369999999999997</v>
      </c>
      <c r="C44" s="164">
        <v>33.369999999999997</v>
      </c>
      <c r="D44" s="164">
        <v>33.369999999999997</v>
      </c>
      <c r="E44" s="164">
        <v>33.369999999999997</v>
      </c>
      <c r="F44" s="164">
        <v>33.417000000000002</v>
      </c>
      <c r="G44" s="219">
        <f t="shared" si="4"/>
        <v>166.89699999999999</v>
      </c>
      <c r="H44" s="204"/>
      <c r="I44" s="220" t="s">
        <v>46</v>
      </c>
      <c r="J44" s="221">
        <v>32.570999999999998</v>
      </c>
      <c r="K44" s="165">
        <v>32.570999999999998</v>
      </c>
      <c r="L44" s="165">
        <v>32.618000000000002</v>
      </c>
      <c r="M44" s="165">
        <v>32.618000000000002</v>
      </c>
      <c r="N44" s="165">
        <v>32.618000000000002</v>
      </c>
      <c r="O44" s="219">
        <f t="shared" si="5"/>
        <v>162.99599999999998</v>
      </c>
      <c r="T44" s="125"/>
    </row>
    <row r="45" spans="1:22" s="123" customFormat="1" ht="24" customHeight="1" thickBot="1" x14ac:dyDescent="0.3">
      <c r="A45" s="169" t="s">
        <v>11</v>
      </c>
      <c r="B45" s="222">
        <f>SUM(B38:B44)</f>
        <v>147.67999999999998</v>
      </c>
      <c r="C45" s="223">
        <f>SUM(C38:C44)</f>
        <v>147.67999999999998</v>
      </c>
      <c r="D45" s="223">
        <f t="shared" ref="D45:E45" si="6">SUM(D38:D44)</f>
        <v>147.67999999999998</v>
      </c>
      <c r="E45" s="223">
        <f t="shared" si="6"/>
        <v>147.67999999999998</v>
      </c>
      <c r="F45" s="223">
        <f t="shared" ref="F45" si="7">SUM(F38:F44)</f>
        <v>147.88800000000001</v>
      </c>
      <c r="G45" s="172">
        <f t="shared" si="4"/>
        <v>738.60799999999995</v>
      </c>
      <c r="H45" s="204"/>
      <c r="I45" s="224" t="s">
        <v>11</v>
      </c>
      <c r="J45" s="170">
        <f>SUM(J38:J44)</f>
        <v>144.14400000000001</v>
      </c>
      <c r="K45" s="225">
        <f t="shared" ref="K45:N45" si="8">SUM(K38:K44)</f>
        <v>144.14400000000001</v>
      </c>
      <c r="L45" s="225">
        <f t="shared" si="8"/>
        <v>144.352</v>
      </c>
      <c r="M45" s="225">
        <f t="shared" si="8"/>
        <v>144.352</v>
      </c>
      <c r="N45" s="225">
        <f t="shared" si="8"/>
        <v>144.352</v>
      </c>
      <c r="O45" s="172">
        <f t="shared" si="5"/>
        <v>721.34399999999994</v>
      </c>
      <c r="T45" s="125"/>
    </row>
    <row r="46" spans="1:22" s="229" customFormat="1" ht="24" customHeight="1" thickBot="1" x14ac:dyDescent="0.3">
      <c r="A46" s="226"/>
      <c r="B46" s="226">
        <v>710</v>
      </c>
      <c r="C46" s="227">
        <v>710</v>
      </c>
      <c r="D46" s="227">
        <v>710</v>
      </c>
      <c r="E46" s="227">
        <v>710</v>
      </c>
      <c r="F46" s="227">
        <v>711</v>
      </c>
      <c r="G46" s="227"/>
      <c r="H46" s="227"/>
      <c r="I46" s="227"/>
      <c r="J46" s="227">
        <v>693</v>
      </c>
      <c r="K46" s="227">
        <v>693</v>
      </c>
      <c r="L46" s="227">
        <v>694</v>
      </c>
      <c r="M46" s="227">
        <v>694</v>
      </c>
      <c r="N46" s="227">
        <v>694</v>
      </c>
      <c r="O46" s="227"/>
      <c r="P46" s="227"/>
      <c r="Q46" s="227"/>
      <c r="R46" s="227"/>
      <c r="S46" s="227"/>
      <c r="T46" s="228"/>
      <c r="U46" s="123"/>
      <c r="V46" s="123"/>
    </row>
    <row r="47" spans="1:22" ht="14.1" customHeight="1" x14ac:dyDescent="0.25">
      <c r="U47" s="123"/>
      <c r="V47" s="123"/>
    </row>
    <row r="48" spans="1:22" ht="14.1" customHeight="1" x14ac:dyDescent="0.25">
      <c r="U48" s="123"/>
      <c r="V48" s="123"/>
    </row>
    <row r="49" spans="21:22" ht="14.1" customHeight="1" x14ac:dyDescent="0.25">
      <c r="U49" s="123"/>
      <c r="V49" s="123"/>
    </row>
    <row r="50" spans="21:22" ht="14.1" customHeight="1" x14ac:dyDescent="0.25">
      <c r="U50" s="123"/>
      <c r="V50" s="123"/>
    </row>
    <row r="51" spans="21:22" ht="14.1" customHeight="1" x14ac:dyDescent="0.25">
      <c r="U51" s="123"/>
      <c r="V51" s="123"/>
    </row>
  </sheetData>
  <mergeCells count="19">
    <mergeCell ref="A1:A3"/>
    <mergeCell ref="B1:L1"/>
    <mergeCell ref="M1:P1"/>
    <mergeCell ref="B2:L3"/>
    <mergeCell ref="M2:P2"/>
    <mergeCell ref="M3:P3"/>
    <mergeCell ref="B22:H22"/>
    <mergeCell ref="B35:G35"/>
    <mergeCell ref="B9:I9"/>
    <mergeCell ref="J22:R32"/>
    <mergeCell ref="J35:O35"/>
    <mergeCell ref="J9:N9"/>
    <mergeCell ref="O9:S9"/>
    <mergeCell ref="B5:C5"/>
    <mergeCell ref="G5:H5"/>
    <mergeCell ref="K5:L5"/>
    <mergeCell ref="G7:H7"/>
    <mergeCell ref="L7:N7"/>
    <mergeCell ref="B7:C7"/>
  </mergeCells>
  <pageMargins left="0.25" right="0.25" top="0.75" bottom="0.75" header="0.3" footer="0.3"/>
  <pageSetup scale="47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SEM 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2022-08-01T00:07:32Z</cp:lastPrinted>
  <dcterms:created xsi:type="dcterms:W3CDTF">2021-03-04T08:17:33Z</dcterms:created>
  <dcterms:modified xsi:type="dcterms:W3CDTF">2022-08-01T00:08:35Z</dcterms:modified>
</cp:coreProperties>
</file>