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pesajes\liquidador sem-1\"/>
    </mc:Choice>
  </mc:AlternateContent>
  <bookViews>
    <workbookView xWindow="0" yWindow="0" windowWidth="20490" windowHeight="7545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T20" i="248" l="1"/>
  <c r="S20" i="248"/>
  <c r="N20" i="248"/>
  <c r="N17" i="248"/>
  <c r="N16" i="248"/>
  <c r="T17" i="248"/>
  <c r="T16" i="248"/>
  <c r="S17" i="248"/>
  <c r="S16" i="248"/>
  <c r="V18" i="248" l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 l="1"/>
  <c r="R16" i="248"/>
  <c r="Q17" i="248"/>
  <c r="R17" i="248"/>
  <c r="Q20" i="248"/>
  <c r="R20" i="248"/>
  <c r="U20" i="248" l="1"/>
  <c r="P20" i="248"/>
  <c r="O20" i="248"/>
  <c r="H17" i="250" l="1"/>
  <c r="G17" i="250"/>
  <c r="D17" i="250"/>
  <c r="C17" i="250"/>
  <c r="V17" i="248"/>
  <c r="U17" i="248"/>
  <c r="P17" i="248"/>
  <c r="O17" i="248"/>
  <c r="M17" i="248"/>
  <c r="C20" i="250"/>
  <c r="C16" i="250"/>
  <c r="E19" i="249" l="1"/>
  <c r="M20" i="248"/>
  <c r="M16" i="248"/>
  <c r="U16" i="248" l="1"/>
  <c r="P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 l="1"/>
  <c r="X18" i="248" l="1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H3" i="238" l="1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<sst xmlns="http://schemas.openxmlformats.org/spreadsheetml/2006/main" count="418" uniqueCount="74">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</sst>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77" t="s">
        <v>18</v>
      </c>
      <c r="C4" s="378"/>
      <c r="D4" s="378"/>
      <c r="E4" s="378"/>
      <c r="F4" s="378"/>
      <c r="G4" s="378"/>
      <c r="H4" s="378"/>
      <c r="I4" s="378"/>
      <c r="J4" s="379"/>
      <c r="K4" s="377" t="s">
        <v>21</v>
      </c>
      <c r="L4" s="378"/>
      <c r="M4" s="378"/>
      <c r="N4" s="378"/>
      <c r="O4" s="378"/>
      <c r="P4" s="378"/>
      <c r="Q4" s="378"/>
      <c r="R4" s="378"/>
      <c r="S4" s="378"/>
      <c r="T4" s="37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77" t="s">
        <v>23</v>
      </c>
      <c r="C17" s="378"/>
      <c r="D17" s="378"/>
      <c r="E17" s="378"/>
      <c r="F17" s="37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19"/>
  <sheetViews>
    <sheetView showGridLines="0" zoomScale="75" zoomScaleNormal="75" workbookViewId="0">
      <selection activeCell="E26" sqref="E25:E26"/>
    </sheetView>
  </sheetViews>
  <sheetFormatPr baseColWidth="10" defaultColWidth="19.85546875" defaultRowHeight="12.75" x14ac:dyDescent="0.2"/>
  <cols>
    <col min="1" max="1" width="16.85546875" style="305" customWidth="1"/>
    <col min="2" max="2" width="11.28515625" style="305" customWidth="1"/>
    <col min="3" max="6" width="9.7109375" style="305" customWidth="1"/>
    <col min="7" max="7" width="9.28515625" style="305" bestFit="1" customWidth="1"/>
    <col min="8" max="8" width="10.7109375" style="305" customWidth="1"/>
    <col min="9" max="10" width="9.28515625" style="305" customWidth="1"/>
    <col min="11" max="11" width="9.85546875" style="305" customWidth="1"/>
    <col min="12" max="12" width="9.7109375" style="305" bestFit="1" customWidth="1"/>
    <col min="13" max="13" width="10.42578125" style="305" customWidth="1"/>
    <col min="14" max="16" width="11" style="305" customWidth="1"/>
    <col min="17" max="16384" width="19.85546875" style="305"/>
  </cols>
  <sheetData>
    <row r="1" spans="1:7" x14ac:dyDescent="0.2">
      <c r="A1" s="305" t="s">
        <v>58</v>
      </c>
    </row>
    <row r="2" spans="1:7" x14ac:dyDescent="0.2">
      <c r="A2" s="305" t="s">
        <v>59</v>
      </c>
      <c r="B2" s="243">
        <v>36.799999999999997</v>
      </c>
    </row>
    <row r="3" spans="1:7" x14ac:dyDescent="0.2">
      <c r="A3" s="305" t="s">
        <v>7</v>
      </c>
      <c r="B3" s="305">
        <v>69</v>
      </c>
    </row>
    <row r="4" spans="1:7" x14ac:dyDescent="0.2">
      <c r="A4" s="305" t="s">
        <v>60</v>
      </c>
      <c r="B4" s="305">
        <v>3427</v>
      </c>
    </row>
    <row r="6" spans="1:7" x14ac:dyDescent="0.2">
      <c r="A6" s="251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1" t="s">
        <v>62</v>
      </c>
      <c r="B7" s="305">
        <v>30</v>
      </c>
      <c r="C7" s="305">
        <v>30</v>
      </c>
      <c r="D7" s="305">
        <v>30</v>
      </c>
      <c r="E7" s="305">
        <v>30</v>
      </c>
      <c r="F7" s="305">
        <v>30</v>
      </c>
    </row>
    <row r="8" spans="1:7" ht="13.5" thickBot="1" x14ac:dyDescent="0.25">
      <c r="A8" s="251"/>
    </row>
    <row r="9" spans="1:7" ht="13.5" thickBot="1" x14ac:dyDescent="0.25">
      <c r="A9" s="311" t="s">
        <v>49</v>
      </c>
      <c r="B9" s="391" t="s">
        <v>53</v>
      </c>
      <c r="C9" s="392"/>
      <c r="D9" s="392"/>
      <c r="E9" s="392"/>
      <c r="F9" s="393"/>
      <c r="G9" s="340" t="s">
        <v>0</v>
      </c>
    </row>
    <row r="10" spans="1:7" x14ac:dyDescent="0.2">
      <c r="A10" s="227" t="s">
        <v>2</v>
      </c>
      <c r="B10" s="343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18" t="s">
        <v>3</v>
      </c>
      <c r="B11" s="344">
        <v>140</v>
      </c>
      <c r="C11" s="345">
        <v>140</v>
      </c>
      <c r="D11" s="346">
        <v>140</v>
      </c>
      <c r="E11" s="346">
        <v>140</v>
      </c>
      <c r="F11" s="346">
        <v>140</v>
      </c>
      <c r="G11" s="347">
        <v>140</v>
      </c>
    </row>
    <row r="12" spans="1:7" x14ac:dyDescent="0.2">
      <c r="A12" s="321" t="s">
        <v>6</v>
      </c>
      <c r="B12" s="348">
        <v>198.04347826086956</v>
      </c>
      <c r="C12" s="349">
        <v>199.231884057971</v>
      </c>
      <c r="D12" s="349">
        <v>194.96250000000001</v>
      </c>
      <c r="E12" s="349">
        <v>191.27272727272728</v>
      </c>
      <c r="F12" s="349">
        <v>198.35820895522389</v>
      </c>
      <c r="G12" s="272">
        <v>216.207182320442</v>
      </c>
    </row>
    <row r="13" spans="1:7" x14ac:dyDescent="0.2">
      <c r="A13" s="227" t="s">
        <v>7</v>
      </c>
      <c r="B13" s="350">
        <v>68.115942028985501</v>
      </c>
      <c r="C13" s="351">
        <v>68.115942028985501</v>
      </c>
      <c r="D13" s="352">
        <v>71.25</v>
      </c>
      <c r="E13" s="352">
        <v>67.532467532467535</v>
      </c>
      <c r="F13" s="352">
        <v>61.194029850746269</v>
      </c>
      <c r="G13" s="353">
        <v>70.718232044198899</v>
      </c>
    </row>
    <row r="14" spans="1:7" x14ac:dyDescent="0.2">
      <c r="A14" s="227" t="s">
        <v>8</v>
      </c>
      <c r="B14" s="278">
        <v>0.10297867618009895</v>
      </c>
      <c r="C14" s="279">
        <v>9.7788270491855553E-2</v>
      </c>
      <c r="D14" s="354">
        <v>9.6356622827222932E-2</v>
      </c>
      <c r="E14" s="354">
        <v>9.9199200021818604E-2</v>
      </c>
      <c r="F14" s="354">
        <v>0.11076911950627576</v>
      </c>
      <c r="G14" s="355">
        <v>9.3001288645953389E-2</v>
      </c>
    </row>
    <row r="15" spans="1:7" x14ac:dyDescent="0.2">
      <c r="A15" s="321" t="s">
        <v>1</v>
      </c>
      <c r="B15" s="283">
        <f t="shared" ref="B15:G15" si="0">B12/B11*100-100</f>
        <v>41.459627329192557</v>
      </c>
      <c r="C15" s="284">
        <f t="shared" si="0"/>
        <v>42.308488612836413</v>
      </c>
      <c r="D15" s="284">
        <f t="shared" si="0"/>
        <v>39.258928571428584</v>
      </c>
      <c r="E15" s="284">
        <f t="shared" si="0"/>
        <v>36.623376623376629</v>
      </c>
      <c r="F15" s="284">
        <f t="shared" ref="F15" si="1">F12/F11*100-100</f>
        <v>41.684434968017058</v>
      </c>
      <c r="G15" s="287">
        <f t="shared" si="0"/>
        <v>54.433701657458585</v>
      </c>
    </row>
    <row r="16" spans="1:7" ht="13.5" thickBot="1" x14ac:dyDescent="0.25">
      <c r="A16" s="227" t="s">
        <v>27</v>
      </c>
      <c r="B16" s="289">
        <f>B12-B6</f>
        <v>161.24347826086955</v>
      </c>
      <c r="C16" s="290">
        <f t="shared" ref="C16:G16" si="2">C12-C6</f>
        <v>162.43188405797099</v>
      </c>
      <c r="D16" s="290">
        <f t="shared" si="2"/>
        <v>158.16250000000002</v>
      </c>
      <c r="E16" s="290">
        <f t="shared" si="2"/>
        <v>154.4727272727273</v>
      </c>
      <c r="F16" s="290">
        <f t="shared" ref="F16" si="3">F12-F6</f>
        <v>161.5582089552239</v>
      </c>
      <c r="G16" s="293">
        <f t="shared" si="2"/>
        <v>179.40718232044202</v>
      </c>
    </row>
    <row r="17" spans="1:10" x14ac:dyDescent="0.2">
      <c r="A17" s="335" t="s">
        <v>52</v>
      </c>
      <c r="B17" s="295">
        <v>664</v>
      </c>
      <c r="C17" s="296">
        <v>653</v>
      </c>
      <c r="D17" s="296">
        <v>674</v>
      </c>
      <c r="E17" s="296">
        <v>673</v>
      </c>
      <c r="F17" s="356">
        <v>652</v>
      </c>
      <c r="G17" s="357">
        <f>SUM(B17:F17)</f>
        <v>3316</v>
      </c>
      <c r="H17" s="305" t="s">
        <v>56</v>
      </c>
      <c r="I17" s="358">
        <f>B4-G17</f>
        <v>111</v>
      </c>
      <c r="J17" s="359">
        <f>I17/B4</f>
        <v>3.2389845345783486E-2</v>
      </c>
    </row>
    <row r="18" spans="1:10" x14ac:dyDescent="0.2">
      <c r="A18" s="335" t="s">
        <v>28</v>
      </c>
      <c r="B18" s="233">
        <v>65</v>
      </c>
      <c r="C18" s="306">
        <v>65</v>
      </c>
      <c r="D18" s="306">
        <v>65</v>
      </c>
      <c r="E18" s="306">
        <v>65</v>
      </c>
      <c r="F18" s="306">
        <v>65</v>
      </c>
      <c r="G18" s="237"/>
      <c r="H18" s="305" t="s">
        <v>57</v>
      </c>
      <c r="I18" s="305">
        <v>30.13</v>
      </c>
    </row>
    <row r="19" spans="1:10" ht="13.5" thickBot="1" x14ac:dyDescent="0.25">
      <c r="A19" s="338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05" t="s">
        <v>26</v>
      </c>
    </row>
  </sheetData>
  <mergeCells count="1">
    <mergeCell ref="B9:F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20"/>
  <sheetViews>
    <sheetView showGridLines="0" tabSelected="1" zoomScale="73" zoomScaleNormal="73" workbookViewId="0">
      <selection activeCell="H13" sqref="H13"/>
    </sheetView>
  </sheetViews>
  <sheetFormatPr baseColWidth="10" defaultRowHeight="12.75" x14ac:dyDescent="0.2"/>
  <cols>
    <col min="1" max="1" width="16.28515625" style="305" bestFit="1" customWidth="1"/>
    <col min="2" max="6" width="9.7109375" style="305" customWidth="1"/>
    <col min="7" max="7" width="10.140625" style="305" bestFit="1" customWidth="1"/>
    <col min="8" max="8" width="10.85546875" style="305" customWidth="1"/>
    <col min="9" max="9" width="11.140625" style="305" customWidth="1"/>
    <col min="10" max="10" width="9.5703125" style="305" bestFit="1" customWidth="1"/>
    <col min="11" max="16384" width="11.42578125" style="305"/>
  </cols>
  <sheetData>
    <row r="1" spans="1:13" x14ac:dyDescent="0.2">
      <c r="A1" s="305" t="s">
        <v>58</v>
      </c>
    </row>
    <row r="2" spans="1:13" x14ac:dyDescent="0.2">
      <c r="A2" s="305" t="s">
        <v>59</v>
      </c>
      <c r="B2" s="243">
        <v>41.9</v>
      </c>
    </row>
    <row r="3" spans="1:13" x14ac:dyDescent="0.2">
      <c r="A3" s="305" t="s">
        <v>7</v>
      </c>
      <c r="B3" s="305">
        <v>87.5</v>
      </c>
    </row>
    <row r="4" spans="1:13" x14ac:dyDescent="0.2">
      <c r="A4" s="305" t="s">
        <v>60</v>
      </c>
      <c r="B4" s="305">
        <v>3843</v>
      </c>
    </row>
    <row r="6" spans="1:13" x14ac:dyDescent="0.2">
      <c r="A6" s="251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3" x14ac:dyDescent="0.2">
      <c r="A7" s="251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3" ht="13.5" thickBot="1" x14ac:dyDescent="0.25">
      <c r="A8" s="251"/>
      <c r="B8" s="229"/>
      <c r="C8" s="229"/>
      <c r="D8" s="229"/>
      <c r="E8" s="229"/>
      <c r="F8" s="229"/>
      <c r="G8" s="229"/>
      <c r="H8" s="229"/>
      <c r="L8" s="382" t="s">
        <v>72</v>
      </c>
      <c r="M8" s="382"/>
    </row>
    <row r="9" spans="1:13" ht="13.5" thickBot="1" x14ac:dyDescent="0.25">
      <c r="A9" s="311" t="s">
        <v>49</v>
      </c>
      <c r="B9" s="391" t="s">
        <v>50</v>
      </c>
      <c r="C9" s="392"/>
      <c r="D9" s="392"/>
      <c r="E9" s="392"/>
      <c r="F9" s="392"/>
      <c r="G9" s="393"/>
      <c r="H9" s="339" t="s">
        <v>0</v>
      </c>
      <c r="I9" s="228"/>
      <c r="L9" s="306" t="s">
        <v>65</v>
      </c>
      <c r="M9" s="306" t="s">
        <v>57</v>
      </c>
    </row>
    <row r="10" spans="1:13" x14ac:dyDescent="0.2">
      <c r="A10" s="227" t="s">
        <v>54</v>
      </c>
      <c r="B10" s="312">
        <v>1</v>
      </c>
      <c r="C10" s="313">
        <v>2</v>
      </c>
      <c r="D10" s="314">
        <v>3</v>
      </c>
      <c r="E10" s="313">
        <v>4</v>
      </c>
      <c r="F10" s="314">
        <v>5</v>
      </c>
      <c r="G10" s="309">
        <v>6</v>
      </c>
      <c r="H10" s="315"/>
      <c r="I10" s="316"/>
      <c r="L10" s="306">
        <v>1</v>
      </c>
      <c r="M10" s="306">
        <v>30</v>
      </c>
    </row>
    <row r="11" spans="1:13" x14ac:dyDescent="0.2">
      <c r="A11" s="227" t="s">
        <v>2</v>
      </c>
      <c r="B11" s="257"/>
      <c r="C11" s="258"/>
      <c r="D11" s="260"/>
      <c r="E11" s="260"/>
      <c r="F11" s="260"/>
      <c r="G11" s="303"/>
      <c r="H11" s="310" t="s">
        <v>0</v>
      </c>
      <c r="I11" s="251"/>
      <c r="J11" s="317"/>
      <c r="L11" s="306">
        <v>2</v>
      </c>
      <c r="M11" s="306">
        <v>29</v>
      </c>
    </row>
    <row r="12" spans="1:13" x14ac:dyDescent="0.2">
      <c r="A12" s="318" t="s">
        <v>3</v>
      </c>
      <c r="B12" s="262">
        <v>150</v>
      </c>
      <c r="C12" s="263">
        <v>150</v>
      </c>
      <c r="D12" s="263">
        <v>150</v>
      </c>
      <c r="E12" s="263">
        <v>151</v>
      </c>
      <c r="F12" s="263">
        <v>151</v>
      </c>
      <c r="G12" s="264">
        <v>150</v>
      </c>
      <c r="H12" s="319">
        <v>150</v>
      </c>
      <c r="I12" s="320"/>
      <c r="J12" s="317"/>
      <c r="L12" s="306">
        <v>3</v>
      </c>
      <c r="M12" s="306">
        <v>28</v>
      </c>
    </row>
    <row r="13" spans="1:13" x14ac:dyDescent="0.2">
      <c r="A13" s="321" t="s">
        <v>6</v>
      </c>
      <c r="B13" s="268">
        <v>127.875</v>
      </c>
      <c r="C13" s="269">
        <v>148.73118279569891</v>
      </c>
      <c r="D13" s="269">
        <v>158.58823529411765</v>
      </c>
      <c r="E13" s="269">
        <v>158.94202898550725</v>
      </c>
      <c r="F13" s="322">
        <v>166.04385964912279</v>
      </c>
      <c r="G13" s="270">
        <v>185.28</v>
      </c>
      <c r="H13" s="323">
        <v>155.66182572614107</v>
      </c>
      <c r="I13" s="324"/>
      <c r="J13" s="317"/>
      <c r="L13" s="306">
        <v>4</v>
      </c>
      <c r="M13" s="306">
        <v>27.5</v>
      </c>
    </row>
    <row r="14" spans="1:13" x14ac:dyDescent="0.2">
      <c r="A14" s="227" t="s">
        <v>7</v>
      </c>
      <c r="B14" s="273">
        <v>84.090909090909093</v>
      </c>
      <c r="C14" s="274">
        <v>90.322580645161295</v>
      </c>
      <c r="D14" s="274">
        <v>92.647058823529406</v>
      </c>
      <c r="E14" s="274">
        <v>86.956521739130437</v>
      </c>
      <c r="F14" s="325">
        <v>96.491228070175438</v>
      </c>
      <c r="G14" s="275">
        <v>90</v>
      </c>
      <c r="H14" s="326">
        <v>63.07053941908714</v>
      </c>
      <c r="I14" s="327"/>
      <c r="J14" s="317"/>
    </row>
    <row r="15" spans="1:13" x14ac:dyDescent="0.2">
      <c r="A15" s="227" t="s">
        <v>8</v>
      </c>
      <c r="B15" s="278">
        <v>9.0200183048572108E-2</v>
      </c>
      <c r="C15" s="279">
        <v>6.3961195223422834E-2</v>
      </c>
      <c r="D15" s="279">
        <v>5.414858613785619E-2</v>
      </c>
      <c r="E15" s="279">
        <v>6.0649273880109426E-2</v>
      </c>
      <c r="F15" s="328">
        <v>4.3049146356164636E-2</v>
      </c>
      <c r="G15" s="280">
        <v>6.378830446732453E-2</v>
      </c>
      <c r="H15" s="329">
        <v>0.12214497839773865</v>
      </c>
      <c r="I15" s="330"/>
      <c r="J15" s="331"/>
      <c r="K15" s="332"/>
    </row>
    <row r="16" spans="1:13" x14ac:dyDescent="0.2">
      <c r="A16" s="321" t="s">
        <v>1</v>
      </c>
      <c r="B16" s="283">
        <f t="shared" ref="B16:H16" si="0">B13/B12*100-100</f>
        <v>-14.75</v>
      </c>
      <c r="C16" s="284">
        <f t="shared" si="0"/>
        <v>-0.84587813620072438</v>
      </c>
      <c r="D16" s="284">
        <f t="shared" si="0"/>
        <v>5.7254901960784395</v>
      </c>
      <c r="E16" s="284">
        <f t="shared" si="0"/>
        <v>5.2596218447067855</v>
      </c>
      <c r="F16" s="284">
        <f t="shared" ref="F16" si="1">F13/F12*100-100</f>
        <v>9.9628209596839667</v>
      </c>
      <c r="G16" s="285">
        <f t="shared" si="0"/>
        <v>23.52000000000001</v>
      </c>
      <c r="H16" s="287">
        <f t="shared" si="0"/>
        <v>3.7745504840940498</v>
      </c>
      <c r="I16" s="330"/>
      <c r="J16" s="331"/>
      <c r="K16" s="228"/>
    </row>
    <row r="17" spans="1:11" ht="13.5" thickBot="1" x14ac:dyDescent="0.25">
      <c r="A17" s="227" t="s">
        <v>27</v>
      </c>
      <c r="B17" s="289">
        <f t="shared" ref="B17:H17" si="2">B13-B6</f>
        <v>85.974999999999994</v>
      </c>
      <c r="C17" s="290">
        <f t="shared" si="2"/>
        <v>106.83118279569891</v>
      </c>
      <c r="D17" s="290">
        <f t="shared" si="2"/>
        <v>116.68823529411765</v>
      </c>
      <c r="E17" s="290">
        <f t="shared" si="2"/>
        <v>117.04202898550724</v>
      </c>
      <c r="F17" s="290">
        <f t="shared" si="2"/>
        <v>124.14385964912279</v>
      </c>
      <c r="G17" s="291">
        <f t="shared" si="2"/>
        <v>143.38</v>
      </c>
      <c r="H17" s="333">
        <f t="shared" si="2"/>
        <v>113.76182572614107</v>
      </c>
      <c r="I17" s="334"/>
      <c r="J17" s="331"/>
      <c r="K17" s="228"/>
    </row>
    <row r="18" spans="1:11" x14ac:dyDescent="0.2">
      <c r="A18" s="335" t="s">
        <v>51</v>
      </c>
      <c r="B18" s="295">
        <v>418</v>
      </c>
      <c r="C18" s="296">
        <v>887</v>
      </c>
      <c r="D18" s="296">
        <v>669</v>
      </c>
      <c r="E18" s="296">
        <v>669</v>
      </c>
      <c r="F18" s="296">
        <v>900</v>
      </c>
      <c r="G18" s="297">
        <v>373</v>
      </c>
      <c r="H18" s="298">
        <f>SUM(B18:G18)</f>
        <v>3916</v>
      </c>
      <c r="I18" s="336" t="s">
        <v>56</v>
      </c>
      <c r="J18" s="337">
        <f>B4-H18</f>
        <v>-73</v>
      </c>
      <c r="K18" s="300">
        <f>J18/B4</f>
        <v>-1.8995576372625552E-2</v>
      </c>
    </row>
    <row r="19" spans="1:11" x14ac:dyDescent="0.2">
      <c r="A19" s="335" t="s">
        <v>28</v>
      </c>
      <c r="B19" s="233"/>
      <c r="C19" s="306"/>
      <c r="D19" s="306"/>
      <c r="E19" s="306"/>
      <c r="F19" s="306"/>
      <c r="G19" s="234"/>
      <c r="H19" s="237"/>
      <c r="I19" s="228" t="s">
        <v>57</v>
      </c>
      <c r="J19" s="305">
        <v>21.98</v>
      </c>
    </row>
    <row r="20" spans="1:11" ht="13.5" thickBot="1" x14ac:dyDescent="0.25">
      <c r="A20" s="338" t="s">
        <v>26</v>
      </c>
      <c r="B20" s="235">
        <f t="shared" ref="B20:G20" si="3">B19-B7</f>
        <v>-23</v>
      </c>
      <c r="C20" s="236">
        <f t="shared" si="3"/>
        <v>-23</v>
      </c>
      <c r="D20" s="236">
        <f t="shared" si="3"/>
        <v>-23</v>
      </c>
      <c r="E20" s="236">
        <f t="shared" si="3"/>
        <v>-23</v>
      </c>
      <c r="F20" s="236">
        <f t="shared" si="3"/>
        <v>-23</v>
      </c>
      <c r="G20" s="242">
        <f t="shared" si="3"/>
        <v>-23</v>
      </c>
      <c r="H20" s="238"/>
      <c r="I20" s="305" t="s">
        <v>26</v>
      </c>
    </row>
  </sheetData>
  <mergeCells count="2">
    <mergeCell ref="B9:G9"/>
    <mergeCell ref="L8:M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19"/>
  <sheetViews>
    <sheetView showGridLines="0" zoomScale="75" zoomScaleNormal="75" workbookViewId="0">
      <selection activeCell="F17" sqref="F17"/>
    </sheetView>
  </sheetViews>
  <sheetFormatPr baseColWidth="10" defaultRowHeight="12.75" x14ac:dyDescent="0.2"/>
  <cols>
    <col min="1" max="1" width="16.28515625" style="305" bestFit="1" customWidth="1"/>
    <col min="2" max="6" width="9.7109375" style="305" customWidth="1"/>
    <col min="7" max="7" width="13" style="305" customWidth="1"/>
    <col min="8" max="8" width="11.140625" style="305" customWidth="1"/>
    <col min="9" max="9" width="10.5703125" style="305" customWidth="1"/>
    <col min="10" max="16384" width="11.42578125" style="305"/>
  </cols>
  <sheetData>
    <row r="1" spans="1:7" x14ac:dyDescent="0.2">
      <c r="A1" s="305" t="s">
        <v>58</v>
      </c>
    </row>
    <row r="2" spans="1:7" x14ac:dyDescent="0.2">
      <c r="A2" s="305" t="s">
        <v>59</v>
      </c>
      <c r="B2" s="243">
        <v>39.700000000000003</v>
      </c>
    </row>
    <row r="3" spans="1:7" x14ac:dyDescent="0.2">
      <c r="A3" s="305" t="s">
        <v>7</v>
      </c>
      <c r="B3" s="305">
        <v>55.4</v>
      </c>
    </row>
    <row r="4" spans="1:7" x14ac:dyDescent="0.2">
      <c r="A4" s="305" t="s">
        <v>60</v>
      </c>
      <c r="B4" s="305">
        <v>3486</v>
      </c>
    </row>
    <row r="6" spans="1:7" x14ac:dyDescent="0.2">
      <c r="A6" s="251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05">
        <v>39.700000000000003</v>
      </c>
    </row>
    <row r="7" spans="1:7" x14ac:dyDescent="0.2">
      <c r="A7" s="251" t="s">
        <v>62</v>
      </c>
      <c r="B7" s="305">
        <v>30</v>
      </c>
      <c r="C7" s="305">
        <v>30</v>
      </c>
      <c r="D7" s="305">
        <v>30</v>
      </c>
      <c r="E7" s="305">
        <v>30</v>
      </c>
      <c r="F7" s="305">
        <v>30</v>
      </c>
    </row>
    <row r="8" spans="1:7" ht="13.5" thickBot="1" x14ac:dyDescent="0.25">
      <c r="A8" s="251"/>
    </row>
    <row r="9" spans="1:7" ht="13.5" thickBot="1" x14ac:dyDescent="0.25">
      <c r="A9" s="311" t="s">
        <v>49</v>
      </c>
      <c r="B9" s="391" t="s">
        <v>53</v>
      </c>
      <c r="C9" s="392"/>
      <c r="D9" s="392"/>
      <c r="E9" s="392"/>
      <c r="F9" s="393"/>
      <c r="G9" s="340" t="s">
        <v>0</v>
      </c>
    </row>
    <row r="10" spans="1:7" x14ac:dyDescent="0.2">
      <c r="A10" s="227" t="s">
        <v>2</v>
      </c>
      <c r="B10" s="343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18" t="s">
        <v>3</v>
      </c>
      <c r="B11" s="344">
        <v>140</v>
      </c>
      <c r="C11" s="345">
        <v>140</v>
      </c>
      <c r="D11" s="346">
        <v>140</v>
      </c>
      <c r="E11" s="346">
        <v>140</v>
      </c>
      <c r="F11" s="346">
        <v>140</v>
      </c>
      <c r="G11" s="347">
        <v>140</v>
      </c>
    </row>
    <row r="12" spans="1:7" x14ac:dyDescent="0.2">
      <c r="A12" s="321" t="s">
        <v>6</v>
      </c>
      <c r="B12" s="348">
        <v>214.62162162162161</v>
      </c>
      <c r="C12" s="349">
        <v>211.54285714285714</v>
      </c>
      <c r="D12" s="349">
        <v>215.32911392405063</v>
      </c>
      <c r="E12" s="349">
        <v>202.67676767676767</v>
      </c>
      <c r="F12" s="349">
        <v>202.46052631578948</v>
      </c>
      <c r="G12" s="272">
        <v>208.92713567839195</v>
      </c>
    </row>
    <row r="13" spans="1:7" x14ac:dyDescent="0.2">
      <c r="A13" s="227" t="s">
        <v>7</v>
      </c>
      <c r="B13" s="350">
        <v>74.324324324324323</v>
      </c>
      <c r="C13" s="351">
        <v>78.571428571428569</v>
      </c>
      <c r="D13" s="352">
        <v>73.417721518987335</v>
      </c>
      <c r="E13" s="352">
        <v>67.676767676767682</v>
      </c>
      <c r="F13" s="352">
        <v>60.526315789473685</v>
      </c>
      <c r="G13" s="353">
        <v>68.090452261306538</v>
      </c>
    </row>
    <row r="14" spans="1:7" x14ac:dyDescent="0.2">
      <c r="A14" s="227" t="s">
        <v>8</v>
      </c>
      <c r="B14" s="278">
        <v>8.0912022812154302E-2</v>
      </c>
      <c r="C14" s="279">
        <v>7.9886594577253695E-2</v>
      </c>
      <c r="D14" s="354">
        <v>8.3601856884495201E-2</v>
      </c>
      <c r="E14" s="354">
        <v>0.10287092613911573</v>
      </c>
      <c r="F14" s="354">
        <v>0.11079124253874557</v>
      </c>
      <c r="G14" s="355">
        <v>9.6668041802331489E-2</v>
      </c>
    </row>
    <row r="15" spans="1:7" x14ac:dyDescent="0.2">
      <c r="A15" s="321" t="s">
        <v>1</v>
      </c>
      <c r="B15" s="283">
        <f t="shared" ref="B15:G15" si="0">B12/B11*100-100</f>
        <v>53.301158301158296</v>
      </c>
      <c r="C15" s="284">
        <f t="shared" si="0"/>
        <v>51.102040816326507</v>
      </c>
      <c r="D15" s="284">
        <f t="shared" si="0"/>
        <v>53.806509945750435</v>
      </c>
      <c r="E15" s="284">
        <f t="shared" si="0"/>
        <v>44.769119769119783</v>
      </c>
      <c r="F15" s="284">
        <f t="shared" ref="F15" si="1">F12/F11*100-100</f>
        <v>44.614661654135347</v>
      </c>
      <c r="G15" s="287">
        <f t="shared" si="0"/>
        <v>49.233668341708523</v>
      </c>
    </row>
    <row r="16" spans="1:7" ht="13.5" thickBot="1" x14ac:dyDescent="0.25">
      <c r="A16" s="227" t="s">
        <v>27</v>
      </c>
      <c r="B16" s="289">
        <f>B12-B6</f>
        <v>174.92162162162163</v>
      </c>
      <c r="C16" s="290">
        <f t="shared" ref="C16:G16" si="2">C12-C6</f>
        <v>171.84285714285716</v>
      </c>
      <c r="D16" s="290">
        <f t="shared" si="2"/>
        <v>175.62911392405061</v>
      </c>
      <c r="E16" s="290">
        <f t="shared" si="2"/>
        <v>162.97676767676768</v>
      </c>
      <c r="F16" s="290">
        <f t="shared" ref="F16" si="3">F12-F6</f>
        <v>162.76052631578949</v>
      </c>
      <c r="G16" s="293">
        <f t="shared" si="2"/>
        <v>169.22713567839196</v>
      </c>
    </row>
    <row r="17" spans="1:10" x14ac:dyDescent="0.2">
      <c r="A17" s="335" t="s">
        <v>52</v>
      </c>
      <c r="B17" s="295">
        <v>700</v>
      </c>
      <c r="C17" s="296">
        <v>700</v>
      </c>
      <c r="D17" s="296">
        <v>701</v>
      </c>
      <c r="E17" s="296">
        <v>702</v>
      </c>
      <c r="F17" s="356">
        <v>700</v>
      </c>
      <c r="G17" s="357">
        <f>SUM(B17:F17)</f>
        <v>3503</v>
      </c>
      <c r="H17" s="305" t="s">
        <v>56</v>
      </c>
      <c r="I17" s="358">
        <f>B4-G17</f>
        <v>-17</v>
      </c>
      <c r="J17" s="359">
        <f>I17/B4</f>
        <v>-4.8766494549627084E-3</v>
      </c>
    </row>
    <row r="18" spans="1:10" x14ac:dyDescent="0.2">
      <c r="A18" s="335" t="s">
        <v>28</v>
      </c>
      <c r="B18" s="233">
        <v>65</v>
      </c>
      <c r="C18" s="306">
        <v>65</v>
      </c>
      <c r="D18" s="306">
        <v>65</v>
      </c>
      <c r="E18" s="306">
        <v>65</v>
      </c>
      <c r="F18" s="306">
        <v>65</v>
      </c>
      <c r="G18" s="237"/>
      <c r="H18" s="305" t="s">
        <v>57</v>
      </c>
      <c r="I18" s="305">
        <v>30.22</v>
      </c>
    </row>
    <row r="19" spans="1:10" ht="13.5" thickBot="1" x14ac:dyDescent="0.25">
      <c r="A19" s="338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05" t="s">
        <v>26</v>
      </c>
    </row>
  </sheetData>
  <mergeCells count="1">
    <mergeCell ref="B9:F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7" t="s">
        <v>18</v>
      </c>
      <c r="C4" s="378"/>
      <c r="D4" s="378"/>
      <c r="E4" s="378"/>
      <c r="F4" s="378"/>
      <c r="G4" s="378"/>
      <c r="H4" s="378"/>
      <c r="I4" s="378"/>
      <c r="J4" s="379"/>
      <c r="K4" s="377" t="s">
        <v>21</v>
      </c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7" t="s">
        <v>23</v>
      </c>
      <c r="C17" s="378"/>
      <c r="D17" s="378"/>
      <c r="E17" s="378"/>
      <c r="F17" s="37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7" t="s">
        <v>18</v>
      </c>
      <c r="C4" s="378"/>
      <c r="D4" s="378"/>
      <c r="E4" s="378"/>
      <c r="F4" s="378"/>
      <c r="G4" s="378"/>
      <c r="H4" s="378"/>
      <c r="I4" s="378"/>
      <c r="J4" s="379"/>
      <c r="K4" s="377" t="s">
        <v>21</v>
      </c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7" t="s">
        <v>23</v>
      </c>
      <c r="C17" s="378"/>
      <c r="D17" s="378"/>
      <c r="E17" s="378"/>
      <c r="F17" s="37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7" t="s">
        <v>18</v>
      </c>
      <c r="C4" s="378"/>
      <c r="D4" s="378"/>
      <c r="E4" s="378"/>
      <c r="F4" s="378"/>
      <c r="G4" s="378"/>
      <c r="H4" s="378"/>
      <c r="I4" s="378"/>
      <c r="J4" s="379"/>
      <c r="K4" s="377" t="s">
        <v>21</v>
      </c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7" t="s">
        <v>23</v>
      </c>
      <c r="C17" s="378"/>
      <c r="D17" s="378"/>
      <c r="E17" s="378"/>
      <c r="F17" s="37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0" t="s">
        <v>42</v>
      </c>
      <c r="B1" s="38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0" t="s">
        <v>42</v>
      </c>
      <c r="B1" s="38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81" t="s">
        <v>42</v>
      </c>
      <c r="B1" s="38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0" t="s">
        <v>42</v>
      </c>
      <c r="B1" s="38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G21"/>
  <sheetViews>
    <sheetView showGridLines="0" zoomScale="75" zoomScaleNormal="75" workbookViewId="0">
      <selection activeCell="V19" sqref="V19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13" style="363" customWidth="1"/>
    <col min="15" max="15" width="8.85546875" style="241" customWidth="1"/>
    <col min="16" max="16" width="12.28515625" style="241" customWidth="1"/>
    <col min="17" max="18" width="11.42578125" style="241"/>
    <col min="19" max="20" width="11.42578125" style="363"/>
    <col min="21" max="16384" width="11.42578125" style="241"/>
  </cols>
  <sheetData>
    <row r="1" spans="1:33" x14ac:dyDescent="0.2">
      <c r="A1" s="241" t="s">
        <v>58</v>
      </c>
    </row>
    <row r="2" spans="1:33" x14ac:dyDescent="0.2">
      <c r="A2" s="241" t="s">
        <v>59</v>
      </c>
      <c r="B2" s="243">
        <v>36.5</v>
      </c>
      <c r="F2" s="383"/>
      <c r="G2" s="383"/>
      <c r="H2" s="383"/>
      <c r="I2" s="383"/>
    </row>
    <row r="3" spans="1:33" x14ac:dyDescent="0.2">
      <c r="A3" s="241" t="s">
        <v>7</v>
      </c>
      <c r="B3" s="241">
        <v>93.4</v>
      </c>
    </row>
    <row r="4" spans="1:33" x14ac:dyDescent="0.2">
      <c r="A4" s="241" t="s">
        <v>60</v>
      </c>
      <c r="B4" s="241">
        <v>12810</v>
      </c>
    </row>
    <row r="6" spans="1:33" x14ac:dyDescent="0.2">
      <c r="A6" s="251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36.5</v>
      </c>
      <c r="T6" s="243">
        <v>36.5</v>
      </c>
      <c r="U6" s="243">
        <v>36.5</v>
      </c>
      <c r="V6" s="243">
        <v>36.700000000000003</v>
      </c>
      <c r="Z6" s="250" t="s">
        <v>70</v>
      </c>
      <c r="AA6" s="226"/>
      <c r="AB6" s="307"/>
      <c r="AC6" s="307"/>
      <c r="AD6" s="307"/>
      <c r="AE6" s="307"/>
      <c r="AF6" s="382" t="s">
        <v>67</v>
      </c>
      <c r="AG6" s="382"/>
    </row>
    <row r="7" spans="1:33" x14ac:dyDescent="0.2">
      <c r="A7" s="251" t="s">
        <v>62</v>
      </c>
      <c r="B7" s="307">
        <v>23.5</v>
      </c>
      <c r="C7" s="307">
        <v>23.5</v>
      </c>
      <c r="D7" s="307">
        <v>23.5</v>
      </c>
      <c r="E7" s="307">
        <v>23.5</v>
      </c>
      <c r="F7" s="307">
        <v>23.5</v>
      </c>
      <c r="G7" s="307">
        <v>23.5</v>
      </c>
      <c r="H7" s="307">
        <v>23.5</v>
      </c>
      <c r="I7" s="307">
        <v>23.5</v>
      </c>
      <c r="J7" s="307">
        <v>23.5</v>
      </c>
      <c r="K7" s="241">
        <v>23.5</v>
      </c>
      <c r="L7" s="241">
        <v>23.5</v>
      </c>
      <c r="M7" s="241">
        <v>23.5</v>
      </c>
      <c r="N7" s="363">
        <v>23.5</v>
      </c>
      <c r="O7" s="241">
        <v>23.5</v>
      </c>
      <c r="P7" s="241">
        <v>23.5</v>
      </c>
      <c r="Q7" s="241">
        <v>23.5</v>
      </c>
      <c r="R7" s="241">
        <v>23.5</v>
      </c>
      <c r="S7" s="363">
        <v>23.5</v>
      </c>
      <c r="T7" s="363">
        <v>23.5</v>
      </c>
      <c r="U7" s="241">
        <v>23.5</v>
      </c>
      <c r="Z7" s="250" t="s">
        <v>71</v>
      </c>
      <c r="AA7" s="226"/>
      <c r="AB7" s="307"/>
      <c r="AC7" s="307"/>
      <c r="AD7" s="307"/>
      <c r="AE7" s="307"/>
      <c r="AF7" s="308" t="s">
        <v>65</v>
      </c>
      <c r="AG7" s="308" t="s">
        <v>57</v>
      </c>
    </row>
    <row r="8" spans="1:33" ht="13.5" thickBot="1" x14ac:dyDescent="0.25">
      <c r="A8" s="251"/>
      <c r="B8" s="307"/>
      <c r="C8" s="307"/>
      <c r="D8" s="307"/>
      <c r="E8" s="307"/>
      <c r="F8" s="307"/>
      <c r="G8" s="307"/>
      <c r="H8" s="307"/>
      <c r="I8" s="307"/>
      <c r="J8" s="307"/>
      <c r="Z8" s="308" t="s">
        <v>66</v>
      </c>
      <c r="AA8" s="308"/>
      <c r="AB8" s="308" t="s">
        <v>69</v>
      </c>
      <c r="AC8" s="308"/>
      <c r="AD8" s="307"/>
      <c r="AE8" s="307"/>
      <c r="AF8" s="308">
        <v>1</v>
      </c>
      <c r="AG8" s="308">
        <v>31.5</v>
      </c>
    </row>
    <row r="9" spans="1:33" ht="13.5" thickBot="1" x14ac:dyDescent="0.25">
      <c r="A9" s="252" t="s">
        <v>49</v>
      </c>
      <c r="B9" s="388" t="s">
        <v>68</v>
      </c>
      <c r="C9" s="389"/>
      <c r="D9" s="389"/>
      <c r="E9" s="389"/>
      <c r="F9" s="389"/>
      <c r="G9" s="389"/>
      <c r="H9" s="389"/>
      <c r="I9" s="390"/>
      <c r="J9" s="384" t="s">
        <v>63</v>
      </c>
      <c r="K9" s="385"/>
      <c r="L9" s="385"/>
      <c r="M9" s="385"/>
      <c r="N9" s="385"/>
      <c r="O9" s="387"/>
      <c r="P9" s="384" t="s">
        <v>64</v>
      </c>
      <c r="Q9" s="385"/>
      <c r="R9" s="385"/>
      <c r="S9" s="385"/>
      <c r="T9" s="385"/>
      <c r="U9" s="386"/>
      <c r="V9" s="375" t="s">
        <v>55</v>
      </c>
      <c r="Z9" s="308" t="s">
        <v>65</v>
      </c>
      <c r="AA9" s="308" t="s">
        <v>57</v>
      </c>
      <c r="AB9" s="308" t="s">
        <v>65</v>
      </c>
      <c r="AC9" s="308" t="s">
        <v>57</v>
      </c>
      <c r="AD9" s="307"/>
      <c r="AE9" s="307"/>
      <c r="AF9" s="308">
        <v>2</v>
      </c>
      <c r="AG9" s="308">
        <v>30.5</v>
      </c>
    </row>
    <row r="10" spans="1:33" x14ac:dyDescent="0.2">
      <c r="A10" s="253" t="s">
        <v>54</v>
      </c>
      <c r="B10" s="233">
        <v>1</v>
      </c>
      <c r="C10" s="362">
        <v>2</v>
      </c>
      <c r="D10" s="362">
        <v>3</v>
      </c>
      <c r="E10" s="362">
        <v>4</v>
      </c>
      <c r="F10" s="362">
        <v>5</v>
      </c>
      <c r="G10" s="362">
        <v>6</v>
      </c>
      <c r="H10" s="362">
        <v>7</v>
      </c>
      <c r="I10" s="234">
        <v>8</v>
      </c>
      <c r="J10" s="254">
        <v>1</v>
      </c>
      <c r="K10" s="255">
        <v>2</v>
      </c>
      <c r="L10" s="255">
        <v>3</v>
      </c>
      <c r="M10" s="255">
        <v>4</v>
      </c>
      <c r="N10" s="255">
        <v>5</v>
      </c>
      <c r="O10" s="256">
        <v>6</v>
      </c>
      <c r="P10" s="373">
        <v>1</v>
      </c>
      <c r="Q10" s="255">
        <v>2</v>
      </c>
      <c r="R10" s="255">
        <v>3</v>
      </c>
      <c r="S10" s="255">
        <v>4</v>
      </c>
      <c r="T10" s="255">
        <v>5</v>
      </c>
      <c r="U10" s="364">
        <v>6</v>
      </c>
      <c r="V10" s="237"/>
      <c r="Z10" s="308">
        <v>1</v>
      </c>
      <c r="AA10" s="308">
        <v>30.5</v>
      </c>
      <c r="AB10" s="308">
        <v>1</v>
      </c>
      <c r="AC10" s="308">
        <v>30.5</v>
      </c>
      <c r="AD10" s="307"/>
      <c r="AE10" s="307"/>
      <c r="AF10" s="308">
        <v>3</v>
      </c>
      <c r="AG10" s="308">
        <v>30</v>
      </c>
    </row>
    <row r="11" spans="1:33" x14ac:dyDescent="0.2">
      <c r="A11" s="253" t="s">
        <v>2</v>
      </c>
      <c r="B11" s="257"/>
      <c r="C11" s="361"/>
      <c r="D11" s="258"/>
      <c r="E11" s="258"/>
      <c r="F11" s="342"/>
      <c r="G11" s="341"/>
      <c r="H11" s="258"/>
      <c r="I11" s="368"/>
      <c r="J11" s="370"/>
      <c r="K11" s="341"/>
      <c r="L11" s="258"/>
      <c r="M11" s="260"/>
      <c r="N11" s="260"/>
      <c r="O11" s="303"/>
      <c r="P11" s="259"/>
      <c r="Q11" s="258"/>
      <c r="R11" s="260"/>
      <c r="S11" s="260"/>
      <c r="T11" s="260"/>
      <c r="U11" s="374"/>
      <c r="V11" s="227" t="s">
        <v>0</v>
      </c>
      <c r="Z11" s="308">
        <v>2</v>
      </c>
      <c r="AA11" s="308">
        <v>30</v>
      </c>
      <c r="AB11" s="308">
        <v>2</v>
      </c>
      <c r="AC11" s="308">
        <v>29.5</v>
      </c>
      <c r="AD11" s="307"/>
      <c r="AE11" s="307"/>
      <c r="AF11" s="308">
        <v>4</v>
      </c>
      <c r="AG11" s="308">
        <v>29.5</v>
      </c>
    </row>
    <row r="12" spans="1:33" x14ac:dyDescent="0.2">
      <c r="A12" s="261" t="s">
        <v>3</v>
      </c>
      <c r="B12" s="262">
        <v>140</v>
      </c>
      <c r="C12" s="263">
        <v>140</v>
      </c>
      <c r="D12" s="263">
        <v>140</v>
      </c>
      <c r="E12" s="263">
        <v>140</v>
      </c>
      <c r="F12" s="263">
        <v>140</v>
      </c>
      <c r="G12" s="263">
        <v>140</v>
      </c>
      <c r="H12" s="263">
        <v>140</v>
      </c>
      <c r="I12" s="264">
        <v>140</v>
      </c>
      <c r="J12" s="262">
        <v>140</v>
      </c>
      <c r="K12" s="263">
        <v>140</v>
      </c>
      <c r="L12" s="263">
        <v>140</v>
      </c>
      <c r="M12" s="263">
        <v>140</v>
      </c>
      <c r="N12" s="263">
        <v>140</v>
      </c>
      <c r="O12" s="264">
        <v>140</v>
      </c>
      <c r="P12" s="265">
        <v>140</v>
      </c>
      <c r="Q12" s="263">
        <v>140</v>
      </c>
      <c r="R12" s="263">
        <v>140</v>
      </c>
      <c r="S12" s="263">
        <v>140</v>
      </c>
      <c r="T12" s="263">
        <v>140</v>
      </c>
      <c r="U12" s="365">
        <v>140</v>
      </c>
      <c r="V12" s="266">
        <v>140</v>
      </c>
      <c r="Z12" s="232">
        <v>3</v>
      </c>
      <c r="AA12" s="232">
        <v>28.5</v>
      </c>
      <c r="AB12" s="304">
        <v>3</v>
      </c>
      <c r="AC12" s="304">
        <v>28.5</v>
      </c>
      <c r="AF12" s="308">
        <v>5</v>
      </c>
      <c r="AG12" s="308">
        <v>29</v>
      </c>
    </row>
    <row r="13" spans="1:33" x14ac:dyDescent="0.2">
      <c r="A13" s="267" t="s">
        <v>6</v>
      </c>
      <c r="B13" s="268">
        <v>144.41176470588235</v>
      </c>
      <c r="C13" s="269">
        <v>155.03260869565219</v>
      </c>
      <c r="D13" s="269">
        <v>171.00884955752213</v>
      </c>
      <c r="E13" s="269">
        <v>173.43434343434345</v>
      </c>
      <c r="F13" s="269">
        <v>181.94444444444446</v>
      </c>
      <c r="G13" s="269">
        <v>181.77777777777777</v>
      </c>
      <c r="H13" s="269">
        <v>194.89473684210526</v>
      </c>
      <c r="I13" s="270">
        <v>199.6904761904762</v>
      </c>
      <c r="J13" s="268">
        <v>147.05405405405406</v>
      </c>
      <c r="K13" s="269">
        <v>156.36486486486487</v>
      </c>
      <c r="L13" s="269">
        <v>162.08064516129033</v>
      </c>
      <c r="M13" s="269">
        <v>161.94999999999999</v>
      </c>
      <c r="N13" s="269">
        <v>172.15238095238095</v>
      </c>
      <c r="O13" s="270">
        <v>189.26470588235293</v>
      </c>
      <c r="P13" s="271">
        <v>139</v>
      </c>
      <c r="Q13" s="269">
        <v>152.08988764044943</v>
      </c>
      <c r="R13" s="269">
        <v>159.81355932203391</v>
      </c>
      <c r="S13" s="269">
        <v>161.02941176470588</v>
      </c>
      <c r="T13" s="269">
        <v>171.06578947368422</v>
      </c>
      <c r="U13" s="322">
        <v>179.69230769230768</v>
      </c>
      <c r="V13" s="272">
        <v>179.24819102749638</v>
      </c>
      <c r="Z13" s="232">
        <v>4</v>
      </c>
      <c r="AA13" s="232">
        <v>28</v>
      </c>
      <c r="AB13" s="304">
        <v>4</v>
      </c>
      <c r="AC13" s="304">
        <v>27.5</v>
      </c>
      <c r="AF13" s="308">
        <v>6</v>
      </c>
      <c r="AG13" s="308">
        <v>28.5</v>
      </c>
    </row>
    <row r="14" spans="1:33" x14ac:dyDescent="0.2">
      <c r="A14" s="253" t="s">
        <v>7</v>
      </c>
      <c r="B14" s="273">
        <v>61.764705882352942</v>
      </c>
      <c r="C14" s="274">
        <v>85.869565217391298</v>
      </c>
      <c r="D14" s="274">
        <v>80.530973451327441</v>
      </c>
      <c r="E14" s="274">
        <v>82.828282828282823</v>
      </c>
      <c r="F14" s="274">
        <v>95.833333333333329</v>
      </c>
      <c r="G14" s="274">
        <v>91.666666666666671</v>
      </c>
      <c r="H14" s="274">
        <v>92.982456140350877</v>
      </c>
      <c r="I14" s="275">
        <v>88.095238095238102</v>
      </c>
      <c r="J14" s="273">
        <v>91.891891891891888</v>
      </c>
      <c r="K14" s="274">
        <v>97.297297297297291</v>
      </c>
      <c r="L14" s="274">
        <v>100</v>
      </c>
      <c r="M14" s="274">
        <v>100</v>
      </c>
      <c r="N14" s="274">
        <v>100</v>
      </c>
      <c r="O14" s="275">
        <v>100</v>
      </c>
      <c r="P14" s="276">
        <v>78.571428571428569</v>
      </c>
      <c r="Q14" s="274">
        <v>100</v>
      </c>
      <c r="R14" s="274">
        <v>100</v>
      </c>
      <c r="S14" s="274">
        <v>100</v>
      </c>
      <c r="T14" s="274">
        <v>100</v>
      </c>
      <c r="U14" s="325">
        <v>98.07692307692308</v>
      </c>
      <c r="V14" s="277">
        <v>71.707670043415334</v>
      </c>
      <c r="X14" s="228"/>
      <c r="Y14" s="228"/>
      <c r="AF14" s="308">
        <v>7</v>
      </c>
      <c r="AG14" s="308">
        <v>28</v>
      </c>
    </row>
    <row r="15" spans="1:33" x14ac:dyDescent="0.2">
      <c r="A15" s="253" t="s">
        <v>8</v>
      </c>
      <c r="B15" s="278">
        <v>0.11996324323714813</v>
      </c>
      <c r="C15" s="279">
        <v>8.1459369161119288E-2</v>
      </c>
      <c r="D15" s="279">
        <v>7.1099298841753894E-2</v>
      </c>
      <c r="E15" s="279">
        <v>6.6245630216007129E-2</v>
      </c>
      <c r="F15" s="279">
        <v>5.6925891096174297E-2</v>
      </c>
      <c r="G15" s="279">
        <v>5.5546172678906457E-2</v>
      </c>
      <c r="H15" s="279">
        <v>5.6560762459984322E-2</v>
      </c>
      <c r="I15" s="280">
        <v>5.6787680934810368E-2</v>
      </c>
      <c r="J15" s="278">
        <v>5.4949138040658013E-2</v>
      </c>
      <c r="K15" s="279">
        <v>4.1038529126777572E-2</v>
      </c>
      <c r="L15" s="279">
        <v>3.0874670987011903E-2</v>
      </c>
      <c r="M15" s="279">
        <v>2.9406853046550916E-2</v>
      </c>
      <c r="N15" s="279">
        <v>2.9146543519165614E-2</v>
      </c>
      <c r="O15" s="280">
        <v>3.6387868057809282E-2</v>
      </c>
      <c r="P15" s="281">
        <v>8.7331475116919563E-2</v>
      </c>
      <c r="Q15" s="279">
        <v>3.7630922175590394E-2</v>
      </c>
      <c r="R15" s="279">
        <v>3.2919005079725248E-2</v>
      </c>
      <c r="S15" s="279">
        <v>2.8656015046559877E-2</v>
      </c>
      <c r="T15" s="279">
        <v>2.5416088174516724E-2</v>
      </c>
      <c r="U15" s="328">
        <v>4.0315934466633056E-2</v>
      </c>
      <c r="V15" s="282">
        <v>9.6481677660660334E-2</v>
      </c>
      <c r="X15" s="228"/>
      <c r="Y15" s="228"/>
      <c r="AF15" s="308">
        <v>8</v>
      </c>
      <c r="AG15" s="308">
        <v>27.5</v>
      </c>
    </row>
    <row r="16" spans="1:33" x14ac:dyDescent="0.2">
      <c r="A16" s="267" t="s">
        <v>1</v>
      </c>
      <c r="B16" s="283">
        <f>B13/B12*100-100</f>
        <v>3.151260504201673</v>
      </c>
      <c r="C16" s="284">
        <f t="shared" ref="C16:E16" si="0">C13/C12*100-100</f>
        <v>10.737577639751564</v>
      </c>
      <c r="D16" s="284">
        <f t="shared" si="0"/>
        <v>22.149178255372945</v>
      </c>
      <c r="E16" s="284">
        <f t="shared" si="0"/>
        <v>23.881673881673876</v>
      </c>
      <c r="F16" s="284">
        <f>F13/F12*100-100</f>
        <v>29.960317460317469</v>
      </c>
      <c r="G16" s="284">
        <f t="shared" ref="G16:J16" si="1">G13/G12*100-100</f>
        <v>29.841269841269849</v>
      </c>
      <c r="H16" s="284">
        <f t="shared" si="1"/>
        <v>39.21052631578948</v>
      </c>
      <c r="I16" s="285">
        <f t="shared" si="1"/>
        <v>42.636054421768733</v>
      </c>
      <c r="J16" s="283">
        <f t="shared" si="1"/>
        <v>5.038610038610031</v>
      </c>
      <c r="K16" s="284">
        <f>K13/K12*100-100</f>
        <v>11.689189189189193</v>
      </c>
      <c r="L16" s="284">
        <f t="shared" ref="L16:N16" si="2">L13/L12*100-100</f>
        <v>15.771889400921665</v>
      </c>
      <c r="M16" s="284">
        <f t="shared" si="2"/>
        <v>15.678571428571431</v>
      </c>
      <c r="N16" s="284">
        <f t="shared" si="2"/>
        <v>22.965986394557831</v>
      </c>
      <c r="O16" s="285">
        <f t="shared" ref="O16:V16" si="3">O13/O12*100-100</f>
        <v>35.189075630252091</v>
      </c>
      <c r="P16" s="286">
        <f t="shared" ref="P16:U16" si="4">P13/P12*100-100</f>
        <v>-0.7142857142857082</v>
      </c>
      <c r="Q16" s="284">
        <f t="shared" ref="Q16:R16" si="5">Q13/Q12*100-100</f>
        <v>8.63563402889244</v>
      </c>
      <c r="R16" s="284">
        <f t="shared" si="5"/>
        <v>14.152542372881371</v>
      </c>
      <c r="S16" s="284">
        <f t="shared" ref="S16:T16" si="6">S13/S12*100-100</f>
        <v>15.021008403361336</v>
      </c>
      <c r="T16" s="284">
        <f t="shared" si="6"/>
        <v>22.189849624060159</v>
      </c>
      <c r="U16" s="366">
        <f t="shared" si="4"/>
        <v>28.35164835164835</v>
      </c>
      <c r="V16" s="287">
        <f t="shared" si="3"/>
        <v>28.034422162497407</v>
      </c>
      <c r="X16" s="228"/>
      <c r="Y16" s="228"/>
      <c r="Z16" s="228"/>
      <c r="AA16" s="228"/>
      <c r="AB16" s="228"/>
    </row>
    <row r="17" spans="1:28" ht="13.5" thickBot="1" x14ac:dyDescent="0.25">
      <c r="A17" s="288" t="s">
        <v>27</v>
      </c>
      <c r="B17" s="289">
        <f>B13-B6</f>
        <v>107.61176470588235</v>
      </c>
      <c r="C17" s="290">
        <f t="shared" ref="C17:J17" si="7">C13-C6</f>
        <v>118.23260869565219</v>
      </c>
      <c r="D17" s="290">
        <f t="shared" si="7"/>
        <v>134.20884955752211</v>
      </c>
      <c r="E17" s="290">
        <f t="shared" si="7"/>
        <v>136.63434343434346</v>
      </c>
      <c r="F17" s="290">
        <f t="shared" si="7"/>
        <v>145.14444444444445</v>
      </c>
      <c r="G17" s="290">
        <f t="shared" si="7"/>
        <v>144.97777777777776</v>
      </c>
      <c r="H17" s="290">
        <f t="shared" si="7"/>
        <v>158.09473684210525</v>
      </c>
      <c r="I17" s="291">
        <f t="shared" si="7"/>
        <v>162.89047619047619</v>
      </c>
      <c r="J17" s="371">
        <f t="shared" si="7"/>
        <v>110.25405405405407</v>
      </c>
      <c r="K17" s="292">
        <f t="shared" ref="K17:V17" si="8">K13-K6</f>
        <v>119.86486486486487</v>
      </c>
      <c r="L17" s="292">
        <f t="shared" si="8"/>
        <v>125.58064516129033</v>
      </c>
      <c r="M17" s="292">
        <f t="shared" si="8"/>
        <v>125.44999999999999</v>
      </c>
      <c r="N17" s="292">
        <f t="shared" si="8"/>
        <v>135.65238095238095</v>
      </c>
      <c r="O17" s="372">
        <f t="shared" si="8"/>
        <v>152.76470588235293</v>
      </c>
      <c r="P17" s="369">
        <f t="shared" si="8"/>
        <v>102.5</v>
      </c>
      <c r="Q17" s="290">
        <f t="shared" si="8"/>
        <v>115.58988764044943</v>
      </c>
      <c r="R17" s="290">
        <f t="shared" si="8"/>
        <v>123.31355932203391</v>
      </c>
      <c r="S17" s="290">
        <f t="shared" ref="S17:T17" si="9">S13-S6</f>
        <v>124.52941176470588</v>
      </c>
      <c r="T17" s="290">
        <f t="shared" si="9"/>
        <v>134.56578947368422</v>
      </c>
      <c r="U17" s="367">
        <f t="shared" si="8"/>
        <v>143.19230769230768</v>
      </c>
      <c r="V17" s="277">
        <f t="shared" si="8"/>
        <v>142.54819102749639</v>
      </c>
      <c r="X17" s="228"/>
      <c r="Y17" s="228"/>
      <c r="Z17" s="228"/>
    </row>
    <row r="18" spans="1:28" x14ac:dyDescent="0.2">
      <c r="A18" s="294" t="s">
        <v>51</v>
      </c>
      <c r="B18" s="295">
        <v>357</v>
      </c>
      <c r="C18" s="296">
        <v>827</v>
      </c>
      <c r="D18" s="296">
        <v>940</v>
      </c>
      <c r="E18" s="296">
        <v>940</v>
      </c>
      <c r="F18" s="296">
        <v>714</v>
      </c>
      <c r="G18" s="296">
        <v>714</v>
      </c>
      <c r="H18" s="296">
        <v>967</v>
      </c>
      <c r="I18" s="297">
        <v>287</v>
      </c>
      <c r="J18" s="295">
        <v>371</v>
      </c>
      <c r="K18" s="296">
        <v>744</v>
      </c>
      <c r="L18" s="296">
        <v>623</v>
      </c>
      <c r="M18" s="296">
        <v>623</v>
      </c>
      <c r="N18" s="296">
        <v>984</v>
      </c>
      <c r="O18" s="297">
        <v>346</v>
      </c>
      <c r="P18" s="295">
        <v>281</v>
      </c>
      <c r="Q18" s="296">
        <v>880</v>
      </c>
      <c r="R18" s="296">
        <v>572</v>
      </c>
      <c r="S18" s="296">
        <v>573</v>
      </c>
      <c r="T18" s="296">
        <v>770</v>
      </c>
      <c r="U18" s="297">
        <v>546</v>
      </c>
      <c r="V18" s="376">
        <f>SUM(B18:U18)</f>
        <v>13059</v>
      </c>
      <c r="W18" s="228" t="s">
        <v>56</v>
      </c>
      <c r="X18" s="299">
        <f>B4-V18</f>
        <v>-249</v>
      </c>
      <c r="Y18" s="300">
        <f>X18/B4</f>
        <v>-1.9437939110070256E-2</v>
      </c>
      <c r="Z18" s="360" t="s">
        <v>73</v>
      </c>
      <c r="AB18" s="228"/>
    </row>
    <row r="19" spans="1:28" x14ac:dyDescent="0.2">
      <c r="A19" s="301" t="s">
        <v>28</v>
      </c>
      <c r="B19" s="246">
        <v>1</v>
      </c>
      <c r="C19" s="244"/>
      <c r="D19" s="244"/>
      <c r="E19" s="244"/>
      <c r="F19" s="244"/>
      <c r="G19" s="244"/>
      <c r="H19" s="244"/>
      <c r="I19" s="247"/>
      <c r="J19" s="246"/>
      <c r="K19" s="244"/>
      <c r="L19" s="244"/>
      <c r="M19" s="244"/>
      <c r="N19" s="244"/>
      <c r="O19" s="247"/>
      <c r="P19" s="246"/>
      <c r="Q19" s="244"/>
      <c r="R19" s="244"/>
      <c r="S19" s="244"/>
      <c r="T19" s="244"/>
      <c r="U19" s="247"/>
      <c r="V19" s="237"/>
      <c r="W19" s="228" t="s">
        <v>57</v>
      </c>
      <c r="X19" s="228">
        <v>24.59</v>
      </c>
      <c r="Y19" s="228"/>
      <c r="AA19" s="228"/>
      <c r="AB19" s="228"/>
    </row>
    <row r="20" spans="1:28" ht="13.5" thickBot="1" x14ac:dyDescent="0.25">
      <c r="A20" s="302" t="s">
        <v>26</v>
      </c>
      <c r="B20" s="248">
        <f>B19-B7</f>
        <v>-22.5</v>
      </c>
      <c r="C20" s="245">
        <f t="shared" ref="C20:J20" si="10">C19-C7</f>
        <v>-23.5</v>
      </c>
      <c r="D20" s="245">
        <f t="shared" si="10"/>
        <v>-23.5</v>
      </c>
      <c r="E20" s="245">
        <f t="shared" si="10"/>
        <v>-23.5</v>
      </c>
      <c r="F20" s="245">
        <f t="shared" si="10"/>
        <v>-23.5</v>
      </c>
      <c r="G20" s="245">
        <f t="shared" si="10"/>
        <v>-23.5</v>
      </c>
      <c r="H20" s="245">
        <f t="shared" si="10"/>
        <v>-23.5</v>
      </c>
      <c r="I20" s="249">
        <f t="shared" si="10"/>
        <v>-23.5</v>
      </c>
      <c r="J20" s="248">
        <f t="shared" si="10"/>
        <v>-23.5</v>
      </c>
      <c r="K20" s="245">
        <f t="shared" ref="K20:U20" si="11">K19-K7</f>
        <v>-23.5</v>
      </c>
      <c r="L20" s="245">
        <f t="shared" si="11"/>
        <v>-23.5</v>
      </c>
      <c r="M20" s="245">
        <f t="shared" si="11"/>
        <v>-23.5</v>
      </c>
      <c r="N20" s="245">
        <f t="shared" si="11"/>
        <v>-23.5</v>
      </c>
      <c r="O20" s="249">
        <f t="shared" si="11"/>
        <v>-23.5</v>
      </c>
      <c r="P20" s="248">
        <f t="shared" si="11"/>
        <v>-23.5</v>
      </c>
      <c r="Q20" s="245">
        <f t="shared" si="11"/>
        <v>-23.5</v>
      </c>
      <c r="R20" s="245">
        <f t="shared" si="11"/>
        <v>-23.5</v>
      </c>
      <c r="S20" s="245">
        <f t="shared" si="11"/>
        <v>-23.5</v>
      </c>
      <c r="T20" s="245">
        <f t="shared" si="11"/>
        <v>-23.5</v>
      </c>
      <c r="U20" s="249">
        <f t="shared" si="11"/>
        <v>-23.5</v>
      </c>
      <c r="V20" s="238"/>
      <c r="W20" s="228" t="s">
        <v>26</v>
      </c>
      <c r="X20" s="228"/>
      <c r="Y20" s="228"/>
      <c r="Z20" s="228"/>
      <c r="AA20" s="228"/>
      <c r="AB20" s="228"/>
    </row>
    <row r="21" spans="1:28" x14ac:dyDescent="0.2">
      <c r="O21" s="228"/>
      <c r="P21" s="228"/>
    </row>
  </sheetData>
  <mergeCells count="5">
    <mergeCell ref="AF6:AG6"/>
    <mergeCell ref="F2:I2"/>
    <mergeCell ref="P9:U9"/>
    <mergeCell ref="J9:O9"/>
    <mergeCell ref="B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2022-08-07T17:18:19Z</dcterms:modified>
</cp:coreProperties>
</file>