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esktop\MODULO 1\"/>
    </mc:Choice>
  </mc:AlternateContent>
  <xr:revisionPtr revIDLastSave="0" documentId="13_ncr:1_{91F35E08-D195-46D2-A584-EEDBA299D4BC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R33" i="248" l="1"/>
  <c r="Q33" i="248"/>
  <c r="P33" i="248"/>
  <c r="L33" i="248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I30" i="251" s="1"/>
  <c r="J30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32" i="250" s="1"/>
  <c r="K32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I30" i="249"/>
  <c r="J30" i="249" s="1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2" i="248"/>
  <c r="X32" i="248" s="1"/>
  <c r="Y32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 l="1"/>
  <c r="S20" i="248"/>
  <c r="N20" i="248"/>
  <c r="N17" i="248"/>
  <c r="N16" i="248"/>
  <c r="T17" i="248"/>
  <c r="T16" i="248"/>
  <c r="S17" i="248"/>
  <c r="S16" i="248"/>
  <c r="V18" i="248" l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 l="1"/>
  <c r="R16" i="248"/>
  <c r="Q17" i="248"/>
  <c r="R17" i="248"/>
  <c r="Q20" i="248"/>
  <c r="R20" i="248"/>
  <c r="U20" i="248" l="1"/>
  <c r="P20" i="248"/>
  <c r="O20" i="248"/>
  <c r="H17" i="250" l="1"/>
  <c r="G17" i="250"/>
  <c r="D17" i="250"/>
  <c r="C17" i="250"/>
  <c r="V17" i="248"/>
  <c r="U17" i="248"/>
  <c r="P17" i="248"/>
  <c r="O17" i="248"/>
  <c r="M17" i="248"/>
  <c r="C20" i="250"/>
  <c r="C16" i="250"/>
  <c r="E19" i="249" l="1"/>
  <c r="M20" i="248"/>
  <c r="M16" i="248"/>
  <c r="U16" i="248" l="1"/>
  <c r="P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 l="1"/>
  <c r="X18" i="248" l="1"/>
  <c r="Y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I17" i="249" s="1"/>
  <c r="J17" i="249" s="1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9" l="1"/>
  <c r="D4" i="239" s="1"/>
  <c r="D3" i="238"/>
  <c r="B4" i="240"/>
  <c r="D4" i="240" s="1"/>
  <c r="H3" i="238"/>
  <c r="G4" i="239"/>
  <c r="G5" i="239" s="1"/>
  <c r="G6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<sst xmlns="http://schemas.openxmlformats.org/spreadsheetml/2006/main" count="484" uniqueCount="73">
  <si>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</si>
  <si>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</si>
  <si>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</si>
  <si>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</si>
  <si>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</si>
  <si>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</si>
  <si>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</si>
  <si>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</si>
  <si>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</si>
  <si>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</si>
  <si>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</si>
  <si>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</si>
  <si>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</si>
  <si>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</si>
  <si>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</si>
  <si>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</si>
  <si>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</si>
  <si>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</si>
  <si>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</si>
  <si>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</si>
  <si>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</si>
  <si>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</si>
  <si>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</si>
  <si>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</si>
  <si>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</si>
  <si>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</si>
  <si>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</si>
  <si>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</si>
  <si>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</si>
  <si>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</si>
  <si>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</si>
  <si>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</si>
  <si>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</si>
  <si>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</si>
  <si>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</si>
  <si>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</si>
  <si>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</si>
  <si>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</si>
  <si>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</si>
  <si>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</si>
  <si>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</si>
  <si>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</si>
  <si>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</si>
  <si>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</si>
  <si>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</si>
  <si>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</si>
  <si>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</si>
  <si>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</si>
  <si>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</si>
  <si>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</si>
  <si>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</si>
  <si>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</si>
  <si>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</si>
  <si>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</si>
  <si>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</si>
  <si>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</si>
  <si>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</si>
  <si>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</si>
  <si>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</si>
  <si>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</si>
  <si>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</si>
  <si>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</si>
  <si>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</si>
  <si>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</si>
  <si>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</si>
  <si>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</si>
  <si>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</si>
  <si>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</si>
  <si>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</si>
  <si>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Por que sera que en la caseta C se ve que el peso se acerca al estandar y en la D y E hay incremento en la diferencia de peso???</t>
  </si>
  <si>
    <t>Revisar conteos, densidades, etc en estos corrales con uniformidades tan bajas</t>
  </si>
  <si>
    <t>Mala uniformidad en terminos generales</t>
  </si>
  <si>
    <t>Muy mala uniformidad.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</si>
</sst>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0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2" xfId="1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14" borderId="2" xfId="0" applyNumberFormat="1" applyFont="1" applyFill="1" applyBorder="1" applyAlignment="1">
      <alignment horizontal="center" vertical="center"/>
    </xf>
    <xf numFmtId="164" fontId="1" fillId="14" borderId="5" xfId="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2" fontId="1" fillId="14" borderId="50" xfId="0" applyNumberFormat="1" applyFont="1" applyFill="1" applyBorder="1" applyAlignment="1">
      <alignment horizontal="center" vertical="center"/>
    </xf>
    <xf numFmtId="2" fontId="19" fillId="14" borderId="50" xfId="10" applyNumberFormat="1" applyFont="1" applyFill="1" applyBorder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87" t="s">
        <v>18</v>
      </c>
      <c r="C4" s="388"/>
      <c r="D4" s="388"/>
      <c r="E4" s="388"/>
      <c r="F4" s="388"/>
      <c r="G4" s="388"/>
      <c r="H4" s="388"/>
      <c r="I4" s="388"/>
      <c r="J4" s="389"/>
      <c r="K4" s="387" t="s">
        <v>21</v>
      </c>
      <c r="L4" s="388"/>
      <c r="M4" s="388"/>
      <c r="N4" s="388"/>
      <c r="O4" s="388"/>
      <c r="P4" s="388"/>
      <c r="Q4" s="388"/>
      <c r="R4" s="388"/>
      <c r="S4" s="388"/>
      <c r="T4" s="38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87" t="s">
        <v>23</v>
      </c>
      <c r="C17" s="388"/>
      <c r="D17" s="388"/>
      <c r="E17" s="388"/>
      <c r="F17" s="38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J32"/>
  <sheetViews>
    <sheetView showGridLines="0" zoomScale="75" zoomScaleNormal="75" workbookViewId="0">
      <selection activeCell="G31" sqref="G31"/>
    </sheetView>
  </sheetViews>
  <sheetFormatPr baseColWidth="10" defaultColWidth="19.85546875" defaultRowHeight="12.75" x14ac:dyDescent="0.2"/>
  <cols>
    <col min="1" max="1" width="16.85546875" style="299" customWidth="1"/>
    <col min="2" max="7" width="10" style="299" customWidth="1"/>
    <col min="8" max="8" width="10.7109375" style="299" customWidth="1"/>
    <col min="9" max="9" width="9.28515625" style="299" customWidth="1"/>
    <col min="10" max="10" width="10.28515625" style="299" bestFit="1" customWidth="1"/>
    <col min="11" max="11" width="9.85546875" style="299" customWidth="1"/>
    <col min="12" max="12" width="9.7109375" style="299" bestFit="1" customWidth="1"/>
    <col min="13" max="13" width="10.42578125" style="299" customWidth="1"/>
    <col min="14" max="16" width="11" style="299" customWidth="1"/>
    <col min="17" max="16384" width="19.8554687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38</v>
      </c>
    </row>
    <row r="3" spans="1:7" x14ac:dyDescent="0.2">
      <c r="A3" s="299" t="s">
        <v>7</v>
      </c>
      <c r="B3" s="299">
        <v>71.3</v>
      </c>
    </row>
    <row r="4" spans="1:7" x14ac:dyDescent="0.2">
      <c r="A4" s="299" t="s">
        <v>60</v>
      </c>
      <c r="B4" s="299">
        <v>3468</v>
      </c>
    </row>
    <row r="6" spans="1:7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</row>
    <row r="7" spans="1:7" x14ac:dyDescent="0.2">
      <c r="A7" s="246" t="s">
        <v>62</v>
      </c>
      <c r="B7" s="239">
        <v>30.54</v>
      </c>
      <c r="C7" s="239">
        <v>30.54</v>
      </c>
      <c r="D7" s="239">
        <v>30.54</v>
      </c>
      <c r="E7" s="239">
        <v>30.54</v>
      </c>
      <c r="F7" s="239">
        <v>30.54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00" t="s">
        <v>53</v>
      </c>
      <c r="C9" s="401"/>
      <c r="D9" s="401"/>
      <c r="E9" s="401"/>
      <c r="F9" s="402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3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198.04347826086956</v>
      </c>
      <c r="C12" s="342">
        <v>199.231884057971</v>
      </c>
      <c r="D12" s="342">
        <v>194.96250000000001</v>
      </c>
      <c r="E12" s="342">
        <v>191.27272727272728</v>
      </c>
      <c r="F12" s="342">
        <v>198.35820895522389</v>
      </c>
      <c r="G12" s="267">
        <v>216.207182320442</v>
      </c>
    </row>
    <row r="13" spans="1:7" x14ac:dyDescent="0.2">
      <c r="A13" s="226" t="s">
        <v>7</v>
      </c>
      <c r="B13" s="343">
        <v>68.115942028985501</v>
      </c>
      <c r="C13" s="344">
        <v>68.115942028985501</v>
      </c>
      <c r="D13" s="345">
        <v>71.25</v>
      </c>
      <c r="E13" s="345">
        <v>67.532467532467535</v>
      </c>
      <c r="F13" s="345">
        <v>61.194029850746269</v>
      </c>
      <c r="G13" s="346">
        <v>70.718232044198899</v>
      </c>
    </row>
    <row r="14" spans="1:7" x14ac:dyDescent="0.2">
      <c r="A14" s="226" t="s">
        <v>8</v>
      </c>
      <c r="B14" s="273">
        <v>0.10297867618009895</v>
      </c>
      <c r="C14" s="274">
        <v>9.7788270491855553E-2</v>
      </c>
      <c r="D14" s="347">
        <v>9.6356622827222932E-2</v>
      </c>
      <c r="E14" s="347">
        <v>9.9199200021818604E-2</v>
      </c>
      <c r="F14" s="347">
        <v>0.11076911950627576</v>
      </c>
      <c r="G14" s="348">
        <v>9.3001288645953389E-2</v>
      </c>
    </row>
    <row r="15" spans="1:7" x14ac:dyDescent="0.2">
      <c r="A15" s="314" t="s">
        <v>1</v>
      </c>
      <c r="B15" s="278">
        <f t="shared" ref="B15:G15" si="0">B12/B11*100-100</f>
        <v>41.459627329192557</v>
      </c>
      <c r="C15" s="279">
        <f t="shared" si="0"/>
        <v>42.308488612836413</v>
      </c>
      <c r="D15" s="279">
        <f t="shared" si="0"/>
        <v>39.258928571428584</v>
      </c>
      <c r="E15" s="279">
        <f t="shared" si="0"/>
        <v>36.623376623376629</v>
      </c>
      <c r="F15" s="279">
        <f t="shared" ref="F15" si="1">F12/F11*100-100</f>
        <v>41.684434968017058</v>
      </c>
      <c r="G15" s="282">
        <f t="shared" si="0"/>
        <v>54.433701657458585</v>
      </c>
    </row>
    <row r="16" spans="1:7" ht="13.5" thickBot="1" x14ac:dyDescent="0.25">
      <c r="A16" s="226" t="s">
        <v>27</v>
      </c>
      <c r="B16" s="284">
        <f>B12-B6</f>
        <v>160.04347826086956</v>
      </c>
      <c r="C16" s="285">
        <f t="shared" ref="C16:G16" si="2">C12-C6</f>
        <v>161.231884057971</v>
      </c>
      <c r="D16" s="285">
        <f t="shared" si="2"/>
        <v>156.96250000000001</v>
      </c>
      <c r="E16" s="285">
        <f t="shared" si="2"/>
        <v>153.27272727272728</v>
      </c>
      <c r="F16" s="285">
        <f t="shared" ref="F16" si="3">F12-F6</f>
        <v>160.35820895522389</v>
      </c>
      <c r="G16" s="288">
        <f t="shared" si="2"/>
        <v>178.207182320442</v>
      </c>
    </row>
    <row r="17" spans="1:10" x14ac:dyDescent="0.2">
      <c r="A17" s="328" t="s">
        <v>52</v>
      </c>
      <c r="B17" s="290">
        <v>664</v>
      </c>
      <c r="C17" s="291">
        <v>653</v>
      </c>
      <c r="D17" s="291">
        <v>674</v>
      </c>
      <c r="E17" s="291">
        <v>673</v>
      </c>
      <c r="F17" s="349">
        <v>652</v>
      </c>
      <c r="G17" s="350">
        <f>SUM(B17:F17)</f>
        <v>3316</v>
      </c>
      <c r="H17" s="299" t="s">
        <v>56</v>
      </c>
      <c r="I17" s="351">
        <f>B4-G17</f>
        <v>152</v>
      </c>
      <c r="J17" s="352">
        <f>I17/B4</f>
        <v>4.3829296424452137E-2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30.54</v>
      </c>
    </row>
    <row r="19" spans="1:10" ht="13.5" thickBot="1" x14ac:dyDescent="0.25">
      <c r="A19" s="331" t="s">
        <v>26</v>
      </c>
      <c r="B19" s="367">
        <f>B18-B7</f>
        <v>34.46</v>
      </c>
      <c r="C19" s="368">
        <f>C18-C7</f>
        <v>34.46</v>
      </c>
      <c r="D19" s="368">
        <f>D18-D7</f>
        <v>34.46</v>
      </c>
      <c r="E19" s="368">
        <f>E18-E7</f>
        <v>34.46</v>
      </c>
      <c r="F19" s="368">
        <f>F18-F7</f>
        <v>34.46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00" t="s">
        <v>53</v>
      </c>
      <c r="C22" s="401"/>
      <c r="D22" s="401"/>
      <c r="E22" s="401"/>
      <c r="F22" s="402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3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473.91358024691357</v>
      </c>
      <c r="C25" s="342">
        <v>459.33333333333331</v>
      </c>
      <c r="D25" s="342">
        <v>475.49253731343282</v>
      </c>
      <c r="E25" s="342">
        <v>455.07575757575756</v>
      </c>
      <c r="F25" s="342">
        <v>464.97183098591552</v>
      </c>
      <c r="G25" s="267">
        <v>466.1225071225071</v>
      </c>
    </row>
    <row r="26" spans="1:10" s="371" customFormat="1" x14ac:dyDescent="0.2">
      <c r="A26" s="226" t="s">
        <v>7</v>
      </c>
      <c r="B26" s="343">
        <v>71.604938271604937</v>
      </c>
      <c r="C26" s="344">
        <v>78.787878787878782</v>
      </c>
      <c r="D26" s="345">
        <v>76.119402985074629</v>
      </c>
      <c r="E26" s="345">
        <v>69.696969696969703</v>
      </c>
      <c r="F26" s="345">
        <v>74.647887323943664</v>
      </c>
      <c r="G26" s="346">
        <v>73.504273504273499</v>
      </c>
    </row>
    <row r="27" spans="1:10" s="371" customFormat="1" x14ac:dyDescent="0.2">
      <c r="A27" s="226" t="s">
        <v>8</v>
      </c>
      <c r="B27" s="273">
        <v>8.4665104967221697E-2</v>
      </c>
      <c r="C27" s="274">
        <v>7.3934247254227342E-2</v>
      </c>
      <c r="D27" s="347">
        <v>8.3450740088682918E-2</v>
      </c>
      <c r="E27" s="347">
        <v>8.7209988983086878E-2</v>
      </c>
      <c r="F27" s="347">
        <v>8.5749083874121029E-2</v>
      </c>
      <c r="G27" s="348">
        <v>8.4987345896749195E-2</v>
      </c>
    </row>
    <row r="28" spans="1:10" s="371" customFormat="1" x14ac:dyDescent="0.2">
      <c r="A28" s="314" t="s">
        <v>1</v>
      </c>
      <c r="B28" s="278">
        <f t="shared" ref="B28:G28" si="4">B25/B24*100-100</f>
        <v>57.971193415637856</v>
      </c>
      <c r="C28" s="279">
        <f t="shared" si="4"/>
        <v>53.111111111111114</v>
      </c>
      <c r="D28" s="279">
        <f t="shared" si="4"/>
        <v>58.49751243781094</v>
      </c>
      <c r="E28" s="279">
        <f t="shared" si="4"/>
        <v>51.691919191919169</v>
      </c>
      <c r="F28" s="279">
        <f t="shared" si="4"/>
        <v>54.990610328638496</v>
      </c>
      <c r="G28" s="282">
        <f t="shared" si="4"/>
        <v>55.37416904083571</v>
      </c>
    </row>
    <row r="29" spans="1:10" s="371" customFormat="1" ht="13.5" thickBot="1" x14ac:dyDescent="0.25">
      <c r="A29" s="226" t="s">
        <v>27</v>
      </c>
      <c r="B29" s="284">
        <f>B25-B12</f>
        <v>275.87010198604401</v>
      </c>
      <c r="C29" s="285">
        <f t="shared" ref="C29:G29" si="5">C25-C12</f>
        <v>260.10144927536231</v>
      </c>
      <c r="D29" s="285">
        <f t="shared" si="5"/>
        <v>280.53003731343279</v>
      </c>
      <c r="E29" s="285">
        <f t="shared" si="5"/>
        <v>263.80303030303025</v>
      </c>
      <c r="F29" s="285">
        <f t="shared" si="5"/>
        <v>266.61362203069166</v>
      </c>
      <c r="G29" s="288">
        <f t="shared" si="5"/>
        <v>249.9153248020651</v>
      </c>
    </row>
    <row r="30" spans="1:10" s="371" customFormat="1" x14ac:dyDescent="0.2">
      <c r="A30" s="328" t="s">
        <v>52</v>
      </c>
      <c r="B30" s="290">
        <v>659</v>
      </c>
      <c r="C30" s="291">
        <v>653</v>
      </c>
      <c r="D30" s="291">
        <v>670</v>
      </c>
      <c r="E30" s="291">
        <v>672</v>
      </c>
      <c r="F30" s="349">
        <v>651</v>
      </c>
      <c r="G30" s="350">
        <f>SUM(B30:F30)</f>
        <v>3305</v>
      </c>
      <c r="H30" s="371" t="s">
        <v>56</v>
      </c>
      <c r="I30" s="351">
        <f>G17-G30</f>
        <v>11</v>
      </c>
      <c r="J30" s="352">
        <f>I30/G17</f>
        <v>3.3172496984318458E-3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7">
        <f>B31-B18</f>
        <v>30</v>
      </c>
      <c r="C32" s="368">
        <f t="shared" ref="C32:F32" si="6">C31-C18</f>
        <v>30</v>
      </c>
      <c r="D32" s="368">
        <f t="shared" si="6"/>
        <v>30</v>
      </c>
      <c r="E32" s="368">
        <f t="shared" si="6"/>
        <v>30</v>
      </c>
      <c r="F32" s="368">
        <f t="shared" si="6"/>
        <v>30</v>
      </c>
      <c r="G32" s="234"/>
      <c r="H32" s="371" t="s">
        <v>26</v>
      </c>
    </row>
  </sheetData>
  <mergeCells count="2">
    <mergeCell ref="B9:F9"/>
    <mergeCell ref="B22:F2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L35"/>
  <sheetViews>
    <sheetView showGridLines="0" zoomScale="73" zoomScaleNormal="73" workbookViewId="0">
      <selection activeCell="M20" sqref="M20"/>
    </sheetView>
  </sheetViews>
  <sheetFormatPr baseColWidth="10" defaultRowHeight="12.75" x14ac:dyDescent="0.2"/>
  <cols>
    <col min="1" max="1" width="16.28515625" style="299" bestFit="1" customWidth="1"/>
    <col min="2" max="8" width="10.28515625" style="299" customWidth="1"/>
    <col min="9" max="9" width="11.140625" style="299" customWidth="1"/>
    <col min="10" max="10" width="9.5703125" style="299" bestFit="1" customWidth="1"/>
    <col min="11" max="16384" width="11.42578125" style="299"/>
  </cols>
  <sheetData>
    <row r="1" spans="1:11" x14ac:dyDescent="0.2">
      <c r="A1" s="299" t="s">
        <v>58</v>
      </c>
    </row>
    <row r="2" spans="1:11" x14ac:dyDescent="0.2">
      <c r="A2" s="299" t="s">
        <v>59</v>
      </c>
      <c r="B2" s="239">
        <v>40.9</v>
      </c>
    </row>
    <row r="3" spans="1:11" x14ac:dyDescent="0.2">
      <c r="A3" s="299" t="s">
        <v>7</v>
      </c>
      <c r="B3" s="299">
        <v>82.6</v>
      </c>
    </row>
    <row r="4" spans="1:11" x14ac:dyDescent="0.2">
      <c r="A4" s="299" t="s">
        <v>60</v>
      </c>
      <c r="B4" s="299">
        <v>3951</v>
      </c>
    </row>
    <row r="6" spans="1:11" x14ac:dyDescent="0.2">
      <c r="A6" s="246" t="s">
        <v>61</v>
      </c>
      <c r="B6" s="239">
        <v>40.9</v>
      </c>
      <c r="C6" s="239">
        <v>40.9</v>
      </c>
      <c r="D6" s="239">
        <v>40.9</v>
      </c>
      <c r="E6" s="239">
        <v>40.9</v>
      </c>
      <c r="F6" s="239">
        <v>40.9</v>
      </c>
      <c r="G6" s="239">
        <v>40.9</v>
      </c>
      <c r="H6" s="239">
        <v>40.9</v>
      </c>
    </row>
    <row r="7" spans="1:11" x14ac:dyDescent="0.2">
      <c r="A7" s="246" t="s">
        <v>62</v>
      </c>
      <c r="B7" s="228">
        <v>22.17</v>
      </c>
      <c r="C7" s="228">
        <v>22.17</v>
      </c>
      <c r="D7" s="228">
        <v>22.17</v>
      </c>
      <c r="E7" s="228">
        <v>22.17</v>
      </c>
      <c r="F7" s="228">
        <v>22.17</v>
      </c>
      <c r="G7" s="228">
        <v>22.17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4" t="s">
        <v>49</v>
      </c>
      <c r="B9" s="400" t="s">
        <v>50</v>
      </c>
      <c r="C9" s="401"/>
      <c r="D9" s="401"/>
      <c r="E9" s="401"/>
      <c r="F9" s="401"/>
      <c r="G9" s="402"/>
      <c r="H9" s="332" t="s">
        <v>0</v>
      </c>
      <c r="I9" s="227"/>
    </row>
    <row r="10" spans="1:11" x14ac:dyDescent="0.2">
      <c r="A10" s="226" t="s">
        <v>54</v>
      </c>
      <c r="B10" s="305">
        <v>1</v>
      </c>
      <c r="C10" s="306">
        <v>2</v>
      </c>
      <c r="D10" s="307">
        <v>3</v>
      </c>
      <c r="E10" s="306">
        <v>4</v>
      </c>
      <c r="F10" s="307">
        <v>5</v>
      </c>
      <c r="G10" s="302">
        <v>6</v>
      </c>
      <c r="H10" s="308"/>
      <c r="I10" s="309"/>
    </row>
    <row r="11" spans="1:11" x14ac:dyDescent="0.2">
      <c r="A11" s="226" t="s">
        <v>2</v>
      </c>
      <c r="B11" s="252">
        <v>1</v>
      </c>
      <c r="C11" s="253">
        <v>2</v>
      </c>
      <c r="D11" s="255">
        <v>3</v>
      </c>
      <c r="E11" s="255">
        <v>3</v>
      </c>
      <c r="F11" s="335">
        <v>4</v>
      </c>
      <c r="G11" s="298">
        <v>5</v>
      </c>
      <c r="H11" s="303" t="s">
        <v>0</v>
      </c>
      <c r="I11" s="246"/>
      <c r="J11" s="310"/>
    </row>
    <row r="12" spans="1:11" x14ac:dyDescent="0.2">
      <c r="A12" s="311" t="s">
        <v>3</v>
      </c>
      <c r="B12" s="257">
        <v>150</v>
      </c>
      <c r="C12" s="258">
        <v>150</v>
      </c>
      <c r="D12" s="258">
        <v>150</v>
      </c>
      <c r="E12" s="258">
        <v>151</v>
      </c>
      <c r="F12" s="258">
        <v>151</v>
      </c>
      <c r="G12" s="259">
        <v>150</v>
      </c>
      <c r="H12" s="312">
        <v>150</v>
      </c>
      <c r="I12" s="313"/>
      <c r="J12" s="310"/>
    </row>
    <row r="13" spans="1:11" x14ac:dyDescent="0.2">
      <c r="A13" s="314" t="s">
        <v>6</v>
      </c>
      <c r="B13" s="263">
        <v>127.875</v>
      </c>
      <c r="C13" s="264">
        <v>148.73118279569891</v>
      </c>
      <c r="D13" s="264">
        <v>158.58823529411765</v>
      </c>
      <c r="E13" s="264">
        <v>158.94202898550725</v>
      </c>
      <c r="F13" s="315">
        <v>166.04385964912279</v>
      </c>
      <c r="G13" s="265">
        <v>185.28</v>
      </c>
      <c r="H13" s="316">
        <v>155.66182572614107</v>
      </c>
      <c r="I13" s="317"/>
      <c r="J13" s="310"/>
    </row>
    <row r="14" spans="1:11" x14ac:dyDescent="0.2">
      <c r="A14" s="226" t="s">
        <v>7</v>
      </c>
      <c r="B14" s="268">
        <v>84.090909090909093</v>
      </c>
      <c r="C14" s="269">
        <v>90.322580645161295</v>
      </c>
      <c r="D14" s="269">
        <v>92.647058823529406</v>
      </c>
      <c r="E14" s="269">
        <v>86.956521739130437</v>
      </c>
      <c r="F14" s="318">
        <v>96.491228070175438</v>
      </c>
      <c r="G14" s="270">
        <v>90</v>
      </c>
      <c r="H14" s="319">
        <v>63.07053941908714</v>
      </c>
      <c r="I14" s="320"/>
      <c r="J14" s="310"/>
    </row>
    <row r="15" spans="1:11" x14ac:dyDescent="0.2">
      <c r="A15" s="226" t="s">
        <v>8</v>
      </c>
      <c r="B15" s="273">
        <v>9.0200183048572108E-2</v>
      </c>
      <c r="C15" s="274">
        <v>6.3961195223422834E-2</v>
      </c>
      <c r="D15" s="274">
        <v>5.414858613785619E-2</v>
      </c>
      <c r="E15" s="274">
        <v>6.0649273880109426E-2</v>
      </c>
      <c r="F15" s="321">
        <v>4.3049146356164636E-2</v>
      </c>
      <c r="G15" s="275">
        <v>6.378830446732453E-2</v>
      </c>
      <c r="H15" s="322">
        <v>0.12214497839773865</v>
      </c>
      <c r="I15" s="323"/>
      <c r="J15" s="324"/>
      <c r="K15" s="325"/>
    </row>
    <row r="16" spans="1:11" x14ac:dyDescent="0.2">
      <c r="A16" s="314" t="s">
        <v>1</v>
      </c>
      <c r="B16" s="278">
        <f t="shared" ref="B16:H16" si="0">B13/B12*100-100</f>
        <v>-14.75</v>
      </c>
      <c r="C16" s="279">
        <f t="shared" si="0"/>
        <v>-0.84587813620072438</v>
      </c>
      <c r="D16" s="279">
        <f t="shared" si="0"/>
        <v>5.7254901960784395</v>
      </c>
      <c r="E16" s="279">
        <f t="shared" si="0"/>
        <v>5.2596218447067855</v>
      </c>
      <c r="F16" s="279">
        <f t="shared" ref="F16" si="1">F13/F12*100-100</f>
        <v>9.9628209596839667</v>
      </c>
      <c r="G16" s="280">
        <f t="shared" si="0"/>
        <v>23.52000000000001</v>
      </c>
      <c r="H16" s="282">
        <f t="shared" si="0"/>
        <v>3.7745504840940498</v>
      </c>
      <c r="I16" s="323"/>
      <c r="J16" s="324"/>
      <c r="K16" s="227"/>
    </row>
    <row r="17" spans="1:12" ht="13.5" thickBot="1" x14ac:dyDescent="0.25">
      <c r="A17" s="226" t="s">
        <v>27</v>
      </c>
      <c r="B17" s="284">
        <f t="shared" ref="B17:H17" si="2">B13-B6</f>
        <v>86.974999999999994</v>
      </c>
      <c r="C17" s="285">
        <f t="shared" si="2"/>
        <v>107.83118279569891</v>
      </c>
      <c r="D17" s="285">
        <f t="shared" si="2"/>
        <v>117.68823529411765</v>
      </c>
      <c r="E17" s="285">
        <f t="shared" si="2"/>
        <v>118.04202898550724</v>
      </c>
      <c r="F17" s="285">
        <f t="shared" si="2"/>
        <v>125.14385964912279</v>
      </c>
      <c r="G17" s="286">
        <f t="shared" si="2"/>
        <v>144.38</v>
      </c>
      <c r="H17" s="326">
        <f t="shared" si="2"/>
        <v>114.76182572614107</v>
      </c>
      <c r="I17" s="327"/>
      <c r="J17" s="324"/>
      <c r="K17" s="227"/>
    </row>
    <row r="18" spans="1:12" x14ac:dyDescent="0.2">
      <c r="A18" s="328" t="s">
        <v>51</v>
      </c>
      <c r="B18" s="290">
        <v>418</v>
      </c>
      <c r="C18" s="291">
        <v>887</v>
      </c>
      <c r="D18" s="291">
        <v>669</v>
      </c>
      <c r="E18" s="291">
        <v>669</v>
      </c>
      <c r="F18" s="291">
        <v>900</v>
      </c>
      <c r="G18" s="292">
        <v>373</v>
      </c>
      <c r="H18" s="293">
        <f>SUM(B18:G18)</f>
        <v>3916</v>
      </c>
      <c r="I18" s="329" t="s">
        <v>56</v>
      </c>
      <c r="J18" s="330">
        <f>B4-H18</f>
        <v>35</v>
      </c>
      <c r="K18" s="295">
        <f>J18/B4</f>
        <v>8.8585168311819795E-3</v>
      </c>
    </row>
    <row r="19" spans="1:12" x14ac:dyDescent="0.2">
      <c r="A19" s="328" t="s">
        <v>28</v>
      </c>
      <c r="B19" s="229">
        <v>30.5</v>
      </c>
      <c r="C19" s="300">
        <v>29.5</v>
      </c>
      <c r="D19" s="300">
        <v>29</v>
      </c>
      <c r="E19" s="300">
        <v>29</v>
      </c>
      <c r="F19" s="300">
        <v>28.5</v>
      </c>
      <c r="G19" s="230">
        <v>28</v>
      </c>
      <c r="H19" s="233"/>
      <c r="I19" s="227" t="s">
        <v>57</v>
      </c>
      <c r="J19" s="299">
        <v>22.17</v>
      </c>
    </row>
    <row r="20" spans="1:12" ht="13.5" thickBot="1" x14ac:dyDescent="0.25">
      <c r="A20" s="331" t="s">
        <v>26</v>
      </c>
      <c r="B20" s="231">
        <f t="shared" ref="B20:G20" si="3">B19-B7</f>
        <v>8.3299999999999983</v>
      </c>
      <c r="C20" s="232">
        <f t="shared" si="3"/>
        <v>7.3299999999999983</v>
      </c>
      <c r="D20" s="232">
        <f t="shared" si="3"/>
        <v>6.8299999999999983</v>
      </c>
      <c r="E20" s="232">
        <f t="shared" si="3"/>
        <v>6.8299999999999983</v>
      </c>
      <c r="F20" s="232">
        <f t="shared" si="3"/>
        <v>6.3299999999999983</v>
      </c>
      <c r="G20" s="238">
        <f t="shared" si="3"/>
        <v>5.8299999999999983</v>
      </c>
      <c r="H20" s="234"/>
      <c r="I20" s="299" t="s">
        <v>26</v>
      </c>
    </row>
    <row r="21" spans="1:12" x14ac:dyDescent="0.2">
      <c r="G21" s="299">
        <v>28</v>
      </c>
    </row>
    <row r="22" spans="1:12" ht="13.5" thickBot="1" x14ac:dyDescent="0.25"/>
    <row r="23" spans="1:12" s="371" customFormat="1" ht="13.5" thickBot="1" x14ac:dyDescent="0.25">
      <c r="A23" s="304" t="s">
        <v>66</v>
      </c>
      <c r="B23" s="400" t="s">
        <v>50</v>
      </c>
      <c r="C23" s="401"/>
      <c r="D23" s="401"/>
      <c r="E23" s="401"/>
      <c r="F23" s="401"/>
      <c r="G23" s="402"/>
      <c r="H23" s="332" t="s">
        <v>0</v>
      </c>
      <c r="I23" s="227"/>
    </row>
    <row r="24" spans="1:12" s="371" customFormat="1" x14ac:dyDescent="0.2">
      <c r="A24" s="226" t="s">
        <v>54</v>
      </c>
      <c r="B24" s="305">
        <v>1</v>
      </c>
      <c r="C24" s="306">
        <v>2</v>
      </c>
      <c r="D24" s="307">
        <v>3</v>
      </c>
      <c r="E24" s="306">
        <v>4</v>
      </c>
      <c r="F24" s="307">
        <v>5</v>
      </c>
      <c r="G24" s="302">
        <v>6</v>
      </c>
      <c r="H24" s="308"/>
      <c r="I24" s="309"/>
    </row>
    <row r="25" spans="1:12" s="371" customFormat="1" x14ac:dyDescent="0.2">
      <c r="A25" s="226" t="s">
        <v>2</v>
      </c>
      <c r="B25" s="252">
        <v>1</v>
      </c>
      <c r="C25" s="253">
        <v>2</v>
      </c>
      <c r="D25" s="255">
        <v>3</v>
      </c>
      <c r="E25" s="255">
        <v>3</v>
      </c>
      <c r="F25" s="335">
        <v>4</v>
      </c>
      <c r="G25" s="298">
        <v>5</v>
      </c>
      <c r="H25" s="303" t="s">
        <v>0</v>
      </c>
      <c r="I25" s="246"/>
      <c r="J25" s="310"/>
    </row>
    <row r="26" spans="1:12" s="371" customFormat="1" x14ac:dyDescent="0.2">
      <c r="A26" s="311" t="s">
        <v>3</v>
      </c>
      <c r="B26" s="257">
        <v>260</v>
      </c>
      <c r="C26" s="258">
        <v>260</v>
      </c>
      <c r="D26" s="258">
        <v>260</v>
      </c>
      <c r="E26" s="258">
        <v>260</v>
      </c>
      <c r="F26" s="258">
        <v>260</v>
      </c>
      <c r="G26" s="259">
        <v>260</v>
      </c>
      <c r="H26" s="312">
        <v>260</v>
      </c>
      <c r="I26" s="313"/>
      <c r="J26" s="310"/>
    </row>
    <row r="27" spans="1:12" s="371" customFormat="1" x14ac:dyDescent="0.2">
      <c r="A27" s="314" t="s">
        <v>6</v>
      </c>
      <c r="B27" s="263">
        <v>291.7</v>
      </c>
      <c r="C27" s="264">
        <v>293.10000000000002</v>
      </c>
      <c r="D27" s="264">
        <v>308.2</v>
      </c>
      <c r="E27" s="264">
        <v>316.10000000000002</v>
      </c>
      <c r="F27" s="315">
        <v>323.3</v>
      </c>
      <c r="G27" s="265">
        <v>310</v>
      </c>
      <c r="H27" s="316">
        <v>308.10000000000002</v>
      </c>
      <c r="I27" s="317"/>
      <c r="J27" s="310"/>
    </row>
    <row r="28" spans="1:12" s="371" customFormat="1" x14ac:dyDescent="0.2">
      <c r="A28" s="226" t="s">
        <v>7</v>
      </c>
      <c r="B28" s="379">
        <v>58.064516129032256</v>
      </c>
      <c r="C28" s="378">
        <v>60.606060606060609</v>
      </c>
      <c r="D28" s="378">
        <v>56.60377358490566</v>
      </c>
      <c r="E28" s="269">
        <v>72.549019607843135</v>
      </c>
      <c r="F28" s="318">
        <v>78.260869565217391</v>
      </c>
      <c r="G28" s="270">
        <v>85.714285714285708</v>
      </c>
      <c r="H28" s="385">
        <v>61.073825503355707</v>
      </c>
      <c r="I28" s="386" t="s">
        <v>72</v>
      </c>
      <c r="J28" s="310"/>
    </row>
    <row r="29" spans="1:12" s="371" customFormat="1" x14ac:dyDescent="0.2">
      <c r="A29" s="226" t="s">
        <v>8</v>
      </c>
      <c r="B29" s="273">
        <v>0.1204296835589255</v>
      </c>
      <c r="C29" s="274">
        <v>0.12038835680155383</v>
      </c>
      <c r="D29" s="274">
        <v>0.11069501132368742</v>
      </c>
      <c r="E29" s="274">
        <v>8.437072749063329E-2</v>
      </c>
      <c r="F29" s="321">
        <v>8.4550341418863501E-2</v>
      </c>
      <c r="G29" s="275">
        <v>6.7915214573101679E-2</v>
      </c>
      <c r="H29" s="322">
        <v>0.1064242936634596</v>
      </c>
      <c r="I29" s="323"/>
      <c r="J29" s="324"/>
      <c r="K29" s="325"/>
    </row>
    <row r="30" spans="1:12" s="371" customFormat="1" x14ac:dyDescent="0.2">
      <c r="A30" s="314" t="s">
        <v>1</v>
      </c>
      <c r="B30" s="278">
        <f t="shared" ref="B30:H30" si="4">B27/B26*100-100</f>
        <v>12.192307692307679</v>
      </c>
      <c r="C30" s="279">
        <f t="shared" si="4"/>
        <v>12.730769230769241</v>
      </c>
      <c r="D30" s="279">
        <f t="shared" si="4"/>
        <v>18.538461538461519</v>
      </c>
      <c r="E30" s="279">
        <f t="shared" si="4"/>
        <v>21.576923076923094</v>
      </c>
      <c r="F30" s="279">
        <f t="shared" si="4"/>
        <v>24.34615384615384</v>
      </c>
      <c r="G30" s="280">
        <f t="shared" si="4"/>
        <v>19.230769230769226</v>
      </c>
      <c r="H30" s="282">
        <f t="shared" si="4"/>
        <v>18.5</v>
      </c>
      <c r="I30" s="323"/>
      <c r="J30" s="324"/>
      <c r="K30" s="227"/>
    </row>
    <row r="31" spans="1:12" s="371" customFormat="1" ht="13.5" thickBot="1" x14ac:dyDescent="0.25">
      <c r="A31" s="226" t="s">
        <v>27</v>
      </c>
      <c r="B31" s="284">
        <f>B27-B13</f>
        <v>163.82499999999999</v>
      </c>
      <c r="C31" s="285">
        <f t="shared" ref="C31:H31" si="5">C27-C13</f>
        <v>144.36881720430111</v>
      </c>
      <c r="D31" s="285">
        <f t="shared" si="5"/>
        <v>149.61176470588234</v>
      </c>
      <c r="E31" s="285">
        <f t="shared" si="5"/>
        <v>157.15797101449277</v>
      </c>
      <c r="F31" s="285">
        <f t="shared" si="5"/>
        <v>157.25614035087722</v>
      </c>
      <c r="G31" s="286">
        <f t="shared" si="5"/>
        <v>124.72</v>
      </c>
      <c r="H31" s="326">
        <f t="shared" si="5"/>
        <v>152.43817427385895</v>
      </c>
      <c r="I31" s="327"/>
      <c r="J31" s="324"/>
      <c r="K31" s="227"/>
    </row>
    <row r="32" spans="1:12" s="371" customFormat="1" x14ac:dyDescent="0.2">
      <c r="A32" s="328" t="s">
        <v>51</v>
      </c>
      <c r="B32" s="290">
        <v>413</v>
      </c>
      <c r="C32" s="291">
        <v>887</v>
      </c>
      <c r="D32" s="291">
        <v>667</v>
      </c>
      <c r="E32" s="291">
        <v>669</v>
      </c>
      <c r="F32" s="291">
        <v>899</v>
      </c>
      <c r="G32" s="292">
        <v>373</v>
      </c>
      <c r="H32" s="293">
        <f>SUM(B32:G32)</f>
        <v>3908</v>
      </c>
      <c r="I32" s="329" t="s">
        <v>56</v>
      </c>
      <c r="J32" s="330">
        <f>H18-H32</f>
        <v>8</v>
      </c>
      <c r="K32" s="295">
        <f>J32/H18</f>
        <v>2.0429009193054137E-3</v>
      </c>
      <c r="L32" s="376" t="s">
        <v>68</v>
      </c>
    </row>
    <row r="33" spans="1:10" s="371" customFormat="1" x14ac:dyDescent="0.2">
      <c r="A33" s="328" t="s">
        <v>28</v>
      </c>
      <c r="B33" s="229">
        <v>34.5</v>
      </c>
      <c r="C33" s="354">
        <v>33.5</v>
      </c>
      <c r="D33" s="354">
        <v>33</v>
      </c>
      <c r="E33" s="354">
        <v>33</v>
      </c>
      <c r="F33" s="354">
        <v>32.5</v>
      </c>
      <c r="G33" s="230">
        <v>32.5</v>
      </c>
      <c r="H33" s="233"/>
      <c r="I33" s="227" t="s">
        <v>57</v>
      </c>
      <c r="J33" s="371">
        <v>29.1</v>
      </c>
    </row>
    <row r="34" spans="1:10" s="371" customFormat="1" ht="13.5" thickBot="1" x14ac:dyDescent="0.25">
      <c r="A34" s="331" t="s">
        <v>26</v>
      </c>
      <c r="B34" s="231">
        <f>B33-B19</f>
        <v>4</v>
      </c>
      <c r="C34" s="232">
        <f t="shared" ref="C34:G34" si="6">C33-C19</f>
        <v>4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4.5</v>
      </c>
      <c r="H34" s="234"/>
      <c r="I34" s="371" t="s">
        <v>26</v>
      </c>
    </row>
    <row r="35" spans="1:10" x14ac:dyDescent="0.2">
      <c r="C35" s="375"/>
      <c r="D35" s="375"/>
      <c r="E35" s="375" t="s">
        <v>67</v>
      </c>
      <c r="F35" s="375" t="s">
        <v>67</v>
      </c>
      <c r="G35" s="375"/>
    </row>
  </sheetData>
  <mergeCells count="2">
    <mergeCell ref="B9:G9"/>
    <mergeCell ref="B23:G2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32"/>
  <sheetViews>
    <sheetView showGridLines="0" zoomScale="75" zoomScaleNormal="75" workbookViewId="0">
      <selection activeCell="N26" sqref="N26"/>
    </sheetView>
  </sheetViews>
  <sheetFormatPr baseColWidth="10" defaultRowHeight="12.75" x14ac:dyDescent="0.2"/>
  <cols>
    <col min="1" max="1" width="16.28515625" style="299" bestFit="1" customWidth="1"/>
    <col min="2" max="7" width="10.140625" style="299" customWidth="1"/>
    <col min="8" max="8" width="11.140625" style="299" customWidth="1"/>
    <col min="9" max="9" width="10.5703125" style="299" customWidth="1"/>
    <col min="10" max="16384" width="11.4257812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41.9</v>
      </c>
    </row>
    <row r="3" spans="1:7" x14ac:dyDescent="0.2">
      <c r="A3" s="299" t="s">
        <v>7</v>
      </c>
      <c r="B3" s="299">
        <v>86.3</v>
      </c>
    </row>
    <row r="4" spans="1:7" x14ac:dyDescent="0.2">
      <c r="A4" s="299" t="s">
        <v>60</v>
      </c>
      <c r="B4" s="299">
        <v>3551</v>
      </c>
    </row>
    <row r="6" spans="1:7" x14ac:dyDescent="0.2">
      <c r="A6" s="246" t="s">
        <v>61</v>
      </c>
      <c r="B6" s="239">
        <v>41.9</v>
      </c>
      <c r="C6" s="239">
        <v>41.9</v>
      </c>
      <c r="D6" s="239">
        <v>41.9</v>
      </c>
      <c r="E6" s="239">
        <v>41.9</v>
      </c>
      <c r="F6" s="239">
        <v>41.9</v>
      </c>
      <c r="G6" s="299">
        <v>41.9</v>
      </c>
    </row>
    <row r="7" spans="1:7" x14ac:dyDescent="0.2">
      <c r="A7" s="246" t="s">
        <v>62</v>
      </c>
      <c r="B7" s="299">
        <v>30.1</v>
      </c>
      <c r="C7" s="299">
        <v>30.1</v>
      </c>
      <c r="D7" s="299">
        <v>30.1</v>
      </c>
      <c r="E7" s="299">
        <v>30.1</v>
      </c>
      <c r="F7" s="299">
        <v>30.1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00" t="s">
        <v>53</v>
      </c>
      <c r="C9" s="401"/>
      <c r="D9" s="401"/>
      <c r="E9" s="401"/>
      <c r="F9" s="402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3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214.62162162162161</v>
      </c>
      <c r="C12" s="342">
        <v>211.54285714285714</v>
      </c>
      <c r="D12" s="342">
        <v>215.32911392405063</v>
      </c>
      <c r="E12" s="342">
        <v>202.67676767676767</v>
      </c>
      <c r="F12" s="342">
        <v>202.46052631578948</v>
      </c>
      <c r="G12" s="267">
        <v>208.92713567839195</v>
      </c>
    </row>
    <row r="13" spans="1:7" x14ac:dyDescent="0.2">
      <c r="A13" s="226" t="s">
        <v>7</v>
      </c>
      <c r="B13" s="343">
        <v>74.324324324324323</v>
      </c>
      <c r="C13" s="344">
        <v>78.571428571428569</v>
      </c>
      <c r="D13" s="345">
        <v>73.417721518987335</v>
      </c>
      <c r="E13" s="345">
        <v>67.676767676767682</v>
      </c>
      <c r="F13" s="345">
        <v>60.526315789473685</v>
      </c>
      <c r="G13" s="346">
        <v>68.090452261306538</v>
      </c>
    </row>
    <row r="14" spans="1:7" x14ac:dyDescent="0.2">
      <c r="A14" s="226" t="s">
        <v>8</v>
      </c>
      <c r="B14" s="273">
        <v>8.0912022812154302E-2</v>
      </c>
      <c r="C14" s="274">
        <v>7.9886594577253695E-2</v>
      </c>
      <c r="D14" s="347">
        <v>8.3601856884495201E-2</v>
      </c>
      <c r="E14" s="347">
        <v>0.10287092613911573</v>
      </c>
      <c r="F14" s="347">
        <v>0.11079124253874557</v>
      </c>
      <c r="G14" s="348">
        <v>9.6668041802331489E-2</v>
      </c>
    </row>
    <row r="15" spans="1:7" x14ac:dyDescent="0.2">
      <c r="A15" s="314" t="s">
        <v>1</v>
      </c>
      <c r="B15" s="278">
        <f t="shared" ref="B15:G15" si="0">B12/B11*100-100</f>
        <v>53.301158301158296</v>
      </c>
      <c r="C15" s="279">
        <f t="shared" si="0"/>
        <v>51.102040816326507</v>
      </c>
      <c r="D15" s="279">
        <f t="shared" si="0"/>
        <v>53.806509945750435</v>
      </c>
      <c r="E15" s="279">
        <f t="shared" si="0"/>
        <v>44.769119769119783</v>
      </c>
      <c r="F15" s="279">
        <f t="shared" ref="F15" si="1">F12/F11*100-100</f>
        <v>44.614661654135347</v>
      </c>
      <c r="G15" s="282">
        <f t="shared" si="0"/>
        <v>49.233668341708523</v>
      </c>
    </row>
    <row r="16" spans="1:7" ht="13.5" thickBot="1" x14ac:dyDescent="0.25">
      <c r="A16" s="226" t="s">
        <v>27</v>
      </c>
      <c r="B16" s="284">
        <f>B12-B6</f>
        <v>172.72162162162161</v>
      </c>
      <c r="C16" s="285">
        <f t="shared" ref="C16:G16" si="2">C12-C6</f>
        <v>169.64285714285714</v>
      </c>
      <c r="D16" s="285">
        <f t="shared" si="2"/>
        <v>173.42911392405063</v>
      </c>
      <c r="E16" s="285">
        <f t="shared" si="2"/>
        <v>160.77676767676766</v>
      </c>
      <c r="F16" s="285">
        <f t="shared" ref="F16" si="3">F12-F6</f>
        <v>160.56052631578947</v>
      </c>
      <c r="G16" s="288">
        <f t="shared" si="2"/>
        <v>167.02713567839194</v>
      </c>
    </row>
    <row r="17" spans="1:10" x14ac:dyDescent="0.2">
      <c r="A17" s="328" t="s">
        <v>52</v>
      </c>
      <c r="B17" s="290">
        <v>700</v>
      </c>
      <c r="C17" s="291">
        <v>700</v>
      </c>
      <c r="D17" s="291">
        <v>701</v>
      </c>
      <c r="E17" s="291">
        <v>702</v>
      </c>
      <c r="F17" s="349">
        <v>700</v>
      </c>
      <c r="G17" s="350">
        <f>SUM(B17:F17)</f>
        <v>3503</v>
      </c>
      <c r="H17" s="299" t="s">
        <v>56</v>
      </c>
      <c r="I17" s="351">
        <f>B4-G17</f>
        <v>48</v>
      </c>
      <c r="J17" s="352">
        <f>I17/B4</f>
        <v>1.3517319065052097E-2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30.1</v>
      </c>
    </row>
    <row r="19" spans="1:10" ht="13.5" thickBot="1" x14ac:dyDescent="0.25">
      <c r="A19" s="331" t="s">
        <v>26</v>
      </c>
      <c r="B19" s="369">
        <f>B18-B7</f>
        <v>34.9</v>
      </c>
      <c r="C19" s="370">
        <f>C18-C7</f>
        <v>34.9</v>
      </c>
      <c r="D19" s="370">
        <f>D18-D7</f>
        <v>34.9</v>
      </c>
      <c r="E19" s="370">
        <f>E18-E7</f>
        <v>34.9</v>
      </c>
      <c r="F19" s="370">
        <f>F18-F7</f>
        <v>34.9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00" t="s">
        <v>53</v>
      </c>
      <c r="C22" s="401"/>
      <c r="D22" s="401"/>
      <c r="E22" s="401"/>
      <c r="F22" s="402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3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523.28767123287673</v>
      </c>
      <c r="C25" s="342">
        <v>516.82539682539687</v>
      </c>
      <c r="D25" s="342">
        <v>505.06849315068496</v>
      </c>
      <c r="E25" s="342">
        <v>549.4202898550725</v>
      </c>
      <c r="F25" s="342">
        <v>530.74626865671644</v>
      </c>
      <c r="G25" s="267">
        <v>524.92753623188401</v>
      </c>
    </row>
    <row r="26" spans="1:10" s="371" customFormat="1" x14ac:dyDescent="0.2">
      <c r="A26" s="226" t="s">
        <v>7</v>
      </c>
      <c r="B26" s="381">
        <v>60.273972602739725</v>
      </c>
      <c r="C26" s="382">
        <v>63.492063492063494</v>
      </c>
      <c r="D26" s="383">
        <v>52.054794520547944</v>
      </c>
      <c r="E26" s="383">
        <v>50.724637681159422</v>
      </c>
      <c r="F26" s="345">
        <v>74.626865671641795</v>
      </c>
      <c r="G26" s="384">
        <v>57.681159420289852</v>
      </c>
      <c r="H26" s="380" t="s">
        <v>71</v>
      </c>
    </row>
    <row r="27" spans="1:10" s="371" customFormat="1" x14ac:dyDescent="0.2">
      <c r="A27" s="226" t="s">
        <v>8</v>
      </c>
      <c r="B27" s="273">
        <v>0.11418114775606317</v>
      </c>
      <c r="C27" s="274">
        <v>0.11312888877858783</v>
      </c>
      <c r="D27" s="347">
        <v>0.13799798885372705</v>
      </c>
      <c r="E27" s="347">
        <v>0.14087820730543116</v>
      </c>
      <c r="F27" s="347">
        <v>0.11183798191643977</v>
      </c>
      <c r="G27" s="348">
        <v>0.12797075819716999</v>
      </c>
    </row>
    <row r="28" spans="1:10" s="371" customFormat="1" x14ac:dyDescent="0.2">
      <c r="A28" s="314" t="s">
        <v>1</v>
      </c>
      <c r="B28" s="278">
        <f t="shared" ref="B28:G28" si="4">B25/B24*100-100</f>
        <v>74.429223744292244</v>
      </c>
      <c r="C28" s="279">
        <f t="shared" si="4"/>
        <v>72.275132275132279</v>
      </c>
      <c r="D28" s="279">
        <f t="shared" si="4"/>
        <v>68.356164383561634</v>
      </c>
      <c r="E28" s="279">
        <f t="shared" si="4"/>
        <v>83.140096618357518</v>
      </c>
      <c r="F28" s="279">
        <f t="shared" si="4"/>
        <v>76.915422885572127</v>
      </c>
      <c r="G28" s="282">
        <f t="shared" si="4"/>
        <v>74.975845410628011</v>
      </c>
    </row>
    <row r="29" spans="1:10" s="371" customFormat="1" ht="13.5" thickBot="1" x14ac:dyDescent="0.25">
      <c r="A29" s="226" t="s">
        <v>27</v>
      </c>
      <c r="B29" s="284">
        <f>B25-B12</f>
        <v>308.66604961125512</v>
      </c>
      <c r="C29" s="285">
        <f t="shared" ref="C29:G29" si="5">C25-C12</f>
        <v>305.28253968253972</v>
      </c>
      <c r="D29" s="285">
        <f t="shared" si="5"/>
        <v>289.73937922663436</v>
      </c>
      <c r="E29" s="285">
        <f t="shared" si="5"/>
        <v>346.74352217830483</v>
      </c>
      <c r="F29" s="285">
        <f t="shared" si="5"/>
        <v>328.28574234092696</v>
      </c>
      <c r="G29" s="288">
        <f t="shared" si="5"/>
        <v>316.00040055349206</v>
      </c>
    </row>
    <row r="30" spans="1:10" s="371" customFormat="1" x14ac:dyDescent="0.2">
      <c r="A30" s="328" t="s">
        <v>52</v>
      </c>
      <c r="B30" s="290">
        <v>699</v>
      </c>
      <c r="C30" s="291">
        <v>695</v>
      </c>
      <c r="D30" s="291">
        <v>699</v>
      </c>
      <c r="E30" s="291">
        <v>700</v>
      </c>
      <c r="F30" s="349">
        <v>697</v>
      </c>
      <c r="G30" s="350">
        <f>SUM(B30:F30)</f>
        <v>3490</v>
      </c>
      <c r="H30" s="371" t="s">
        <v>56</v>
      </c>
      <c r="I30" s="351">
        <f>G17-G30</f>
        <v>13</v>
      </c>
      <c r="J30" s="352">
        <f>I30/G17</f>
        <v>3.7111047673422781E-3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9">
        <f>B31-B18</f>
        <v>30</v>
      </c>
      <c r="C32" s="370">
        <f t="shared" ref="C32:F32" si="6">C31-C18</f>
        <v>30</v>
      </c>
      <c r="D32" s="370">
        <f t="shared" si="6"/>
        <v>30</v>
      </c>
      <c r="E32" s="370">
        <f t="shared" si="6"/>
        <v>30</v>
      </c>
      <c r="F32" s="370">
        <f t="shared" si="6"/>
        <v>30</v>
      </c>
      <c r="G32" s="234"/>
      <c r="H32" s="371" t="s">
        <v>26</v>
      </c>
    </row>
  </sheetData>
  <mergeCells count="2">
    <mergeCell ref="B9:F9"/>
    <mergeCell ref="B22:F2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7" t="s">
        <v>18</v>
      </c>
      <c r="C4" s="388"/>
      <c r="D4" s="388"/>
      <c r="E4" s="388"/>
      <c r="F4" s="388"/>
      <c r="G4" s="388"/>
      <c r="H4" s="388"/>
      <c r="I4" s="388"/>
      <c r="J4" s="389"/>
      <c r="K4" s="387" t="s">
        <v>21</v>
      </c>
      <c r="L4" s="388"/>
      <c r="M4" s="388"/>
      <c r="N4" s="388"/>
      <c r="O4" s="388"/>
      <c r="P4" s="388"/>
      <c r="Q4" s="388"/>
      <c r="R4" s="388"/>
      <c r="S4" s="388"/>
      <c r="T4" s="388"/>
      <c r="U4" s="388"/>
      <c r="V4" s="388"/>
      <c r="W4" s="38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7" t="s">
        <v>23</v>
      </c>
      <c r="C17" s="388"/>
      <c r="D17" s="388"/>
      <c r="E17" s="388"/>
      <c r="F17" s="38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7" t="s">
        <v>18</v>
      </c>
      <c r="C4" s="388"/>
      <c r="D4" s="388"/>
      <c r="E4" s="388"/>
      <c r="F4" s="388"/>
      <c r="G4" s="388"/>
      <c r="H4" s="388"/>
      <c r="I4" s="388"/>
      <c r="J4" s="389"/>
      <c r="K4" s="387" t="s">
        <v>21</v>
      </c>
      <c r="L4" s="388"/>
      <c r="M4" s="388"/>
      <c r="N4" s="388"/>
      <c r="O4" s="388"/>
      <c r="P4" s="388"/>
      <c r="Q4" s="388"/>
      <c r="R4" s="388"/>
      <c r="S4" s="388"/>
      <c r="T4" s="388"/>
      <c r="U4" s="388"/>
      <c r="V4" s="388"/>
      <c r="W4" s="38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7" t="s">
        <v>23</v>
      </c>
      <c r="C17" s="388"/>
      <c r="D17" s="388"/>
      <c r="E17" s="388"/>
      <c r="F17" s="38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7" t="s">
        <v>18</v>
      </c>
      <c r="C4" s="388"/>
      <c r="D4" s="388"/>
      <c r="E4" s="388"/>
      <c r="F4" s="388"/>
      <c r="G4" s="388"/>
      <c r="H4" s="388"/>
      <c r="I4" s="388"/>
      <c r="J4" s="389"/>
      <c r="K4" s="387" t="s">
        <v>21</v>
      </c>
      <c r="L4" s="388"/>
      <c r="M4" s="388"/>
      <c r="N4" s="388"/>
      <c r="O4" s="388"/>
      <c r="P4" s="388"/>
      <c r="Q4" s="388"/>
      <c r="R4" s="388"/>
      <c r="S4" s="388"/>
      <c r="T4" s="388"/>
      <c r="U4" s="388"/>
      <c r="V4" s="388"/>
      <c r="W4" s="38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7" t="s">
        <v>23</v>
      </c>
      <c r="C17" s="388"/>
      <c r="D17" s="388"/>
      <c r="E17" s="388"/>
      <c r="F17" s="38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90" t="s">
        <v>42</v>
      </c>
      <c r="B1" s="39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90" t="s">
        <v>42</v>
      </c>
      <c r="B1" s="39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91" t="s">
        <v>42</v>
      </c>
      <c r="B1" s="39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90" t="s">
        <v>42</v>
      </c>
      <c r="B1" s="39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Y35"/>
  <sheetViews>
    <sheetView showGridLines="0" tabSelected="1" topLeftCell="A4" zoomScale="75" zoomScaleNormal="75" workbookViewId="0">
      <selection activeCell="B33" sqref="B33:U33"/>
    </sheetView>
  </sheetViews>
  <sheetFormatPr baseColWidth="10" defaultRowHeight="12.75" x14ac:dyDescent="0.2"/>
  <cols>
    <col min="1" max="1" width="16.28515625" style="237" bestFit="1" customWidth="1"/>
    <col min="2" max="13" width="10" style="237" customWidth="1"/>
    <col min="14" max="14" width="10" style="355" customWidth="1"/>
    <col min="15" max="18" width="10" style="237" customWidth="1"/>
    <col min="19" max="20" width="10" style="355" customWidth="1"/>
    <col min="21" max="22" width="10" style="237" customWidth="1"/>
    <col min="23" max="16384" width="11.42578125" style="237"/>
  </cols>
  <sheetData>
    <row r="1" spans="1:25" x14ac:dyDescent="0.2">
      <c r="A1" s="237" t="s">
        <v>58</v>
      </c>
    </row>
    <row r="2" spans="1:25" x14ac:dyDescent="0.2">
      <c r="A2" s="237" t="s">
        <v>59</v>
      </c>
      <c r="B2" s="239">
        <v>38</v>
      </c>
      <c r="F2" s="392"/>
      <c r="G2" s="392"/>
      <c r="H2" s="392"/>
      <c r="I2" s="392"/>
    </row>
    <row r="3" spans="1:25" x14ac:dyDescent="0.2">
      <c r="A3" s="237" t="s">
        <v>7</v>
      </c>
      <c r="B3" s="237">
        <v>71.33</v>
      </c>
    </row>
    <row r="4" spans="1:25" x14ac:dyDescent="0.2">
      <c r="A4" s="237" t="s">
        <v>60</v>
      </c>
      <c r="B4" s="237">
        <v>13196</v>
      </c>
    </row>
    <row r="6" spans="1:25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  <c r="H6" s="239">
        <v>38</v>
      </c>
      <c r="I6" s="239">
        <v>38</v>
      </c>
      <c r="J6" s="239">
        <v>38</v>
      </c>
      <c r="K6" s="239">
        <v>38</v>
      </c>
      <c r="L6" s="239">
        <v>38</v>
      </c>
      <c r="M6" s="239">
        <v>38</v>
      </c>
      <c r="N6" s="239">
        <v>38</v>
      </c>
      <c r="O6" s="239">
        <v>38</v>
      </c>
      <c r="P6" s="239">
        <v>38</v>
      </c>
      <c r="Q6" s="239">
        <v>38</v>
      </c>
      <c r="R6" s="239">
        <v>38</v>
      </c>
      <c r="S6" s="239">
        <v>38</v>
      </c>
      <c r="T6" s="239">
        <v>38</v>
      </c>
      <c r="U6" s="239">
        <v>38</v>
      </c>
      <c r="V6" s="239">
        <v>38</v>
      </c>
    </row>
    <row r="7" spans="1:25" x14ac:dyDescent="0.2">
      <c r="A7" s="246" t="s">
        <v>62</v>
      </c>
      <c r="B7" s="301">
        <v>23.5</v>
      </c>
      <c r="C7" s="301">
        <v>23.5</v>
      </c>
      <c r="D7" s="301">
        <v>23.5</v>
      </c>
      <c r="E7" s="301">
        <v>23.5</v>
      </c>
      <c r="F7" s="301">
        <v>23.5</v>
      </c>
      <c r="G7" s="301">
        <v>23.5</v>
      </c>
      <c r="H7" s="301">
        <v>23.5</v>
      </c>
      <c r="I7" s="301">
        <v>23.5</v>
      </c>
      <c r="J7" s="301">
        <v>23.5</v>
      </c>
      <c r="K7" s="237">
        <v>23.5</v>
      </c>
      <c r="L7" s="237">
        <v>23.5</v>
      </c>
      <c r="M7" s="237">
        <v>23.5</v>
      </c>
      <c r="N7" s="355">
        <v>23.5</v>
      </c>
      <c r="O7" s="237">
        <v>23.5</v>
      </c>
      <c r="P7" s="237">
        <v>23.5</v>
      </c>
      <c r="Q7" s="237">
        <v>23.5</v>
      </c>
      <c r="R7" s="237">
        <v>23.5</v>
      </c>
      <c r="S7" s="355">
        <v>23.5</v>
      </c>
      <c r="T7" s="355">
        <v>23.5</v>
      </c>
      <c r="U7" s="237">
        <v>23.5</v>
      </c>
    </row>
    <row r="8" spans="1:25" ht="13.5" thickBot="1" x14ac:dyDescent="0.25">
      <c r="A8" s="246"/>
      <c r="B8" s="301"/>
      <c r="C8" s="301"/>
      <c r="D8" s="301"/>
      <c r="E8" s="301"/>
      <c r="F8" s="301"/>
      <c r="G8" s="301"/>
      <c r="H8" s="301"/>
      <c r="I8" s="301"/>
      <c r="J8" s="301"/>
    </row>
    <row r="9" spans="1:25" ht="13.5" thickBot="1" x14ac:dyDescent="0.25">
      <c r="A9" s="247" t="s">
        <v>49</v>
      </c>
      <c r="B9" s="397" t="s">
        <v>65</v>
      </c>
      <c r="C9" s="398"/>
      <c r="D9" s="398"/>
      <c r="E9" s="398"/>
      <c r="F9" s="398"/>
      <c r="G9" s="398"/>
      <c r="H9" s="398"/>
      <c r="I9" s="399"/>
      <c r="J9" s="393" t="s">
        <v>63</v>
      </c>
      <c r="K9" s="394"/>
      <c r="L9" s="394"/>
      <c r="M9" s="394"/>
      <c r="N9" s="394"/>
      <c r="O9" s="396"/>
      <c r="P9" s="393" t="s">
        <v>64</v>
      </c>
      <c r="Q9" s="394"/>
      <c r="R9" s="394"/>
      <c r="S9" s="394"/>
      <c r="T9" s="394"/>
      <c r="U9" s="395"/>
      <c r="V9" s="372" t="s">
        <v>55</v>
      </c>
    </row>
    <row r="10" spans="1:25" x14ac:dyDescent="0.2">
      <c r="A10" s="248" t="s">
        <v>54</v>
      </c>
      <c r="B10" s="229">
        <v>1</v>
      </c>
      <c r="C10" s="354">
        <v>2</v>
      </c>
      <c r="D10" s="354">
        <v>3</v>
      </c>
      <c r="E10" s="354">
        <v>4</v>
      </c>
      <c r="F10" s="354">
        <v>5</v>
      </c>
      <c r="G10" s="354">
        <v>6</v>
      </c>
      <c r="H10" s="354">
        <v>7</v>
      </c>
      <c r="I10" s="230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1">
        <v>6</v>
      </c>
      <c r="P10" s="365">
        <v>1</v>
      </c>
      <c r="Q10" s="250">
        <v>2</v>
      </c>
      <c r="R10" s="250">
        <v>3</v>
      </c>
      <c r="S10" s="250">
        <v>4</v>
      </c>
      <c r="T10" s="250">
        <v>5</v>
      </c>
      <c r="U10" s="356">
        <v>6</v>
      </c>
      <c r="V10" s="374"/>
    </row>
    <row r="11" spans="1:25" x14ac:dyDescent="0.2">
      <c r="A11" s="248" t="s">
        <v>2</v>
      </c>
      <c r="B11" s="252">
        <v>1</v>
      </c>
      <c r="C11" s="353">
        <v>2</v>
      </c>
      <c r="D11" s="253">
        <v>3</v>
      </c>
      <c r="E11" s="253">
        <v>3</v>
      </c>
      <c r="F11" s="335">
        <v>4</v>
      </c>
      <c r="G11" s="335">
        <v>4</v>
      </c>
      <c r="H11" s="253">
        <v>5</v>
      </c>
      <c r="I11" s="360">
        <v>6</v>
      </c>
      <c r="J11" s="362">
        <v>1</v>
      </c>
      <c r="K11" s="334">
        <v>2</v>
      </c>
      <c r="L11" s="253">
        <v>3</v>
      </c>
      <c r="M11" s="253">
        <v>3</v>
      </c>
      <c r="N11" s="255">
        <v>4</v>
      </c>
      <c r="O11" s="298">
        <v>5</v>
      </c>
      <c r="P11" s="254">
        <v>1</v>
      </c>
      <c r="Q11" s="253">
        <v>2</v>
      </c>
      <c r="R11" s="255">
        <v>3</v>
      </c>
      <c r="S11" s="255">
        <v>3</v>
      </c>
      <c r="T11" s="253">
        <v>4</v>
      </c>
      <c r="U11" s="366">
        <v>5</v>
      </c>
      <c r="V11" s="226" t="s">
        <v>0</v>
      </c>
    </row>
    <row r="12" spans="1:25" x14ac:dyDescent="0.2">
      <c r="A12" s="256" t="s">
        <v>3</v>
      </c>
      <c r="B12" s="257">
        <v>140</v>
      </c>
      <c r="C12" s="258">
        <v>140</v>
      </c>
      <c r="D12" s="258">
        <v>140</v>
      </c>
      <c r="E12" s="258">
        <v>140</v>
      </c>
      <c r="F12" s="258">
        <v>140</v>
      </c>
      <c r="G12" s="258">
        <v>140</v>
      </c>
      <c r="H12" s="258">
        <v>140</v>
      </c>
      <c r="I12" s="259">
        <v>140</v>
      </c>
      <c r="J12" s="257">
        <v>140</v>
      </c>
      <c r="K12" s="258">
        <v>140</v>
      </c>
      <c r="L12" s="258">
        <v>140</v>
      </c>
      <c r="M12" s="258">
        <v>140</v>
      </c>
      <c r="N12" s="258">
        <v>140</v>
      </c>
      <c r="O12" s="259">
        <v>140</v>
      </c>
      <c r="P12" s="260">
        <v>140</v>
      </c>
      <c r="Q12" s="258">
        <v>140</v>
      </c>
      <c r="R12" s="258">
        <v>140</v>
      </c>
      <c r="S12" s="258">
        <v>140</v>
      </c>
      <c r="T12" s="258">
        <v>140</v>
      </c>
      <c r="U12" s="357">
        <v>140</v>
      </c>
      <c r="V12" s="261">
        <v>140</v>
      </c>
    </row>
    <row r="13" spans="1:25" x14ac:dyDescent="0.2">
      <c r="A13" s="262" t="s">
        <v>6</v>
      </c>
      <c r="B13" s="263">
        <v>144.41176470588235</v>
      </c>
      <c r="C13" s="264">
        <v>155.03260869565219</v>
      </c>
      <c r="D13" s="264">
        <v>171.00884955752213</v>
      </c>
      <c r="E13" s="264">
        <v>173.43434343434345</v>
      </c>
      <c r="F13" s="264">
        <v>181.94444444444446</v>
      </c>
      <c r="G13" s="264">
        <v>181.77777777777777</v>
      </c>
      <c r="H13" s="264">
        <v>194.89473684210526</v>
      </c>
      <c r="I13" s="265">
        <v>199.6904761904762</v>
      </c>
      <c r="J13" s="263">
        <v>147.05405405405406</v>
      </c>
      <c r="K13" s="264">
        <v>156.36486486486487</v>
      </c>
      <c r="L13" s="264">
        <v>162.08064516129033</v>
      </c>
      <c r="M13" s="264">
        <v>161.94999999999999</v>
      </c>
      <c r="N13" s="264">
        <v>172.15238095238095</v>
      </c>
      <c r="O13" s="265">
        <v>189.26470588235293</v>
      </c>
      <c r="P13" s="266">
        <v>139</v>
      </c>
      <c r="Q13" s="264">
        <v>152.08988764044943</v>
      </c>
      <c r="R13" s="264">
        <v>159.81355932203391</v>
      </c>
      <c r="S13" s="264">
        <v>161.02941176470588</v>
      </c>
      <c r="T13" s="264">
        <v>171.06578947368422</v>
      </c>
      <c r="U13" s="315">
        <v>179.69230769230768</v>
      </c>
      <c r="V13" s="267">
        <v>179.24819102749638</v>
      </c>
    </row>
    <row r="14" spans="1:25" x14ac:dyDescent="0.2">
      <c r="A14" s="248" t="s">
        <v>7</v>
      </c>
      <c r="B14" s="268">
        <v>61.764705882352942</v>
      </c>
      <c r="C14" s="269">
        <v>85.869565217391298</v>
      </c>
      <c r="D14" s="269">
        <v>80.530973451327441</v>
      </c>
      <c r="E14" s="269">
        <v>82.828282828282823</v>
      </c>
      <c r="F14" s="269">
        <v>95.833333333333329</v>
      </c>
      <c r="G14" s="269">
        <v>91.666666666666671</v>
      </c>
      <c r="H14" s="269">
        <v>92.982456140350877</v>
      </c>
      <c r="I14" s="270">
        <v>88.095238095238102</v>
      </c>
      <c r="J14" s="268">
        <v>91.891891891891888</v>
      </c>
      <c r="K14" s="269">
        <v>97.297297297297291</v>
      </c>
      <c r="L14" s="269">
        <v>100</v>
      </c>
      <c r="M14" s="269">
        <v>100</v>
      </c>
      <c r="N14" s="269">
        <v>100</v>
      </c>
      <c r="O14" s="270">
        <v>100</v>
      </c>
      <c r="P14" s="271">
        <v>78.571428571428569</v>
      </c>
      <c r="Q14" s="269">
        <v>100</v>
      </c>
      <c r="R14" s="269">
        <v>100</v>
      </c>
      <c r="S14" s="269">
        <v>100</v>
      </c>
      <c r="T14" s="269">
        <v>100</v>
      </c>
      <c r="U14" s="318">
        <v>98.07692307692308</v>
      </c>
      <c r="V14" s="272">
        <v>71.707670043415334</v>
      </c>
      <c r="X14" s="227"/>
      <c r="Y14" s="227"/>
    </row>
    <row r="15" spans="1:25" x14ac:dyDescent="0.2">
      <c r="A15" s="248" t="s">
        <v>8</v>
      </c>
      <c r="B15" s="273">
        <v>0.11996324323714813</v>
      </c>
      <c r="C15" s="274">
        <v>8.1459369161119288E-2</v>
      </c>
      <c r="D15" s="274">
        <v>7.1099298841753894E-2</v>
      </c>
      <c r="E15" s="274">
        <v>6.6245630216007129E-2</v>
      </c>
      <c r="F15" s="274">
        <v>5.6925891096174297E-2</v>
      </c>
      <c r="G15" s="274">
        <v>5.5546172678906457E-2</v>
      </c>
      <c r="H15" s="274">
        <v>5.6560762459984322E-2</v>
      </c>
      <c r="I15" s="275">
        <v>5.6787680934810368E-2</v>
      </c>
      <c r="J15" s="273">
        <v>5.4949138040658013E-2</v>
      </c>
      <c r="K15" s="274">
        <v>4.1038529126777572E-2</v>
      </c>
      <c r="L15" s="274">
        <v>3.0874670987011903E-2</v>
      </c>
      <c r="M15" s="274">
        <v>2.9406853046550916E-2</v>
      </c>
      <c r="N15" s="274">
        <v>2.9146543519165614E-2</v>
      </c>
      <c r="O15" s="275">
        <v>3.6387868057809282E-2</v>
      </c>
      <c r="P15" s="276">
        <v>8.7331475116919563E-2</v>
      </c>
      <c r="Q15" s="274">
        <v>3.7630922175590394E-2</v>
      </c>
      <c r="R15" s="274">
        <v>3.2919005079725248E-2</v>
      </c>
      <c r="S15" s="274">
        <v>2.8656015046559877E-2</v>
      </c>
      <c r="T15" s="274">
        <v>2.5416088174516724E-2</v>
      </c>
      <c r="U15" s="321">
        <v>4.0315934466633056E-2</v>
      </c>
      <c r="V15" s="277">
        <v>9.6481677660660334E-2</v>
      </c>
      <c r="X15" s="227"/>
      <c r="Y15" s="227"/>
    </row>
    <row r="16" spans="1:25" x14ac:dyDescent="0.2">
      <c r="A16" s="262" t="s">
        <v>1</v>
      </c>
      <c r="B16" s="278">
        <f>B13/B12*100-100</f>
        <v>3.151260504201673</v>
      </c>
      <c r="C16" s="279">
        <f t="shared" ref="C16:E16" si="0">C13/C12*100-100</f>
        <v>10.737577639751564</v>
      </c>
      <c r="D16" s="279">
        <f t="shared" si="0"/>
        <v>22.149178255372945</v>
      </c>
      <c r="E16" s="279">
        <f t="shared" si="0"/>
        <v>23.881673881673876</v>
      </c>
      <c r="F16" s="279">
        <f>F13/F12*100-100</f>
        <v>29.960317460317469</v>
      </c>
      <c r="G16" s="279">
        <f t="shared" ref="G16:J16" si="1">G13/G12*100-100</f>
        <v>29.841269841269849</v>
      </c>
      <c r="H16" s="279">
        <f t="shared" si="1"/>
        <v>39.21052631578948</v>
      </c>
      <c r="I16" s="280">
        <f t="shared" si="1"/>
        <v>42.636054421768733</v>
      </c>
      <c r="J16" s="278">
        <f t="shared" si="1"/>
        <v>5.038610038610031</v>
      </c>
      <c r="K16" s="279">
        <f>K13/K12*100-100</f>
        <v>11.689189189189193</v>
      </c>
      <c r="L16" s="279">
        <f t="shared" ref="L16:N16" si="2">L13/L12*100-100</f>
        <v>15.771889400921665</v>
      </c>
      <c r="M16" s="279">
        <f t="shared" si="2"/>
        <v>15.678571428571431</v>
      </c>
      <c r="N16" s="279">
        <f t="shared" si="2"/>
        <v>22.965986394557831</v>
      </c>
      <c r="O16" s="280">
        <f t="shared" ref="O16:V16" si="3">O13/O12*100-100</f>
        <v>35.189075630252091</v>
      </c>
      <c r="P16" s="281">
        <f t="shared" ref="P16:U16" si="4">P13/P12*100-100</f>
        <v>-0.7142857142857082</v>
      </c>
      <c r="Q16" s="279">
        <f t="shared" ref="Q16:R16" si="5">Q13/Q12*100-100</f>
        <v>8.63563402889244</v>
      </c>
      <c r="R16" s="279">
        <f t="shared" si="5"/>
        <v>14.152542372881371</v>
      </c>
      <c r="S16" s="279">
        <f t="shared" ref="S16:T16" si="6">S13/S12*100-100</f>
        <v>15.021008403361336</v>
      </c>
      <c r="T16" s="279">
        <f t="shared" si="6"/>
        <v>22.189849624060159</v>
      </c>
      <c r="U16" s="358">
        <f t="shared" si="4"/>
        <v>28.35164835164835</v>
      </c>
      <c r="V16" s="282">
        <f t="shared" si="3"/>
        <v>28.034422162497407</v>
      </c>
      <c r="X16" s="227"/>
      <c r="Y16" s="227"/>
    </row>
    <row r="17" spans="1:25" ht="13.5" thickBot="1" x14ac:dyDescent="0.25">
      <c r="A17" s="283" t="s">
        <v>27</v>
      </c>
      <c r="B17" s="284">
        <f>B13-B6</f>
        <v>106.41176470588235</v>
      </c>
      <c r="C17" s="285">
        <f t="shared" ref="C17:J17" si="7">C13-C6</f>
        <v>117.03260869565219</v>
      </c>
      <c r="D17" s="285">
        <f t="shared" si="7"/>
        <v>133.00884955752213</v>
      </c>
      <c r="E17" s="285">
        <f t="shared" si="7"/>
        <v>135.43434343434345</v>
      </c>
      <c r="F17" s="285">
        <f t="shared" si="7"/>
        <v>143.94444444444446</v>
      </c>
      <c r="G17" s="285">
        <f t="shared" si="7"/>
        <v>143.77777777777777</v>
      </c>
      <c r="H17" s="285">
        <f t="shared" si="7"/>
        <v>156.89473684210526</v>
      </c>
      <c r="I17" s="286">
        <f t="shared" si="7"/>
        <v>161.6904761904762</v>
      </c>
      <c r="J17" s="363">
        <f t="shared" si="7"/>
        <v>109.05405405405406</v>
      </c>
      <c r="K17" s="287">
        <f t="shared" ref="K17:V17" si="8">K13-K6</f>
        <v>118.36486486486487</v>
      </c>
      <c r="L17" s="287">
        <f t="shared" si="8"/>
        <v>124.08064516129033</v>
      </c>
      <c r="M17" s="287">
        <f t="shared" si="8"/>
        <v>123.94999999999999</v>
      </c>
      <c r="N17" s="287">
        <f t="shared" si="8"/>
        <v>134.15238095238095</v>
      </c>
      <c r="O17" s="364">
        <f t="shared" si="8"/>
        <v>151.26470588235293</v>
      </c>
      <c r="P17" s="361">
        <f t="shared" si="8"/>
        <v>101</v>
      </c>
      <c r="Q17" s="285">
        <f t="shared" si="8"/>
        <v>114.08988764044943</v>
      </c>
      <c r="R17" s="285">
        <f t="shared" si="8"/>
        <v>121.81355932203391</v>
      </c>
      <c r="S17" s="285">
        <f t="shared" ref="S17:T17" si="9">S13-S6</f>
        <v>123.02941176470588</v>
      </c>
      <c r="T17" s="285">
        <f t="shared" si="9"/>
        <v>133.06578947368422</v>
      </c>
      <c r="U17" s="359">
        <f t="shared" si="8"/>
        <v>141.69230769230768</v>
      </c>
      <c r="V17" s="326">
        <f t="shared" si="8"/>
        <v>141.24819102749638</v>
      </c>
      <c r="X17" s="227"/>
      <c r="Y17" s="227"/>
    </row>
    <row r="18" spans="1:25" x14ac:dyDescent="0.2">
      <c r="A18" s="289" t="s">
        <v>51</v>
      </c>
      <c r="B18" s="290">
        <v>357</v>
      </c>
      <c r="C18" s="291">
        <v>827</v>
      </c>
      <c r="D18" s="291">
        <v>940</v>
      </c>
      <c r="E18" s="291">
        <v>940</v>
      </c>
      <c r="F18" s="291">
        <v>714</v>
      </c>
      <c r="G18" s="291">
        <v>714</v>
      </c>
      <c r="H18" s="291">
        <v>967</v>
      </c>
      <c r="I18" s="292">
        <v>287</v>
      </c>
      <c r="J18" s="290">
        <v>371</v>
      </c>
      <c r="K18" s="291">
        <v>744</v>
      </c>
      <c r="L18" s="291">
        <v>623</v>
      </c>
      <c r="M18" s="291">
        <v>623</v>
      </c>
      <c r="N18" s="291">
        <v>984</v>
      </c>
      <c r="O18" s="292">
        <v>346</v>
      </c>
      <c r="P18" s="290">
        <v>281</v>
      </c>
      <c r="Q18" s="291">
        <v>880</v>
      </c>
      <c r="R18" s="291">
        <v>572</v>
      </c>
      <c r="S18" s="291">
        <v>573</v>
      </c>
      <c r="T18" s="291">
        <v>769</v>
      </c>
      <c r="U18" s="292">
        <v>545</v>
      </c>
      <c r="V18" s="373">
        <f>SUM(B18:U18)</f>
        <v>13057</v>
      </c>
      <c r="W18" s="227" t="s">
        <v>56</v>
      </c>
      <c r="X18" s="294">
        <f>B4-V18</f>
        <v>139</v>
      </c>
      <c r="Y18" s="295">
        <f>X18/B4</f>
        <v>1.053349499848439E-2</v>
      </c>
    </row>
    <row r="19" spans="1:25" x14ac:dyDescent="0.2">
      <c r="A19" s="296" t="s">
        <v>28</v>
      </c>
      <c r="B19" s="242">
        <v>29.5</v>
      </c>
      <c r="C19" s="240">
        <v>28.5</v>
      </c>
      <c r="D19" s="240">
        <v>28</v>
      </c>
      <c r="E19" s="240">
        <v>28</v>
      </c>
      <c r="F19" s="240">
        <v>27.5</v>
      </c>
      <c r="G19" s="240">
        <v>27.5</v>
      </c>
      <c r="H19" s="240">
        <v>27.5</v>
      </c>
      <c r="I19" s="243">
        <v>27.5</v>
      </c>
      <c r="J19" s="242">
        <v>29.5</v>
      </c>
      <c r="K19" s="240">
        <v>28.5</v>
      </c>
      <c r="L19" s="240">
        <v>28.5</v>
      </c>
      <c r="M19" s="240">
        <v>28.5</v>
      </c>
      <c r="N19" s="240">
        <v>28</v>
      </c>
      <c r="O19" s="243">
        <v>27.5</v>
      </c>
      <c r="P19" s="242">
        <v>30.5</v>
      </c>
      <c r="Q19" s="240">
        <v>29</v>
      </c>
      <c r="R19" s="240">
        <v>28.5</v>
      </c>
      <c r="S19" s="240">
        <v>28.5</v>
      </c>
      <c r="T19" s="240">
        <v>28</v>
      </c>
      <c r="U19" s="243">
        <v>27.5</v>
      </c>
      <c r="V19" s="233"/>
      <c r="W19" s="227" t="s">
        <v>57</v>
      </c>
      <c r="X19" s="227">
        <v>23.5</v>
      </c>
      <c r="Y19" s="227"/>
    </row>
    <row r="20" spans="1:25" ht="13.5" thickBot="1" x14ac:dyDescent="0.25">
      <c r="A20" s="297" t="s">
        <v>26</v>
      </c>
      <c r="B20" s="244">
        <f>B19-B7</f>
        <v>6</v>
      </c>
      <c r="C20" s="241">
        <f t="shared" ref="C20:J20" si="10">C19-C7</f>
        <v>5</v>
      </c>
      <c r="D20" s="241">
        <f t="shared" si="10"/>
        <v>4.5</v>
      </c>
      <c r="E20" s="241">
        <f t="shared" si="10"/>
        <v>4.5</v>
      </c>
      <c r="F20" s="241">
        <f t="shared" si="10"/>
        <v>4</v>
      </c>
      <c r="G20" s="241">
        <f t="shared" si="10"/>
        <v>4</v>
      </c>
      <c r="H20" s="241">
        <f t="shared" si="10"/>
        <v>4</v>
      </c>
      <c r="I20" s="245">
        <f t="shared" si="10"/>
        <v>4</v>
      </c>
      <c r="J20" s="244">
        <f t="shared" si="10"/>
        <v>6</v>
      </c>
      <c r="K20" s="241">
        <f t="shared" ref="K20:U20" si="11">K19-K7</f>
        <v>5</v>
      </c>
      <c r="L20" s="241">
        <f t="shared" si="11"/>
        <v>5</v>
      </c>
      <c r="M20" s="241">
        <f t="shared" si="11"/>
        <v>5</v>
      </c>
      <c r="N20" s="241">
        <f t="shared" si="11"/>
        <v>4.5</v>
      </c>
      <c r="O20" s="245">
        <f t="shared" si="11"/>
        <v>4</v>
      </c>
      <c r="P20" s="244">
        <f t="shared" si="11"/>
        <v>7</v>
      </c>
      <c r="Q20" s="241">
        <f t="shared" si="11"/>
        <v>5.5</v>
      </c>
      <c r="R20" s="241">
        <f t="shared" si="11"/>
        <v>5</v>
      </c>
      <c r="S20" s="241">
        <f t="shared" si="11"/>
        <v>5</v>
      </c>
      <c r="T20" s="241">
        <f t="shared" si="11"/>
        <v>4.5</v>
      </c>
      <c r="U20" s="245">
        <f t="shared" si="11"/>
        <v>4</v>
      </c>
      <c r="V20" s="234"/>
      <c r="W20" s="227" t="s">
        <v>26</v>
      </c>
      <c r="X20" s="227"/>
      <c r="Y20" s="227"/>
    </row>
    <row r="21" spans="1:25" x14ac:dyDescent="0.2">
      <c r="C21" s="237">
        <v>28.5</v>
      </c>
      <c r="D21" s="237">
        <v>28</v>
      </c>
      <c r="E21" s="237">
        <v>28</v>
      </c>
      <c r="K21" s="237">
        <v>28.5</v>
      </c>
      <c r="O21" s="227"/>
      <c r="P21" s="227"/>
      <c r="Q21" s="237">
        <v>29</v>
      </c>
      <c r="R21" s="237">
        <v>28.5</v>
      </c>
      <c r="S21" s="355">
        <v>28.5</v>
      </c>
      <c r="T21" s="355">
        <v>28</v>
      </c>
    </row>
    <row r="22" spans="1:25" ht="13.5" thickBot="1" x14ac:dyDescent="0.25"/>
    <row r="23" spans="1:25" s="371" customFormat="1" ht="13.5" thickBot="1" x14ac:dyDescent="0.25">
      <c r="A23" s="247" t="s">
        <v>66</v>
      </c>
      <c r="B23" s="397" t="s">
        <v>65</v>
      </c>
      <c r="C23" s="398"/>
      <c r="D23" s="398"/>
      <c r="E23" s="398"/>
      <c r="F23" s="398"/>
      <c r="G23" s="398"/>
      <c r="H23" s="398"/>
      <c r="I23" s="399"/>
      <c r="J23" s="393" t="s">
        <v>63</v>
      </c>
      <c r="K23" s="394"/>
      <c r="L23" s="394"/>
      <c r="M23" s="394"/>
      <c r="N23" s="394"/>
      <c r="O23" s="396"/>
      <c r="P23" s="393" t="s">
        <v>64</v>
      </c>
      <c r="Q23" s="394"/>
      <c r="R23" s="394"/>
      <c r="S23" s="394"/>
      <c r="T23" s="394"/>
      <c r="U23" s="395"/>
      <c r="V23" s="372" t="s">
        <v>55</v>
      </c>
    </row>
    <row r="24" spans="1:25" s="371" customFormat="1" x14ac:dyDescent="0.2">
      <c r="A24" s="248" t="s">
        <v>54</v>
      </c>
      <c r="B24" s="229">
        <v>1</v>
      </c>
      <c r="C24" s="354">
        <v>2</v>
      </c>
      <c r="D24" s="354">
        <v>3</v>
      </c>
      <c r="E24" s="354">
        <v>4</v>
      </c>
      <c r="F24" s="354">
        <v>5</v>
      </c>
      <c r="G24" s="354">
        <v>6</v>
      </c>
      <c r="H24" s="354">
        <v>7</v>
      </c>
      <c r="I24" s="230">
        <v>8</v>
      </c>
      <c r="J24" s="249">
        <v>1</v>
      </c>
      <c r="K24" s="250">
        <v>2</v>
      </c>
      <c r="L24" s="250">
        <v>3</v>
      </c>
      <c r="M24" s="250">
        <v>4</v>
      </c>
      <c r="N24" s="250">
        <v>5</v>
      </c>
      <c r="O24" s="251">
        <v>6</v>
      </c>
      <c r="P24" s="365">
        <v>1</v>
      </c>
      <c r="Q24" s="250">
        <v>2</v>
      </c>
      <c r="R24" s="250">
        <v>3</v>
      </c>
      <c r="S24" s="250">
        <v>4</v>
      </c>
      <c r="T24" s="250">
        <v>5</v>
      </c>
      <c r="U24" s="356">
        <v>6</v>
      </c>
      <c r="V24" s="374"/>
    </row>
    <row r="25" spans="1:25" s="371" customFormat="1" x14ac:dyDescent="0.2">
      <c r="A25" s="248" t="s">
        <v>2</v>
      </c>
      <c r="B25" s="252">
        <v>1</v>
      </c>
      <c r="C25" s="353">
        <v>2</v>
      </c>
      <c r="D25" s="253">
        <v>3</v>
      </c>
      <c r="E25" s="253">
        <v>3</v>
      </c>
      <c r="F25" s="335">
        <v>4</v>
      </c>
      <c r="G25" s="335">
        <v>4</v>
      </c>
      <c r="H25" s="253">
        <v>5</v>
      </c>
      <c r="I25" s="360">
        <v>6</v>
      </c>
      <c r="J25" s="362">
        <v>1</v>
      </c>
      <c r="K25" s="334">
        <v>2</v>
      </c>
      <c r="L25" s="253">
        <v>3</v>
      </c>
      <c r="M25" s="253">
        <v>3</v>
      </c>
      <c r="N25" s="255">
        <v>4</v>
      </c>
      <c r="O25" s="298">
        <v>5</v>
      </c>
      <c r="P25" s="254">
        <v>1</v>
      </c>
      <c r="Q25" s="253">
        <v>2</v>
      </c>
      <c r="R25" s="255">
        <v>3</v>
      </c>
      <c r="S25" s="255">
        <v>3</v>
      </c>
      <c r="T25" s="253">
        <v>4</v>
      </c>
      <c r="U25" s="366">
        <v>5</v>
      </c>
      <c r="V25" s="226" t="s">
        <v>0</v>
      </c>
    </row>
    <row r="26" spans="1:25" s="371" customFormat="1" x14ac:dyDescent="0.2">
      <c r="A26" s="256" t="s">
        <v>3</v>
      </c>
      <c r="B26" s="257">
        <v>270</v>
      </c>
      <c r="C26" s="258">
        <v>270</v>
      </c>
      <c r="D26" s="258">
        <v>270</v>
      </c>
      <c r="E26" s="258">
        <v>270</v>
      </c>
      <c r="F26" s="258">
        <v>270</v>
      </c>
      <c r="G26" s="258">
        <v>270</v>
      </c>
      <c r="H26" s="258">
        <v>270</v>
      </c>
      <c r="I26" s="259">
        <v>270</v>
      </c>
      <c r="J26" s="257">
        <v>270</v>
      </c>
      <c r="K26" s="258">
        <v>270</v>
      </c>
      <c r="L26" s="258">
        <v>270</v>
      </c>
      <c r="M26" s="258">
        <v>270</v>
      </c>
      <c r="N26" s="258">
        <v>270</v>
      </c>
      <c r="O26" s="259">
        <v>270</v>
      </c>
      <c r="P26" s="260">
        <v>270</v>
      </c>
      <c r="Q26" s="258">
        <v>270</v>
      </c>
      <c r="R26" s="258">
        <v>270</v>
      </c>
      <c r="S26" s="258">
        <v>270</v>
      </c>
      <c r="T26" s="258">
        <v>270</v>
      </c>
      <c r="U26" s="357">
        <v>270</v>
      </c>
      <c r="V26" s="261">
        <v>270</v>
      </c>
    </row>
    <row r="27" spans="1:25" s="371" customFormat="1" x14ac:dyDescent="0.2">
      <c r="A27" s="262" t="s">
        <v>6</v>
      </c>
      <c r="B27" s="263">
        <v>244.10256410256412</v>
      </c>
      <c r="C27" s="264">
        <v>286.37362637362639</v>
      </c>
      <c r="D27" s="264">
        <v>282</v>
      </c>
      <c r="E27" s="264">
        <v>280.81632653061223</v>
      </c>
      <c r="F27" s="264">
        <v>288.37837837837839</v>
      </c>
      <c r="G27" s="264">
        <v>283.03797468354429</v>
      </c>
      <c r="H27" s="264">
        <v>290.60000000000002</v>
      </c>
      <c r="I27" s="265">
        <v>298.92857142857144</v>
      </c>
      <c r="J27" s="263">
        <v>295.29411764705884</v>
      </c>
      <c r="K27" s="264">
        <v>301.07142857142856</v>
      </c>
      <c r="L27" s="264">
        <v>343.5</v>
      </c>
      <c r="M27" s="264">
        <v>293.5593220338983</v>
      </c>
      <c r="N27" s="264">
        <v>317.22222222222223</v>
      </c>
      <c r="O27" s="265">
        <v>309.6875</v>
      </c>
      <c r="P27" s="266">
        <v>313.68421052631578</v>
      </c>
      <c r="Q27" s="264">
        <v>312.36111111111109</v>
      </c>
      <c r="R27" s="264">
        <v>344.91228070175441</v>
      </c>
      <c r="S27" s="264">
        <v>307.79661016949154</v>
      </c>
      <c r="T27" s="264">
        <v>292.92929292929296</v>
      </c>
      <c r="U27" s="315">
        <v>298.10810810810813</v>
      </c>
      <c r="V27" s="267">
        <v>298.04934464148033</v>
      </c>
    </row>
    <row r="28" spans="1:25" s="371" customFormat="1" x14ac:dyDescent="0.2">
      <c r="A28" s="248" t="s">
        <v>7</v>
      </c>
      <c r="B28" s="379">
        <v>69.230769230769226</v>
      </c>
      <c r="C28" s="269">
        <v>85.714285714285708</v>
      </c>
      <c r="D28" s="269">
        <v>89.473684210526315</v>
      </c>
      <c r="E28" s="269">
        <v>79.591836734693871</v>
      </c>
      <c r="F28" s="269">
        <v>87.837837837837839</v>
      </c>
      <c r="G28" s="269">
        <v>92.405063291139243</v>
      </c>
      <c r="H28" s="269">
        <v>81</v>
      </c>
      <c r="I28" s="270">
        <v>92.857142857142861</v>
      </c>
      <c r="J28" s="268">
        <v>85.294117647058826</v>
      </c>
      <c r="K28" s="269">
        <v>73.214285714285708</v>
      </c>
      <c r="L28" s="378">
        <v>55</v>
      </c>
      <c r="M28" s="269">
        <v>77.966101694915253</v>
      </c>
      <c r="N28" s="378">
        <v>60</v>
      </c>
      <c r="O28" s="270">
        <v>84.375</v>
      </c>
      <c r="P28" s="271">
        <v>60.526315789473685</v>
      </c>
      <c r="Q28" s="378">
        <v>52.777777777777779</v>
      </c>
      <c r="R28" s="378">
        <v>49.122807017543863</v>
      </c>
      <c r="S28" s="269">
        <v>81.355932203389827</v>
      </c>
      <c r="T28" s="269">
        <v>85.858585858585855</v>
      </c>
      <c r="U28" s="318">
        <v>83.78378378378379</v>
      </c>
      <c r="V28" s="272">
        <v>74.479568234387045</v>
      </c>
      <c r="W28" s="380" t="s">
        <v>70</v>
      </c>
      <c r="X28" s="227"/>
      <c r="Y28" s="227"/>
    </row>
    <row r="29" spans="1:25" s="371" customFormat="1" x14ac:dyDescent="0.2">
      <c r="A29" s="248" t="s">
        <v>8</v>
      </c>
      <c r="B29" s="273">
        <v>0.10150559620191575</v>
      </c>
      <c r="C29" s="274">
        <v>7.5821368227513938E-2</v>
      </c>
      <c r="D29" s="274">
        <v>6.2297565017861455E-2</v>
      </c>
      <c r="E29" s="274">
        <v>6.6848614976148024E-2</v>
      </c>
      <c r="F29" s="274">
        <v>6.7459384865709363E-2</v>
      </c>
      <c r="G29" s="274">
        <v>6.7307320855511596E-2</v>
      </c>
      <c r="H29" s="274">
        <v>6.6159752339794944E-2</v>
      </c>
      <c r="I29" s="275">
        <v>7.0022548444887367E-2</v>
      </c>
      <c r="J29" s="273">
        <v>7.1713147410359071E-2</v>
      </c>
      <c r="K29" s="274">
        <v>9.7380085957250784E-2</v>
      </c>
      <c r="L29" s="274">
        <v>0.13848143186365705</v>
      </c>
      <c r="M29" s="274">
        <v>0.10049838736177448</v>
      </c>
      <c r="N29" s="274">
        <v>0.12548255835622826</v>
      </c>
      <c r="O29" s="275">
        <v>6.6315942686771961E-2</v>
      </c>
      <c r="P29" s="276">
        <v>0.12399090460968017</v>
      </c>
      <c r="Q29" s="274">
        <v>0.11185819297510272</v>
      </c>
      <c r="R29" s="274">
        <v>0.1354587219109028</v>
      </c>
      <c r="S29" s="274">
        <v>9.8846296577985951E-2</v>
      </c>
      <c r="T29" s="274">
        <v>6.9005161019481412E-2</v>
      </c>
      <c r="U29" s="321">
        <v>6.6560851651776998E-2</v>
      </c>
      <c r="V29" s="277">
        <v>0.11610491805678334</v>
      </c>
      <c r="X29" s="227"/>
      <c r="Y29" s="227"/>
    </row>
    <row r="30" spans="1:25" s="371" customFormat="1" x14ac:dyDescent="0.2">
      <c r="A30" s="262" t="s">
        <v>1</v>
      </c>
      <c r="B30" s="278">
        <f>B27/B26*100-100</f>
        <v>-9.5916429249762558</v>
      </c>
      <c r="C30" s="279">
        <f t="shared" ref="C30:E30" si="12">C27/C26*100-100</f>
        <v>6.0643060643060807</v>
      </c>
      <c r="D30" s="279">
        <f t="shared" si="12"/>
        <v>4.4444444444444571</v>
      </c>
      <c r="E30" s="279">
        <f t="shared" si="12"/>
        <v>4.0060468631897095</v>
      </c>
      <c r="F30" s="279">
        <f>F27/F26*100-100</f>
        <v>6.8068068068068044</v>
      </c>
      <c r="G30" s="279">
        <f t="shared" ref="G30:J30" si="13">G27/G26*100-100</f>
        <v>4.8288795124238106</v>
      </c>
      <c r="H30" s="279">
        <f t="shared" si="13"/>
        <v>7.6296296296296333</v>
      </c>
      <c r="I30" s="280">
        <f t="shared" si="13"/>
        <v>10.714285714285722</v>
      </c>
      <c r="J30" s="278">
        <f t="shared" si="13"/>
        <v>9.3681917211329022</v>
      </c>
      <c r="K30" s="279">
        <f>K27/K26*100-100</f>
        <v>11.507936507936506</v>
      </c>
      <c r="L30" s="279">
        <f t="shared" ref="L30:V30" si="14">L27/L26*100-100</f>
        <v>27.222222222222214</v>
      </c>
      <c r="M30" s="279">
        <f t="shared" si="14"/>
        <v>8.725674827369744</v>
      </c>
      <c r="N30" s="279">
        <f t="shared" si="14"/>
        <v>17.489711934156389</v>
      </c>
      <c r="O30" s="280">
        <f t="shared" si="14"/>
        <v>14.699074074074076</v>
      </c>
      <c r="P30" s="281">
        <f t="shared" si="14"/>
        <v>16.179337231968802</v>
      </c>
      <c r="Q30" s="279">
        <f t="shared" si="14"/>
        <v>15.689300411522638</v>
      </c>
      <c r="R30" s="279">
        <f t="shared" si="14"/>
        <v>27.745289148797923</v>
      </c>
      <c r="S30" s="279">
        <f t="shared" si="14"/>
        <v>13.998744507219101</v>
      </c>
      <c r="T30" s="279">
        <f t="shared" si="14"/>
        <v>8.4923307145529492</v>
      </c>
      <c r="U30" s="358">
        <f t="shared" si="14"/>
        <v>10.410410410410421</v>
      </c>
      <c r="V30" s="282">
        <f t="shared" si="14"/>
        <v>10.388646163511225</v>
      </c>
      <c r="W30" s="377" t="s">
        <v>69</v>
      </c>
      <c r="X30" s="227"/>
      <c r="Y30" s="227"/>
    </row>
    <row r="31" spans="1:25" s="371" customFormat="1" ht="13.5" thickBot="1" x14ac:dyDescent="0.25">
      <c r="A31" s="283" t="s">
        <v>27</v>
      </c>
      <c r="B31" s="284">
        <f>B27-B13</f>
        <v>99.690799396681768</v>
      </c>
      <c r="C31" s="285">
        <f t="shared" ref="C31:V31" si="15">C27-C13</f>
        <v>131.34101767797421</v>
      </c>
      <c r="D31" s="285">
        <f t="shared" si="15"/>
        <v>110.99115044247787</v>
      </c>
      <c r="E31" s="285">
        <f t="shared" si="15"/>
        <v>107.38198309626878</v>
      </c>
      <c r="F31" s="285">
        <f t="shared" si="15"/>
        <v>106.43393393393393</v>
      </c>
      <c r="G31" s="285">
        <f t="shared" si="15"/>
        <v>101.26019690576652</v>
      </c>
      <c r="H31" s="285">
        <f t="shared" si="15"/>
        <v>95.705263157894763</v>
      </c>
      <c r="I31" s="286">
        <f t="shared" si="15"/>
        <v>99.238095238095241</v>
      </c>
      <c r="J31" s="363">
        <f t="shared" si="15"/>
        <v>148.24006359300478</v>
      </c>
      <c r="K31" s="287">
        <f t="shared" si="15"/>
        <v>144.70656370656368</v>
      </c>
      <c r="L31" s="287">
        <f t="shared" si="15"/>
        <v>181.41935483870967</v>
      </c>
      <c r="M31" s="287">
        <f t="shared" si="15"/>
        <v>131.60932203389831</v>
      </c>
      <c r="N31" s="287">
        <f t="shared" si="15"/>
        <v>145.06984126984128</v>
      </c>
      <c r="O31" s="364">
        <f t="shared" si="15"/>
        <v>120.42279411764707</v>
      </c>
      <c r="P31" s="361">
        <f t="shared" si="15"/>
        <v>174.68421052631578</v>
      </c>
      <c r="Q31" s="285">
        <f t="shared" si="15"/>
        <v>160.27122347066165</v>
      </c>
      <c r="R31" s="285">
        <f t="shared" si="15"/>
        <v>185.0987213797205</v>
      </c>
      <c r="S31" s="285">
        <f t="shared" si="15"/>
        <v>146.76719840478566</v>
      </c>
      <c r="T31" s="285">
        <f t="shared" si="15"/>
        <v>121.86350345560874</v>
      </c>
      <c r="U31" s="359">
        <f t="shared" si="15"/>
        <v>118.41580041580045</v>
      </c>
      <c r="V31" s="326">
        <f t="shared" si="15"/>
        <v>118.80115361398396</v>
      </c>
      <c r="X31" s="227"/>
      <c r="Y31" s="227"/>
    </row>
    <row r="32" spans="1:25" s="371" customFormat="1" x14ac:dyDescent="0.2">
      <c r="A32" s="289" t="s">
        <v>51</v>
      </c>
      <c r="B32" s="290">
        <v>348</v>
      </c>
      <c r="C32" s="291">
        <v>825</v>
      </c>
      <c r="D32" s="291">
        <v>938</v>
      </c>
      <c r="E32" s="291">
        <v>939</v>
      </c>
      <c r="F32" s="291">
        <v>714</v>
      </c>
      <c r="G32" s="291">
        <v>711</v>
      </c>
      <c r="H32" s="291">
        <v>967</v>
      </c>
      <c r="I32" s="292">
        <v>286</v>
      </c>
      <c r="J32" s="290">
        <v>371</v>
      </c>
      <c r="K32" s="291">
        <v>743</v>
      </c>
      <c r="L32" s="291">
        <v>623</v>
      </c>
      <c r="M32" s="291">
        <v>622</v>
      </c>
      <c r="N32" s="291">
        <v>984</v>
      </c>
      <c r="O32" s="292">
        <v>346</v>
      </c>
      <c r="P32" s="290">
        <v>275</v>
      </c>
      <c r="Q32" s="291">
        <v>878</v>
      </c>
      <c r="R32" s="291">
        <v>572</v>
      </c>
      <c r="S32" s="291">
        <v>573</v>
      </c>
      <c r="T32" s="291">
        <v>768</v>
      </c>
      <c r="U32" s="292">
        <v>545</v>
      </c>
      <c r="V32" s="373">
        <f>SUM(B32:U32)</f>
        <v>13028</v>
      </c>
      <c r="W32" s="227" t="s">
        <v>56</v>
      </c>
      <c r="X32" s="294">
        <f>V18-V32</f>
        <v>29</v>
      </c>
      <c r="Y32" s="295">
        <f>X32/V18</f>
        <v>2.2210308646702917E-3</v>
      </c>
    </row>
    <row r="33" spans="1:25" s="371" customFormat="1" x14ac:dyDescent="0.2">
      <c r="A33" s="296" t="s">
        <v>28</v>
      </c>
      <c r="B33" s="242">
        <v>34</v>
      </c>
      <c r="C33" s="240">
        <v>32</v>
      </c>
      <c r="D33" s="240">
        <v>31.5</v>
      </c>
      <c r="E33" s="240">
        <v>31.5</v>
      </c>
      <c r="F33" s="240">
        <v>31</v>
      </c>
      <c r="G33" s="240">
        <v>31</v>
      </c>
      <c r="H33" s="240">
        <v>31</v>
      </c>
      <c r="I33" s="243">
        <v>31</v>
      </c>
      <c r="J33" s="242">
        <v>33</v>
      </c>
      <c r="K33" s="240">
        <v>32</v>
      </c>
      <c r="L33" s="240">
        <f t="shared" ref="L33:R33" si="16">L19+3</f>
        <v>31.5</v>
      </c>
      <c r="M33" s="240">
        <v>32</v>
      </c>
      <c r="N33" s="240">
        <v>31.5</v>
      </c>
      <c r="O33" s="243">
        <v>31.5</v>
      </c>
      <c r="P33" s="242">
        <f t="shared" si="16"/>
        <v>33.5</v>
      </c>
      <c r="Q33" s="240">
        <f t="shared" si="16"/>
        <v>32</v>
      </c>
      <c r="R33" s="240">
        <f t="shared" si="16"/>
        <v>31.5</v>
      </c>
      <c r="S33" s="240">
        <v>32</v>
      </c>
      <c r="T33" s="240">
        <v>31.5</v>
      </c>
      <c r="U33" s="243">
        <v>31</v>
      </c>
      <c r="V33" s="233"/>
      <c r="W33" s="227" t="s">
        <v>57</v>
      </c>
      <c r="X33" s="227">
        <v>28.2</v>
      </c>
      <c r="Y33" s="227"/>
    </row>
    <row r="34" spans="1:25" s="371" customFormat="1" ht="13.5" thickBot="1" x14ac:dyDescent="0.25">
      <c r="A34" s="297" t="s">
        <v>26</v>
      </c>
      <c r="B34" s="244">
        <f>B33-B19</f>
        <v>4.5</v>
      </c>
      <c r="C34" s="241">
        <f t="shared" ref="C34:U34" si="17">C33-C19</f>
        <v>3.5</v>
      </c>
      <c r="D34" s="241">
        <f t="shared" si="17"/>
        <v>3.5</v>
      </c>
      <c r="E34" s="241">
        <f t="shared" si="17"/>
        <v>3.5</v>
      </c>
      <c r="F34" s="241">
        <f t="shared" si="17"/>
        <v>3.5</v>
      </c>
      <c r="G34" s="241">
        <f t="shared" si="17"/>
        <v>3.5</v>
      </c>
      <c r="H34" s="241">
        <f t="shared" si="17"/>
        <v>3.5</v>
      </c>
      <c r="I34" s="245">
        <f t="shared" si="17"/>
        <v>3.5</v>
      </c>
      <c r="J34" s="244">
        <f t="shared" si="17"/>
        <v>3.5</v>
      </c>
      <c r="K34" s="241">
        <f t="shared" si="17"/>
        <v>3.5</v>
      </c>
      <c r="L34" s="241">
        <f t="shared" si="17"/>
        <v>3</v>
      </c>
      <c r="M34" s="241">
        <f t="shared" si="17"/>
        <v>3.5</v>
      </c>
      <c r="N34" s="241">
        <f t="shared" si="17"/>
        <v>3.5</v>
      </c>
      <c r="O34" s="245">
        <f t="shared" si="17"/>
        <v>4</v>
      </c>
      <c r="P34" s="244">
        <f t="shared" si="17"/>
        <v>3</v>
      </c>
      <c r="Q34" s="241">
        <f t="shared" si="17"/>
        <v>3</v>
      </c>
      <c r="R34" s="241">
        <f t="shared" si="17"/>
        <v>3</v>
      </c>
      <c r="S34" s="241">
        <f t="shared" si="17"/>
        <v>3.5</v>
      </c>
      <c r="T34" s="241">
        <f t="shared" si="17"/>
        <v>3.5</v>
      </c>
      <c r="U34" s="245">
        <f t="shared" si="17"/>
        <v>3.5</v>
      </c>
      <c r="V34" s="234"/>
      <c r="W34" s="227" t="s">
        <v>26</v>
      </c>
      <c r="X34" s="227"/>
      <c r="Y34" s="227"/>
    </row>
    <row r="35" spans="1:25" x14ac:dyDescent="0.2">
      <c r="B35" s="237">
        <v>34</v>
      </c>
      <c r="L35" s="237" t="s">
        <v>67</v>
      </c>
      <c r="M35" s="237" t="s">
        <v>67</v>
      </c>
      <c r="R35" s="237" t="s">
        <v>67</v>
      </c>
      <c r="S35" s="355" t="s">
        <v>67</v>
      </c>
    </row>
  </sheetData>
  <mergeCells count="7">
    <mergeCell ref="F2:I2"/>
    <mergeCell ref="P9:U9"/>
    <mergeCell ref="J9:O9"/>
    <mergeCell ref="B9:I9"/>
    <mergeCell ref="B23:I23"/>
    <mergeCell ref="J23:O23"/>
    <mergeCell ref="P23:U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2022-08-15T14:47:39Z</dcterms:modified>
</cp:coreProperties>
</file>