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72 F571\liquidador sem-53\"/>
    </mc:Choice>
  </mc:AlternateContent>
  <bookViews>
    <workbookView xWindow="0" yWindow="0" windowWidth="20490" windowHeight="7425" tabRatio="733" firstSheet="7" activeTab="12"/>
  </bookViews>
  <sheets>
    <sheet name="Semana 2" sheetId="234" state="hidden" r:id="rId1"/>
    <sheet name="Semana 3" sheetId="235" state="hidden" r:id="rId2"/>
    <sheet name="Semana 4" sheetId="236" state="hidden" r:id="rId3"/>
    <sheet name="Resumen 8" sheetId="237" state="hidden" r:id="rId4"/>
    <sheet name="Resumen 7" sheetId="238" state="hidden" r:id="rId5"/>
    <sheet name="Resumen 4" sheetId="239" state="hidden" r:id="rId6"/>
    <sheet name="Resumen 1" sheetId="240" state="hidden" r:id="rId7"/>
    <sheet name="CEPA 9 MODULO 1" sheetId="248" r:id="rId8"/>
    <sheet name="PROPUESTA APAREO" sheetId="252" state="hidden" r:id="rId9"/>
    <sheet name="CEPA 7 MODULO 1" sheetId="249" r:id="rId10"/>
    <sheet name="CEPA 4 MODULO 1" sheetId="250" r:id="rId11"/>
    <sheet name="PROPUESTA APAREO LM" sheetId="253" state="hidden" r:id="rId12"/>
    <sheet name="CEPA 1 MODULO 1" sheetId="251" r:id="rId13"/>
    <sheet name="Hoja1" sheetId="254" r:id="rId14"/>
  </sheets>
  <externalReferences>
    <externalReference r:id="rId15"/>
  </externalReferences>
  <definedNames>
    <definedName name="_xlnm.Print_Area" localSheetId="11">'PROPUESTA APAREO LM'!$A$1:$J$24</definedName>
  </definedNames>
  <calcPr calcId="162913"/>
</workbook>
</file>

<file path=xl/calcChain.xml><?xml version="1.0" encoding="utf-8"?>
<calcChain xmlns="http://schemas.openxmlformats.org/spreadsheetml/2006/main">
  <c r="J697" i="251" l="1"/>
  <c r="G697" i="251"/>
  <c r="F697" i="251"/>
  <c r="E697" i="251"/>
  <c r="D697" i="251"/>
  <c r="C697" i="251"/>
  <c r="B697" i="251"/>
  <c r="H695" i="251"/>
  <c r="J695" i="251" s="1"/>
  <c r="K695" i="251" s="1"/>
  <c r="H694" i="251"/>
  <c r="G694" i="251"/>
  <c r="F694" i="251"/>
  <c r="E694" i="251"/>
  <c r="D694" i="251"/>
  <c r="C694" i="251"/>
  <c r="B694" i="251"/>
  <c r="H693" i="251"/>
  <c r="G693" i="251"/>
  <c r="F693" i="251"/>
  <c r="E693" i="251"/>
  <c r="D693" i="251"/>
  <c r="C693" i="251"/>
  <c r="B693" i="251"/>
  <c r="V697" i="249"/>
  <c r="S697" i="249"/>
  <c r="R697" i="249"/>
  <c r="Q697" i="249"/>
  <c r="P697" i="249"/>
  <c r="O697" i="249"/>
  <c r="N697" i="249"/>
  <c r="M697" i="249"/>
  <c r="L697" i="249"/>
  <c r="K697" i="249"/>
  <c r="J697" i="249"/>
  <c r="I697" i="249"/>
  <c r="H697" i="249"/>
  <c r="G697" i="249"/>
  <c r="F697" i="249"/>
  <c r="E697" i="249"/>
  <c r="D697" i="249"/>
  <c r="C697" i="249"/>
  <c r="B697" i="249"/>
  <c r="T695" i="249"/>
  <c r="V695" i="249" s="1"/>
  <c r="W695" i="249" s="1"/>
  <c r="T694" i="249"/>
  <c r="S694" i="249"/>
  <c r="R694" i="249"/>
  <c r="Q694" i="249"/>
  <c r="P694" i="249"/>
  <c r="O694" i="249"/>
  <c r="N694" i="249"/>
  <c r="M694" i="249"/>
  <c r="L694" i="249"/>
  <c r="K694" i="249"/>
  <c r="J694" i="249"/>
  <c r="I694" i="249"/>
  <c r="H694" i="249"/>
  <c r="G694" i="249"/>
  <c r="F694" i="249"/>
  <c r="E694" i="249"/>
  <c r="D694" i="249"/>
  <c r="C694" i="249"/>
  <c r="B694" i="249"/>
  <c r="T693" i="249"/>
  <c r="S693" i="249"/>
  <c r="R693" i="249"/>
  <c r="Q693" i="249"/>
  <c r="P693" i="249"/>
  <c r="O693" i="249"/>
  <c r="N693" i="249"/>
  <c r="M693" i="249"/>
  <c r="L693" i="249"/>
  <c r="K693" i="249"/>
  <c r="J693" i="249"/>
  <c r="I693" i="249"/>
  <c r="H693" i="249"/>
  <c r="G693" i="249"/>
  <c r="F693" i="249"/>
  <c r="E693" i="249"/>
  <c r="D693" i="249"/>
  <c r="C693" i="249"/>
  <c r="B693" i="249"/>
  <c r="J684" i="251" l="1"/>
  <c r="G684" i="251"/>
  <c r="F684" i="251"/>
  <c r="E684" i="251"/>
  <c r="D684" i="251"/>
  <c r="C684" i="251"/>
  <c r="B684" i="251"/>
  <c r="H682" i="251"/>
  <c r="J682" i="251" s="1"/>
  <c r="K682" i="251" s="1"/>
  <c r="H681" i="251"/>
  <c r="G681" i="251"/>
  <c r="F681" i="251"/>
  <c r="E681" i="251"/>
  <c r="D681" i="251"/>
  <c r="C681" i="251"/>
  <c r="B681" i="251"/>
  <c r="H680" i="251"/>
  <c r="G680" i="251"/>
  <c r="F680" i="251"/>
  <c r="E680" i="251"/>
  <c r="D680" i="251"/>
  <c r="C680" i="251"/>
  <c r="B680" i="251"/>
  <c r="J632" i="250"/>
  <c r="G632" i="250"/>
  <c r="F632" i="250"/>
  <c r="E632" i="250"/>
  <c r="D632" i="250"/>
  <c r="C632" i="250"/>
  <c r="B632" i="250"/>
  <c r="H630" i="250"/>
  <c r="J630" i="250" s="1"/>
  <c r="K630" i="250" s="1"/>
  <c r="H629" i="250"/>
  <c r="G629" i="250"/>
  <c r="F629" i="250"/>
  <c r="E629" i="250"/>
  <c r="D629" i="250"/>
  <c r="C629" i="250"/>
  <c r="B629" i="250"/>
  <c r="H628" i="250"/>
  <c r="G628" i="250"/>
  <c r="F628" i="250"/>
  <c r="E628" i="250"/>
  <c r="D628" i="250"/>
  <c r="C628" i="250"/>
  <c r="B628" i="250"/>
  <c r="V684" i="249"/>
  <c r="S684" i="249"/>
  <c r="R684" i="249"/>
  <c r="Q684" i="249"/>
  <c r="P684" i="249"/>
  <c r="O684" i="249"/>
  <c r="N684" i="249"/>
  <c r="M684" i="249"/>
  <c r="L684" i="249"/>
  <c r="K684" i="249"/>
  <c r="J684" i="249"/>
  <c r="I684" i="249"/>
  <c r="H684" i="249"/>
  <c r="G684" i="249"/>
  <c r="F684" i="249"/>
  <c r="E684" i="249"/>
  <c r="D684" i="249"/>
  <c r="C684" i="249"/>
  <c r="B684" i="249"/>
  <c r="T682" i="249"/>
  <c r="V682" i="249" s="1"/>
  <c r="W682" i="249" s="1"/>
  <c r="T681" i="249"/>
  <c r="S681" i="249"/>
  <c r="R681" i="249"/>
  <c r="Q681" i="249"/>
  <c r="P681" i="249"/>
  <c r="O681" i="249"/>
  <c r="N681" i="249"/>
  <c r="M681" i="249"/>
  <c r="L681" i="249"/>
  <c r="K681" i="249"/>
  <c r="J681" i="249"/>
  <c r="I681" i="249"/>
  <c r="H681" i="249"/>
  <c r="G681" i="249"/>
  <c r="F681" i="249"/>
  <c r="E681" i="249"/>
  <c r="D681" i="249"/>
  <c r="C681" i="249"/>
  <c r="B681" i="249"/>
  <c r="T680" i="249"/>
  <c r="S680" i="249"/>
  <c r="R680" i="249"/>
  <c r="Q680" i="249"/>
  <c r="P680" i="249"/>
  <c r="O680" i="249"/>
  <c r="N680" i="249"/>
  <c r="M680" i="249"/>
  <c r="L680" i="249"/>
  <c r="K680" i="249"/>
  <c r="J680" i="249"/>
  <c r="I680" i="249"/>
  <c r="H680" i="249"/>
  <c r="G680" i="249"/>
  <c r="F680" i="249"/>
  <c r="E680" i="249"/>
  <c r="D680" i="249"/>
  <c r="C680" i="249"/>
  <c r="B680" i="249"/>
  <c r="V635" i="248"/>
  <c r="S635" i="248"/>
  <c r="R635" i="248"/>
  <c r="Q635" i="248"/>
  <c r="P635" i="248"/>
  <c r="O635" i="248"/>
  <c r="N635" i="248"/>
  <c r="M635" i="248"/>
  <c r="L635" i="248"/>
  <c r="K635" i="248"/>
  <c r="J635" i="248"/>
  <c r="I635" i="248"/>
  <c r="H635" i="248"/>
  <c r="G635" i="248"/>
  <c r="F635" i="248"/>
  <c r="E635" i="248"/>
  <c r="D635" i="248"/>
  <c r="C635" i="248"/>
  <c r="B635" i="248"/>
  <c r="T633" i="248"/>
  <c r="V633" i="248" s="1"/>
  <c r="W633" i="248" s="1"/>
  <c r="T632" i="248"/>
  <c r="S632" i="248"/>
  <c r="R632" i="248"/>
  <c r="Q632" i="248"/>
  <c r="P632" i="248"/>
  <c r="O632" i="248"/>
  <c r="N632" i="248"/>
  <c r="M632" i="248"/>
  <c r="L632" i="248"/>
  <c r="K632" i="248"/>
  <c r="J632" i="248"/>
  <c r="I632" i="248"/>
  <c r="H632" i="248"/>
  <c r="G632" i="248"/>
  <c r="F632" i="248"/>
  <c r="E632" i="248"/>
  <c r="D632" i="248"/>
  <c r="C632" i="248"/>
  <c r="B632" i="248"/>
  <c r="T631" i="248"/>
  <c r="S631" i="248"/>
  <c r="R631" i="248"/>
  <c r="Q631" i="248"/>
  <c r="P631" i="248"/>
  <c r="O631" i="248"/>
  <c r="N631" i="248"/>
  <c r="M631" i="248"/>
  <c r="L631" i="248"/>
  <c r="K631" i="248"/>
  <c r="J631" i="248"/>
  <c r="I631" i="248"/>
  <c r="H631" i="248"/>
  <c r="G631" i="248"/>
  <c r="F631" i="248"/>
  <c r="E631" i="248"/>
  <c r="D631" i="248"/>
  <c r="C631" i="248"/>
  <c r="B631" i="248"/>
  <c r="J671" i="251" l="1"/>
  <c r="G671" i="251"/>
  <c r="F671" i="251"/>
  <c r="E671" i="251"/>
  <c r="D671" i="251"/>
  <c r="C671" i="251"/>
  <c r="B671" i="251"/>
  <c r="H669" i="251"/>
  <c r="J669" i="251" s="1"/>
  <c r="K669" i="251" s="1"/>
  <c r="H668" i="251"/>
  <c r="G668" i="251"/>
  <c r="F668" i="251"/>
  <c r="E668" i="251"/>
  <c r="D668" i="251"/>
  <c r="C668" i="251"/>
  <c r="B668" i="251"/>
  <c r="H667" i="251"/>
  <c r="G667" i="251"/>
  <c r="F667" i="251"/>
  <c r="E667" i="251"/>
  <c r="D667" i="251"/>
  <c r="C667" i="251"/>
  <c r="B667" i="251"/>
  <c r="V671" i="249"/>
  <c r="S671" i="249"/>
  <c r="R671" i="249"/>
  <c r="Q671" i="249"/>
  <c r="P671" i="249"/>
  <c r="O671" i="249"/>
  <c r="N671" i="249"/>
  <c r="M671" i="249"/>
  <c r="L671" i="249"/>
  <c r="K671" i="249"/>
  <c r="J671" i="249"/>
  <c r="I671" i="249"/>
  <c r="H671" i="249"/>
  <c r="G671" i="249"/>
  <c r="F671" i="249"/>
  <c r="E671" i="249"/>
  <c r="D671" i="249"/>
  <c r="C671" i="249"/>
  <c r="B671" i="249"/>
  <c r="T669" i="249"/>
  <c r="V669" i="249" s="1"/>
  <c r="W669" i="249" s="1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B668" i="249"/>
  <c r="T667" i="249"/>
  <c r="S667" i="249"/>
  <c r="R667" i="249"/>
  <c r="Q667" i="249"/>
  <c r="P667" i="249"/>
  <c r="O667" i="249"/>
  <c r="N667" i="249"/>
  <c r="M667" i="249"/>
  <c r="L667" i="249"/>
  <c r="K667" i="249"/>
  <c r="J667" i="249"/>
  <c r="I667" i="249"/>
  <c r="H667" i="249"/>
  <c r="G667" i="249"/>
  <c r="F667" i="249"/>
  <c r="E667" i="249"/>
  <c r="D667" i="249"/>
  <c r="C667" i="249"/>
  <c r="B667" i="249"/>
  <c r="V632" i="249" l="1"/>
  <c r="J658" i="251" l="1"/>
  <c r="G658" i="251"/>
  <c r="F658" i="251"/>
  <c r="E658" i="251"/>
  <c r="D658" i="251"/>
  <c r="C658" i="251"/>
  <c r="B658" i="251"/>
  <c r="H656" i="251"/>
  <c r="H655" i="251"/>
  <c r="G655" i="251"/>
  <c r="F655" i="251"/>
  <c r="E655" i="251"/>
  <c r="D655" i="251"/>
  <c r="C655" i="251"/>
  <c r="B655" i="251"/>
  <c r="H654" i="251"/>
  <c r="G654" i="251"/>
  <c r="F654" i="251"/>
  <c r="E654" i="251"/>
  <c r="D654" i="251"/>
  <c r="C654" i="251"/>
  <c r="B654" i="251"/>
  <c r="J619" i="250"/>
  <c r="G619" i="250"/>
  <c r="F619" i="250"/>
  <c r="E619" i="250"/>
  <c r="D619" i="250"/>
  <c r="C619" i="250"/>
  <c r="B619" i="250"/>
  <c r="H617" i="250"/>
  <c r="H616" i="250"/>
  <c r="G616" i="250"/>
  <c r="F616" i="250"/>
  <c r="E616" i="250"/>
  <c r="D616" i="250"/>
  <c r="C616" i="250"/>
  <c r="B616" i="250"/>
  <c r="H615" i="250"/>
  <c r="G615" i="250"/>
  <c r="F615" i="250"/>
  <c r="E615" i="250"/>
  <c r="D615" i="250"/>
  <c r="C615" i="250"/>
  <c r="B615" i="250"/>
  <c r="V658" i="249"/>
  <c r="S658" i="249"/>
  <c r="R658" i="249"/>
  <c r="Q658" i="249"/>
  <c r="P658" i="249"/>
  <c r="O658" i="249"/>
  <c r="N658" i="249"/>
  <c r="M658" i="249"/>
  <c r="L658" i="249"/>
  <c r="K658" i="249"/>
  <c r="J658" i="249"/>
  <c r="I658" i="249"/>
  <c r="H658" i="249"/>
  <c r="G658" i="249"/>
  <c r="F658" i="249"/>
  <c r="E658" i="249"/>
  <c r="D658" i="249"/>
  <c r="C658" i="249"/>
  <c r="B658" i="249"/>
  <c r="T656" i="249"/>
  <c r="T655" i="249"/>
  <c r="S655" i="249"/>
  <c r="R655" i="249"/>
  <c r="Q655" i="249"/>
  <c r="P655" i="249"/>
  <c r="O655" i="249"/>
  <c r="N655" i="249"/>
  <c r="M655" i="249"/>
  <c r="L655" i="249"/>
  <c r="K655" i="249"/>
  <c r="J655" i="249"/>
  <c r="I655" i="249"/>
  <c r="H655" i="249"/>
  <c r="G655" i="249"/>
  <c r="F655" i="249"/>
  <c r="E655" i="249"/>
  <c r="D655" i="249"/>
  <c r="C655" i="249"/>
  <c r="B655" i="249"/>
  <c r="T654" i="249"/>
  <c r="S654" i="249"/>
  <c r="R654" i="249"/>
  <c r="Q654" i="249"/>
  <c r="P654" i="249"/>
  <c r="O654" i="249"/>
  <c r="N654" i="249"/>
  <c r="M654" i="249"/>
  <c r="L654" i="249"/>
  <c r="K654" i="249"/>
  <c r="J654" i="249"/>
  <c r="I654" i="249"/>
  <c r="H654" i="249"/>
  <c r="G654" i="249"/>
  <c r="F654" i="249"/>
  <c r="E654" i="249"/>
  <c r="D654" i="249"/>
  <c r="C654" i="249"/>
  <c r="B654" i="249"/>
  <c r="V622" i="248"/>
  <c r="S622" i="248"/>
  <c r="R622" i="248"/>
  <c r="Q622" i="248"/>
  <c r="P622" i="248"/>
  <c r="O622" i="248"/>
  <c r="N622" i="248"/>
  <c r="M622" i="248"/>
  <c r="L622" i="248"/>
  <c r="K622" i="248"/>
  <c r="J622" i="248"/>
  <c r="I622" i="248"/>
  <c r="H622" i="248"/>
  <c r="G622" i="248"/>
  <c r="F622" i="248"/>
  <c r="E622" i="248"/>
  <c r="D622" i="248"/>
  <c r="C622" i="248"/>
  <c r="B622" i="248"/>
  <c r="T620" i="248"/>
  <c r="T619" i="248"/>
  <c r="S619" i="248"/>
  <c r="R619" i="248"/>
  <c r="Q619" i="248"/>
  <c r="P619" i="248"/>
  <c r="O619" i="248"/>
  <c r="N619" i="248"/>
  <c r="M619" i="248"/>
  <c r="L619" i="248"/>
  <c r="K619" i="248"/>
  <c r="J619" i="248"/>
  <c r="I619" i="248"/>
  <c r="H619" i="248"/>
  <c r="G619" i="248"/>
  <c r="F619" i="248"/>
  <c r="E619" i="248"/>
  <c r="D619" i="248"/>
  <c r="C619" i="248"/>
  <c r="B619" i="248"/>
  <c r="T618" i="248"/>
  <c r="S618" i="248"/>
  <c r="R618" i="248"/>
  <c r="Q618" i="248"/>
  <c r="P618" i="248"/>
  <c r="O618" i="248"/>
  <c r="N618" i="248"/>
  <c r="M618" i="248"/>
  <c r="L618" i="248"/>
  <c r="K618" i="248"/>
  <c r="J618" i="248"/>
  <c r="I618" i="248"/>
  <c r="H618" i="248"/>
  <c r="G618" i="248"/>
  <c r="F618" i="248"/>
  <c r="E618" i="248"/>
  <c r="D618" i="248"/>
  <c r="C618" i="248"/>
  <c r="B618" i="248"/>
  <c r="AB615" i="248"/>
  <c r="AA615" i="248"/>
  <c r="Z615" i="248"/>
  <c r="Y615" i="248"/>
  <c r="V656" i="249" l="1"/>
  <c r="W656" i="249" s="1"/>
  <c r="J645" i="251"/>
  <c r="G645" i="251"/>
  <c r="F645" i="251"/>
  <c r="E645" i="251"/>
  <c r="D645" i="251"/>
  <c r="C645" i="251"/>
  <c r="B645" i="251"/>
  <c r="H643" i="251"/>
  <c r="H642" i="251"/>
  <c r="G642" i="251"/>
  <c r="F642" i="251"/>
  <c r="E642" i="251"/>
  <c r="D642" i="251"/>
  <c r="C642" i="251"/>
  <c r="B642" i="251"/>
  <c r="H641" i="251"/>
  <c r="G641" i="251"/>
  <c r="F641" i="251"/>
  <c r="E641" i="251"/>
  <c r="D641" i="251"/>
  <c r="C641" i="251"/>
  <c r="B641" i="251"/>
  <c r="V645" i="249"/>
  <c r="S645" i="249"/>
  <c r="R645" i="249"/>
  <c r="Q645" i="249"/>
  <c r="P645" i="249"/>
  <c r="O645" i="249"/>
  <c r="N645" i="249"/>
  <c r="M645" i="249"/>
  <c r="L645" i="249"/>
  <c r="K645" i="249"/>
  <c r="J645" i="249"/>
  <c r="I645" i="249"/>
  <c r="H645" i="249"/>
  <c r="G645" i="249"/>
  <c r="F645" i="249"/>
  <c r="E645" i="249"/>
  <c r="D645" i="249"/>
  <c r="C645" i="249"/>
  <c r="B645" i="249"/>
  <c r="T643" i="249"/>
  <c r="T642" i="249"/>
  <c r="S642" i="249"/>
  <c r="R642" i="249"/>
  <c r="Q642" i="249"/>
  <c r="P642" i="249"/>
  <c r="O642" i="249"/>
  <c r="N642" i="249"/>
  <c r="M642" i="249"/>
  <c r="L642" i="249"/>
  <c r="K642" i="249"/>
  <c r="J642" i="249"/>
  <c r="I642" i="249"/>
  <c r="H642" i="249"/>
  <c r="G642" i="249"/>
  <c r="F642" i="249"/>
  <c r="E642" i="249"/>
  <c r="D642" i="249"/>
  <c r="C642" i="249"/>
  <c r="B642" i="249"/>
  <c r="T641" i="249"/>
  <c r="S641" i="249"/>
  <c r="R641" i="249"/>
  <c r="Q641" i="249"/>
  <c r="P641" i="249"/>
  <c r="O641" i="249"/>
  <c r="N641" i="249"/>
  <c r="M641" i="249"/>
  <c r="L641" i="249"/>
  <c r="K641" i="249"/>
  <c r="J641" i="249"/>
  <c r="I641" i="249"/>
  <c r="H641" i="249"/>
  <c r="G641" i="249"/>
  <c r="F641" i="249"/>
  <c r="E641" i="249"/>
  <c r="D641" i="249"/>
  <c r="C641" i="249"/>
  <c r="B641" i="249"/>
  <c r="J643" i="251" l="1"/>
  <c r="K643" i="251" s="1"/>
  <c r="J656" i="251"/>
  <c r="K656" i="251" s="1"/>
  <c r="J632" i="251"/>
  <c r="G632" i="251"/>
  <c r="F632" i="251"/>
  <c r="E632" i="251"/>
  <c r="D632" i="251"/>
  <c r="C632" i="251"/>
  <c r="B632" i="251"/>
  <c r="H630" i="25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J606" i="250"/>
  <c r="G606" i="250"/>
  <c r="F606" i="250"/>
  <c r="E606" i="250"/>
  <c r="D606" i="250"/>
  <c r="C606" i="250"/>
  <c r="B606" i="250"/>
  <c r="H604" i="250"/>
  <c r="H603" i="250"/>
  <c r="G603" i="250"/>
  <c r="F603" i="250"/>
  <c r="E603" i="250"/>
  <c r="D603" i="250"/>
  <c r="C603" i="250"/>
  <c r="B603" i="250"/>
  <c r="H602" i="250"/>
  <c r="G602" i="250"/>
  <c r="F602" i="250"/>
  <c r="E602" i="250"/>
  <c r="D602" i="250"/>
  <c r="C602" i="250"/>
  <c r="B602" i="250"/>
  <c r="S632" i="249"/>
  <c r="R632" i="249"/>
  <c r="Q632" i="249"/>
  <c r="P632" i="249"/>
  <c r="O632" i="249"/>
  <c r="N632" i="249"/>
  <c r="M632" i="249"/>
  <c r="L632" i="249"/>
  <c r="K632" i="249"/>
  <c r="J632" i="249"/>
  <c r="I632" i="249"/>
  <c r="H632" i="249"/>
  <c r="G632" i="249"/>
  <c r="F632" i="249"/>
  <c r="E632" i="249"/>
  <c r="D632" i="249"/>
  <c r="C632" i="249"/>
  <c r="B632" i="249"/>
  <c r="T630" i="249"/>
  <c r="T629" i="249"/>
  <c r="S629" i="249"/>
  <c r="R629" i="249"/>
  <c r="Q629" i="249"/>
  <c r="P629" i="249"/>
  <c r="O629" i="249"/>
  <c r="N629" i="249"/>
  <c r="M629" i="249"/>
  <c r="L629" i="249"/>
  <c r="K629" i="249"/>
  <c r="J629" i="249"/>
  <c r="I629" i="249"/>
  <c r="H629" i="249"/>
  <c r="G629" i="249"/>
  <c r="F629" i="249"/>
  <c r="E629" i="249"/>
  <c r="D629" i="249"/>
  <c r="C629" i="249"/>
  <c r="B629" i="249"/>
  <c r="T628" i="249"/>
  <c r="S628" i="249"/>
  <c r="R628" i="249"/>
  <c r="Q628" i="249"/>
  <c r="P628" i="249"/>
  <c r="O628" i="249"/>
  <c r="N628" i="249"/>
  <c r="M628" i="249"/>
  <c r="L628" i="249"/>
  <c r="K628" i="249"/>
  <c r="J628" i="249"/>
  <c r="I628" i="249"/>
  <c r="H628" i="249"/>
  <c r="G628" i="249"/>
  <c r="F628" i="249"/>
  <c r="E628" i="249"/>
  <c r="D628" i="249"/>
  <c r="C628" i="249"/>
  <c r="B628" i="249"/>
  <c r="V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T607" i="248"/>
  <c r="T606" i="248"/>
  <c r="S606" i="248"/>
  <c r="R606" i="248"/>
  <c r="Q606" i="248"/>
  <c r="P606" i="248"/>
  <c r="O606" i="248"/>
  <c r="N606" i="248"/>
  <c r="M606" i="248"/>
  <c r="L606" i="248"/>
  <c r="K606" i="248"/>
  <c r="J606" i="248"/>
  <c r="I606" i="248"/>
  <c r="H606" i="248"/>
  <c r="G606" i="248"/>
  <c r="F606" i="248"/>
  <c r="E606" i="248"/>
  <c r="D606" i="248"/>
  <c r="C606" i="248"/>
  <c r="B606" i="248"/>
  <c r="T605" i="248"/>
  <c r="S605" i="248"/>
  <c r="R605" i="248"/>
  <c r="Q605" i="248"/>
  <c r="P605" i="248"/>
  <c r="O605" i="248"/>
  <c r="N605" i="248"/>
  <c r="M605" i="248"/>
  <c r="L605" i="248"/>
  <c r="K605" i="248"/>
  <c r="J605" i="248"/>
  <c r="I605" i="248"/>
  <c r="H605" i="248"/>
  <c r="G605" i="248"/>
  <c r="F605" i="248"/>
  <c r="E605" i="248"/>
  <c r="D605" i="248"/>
  <c r="C605" i="248"/>
  <c r="B605" i="248"/>
  <c r="AB602" i="248"/>
  <c r="AA602" i="248"/>
  <c r="Z602" i="248"/>
  <c r="Y602" i="248"/>
  <c r="V643" i="249" l="1"/>
  <c r="W643" i="249" s="1"/>
  <c r="J617" i="250"/>
  <c r="K617" i="250" s="1"/>
  <c r="V620" i="248"/>
  <c r="W620" i="248" s="1"/>
  <c r="T617" i="249"/>
  <c r="V630" i="249" s="1"/>
  <c r="W630" i="249" s="1"/>
  <c r="J619" i="251" l="1"/>
  <c r="G619" i="251"/>
  <c r="F619" i="251"/>
  <c r="E619" i="251"/>
  <c r="D619" i="251"/>
  <c r="C619" i="251"/>
  <c r="B619" i="251"/>
  <c r="H617" i="251"/>
  <c r="J630" i="251" s="1"/>
  <c r="K630" i="251" s="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19" i="249"/>
  <c r="S619" i="249"/>
  <c r="R619" i="249"/>
  <c r="Q619" i="249"/>
  <c r="P619" i="249"/>
  <c r="O619" i="249"/>
  <c r="N619" i="249"/>
  <c r="M619" i="249"/>
  <c r="L619" i="249"/>
  <c r="K619" i="249"/>
  <c r="J619" i="249"/>
  <c r="I619" i="249"/>
  <c r="H619" i="249"/>
  <c r="G619" i="249"/>
  <c r="F619" i="249"/>
  <c r="E619" i="249"/>
  <c r="D619" i="249"/>
  <c r="C619" i="249"/>
  <c r="B619" i="249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T615" i="249"/>
  <c r="S615" i="249"/>
  <c r="R615" i="249"/>
  <c r="Q615" i="249"/>
  <c r="P615" i="249"/>
  <c r="O615" i="249"/>
  <c r="N615" i="249"/>
  <c r="M615" i="249"/>
  <c r="L615" i="249"/>
  <c r="K615" i="249"/>
  <c r="J615" i="249"/>
  <c r="I615" i="249"/>
  <c r="H615" i="249"/>
  <c r="G615" i="249"/>
  <c r="F615" i="249"/>
  <c r="E615" i="249"/>
  <c r="D615" i="249"/>
  <c r="C615" i="249"/>
  <c r="B615" i="249"/>
  <c r="J606" i="251" l="1"/>
  <c r="G606" i="251"/>
  <c r="F606" i="251"/>
  <c r="E606" i="251"/>
  <c r="D606" i="251"/>
  <c r="C606" i="251"/>
  <c r="B606" i="251"/>
  <c r="H604" i="25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J593" i="250"/>
  <c r="G593" i="250"/>
  <c r="F593" i="250"/>
  <c r="E593" i="250"/>
  <c r="D593" i="250"/>
  <c r="C593" i="250"/>
  <c r="B593" i="250"/>
  <c r="H591" i="250"/>
  <c r="J604" i="250" s="1"/>
  <c r="K604" i="250" s="1"/>
  <c r="H590" i="250"/>
  <c r="G590" i="250"/>
  <c r="F590" i="250"/>
  <c r="E590" i="250"/>
  <c r="D590" i="250"/>
  <c r="C590" i="250"/>
  <c r="B590" i="250"/>
  <c r="H589" i="250"/>
  <c r="G589" i="250"/>
  <c r="F589" i="250"/>
  <c r="E589" i="250"/>
  <c r="D589" i="250"/>
  <c r="C589" i="250"/>
  <c r="B589" i="250"/>
  <c r="V606" i="249"/>
  <c r="S606" i="249"/>
  <c r="R606" i="249"/>
  <c r="Q606" i="249"/>
  <c r="P606" i="249"/>
  <c r="O606" i="249"/>
  <c r="N606" i="249"/>
  <c r="M606" i="249"/>
  <c r="L606" i="249"/>
  <c r="K606" i="249"/>
  <c r="J606" i="249"/>
  <c r="I606" i="249"/>
  <c r="H606" i="249"/>
  <c r="G606" i="249"/>
  <c r="F606" i="249"/>
  <c r="E606" i="249"/>
  <c r="D606" i="249"/>
  <c r="C606" i="249"/>
  <c r="B606" i="249"/>
  <c r="T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T602" i="249"/>
  <c r="S602" i="249"/>
  <c r="R602" i="249"/>
  <c r="Q602" i="249"/>
  <c r="P602" i="249"/>
  <c r="O602" i="249"/>
  <c r="N602" i="249"/>
  <c r="M602" i="249"/>
  <c r="L602" i="249"/>
  <c r="K602" i="249"/>
  <c r="J602" i="249"/>
  <c r="I602" i="249"/>
  <c r="H602" i="249"/>
  <c r="G602" i="249"/>
  <c r="F602" i="249"/>
  <c r="E602" i="249"/>
  <c r="D602" i="249"/>
  <c r="C602" i="249"/>
  <c r="B602" i="249"/>
  <c r="V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T594" i="248"/>
  <c r="V607" i="248" s="1"/>
  <c r="W607" i="248" s="1"/>
  <c r="T593" i="248"/>
  <c r="S593" i="248"/>
  <c r="R593" i="248"/>
  <c r="Q593" i="248"/>
  <c r="P593" i="248"/>
  <c r="O593" i="248"/>
  <c r="N593" i="248"/>
  <c r="M593" i="248"/>
  <c r="L593" i="248"/>
  <c r="K593" i="248"/>
  <c r="J593" i="248"/>
  <c r="I593" i="248"/>
  <c r="H593" i="248"/>
  <c r="G593" i="248"/>
  <c r="F593" i="248"/>
  <c r="E593" i="248"/>
  <c r="D593" i="248"/>
  <c r="C593" i="248"/>
  <c r="B593" i="248"/>
  <c r="T592" i="248"/>
  <c r="S592" i="248"/>
  <c r="R592" i="248"/>
  <c r="Q592" i="248"/>
  <c r="P592" i="248"/>
  <c r="O592" i="248"/>
  <c r="N592" i="248"/>
  <c r="M592" i="248"/>
  <c r="L592" i="248"/>
  <c r="K592" i="248"/>
  <c r="J592" i="248"/>
  <c r="I592" i="248"/>
  <c r="H592" i="248"/>
  <c r="G592" i="248"/>
  <c r="F592" i="248"/>
  <c r="E592" i="248"/>
  <c r="D592" i="248"/>
  <c r="C592" i="248"/>
  <c r="B592" i="248"/>
  <c r="AB589" i="248"/>
  <c r="AA589" i="248"/>
  <c r="Z589" i="248"/>
  <c r="Y589" i="248"/>
  <c r="V617" i="249" l="1"/>
  <c r="W617" i="249" s="1"/>
  <c r="J617" i="251"/>
  <c r="K617" i="251" s="1"/>
  <c r="J593" i="251"/>
  <c r="G593" i="251"/>
  <c r="F593" i="251"/>
  <c r="E593" i="251"/>
  <c r="D593" i="251"/>
  <c r="C593" i="251"/>
  <c r="B593" i="251"/>
  <c r="H591" i="251"/>
  <c r="J604" i="251" s="1"/>
  <c r="K604" i="251" s="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V593" i="249"/>
  <c r="S593" i="249"/>
  <c r="R593" i="249"/>
  <c r="Q593" i="249"/>
  <c r="P593" i="249"/>
  <c r="O593" i="249"/>
  <c r="N593" i="249"/>
  <c r="M593" i="249"/>
  <c r="L593" i="249"/>
  <c r="K593" i="249"/>
  <c r="J593" i="249"/>
  <c r="I593" i="249"/>
  <c r="H593" i="249"/>
  <c r="G593" i="249"/>
  <c r="F593" i="249"/>
  <c r="E593" i="249"/>
  <c r="D593" i="249"/>
  <c r="C593" i="249"/>
  <c r="B593" i="249"/>
  <c r="T591" i="249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D590" i="249"/>
  <c r="C590" i="249"/>
  <c r="B590" i="249"/>
  <c r="T589" i="249"/>
  <c r="S589" i="249"/>
  <c r="R589" i="249"/>
  <c r="Q589" i="249"/>
  <c r="P589" i="249"/>
  <c r="O589" i="249"/>
  <c r="N589" i="249"/>
  <c r="M589" i="249"/>
  <c r="L589" i="249"/>
  <c r="K589" i="249"/>
  <c r="J589" i="249"/>
  <c r="I589" i="249"/>
  <c r="H589" i="249"/>
  <c r="G589" i="249"/>
  <c r="F589" i="249"/>
  <c r="E589" i="249"/>
  <c r="D589" i="249"/>
  <c r="C589" i="249"/>
  <c r="B589" i="249"/>
  <c r="V604" i="249" l="1"/>
  <c r="W604" i="249" s="1"/>
  <c r="J580" i="251"/>
  <c r="G580" i="251"/>
  <c r="F580" i="251"/>
  <c r="E580" i="251"/>
  <c r="D580" i="251"/>
  <c r="C580" i="251"/>
  <c r="B580" i="251"/>
  <c r="H578" i="251"/>
  <c r="J591" i="251" s="1"/>
  <c r="K591" i="251" s="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J580" i="250"/>
  <c r="G580" i="250"/>
  <c r="F580" i="250"/>
  <c r="E580" i="250"/>
  <c r="D580" i="250"/>
  <c r="C580" i="250"/>
  <c r="B580" i="250"/>
  <c r="H578" i="250"/>
  <c r="H577" i="250"/>
  <c r="G577" i="250"/>
  <c r="F577" i="250"/>
  <c r="E577" i="250"/>
  <c r="D577" i="250"/>
  <c r="C577" i="250"/>
  <c r="B577" i="250"/>
  <c r="H576" i="250"/>
  <c r="G576" i="250"/>
  <c r="F576" i="250"/>
  <c r="E576" i="250"/>
  <c r="D576" i="250"/>
  <c r="C576" i="250"/>
  <c r="B576" i="250"/>
  <c r="V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B580" i="249"/>
  <c r="T578" i="249"/>
  <c r="T577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T576" i="249"/>
  <c r="S576" i="249"/>
  <c r="R576" i="249"/>
  <c r="Q576" i="249"/>
  <c r="P576" i="249"/>
  <c r="O576" i="249"/>
  <c r="N576" i="249"/>
  <c r="M576" i="249"/>
  <c r="L576" i="249"/>
  <c r="K576" i="249"/>
  <c r="J576" i="249"/>
  <c r="I576" i="249"/>
  <c r="H576" i="249"/>
  <c r="G576" i="249"/>
  <c r="F576" i="249"/>
  <c r="E576" i="249"/>
  <c r="D576" i="249"/>
  <c r="C576" i="249"/>
  <c r="B576" i="249"/>
  <c r="V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T581" i="248"/>
  <c r="T580" i="248"/>
  <c r="S580" i="248"/>
  <c r="R580" i="248"/>
  <c r="Q580" i="248"/>
  <c r="P580" i="248"/>
  <c r="O580" i="248"/>
  <c r="N580" i="248"/>
  <c r="M580" i="248"/>
  <c r="L580" i="248"/>
  <c r="K580" i="248"/>
  <c r="J580" i="248"/>
  <c r="I580" i="248"/>
  <c r="H580" i="248"/>
  <c r="G580" i="248"/>
  <c r="F580" i="248"/>
  <c r="E580" i="248"/>
  <c r="D580" i="248"/>
  <c r="C580" i="248"/>
  <c r="B580" i="248"/>
  <c r="T579" i="248"/>
  <c r="S579" i="248"/>
  <c r="R579" i="248"/>
  <c r="Q579" i="248"/>
  <c r="P579" i="248"/>
  <c r="O579" i="248"/>
  <c r="N579" i="248"/>
  <c r="M579" i="248"/>
  <c r="L579" i="248"/>
  <c r="K579" i="248"/>
  <c r="J579" i="248"/>
  <c r="I579" i="248"/>
  <c r="H579" i="248"/>
  <c r="G579" i="248"/>
  <c r="F579" i="248"/>
  <c r="E579" i="248"/>
  <c r="D579" i="248"/>
  <c r="C579" i="248"/>
  <c r="B579" i="248"/>
  <c r="AB576" i="248"/>
  <c r="AA576" i="248"/>
  <c r="Z576" i="248"/>
  <c r="Y576" i="248"/>
  <c r="V594" i="248" l="1"/>
  <c r="W594" i="248" s="1"/>
  <c r="J591" i="250"/>
  <c r="K591" i="250" s="1"/>
  <c r="V591" i="249"/>
  <c r="W591" i="249" s="1"/>
  <c r="AB563" i="248"/>
  <c r="AA563" i="248"/>
  <c r="Z563" i="248"/>
  <c r="Y563" i="248"/>
  <c r="AB550" i="248"/>
  <c r="AA550" i="248"/>
  <c r="Z550" i="248"/>
  <c r="Y550" i="248"/>
  <c r="J567" i="251" l="1"/>
  <c r="G567" i="251"/>
  <c r="F567" i="251"/>
  <c r="E567" i="251"/>
  <c r="D567" i="251"/>
  <c r="C567" i="251"/>
  <c r="B567" i="251"/>
  <c r="H565" i="251"/>
  <c r="J578" i="251" s="1"/>
  <c r="K578" i="251" s="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T565" i="249"/>
  <c r="V578" i="249" s="1"/>
  <c r="W578" i="249" s="1"/>
  <c r="T564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T563" i="249"/>
  <c r="S563" i="249"/>
  <c r="R563" i="249"/>
  <c r="Q563" i="249"/>
  <c r="P563" i="249"/>
  <c r="O563" i="249"/>
  <c r="N563" i="249"/>
  <c r="M563" i="249"/>
  <c r="L563" i="249"/>
  <c r="K563" i="249"/>
  <c r="J563" i="249"/>
  <c r="I563" i="249"/>
  <c r="H563" i="249"/>
  <c r="G563" i="249"/>
  <c r="F563" i="249"/>
  <c r="E563" i="249"/>
  <c r="D563" i="249"/>
  <c r="C563" i="249"/>
  <c r="B563" i="249"/>
  <c r="J554" i="251" l="1"/>
  <c r="G554" i="251"/>
  <c r="F554" i="251"/>
  <c r="E554" i="251"/>
  <c r="D554" i="251"/>
  <c r="C554" i="251"/>
  <c r="B554" i="251"/>
  <c r="H552" i="25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67" i="250"/>
  <c r="G567" i="250"/>
  <c r="F567" i="250"/>
  <c r="E567" i="250"/>
  <c r="D567" i="250"/>
  <c r="C567" i="250"/>
  <c r="B567" i="250"/>
  <c r="H565" i="250"/>
  <c r="J578" i="250" s="1"/>
  <c r="K578" i="250" s="1"/>
  <c r="H564" i="250"/>
  <c r="G564" i="250"/>
  <c r="F564" i="250"/>
  <c r="E564" i="250"/>
  <c r="D564" i="250"/>
  <c r="C564" i="250"/>
  <c r="B564" i="250"/>
  <c r="H563" i="250"/>
  <c r="G563" i="250"/>
  <c r="F563" i="250"/>
  <c r="E563" i="250"/>
  <c r="D563" i="250"/>
  <c r="C563" i="250"/>
  <c r="B563" i="250"/>
  <c r="V554" i="249"/>
  <c r="S554" i="249"/>
  <c r="R554" i="249"/>
  <c r="Q554" i="249"/>
  <c r="P554" i="249"/>
  <c r="O554" i="249"/>
  <c r="N554" i="249"/>
  <c r="M554" i="249"/>
  <c r="L554" i="249"/>
  <c r="K554" i="249"/>
  <c r="J554" i="249"/>
  <c r="I554" i="249"/>
  <c r="H554" i="249"/>
  <c r="G554" i="249"/>
  <c r="F554" i="249"/>
  <c r="E554" i="249"/>
  <c r="D554" i="249"/>
  <c r="C554" i="249"/>
  <c r="B554" i="249"/>
  <c r="T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T550" i="249"/>
  <c r="S550" i="249"/>
  <c r="R550" i="249"/>
  <c r="Q550" i="249"/>
  <c r="P550" i="249"/>
  <c r="O550" i="249"/>
  <c r="N550" i="249"/>
  <c r="M550" i="249"/>
  <c r="L550" i="249"/>
  <c r="K550" i="249"/>
  <c r="J550" i="249"/>
  <c r="I550" i="249"/>
  <c r="H550" i="249"/>
  <c r="G550" i="249"/>
  <c r="F550" i="249"/>
  <c r="E550" i="249"/>
  <c r="D550" i="249"/>
  <c r="C550" i="249"/>
  <c r="B550" i="249"/>
  <c r="V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8" i="248"/>
  <c r="V581" i="248" s="1"/>
  <c r="W581" i="248" s="1"/>
  <c r="T567" i="248"/>
  <c r="S567" i="248"/>
  <c r="R567" i="248"/>
  <c r="Q567" i="248"/>
  <c r="P567" i="248"/>
  <c r="O567" i="248"/>
  <c r="N567" i="248"/>
  <c r="M567" i="248"/>
  <c r="L567" i="248"/>
  <c r="K567" i="248"/>
  <c r="J567" i="248"/>
  <c r="I567" i="248"/>
  <c r="H567" i="248"/>
  <c r="G567" i="248"/>
  <c r="F567" i="248"/>
  <c r="E567" i="248"/>
  <c r="D567" i="248"/>
  <c r="C567" i="248"/>
  <c r="B567" i="248"/>
  <c r="T566" i="248"/>
  <c r="S566" i="248"/>
  <c r="R566" i="248"/>
  <c r="Q566" i="248"/>
  <c r="P566" i="248"/>
  <c r="O566" i="248"/>
  <c r="N566" i="248"/>
  <c r="M566" i="248"/>
  <c r="L566" i="248"/>
  <c r="K566" i="248"/>
  <c r="J566" i="248"/>
  <c r="I566" i="248"/>
  <c r="H566" i="248"/>
  <c r="G566" i="248"/>
  <c r="F566" i="248"/>
  <c r="E566" i="248"/>
  <c r="D566" i="248"/>
  <c r="C566" i="248"/>
  <c r="B566" i="248"/>
  <c r="V565" i="249" l="1"/>
  <c r="W565" i="249" s="1"/>
  <c r="J565" i="251"/>
  <c r="K565" i="251" s="1"/>
  <c r="V541" i="249"/>
  <c r="S541" i="249"/>
  <c r="R541" i="249"/>
  <c r="Q541" i="249"/>
  <c r="P541" i="249"/>
  <c r="O541" i="249"/>
  <c r="N541" i="249"/>
  <c r="M541" i="249"/>
  <c r="L541" i="249"/>
  <c r="K541" i="249"/>
  <c r="J541" i="249"/>
  <c r="I541" i="249"/>
  <c r="H541" i="249"/>
  <c r="G541" i="249"/>
  <c r="F541" i="249"/>
  <c r="E541" i="249"/>
  <c r="D541" i="249"/>
  <c r="C541" i="249"/>
  <c r="B541" i="249"/>
  <c r="T539" i="249"/>
  <c r="V552" i="249" s="1"/>
  <c r="W552" i="249" s="1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J541" i="251"/>
  <c r="G541" i="251"/>
  <c r="F541" i="251"/>
  <c r="E541" i="251"/>
  <c r="D541" i="251"/>
  <c r="C541" i="251"/>
  <c r="B541" i="251"/>
  <c r="H539" i="25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J552" i="251" l="1"/>
  <c r="K552" i="251" s="1"/>
  <c r="J528" i="251"/>
  <c r="G528" i="251"/>
  <c r="F528" i="251"/>
  <c r="E528" i="251"/>
  <c r="D528" i="251"/>
  <c r="C528" i="251"/>
  <c r="B528" i="251"/>
  <c r="H526" i="251"/>
  <c r="J539" i="251" s="1"/>
  <c r="K539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4" i="250"/>
  <c r="G554" i="250"/>
  <c r="F554" i="250"/>
  <c r="E554" i="250"/>
  <c r="D554" i="250"/>
  <c r="C554" i="250"/>
  <c r="B554" i="250"/>
  <c r="H552" i="250"/>
  <c r="H551" i="250"/>
  <c r="G551" i="250"/>
  <c r="F551" i="250"/>
  <c r="E551" i="250"/>
  <c r="D551" i="250"/>
  <c r="C551" i="250"/>
  <c r="B551" i="250"/>
  <c r="H550" i="250"/>
  <c r="G550" i="250"/>
  <c r="F550" i="250"/>
  <c r="E550" i="250"/>
  <c r="D550" i="250"/>
  <c r="C550" i="250"/>
  <c r="B550" i="250"/>
  <c r="V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T526" i="249"/>
  <c r="V539" i="249" s="1"/>
  <c r="W539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V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5" i="248"/>
  <c r="T554" i="248"/>
  <c r="S554" i="248"/>
  <c r="R554" i="248"/>
  <c r="Q554" i="248"/>
  <c r="P554" i="248"/>
  <c r="O554" i="248"/>
  <c r="N554" i="248"/>
  <c r="M554" i="248"/>
  <c r="L554" i="248"/>
  <c r="K554" i="248"/>
  <c r="J554" i="248"/>
  <c r="I554" i="248"/>
  <c r="H554" i="248"/>
  <c r="G554" i="248"/>
  <c r="F554" i="248"/>
  <c r="E554" i="248"/>
  <c r="D554" i="248"/>
  <c r="C554" i="248"/>
  <c r="B554" i="248"/>
  <c r="T553" i="248"/>
  <c r="S553" i="248"/>
  <c r="R553" i="248"/>
  <c r="Q553" i="248"/>
  <c r="P553" i="248"/>
  <c r="O553" i="248"/>
  <c r="N553" i="248"/>
  <c r="M553" i="248"/>
  <c r="L553" i="248"/>
  <c r="K553" i="248"/>
  <c r="J553" i="248"/>
  <c r="I553" i="248"/>
  <c r="H553" i="248"/>
  <c r="G553" i="248"/>
  <c r="F553" i="248"/>
  <c r="E553" i="248"/>
  <c r="D553" i="248"/>
  <c r="C553" i="248"/>
  <c r="B553" i="248"/>
  <c r="V568" i="248" l="1"/>
  <c r="W568" i="248" s="1"/>
  <c r="J565" i="250"/>
  <c r="K565" i="250" s="1"/>
  <c r="J541" i="250"/>
  <c r="AB537" i="248" l="1"/>
  <c r="AA537" i="248"/>
  <c r="Z537" i="248"/>
  <c r="Y537" i="248"/>
  <c r="AB524" i="248"/>
  <c r="AA524" i="248"/>
  <c r="Z524" i="248"/>
  <c r="Y524" i="248"/>
  <c r="AB511" i="248"/>
  <c r="AA511" i="248"/>
  <c r="Z511" i="248"/>
  <c r="Y511" i="248"/>
  <c r="AB498" i="248"/>
  <c r="AA498" i="248"/>
  <c r="Z498" i="248"/>
  <c r="Y498" i="248"/>
  <c r="J515" i="251" l="1"/>
  <c r="G515" i="251"/>
  <c r="F515" i="251"/>
  <c r="E515" i="251"/>
  <c r="D515" i="251"/>
  <c r="C515" i="251"/>
  <c r="B515" i="251"/>
  <c r="H513" i="25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G541" i="250"/>
  <c r="F541" i="250"/>
  <c r="E541" i="250"/>
  <c r="D541" i="250"/>
  <c r="C541" i="250"/>
  <c r="B541" i="250"/>
  <c r="H539" i="250"/>
  <c r="H538" i="250"/>
  <c r="G538" i="250"/>
  <c r="F538" i="250"/>
  <c r="E538" i="250"/>
  <c r="D538" i="250"/>
  <c r="C538" i="250"/>
  <c r="B538" i="250"/>
  <c r="H537" i="250"/>
  <c r="G537" i="250"/>
  <c r="F537" i="250"/>
  <c r="E537" i="250"/>
  <c r="D537" i="250"/>
  <c r="C537" i="250"/>
  <c r="B537" i="250"/>
  <c r="V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T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V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2" i="248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T540" i="248"/>
  <c r="S540" i="248"/>
  <c r="R540" i="248"/>
  <c r="Q540" i="248"/>
  <c r="P540" i="248"/>
  <c r="O540" i="248"/>
  <c r="N540" i="248"/>
  <c r="M540" i="248"/>
  <c r="L540" i="248"/>
  <c r="K540" i="248"/>
  <c r="J540" i="248"/>
  <c r="I540" i="248"/>
  <c r="H540" i="248"/>
  <c r="G540" i="248"/>
  <c r="F540" i="248"/>
  <c r="E540" i="248"/>
  <c r="D540" i="248"/>
  <c r="C540" i="248"/>
  <c r="B540" i="248"/>
  <c r="V526" i="249" l="1"/>
  <c r="W526" i="249" s="1"/>
  <c r="J552" i="250"/>
  <c r="K552" i="250" s="1"/>
  <c r="V555" i="248"/>
  <c r="W555" i="248" s="1"/>
  <c r="J526" i="251"/>
  <c r="K526" i="251" s="1"/>
  <c r="J502" i="251"/>
  <c r="G502" i="251"/>
  <c r="F502" i="251"/>
  <c r="E502" i="251"/>
  <c r="D502" i="251"/>
  <c r="C502" i="251"/>
  <c r="B502" i="251"/>
  <c r="H500" i="25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28" i="250"/>
  <c r="G528" i="250"/>
  <c r="F528" i="250"/>
  <c r="E528" i="250"/>
  <c r="D528" i="250"/>
  <c r="C528" i="250"/>
  <c r="B528" i="250"/>
  <c r="H526" i="250"/>
  <c r="J539" i="250" s="1"/>
  <c r="K539" i="250" s="1"/>
  <c r="H525" i="250"/>
  <c r="G525" i="250"/>
  <c r="F525" i="250"/>
  <c r="E525" i="250"/>
  <c r="D525" i="250"/>
  <c r="C525" i="250"/>
  <c r="B525" i="250"/>
  <c r="H524" i="250"/>
  <c r="G524" i="250"/>
  <c r="F524" i="250"/>
  <c r="E524" i="250"/>
  <c r="D524" i="250"/>
  <c r="C524" i="250"/>
  <c r="B524" i="250"/>
  <c r="V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T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V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29" i="248"/>
  <c r="V542" i="248" s="1"/>
  <c r="W542" i="248" s="1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V513" i="249" l="1"/>
  <c r="W513" i="249" s="1"/>
  <c r="J513" i="251"/>
  <c r="K513" i="251" s="1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515" i="250"/>
  <c r="G515" i="250"/>
  <c r="F515" i="250"/>
  <c r="E515" i="250"/>
  <c r="D515" i="250"/>
  <c r="C515" i="250"/>
  <c r="B515" i="250"/>
  <c r="H513" i="250"/>
  <c r="H512" i="250"/>
  <c r="G512" i="250"/>
  <c r="F512" i="250"/>
  <c r="E512" i="250"/>
  <c r="D512" i="250"/>
  <c r="C512" i="250"/>
  <c r="B512" i="250"/>
  <c r="H511" i="250"/>
  <c r="G511" i="250"/>
  <c r="F511" i="250"/>
  <c r="E511" i="250"/>
  <c r="D511" i="250"/>
  <c r="C511" i="250"/>
  <c r="B511" i="250"/>
  <c r="V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T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V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T516" i="248"/>
  <c r="V529" i="248" s="1"/>
  <c r="W529" i="248" s="1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00" i="249" l="1"/>
  <c r="W500" i="249" s="1"/>
  <c r="J526" i="250"/>
  <c r="K526" i="250" s="1"/>
  <c r="J476" i="251"/>
  <c r="G476" i="251"/>
  <c r="F476" i="251"/>
  <c r="E476" i="251"/>
  <c r="D476" i="251"/>
  <c r="C476" i="251"/>
  <c r="B476" i="251"/>
  <c r="H474" i="251"/>
  <c r="J487" i="251" s="1"/>
  <c r="K487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2" i="250" l="1"/>
  <c r="G502" i="250"/>
  <c r="F502" i="250"/>
  <c r="E502" i="250"/>
  <c r="D502" i="250"/>
  <c r="C502" i="250"/>
  <c r="B502" i="250"/>
  <c r="H500" i="250"/>
  <c r="J513" i="250" s="1"/>
  <c r="K513" i="250" s="1"/>
  <c r="H499" i="250"/>
  <c r="G499" i="250"/>
  <c r="F499" i="250"/>
  <c r="E499" i="250"/>
  <c r="D499" i="250"/>
  <c r="C499" i="250"/>
  <c r="B499" i="250"/>
  <c r="H498" i="250"/>
  <c r="G498" i="250"/>
  <c r="F498" i="250"/>
  <c r="E498" i="250"/>
  <c r="D498" i="250"/>
  <c r="C498" i="250"/>
  <c r="B498" i="250"/>
  <c r="V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T474" i="249"/>
  <c r="V487" i="249" s="1"/>
  <c r="W487" i="249" s="1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V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3" i="248"/>
  <c r="V516" i="248" s="1"/>
  <c r="W516" i="248" s="1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AB485" i="248" l="1"/>
  <c r="AA485" i="248"/>
  <c r="Z485" i="248"/>
  <c r="Y485" i="248"/>
  <c r="AB472" i="248"/>
  <c r="AA472" i="248"/>
  <c r="Z472" i="248"/>
  <c r="Y472" i="248"/>
  <c r="AB459" i="248"/>
  <c r="AA459" i="248"/>
  <c r="Z459" i="248"/>
  <c r="Y459" i="248"/>
  <c r="AB446" i="248"/>
  <c r="AA446" i="248"/>
  <c r="Z446" i="248"/>
  <c r="Y446" i="248"/>
  <c r="AB433" i="248"/>
  <c r="AA433" i="248"/>
  <c r="Z433" i="248"/>
  <c r="Y433" i="248"/>
  <c r="AB420" i="248"/>
  <c r="AA420" i="248"/>
  <c r="Z420" i="248"/>
  <c r="Y420" i="248"/>
  <c r="AB407" i="248"/>
  <c r="AA407" i="248"/>
  <c r="Z407" i="248"/>
  <c r="Y407" i="248"/>
  <c r="AB394" i="248"/>
  <c r="AA394" i="248"/>
  <c r="Z394" i="248"/>
  <c r="Y394" i="248"/>
  <c r="AB381" i="248"/>
  <c r="AA381" i="248"/>
  <c r="Z381" i="248"/>
  <c r="Y381" i="248"/>
  <c r="AB368" i="248"/>
  <c r="AA368" i="248"/>
  <c r="Z368" i="248"/>
  <c r="Y368" i="248"/>
  <c r="AB354" i="248"/>
  <c r="AA354" i="248"/>
  <c r="Z354" i="248"/>
  <c r="Y354" i="248"/>
  <c r="J463" i="251" l="1"/>
  <c r="G463" i="251"/>
  <c r="F463" i="251"/>
  <c r="E463" i="251"/>
  <c r="D463" i="251"/>
  <c r="C463" i="251"/>
  <c r="B463" i="251"/>
  <c r="H461" i="25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J489" i="250"/>
  <c r="G489" i="250"/>
  <c r="F489" i="250"/>
  <c r="E489" i="250"/>
  <c r="D489" i="250"/>
  <c r="C489" i="250"/>
  <c r="B489" i="250"/>
  <c r="H487" i="250"/>
  <c r="H486" i="250"/>
  <c r="G486" i="250"/>
  <c r="F486" i="250"/>
  <c r="E486" i="250"/>
  <c r="D486" i="250"/>
  <c r="C486" i="250"/>
  <c r="B486" i="250"/>
  <c r="H485" i="250"/>
  <c r="G485" i="250"/>
  <c r="F485" i="250"/>
  <c r="E485" i="250"/>
  <c r="D485" i="250"/>
  <c r="C485" i="250"/>
  <c r="B485" i="250"/>
  <c r="R460" i="249"/>
  <c r="Q460" i="249"/>
  <c r="J460" i="249"/>
  <c r="I460" i="249"/>
  <c r="B460" i="249"/>
  <c r="V463" i="249"/>
  <c r="S463" i="249"/>
  <c r="R463" i="249"/>
  <c r="Q463" i="249"/>
  <c r="P463" i="249"/>
  <c r="O463" i="249"/>
  <c r="N463" i="249"/>
  <c r="M463" i="249"/>
  <c r="L463" i="249"/>
  <c r="K463" i="249"/>
  <c r="J463" i="249"/>
  <c r="I463" i="249"/>
  <c r="H463" i="249"/>
  <c r="G463" i="249"/>
  <c r="F463" i="249"/>
  <c r="E463" i="249"/>
  <c r="D463" i="249"/>
  <c r="C463" i="249"/>
  <c r="B463" i="249"/>
  <c r="T461" i="249"/>
  <c r="V474" i="249" s="1"/>
  <c r="W474" i="249" s="1"/>
  <c r="T460" i="249"/>
  <c r="S460" i="249"/>
  <c r="P460" i="249"/>
  <c r="O460" i="249"/>
  <c r="N460" i="249"/>
  <c r="M460" i="249"/>
  <c r="L460" i="249"/>
  <c r="K460" i="249"/>
  <c r="H460" i="249"/>
  <c r="G460" i="249"/>
  <c r="F460" i="249"/>
  <c r="E460" i="249"/>
  <c r="D460" i="249"/>
  <c r="C460" i="249"/>
  <c r="T459" i="249"/>
  <c r="S459" i="249"/>
  <c r="R459" i="249"/>
  <c r="P459" i="249"/>
  <c r="O459" i="249"/>
  <c r="N459" i="249"/>
  <c r="M459" i="249"/>
  <c r="L459" i="249"/>
  <c r="K459" i="249"/>
  <c r="J459" i="249"/>
  <c r="H459" i="249"/>
  <c r="G459" i="249"/>
  <c r="F459" i="249"/>
  <c r="E459" i="249"/>
  <c r="D459" i="249"/>
  <c r="C459" i="249"/>
  <c r="B459" i="249"/>
  <c r="V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0" i="248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J474" i="251" l="1"/>
  <c r="K474" i="251" s="1"/>
  <c r="J500" i="250"/>
  <c r="K500" i="250" s="1"/>
  <c r="V503" i="248"/>
  <c r="W503" i="248" s="1"/>
  <c r="I459" i="249"/>
  <c r="Q459" i="249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76" i="250"/>
  <c r="G476" i="250"/>
  <c r="F476" i="250"/>
  <c r="E476" i="250"/>
  <c r="D476" i="250"/>
  <c r="C476" i="250"/>
  <c r="B476" i="250"/>
  <c r="H474" i="250"/>
  <c r="H473" i="250"/>
  <c r="G473" i="250"/>
  <c r="F473" i="250"/>
  <c r="E473" i="250"/>
  <c r="D473" i="250"/>
  <c r="C473" i="250"/>
  <c r="B473" i="250"/>
  <c r="H472" i="250"/>
  <c r="G472" i="250"/>
  <c r="F472" i="250"/>
  <c r="E472" i="250"/>
  <c r="D472" i="250"/>
  <c r="C472" i="250"/>
  <c r="B472" i="250"/>
  <c r="V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T448" i="249"/>
  <c r="V461" i="249" s="1"/>
  <c r="W461" i="249" s="1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V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7" i="248"/>
  <c r="V490" i="248" s="1"/>
  <c r="W490" i="248" s="1"/>
  <c r="T476" i="248"/>
  <c r="S476" i="248"/>
  <c r="R476" i="248"/>
  <c r="Q476" i="248"/>
  <c r="P476" i="248"/>
  <c r="O476" i="248"/>
  <c r="N476" i="248"/>
  <c r="M476" i="248"/>
  <c r="L476" i="248"/>
  <c r="K476" i="248"/>
  <c r="J476" i="248"/>
  <c r="I476" i="248"/>
  <c r="H476" i="248"/>
  <c r="G476" i="248"/>
  <c r="F476" i="248"/>
  <c r="E476" i="248"/>
  <c r="D476" i="248"/>
  <c r="C476" i="248"/>
  <c r="B476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J461" i="251" l="1"/>
  <c r="K461" i="251" s="1"/>
  <c r="J487" i="250"/>
  <c r="K487" i="250" s="1"/>
  <c r="J437" i="251"/>
  <c r="G437" i="251"/>
  <c r="F437" i="251"/>
  <c r="E437" i="251"/>
  <c r="D437" i="251"/>
  <c r="C437" i="251"/>
  <c r="B437" i="251"/>
  <c r="H435" i="251"/>
  <c r="J448" i="251" s="1"/>
  <c r="K448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3" i="250"/>
  <c r="G463" i="250"/>
  <c r="F463" i="250"/>
  <c r="E463" i="250"/>
  <c r="D463" i="250"/>
  <c r="C463" i="250"/>
  <c r="B463" i="250"/>
  <c r="H461" i="250"/>
  <c r="J474" i="250" s="1"/>
  <c r="K474" i="250" s="1"/>
  <c r="H460" i="250"/>
  <c r="G460" i="250"/>
  <c r="F460" i="250"/>
  <c r="E460" i="250"/>
  <c r="D460" i="250"/>
  <c r="C460" i="250"/>
  <c r="B460" i="250"/>
  <c r="H459" i="250"/>
  <c r="G459" i="250"/>
  <c r="F459" i="250"/>
  <c r="E459" i="250"/>
  <c r="D459" i="250"/>
  <c r="C459" i="250"/>
  <c r="B459" i="250"/>
  <c r="V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T435" i="249"/>
  <c r="V448" i="249" s="1"/>
  <c r="W448" i="249" s="1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V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T464" i="248"/>
  <c r="V477" i="248" s="1"/>
  <c r="W477" i="248" s="1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T462" i="248"/>
  <c r="S462" i="248"/>
  <c r="R462" i="248"/>
  <c r="Q462" i="248"/>
  <c r="P462" i="248"/>
  <c r="O462" i="248"/>
  <c r="N462" i="248"/>
  <c r="M462" i="248"/>
  <c r="L462" i="248"/>
  <c r="K462" i="248"/>
  <c r="J462" i="248"/>
  <c r="I462" i="248"/>
  <c r="H462" i="248"/>
  <c r="G462" i="248"/>
  <c r="F462" i="248"/>
  <c r="E462" i="248"/>
  <c r="D462" i="248"/>
  <c r="C462" i="248"/>
  <c r="B462" i="248"/>
  <c r="J424" i="251" l="1"/>
  <c r="G424" i="251"/>
  <c r="F424" i="251"/>
  <c r="E424" i="251"/>
  <c r="D424" i="251"/>
  <c r="C424" i="251"/>
  <c r="B424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0" i="250"/>
  <c r="G450" i="250"/>
  <c r="F450" i="250"/>
  <c r="E450" i="250"/>
  <c r="D450" i="250"/>
  <c r="C450" i="250"/>
  <c r="B450" i="250"/>
  <c r="H448" i="250"/>
  <c r="J461" i="250" s="1"/>
  <c r="K461" i="250" s="1"/>
  <c r="H447" i="250"/>
  <c r="G447" i="250"/>
  <c r="F447" i="250"/>
  <c r="E447" i="250"/>
  <c r="D447" i="250"/>
  <c r="C447" i="250"/>
  <c r="B447" i="250"/>
  <c r="H446" i="250"/>
  <c r="G446" i="250"/>
  <c r="F446" i="250"/>
  <c r="E446" i="250"/>
  <c r="D446" i="250"/>
  <c r="C446" i="250"/>
  <c r="B446" i="250"/>
  <c r="V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T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V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1" i="248"/>
  <c r="T450" i="248"/>
  <c r="S450" i="248"/>
  <c r="R450" i="248"/>
  <c r="Q450" i="248"/>
  <c r="P450" i="248"/>
  <c r="O450" i="248"/>
  <c r="N450" i="248"/>
  <c r="M450" i="248"/>
  <c r="L450" i="248"/>
  <c r="K450" i="248"/>
  <c r="J450" i="248"/>
  <c r="I450" i="248"/>
  <c r="H450" i="248"/>
  <c r="G450" i="248"/>
  <c r="F450" i="248"/>
  <c r="E450" i="248"/>
  <c r="D450" i="248"/>
  <c r="C450" i="248"/>
  <c r="B450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V464" i="248" l="1"/>
  <c r="W464" i="248" s="1"/>
  <c r="V435" i="249"/>
  <c r="W435" i="249" s="1"/>
  <c r="J435" i="251"/>
  <c r="K435" i="251" s="1"/>
  <c r="J411" i="251"/>
  <c r="G411" i="251"/>
  <c r="F411" i="251"/>
  <c r="E411" i="251"/>
  <c r="D411" i="251"/>
  <c r="C411" i="251"/>
  <c r="B411" i="251"/>
  <c r="H409" i="25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7" i="250"/>
  <c r="G437" i="250"/>
  <c r="F437" i="250"/>
  <c r="E437" i="250"/>
  <c r="D437" i="250"/>
  <c r="C437" i="250"/>
  <c r="B437" i="250"/>
  <c r="H435" i="250"/>
  <c r="H434" i="250"/>
  <c r="G434" i="250"/>
  <c r="F434" i="250"/>
  <c r="E434" i="250"/>
  <c r="D434" i="250"/>
  <c r="C434" i="250"/>
  <c r="B434" i="250"/>
  <c r="H433" i="250"/>
  <c r="G433" i="250"/>
  <c r="F433" i="250"/>
  <c r="E433" i="250"/>
  <c r="D433" i="250"/>
  <c r="C433" i="250"/>
  <c r="B433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V422" i="249" s="1"/>
  <c r="W422" i="249" s="1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8" i="248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J448" i="250" l="1"/>
  <c r="K448" i="250" s="1"/>
  <c r="J422" i="251"/>
  <c r="K422" i="251" s="1"/>
  <c r="V451" i="248"/>
  <c r="W451" i="248" s="1"/>
  <c r="J398" i="251"/>
  <c r="F398" i="251"/>
  <c r="D398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4" i="250"/>
  <c r="G424" i="250"/>
  <c r="F424" i="250"/>
  <c r="E424" i="250"/>
  <c r="D424" i="250"/>
  <c r="C424" i="250"/>
  <c r="B424" i="250"/>
  <c r="H422" i="250"/>
  <c r="J435" i="250" s="1"/>
  <c r="K435" i="250" s="1"/>
  <c r="H421" i="250"/>
  <c r="G421" i="250"/>
  <c r="F421" i="250"/>
  <c r="E421" i="250"/>
  <c r="D421" i="250"/>
  <c r="C421" i="250"/>
  <c r="B421" i="250"/>
  <c r="H420" i="250"/>
  <c r="G420" i="250"/>
  <c r="F420" i="250"/>
  <c r="E420" i="250"/>
  <c r="D420" i="250"/>
  <c r="C420" i="250"/>
  <c r="B420" i="250"/>
  <c r="V398" i="249"/>
  <c r="S398" i="249"/>
  <c r="R398" i="249"/>
  <c r="Q398" i="249"/>
  <c r="P398" i="249"/>
  <c r="O398" i="249"/>
  <c r="N398" i="249"/>
  <c r="K398" i="249"/>
  <c r="J398" i="249"/>
  <c r="I398" i="249"/>
  <c r="H398" i="249"/>
  <c r="G398" i="249"/>
  <c r="F398" i="249"/>
  <c r="E398" i="249"/>
  <c r="D398" i="249"/>
  <c r="C398" i="249"/>
  <c r="B398" i="249"/>
  <c r="T396" i="249"/>
  <c r="V409" i="249" s="1"/>
  <c r="W409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V438" i="248" s="1"/>
  <c r="W438" i="248" s="1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J409" i="251" l="1"/>
  <c r="K409" i="251" s="1"/>
  <c r="G398" i="251"/>
  <c r="E398" i="251"/>
  <c r="C398" i="251"/>
  <c r="B398" i="251"/>
  <c r="M384" i="249"/>
  <c r="M398" i="249" s="1"/>
  <c r="L384" i="249"/>
  <c r="L398" i="249" s="1"/>
  <c r="J385" i="251" l="1"/>
  <c r="G385" i="251"/>
  <c r="F385" i="251"/>
  <c r="E385" i="251"/>
  <c r="B385" i="251"/>
  <c r="D385" i="251"/>
  <c r="C385" i="251"/>
  <c r="H383" i="251"/>
  <c r="J396" i="251" s="1"/>
  <c r="K396" i="251" s="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1" i="250"/>
  <c r="G411" i="250"/>
  <c r="F411" i="250"/>
  <c r="E411" i="250"/>
  <c r="D411" i="250"/>
  <c r="C411" i="250"/>
  <c r="B411" i="250"/>
  <c r="H409" i="250"/>
  <c r="J422" i="250" s="1"/>
  <c r="K422" i="250" s="1"/>
  <c r="H408" i="250"/>
  <c r="G408" i="250"/>
  <c r="F408" i="250"/>
  <c r="E408" i="250"/>
  <c r="D408" i="250"/>
  <c r="C408" i="250"/>
  <c r="B408" i="250"/>
  <c r="H407" i="250"/>
  <c r="G407" i="250"/>
  <c r="F407" i="250"/>
  <c r="E407" i="250"/>
  <c r="D407" i="250"/>
  <c r="C407" i="250"/>
  <c r="B407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V396" i="249" s="1"/>
  <c r="W396" i="249" s="1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V425" i="248" s="1"/>
  <c r="W425" i="248" s="1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F372" i="251" l="1"/>
  <c r="E372" i="251"/>
  <c r="K372" i="249"/>
  <c r="J372" i="249"/>
  <c r="F372" i="249"/>
  <c r="J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8" i="250"/>
  <c r="G398" i="250"/>
  <c r="F398" i="250"/>
  <c r="E398" i="250"/>
  <c r="D398" i="250"/>
  <c r="C398" i="250"/>
  <c r="B398" i="250"/>
  <c r="H396" i="250"/>
  <c r="J409" i="250" s="1"/>
  <c r="K409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V372" i="249"/>
  <c r="O372" i="249"/>
  <c r="N372" i="249"/>
  <c r="L372" i="249"/>
  <c r="I372" i="249"/>
  <c r="H372" i="249"/>
  <c r="B372" i="249"/>
  <c r="T370" i="249"/>
  <c r="V383" i="249" s="1"/>
  <c r="W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G358" i="251" l="1"/>
  <c r="G372" i="251" s="1"/>
  <c r="D358" i="251"/>
  <c r="D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M358" i="249"/>
  <c r="M372" i="249" s="1"/>
  <c r="G358" i="249"/>
  <c r="G372" i="249" s="1"/>
  <c r="E358" i="249"/>
  <c r="E372" i="249" s="1"/>
  <c r="D358" i="249"/>
  <c r="D372" i="249" s="1"/>
  <c r="C358" i="249"/>
  <c r="C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5" i="250"/>
  <c r="G385" i="250"/>
  <c r="F385" i="250"/>
  <c r="E385" i="250"/>
  <c r="D385" i="250"/>
  <c r="C385" i="250"/>
  <c r="B385" i="250"/>
  <c r="H383" i="250"/>
  <c r="J396" i="250" s="1"/>
  <c r="K396" i="250" s="1"/>
  <c r="H382" i="250"/>
  <c r="G382" i="250"/>
  <c r="F382" i="250"/>
  <c r="E382" i="250"/>
  <c r="D382" i="250"/>
  <c r="C382" i="250"/>
  <c r="B382" i="250"/>
  <c r="H381" i="250"/>
  <c r="G381" i="250"/>
  <c r="F381" i="250"/>
  <c r="E381" i="250"/>
  <c r="D381" i="250"/>
  <c r="C381" i="250"/>
  <c r="B381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W370" i="249" s="1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V399" i="248" s="1"/>
  <c r="W399" i="248" s="1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2" i="250"/>
  <c r="G372" i="250"/>
  <c r="D372" i="250"/>
  <c r="C372" i="250"/>
  <c r="B372" i="250"/>
  <c r="H370" i="250"/>
  <c r="J383" i="250" s="1"/>
  <c r="K383" i="250" s="1"/>
  <c r="H369" i="250"/>
  <c r="G369" i="250"/>
  <c r="F369" i="250"/>
  <c r="E369" i="250"/>
  <c r="D369" i="250"/>
  <c r="C369" i="250"/>
  <c r="B369" i="250"/>
  <c r="H368" i="250"/>
  <c r="G368" i="250"/>
  <c r="F368" i="250"/>
  <c r="E368" i="250"/>
  <c r="D368" i="250"/>
  <c r="C368" i="250"/>
  <c r="B368" i="250"/>
  <c r="V346" i="249"/>
  <c r="P346" i="249"/>
  <c r="M346" i="249"/>
  <c r="L346" i="249"/>
  <c r="K346" i="249"/>
  <c r="I346" i="249"/>
  <c r="G346" i="249"/>
  <c r="D346" i="249"/>
  <c r="C346" i="249"/>
  <c r="B346" i="249"/>
  <c r="T344" i="249"/>
  <c r="V357" i="249" s="1"/>
  <c r="W357" i="249" s="1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V386" i="248" s="1"/>
  <c r="W386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F358" i="250" l="1"/>
  <c r="F372" i="250" s="1"/>
  <c r="E358" i="250"/>
  <c r="E372" i="250" s="1"/>
  <c r="S332" i="249"/>
  <c r="S346" i="249" s="1"/>
  <c r="R332" i="249"/>
  <c r="R346" i="249" s="1"/>
  <c r="Q332" i="249"/>
  <c r="Q346" i="249" s="1"/>
  <c r="O332" i="249"/>
  <c r="O346" i="249" s="1"/>
  <c r="N332" i="249"/>
  <c r="N346" i="249" s="1"/>
  <c r="J332" i="249"/>
  <c r="J346" i="249" s="1"/>
  <c r="H332" i="249"/>
  <c r="H346" i="249" s="1"/>
  <c r="F332" i="249"/>
  <c r="F346" i="249" s="1"/>
  <c r="E332" i="249"/>
  <c r="E346" i="249" s="1"/>
  <c r="G333" i="251" l="1"/>
  <c r="F333" i="251"/>
  <c r="E333" i="251"/>
  <c r="D333" i="251"/>
  <c r="C333" i="251"/>
  <c r="B333" i="251"/>
  <c r="J333" i="251"/>
  <c r="H330" i="251"/>
  <c r="G330" i="251"/>
  <c r="F330" i="251"/>
  <c r="E330" i="251"/>
  <c r="D330" i="251"/>
  <c r="C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G359" i="250"/>
  <c r="F359" i="250"/>
  <c r="E359" i="250"/>
  <c r="D359" i="250"/>
  <c r="C359" i="250"/>
  <c r="B359" i="250"/>
  <c r="J359" i="250"/>
  <c r="H356" i="250"/>
  <c r="G356" i="250"/>
  <c r="F356" i="250"/>
  <c r="E356" i="250"/>
  <c r="D356" i="250"/>
  <c r="C356" i="250"/>
  <c r="B356" i="250"/>
  <c r="H357" i="250"/>
  <c r="J370" i="250" s="1"/>
  <c r="K370" i="250" s="1"/>
  <c r="H355" i="250"/>
  <c r="G355" i="250"/>
  <c r="F355" i="250"/>
  <c r="E355" i="250"/>
  <c r="D355" i="250"/>
  <c r="C355" i="250"/>
  <c r="B355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31" i="249"/>
  <c r="V344" i="249" s="1"/>
  <c r="W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V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T359" i="248"/>
  <c r="V373" i="248" s="1"/>
  <c r="W373" i="248" s="1"/>
  <c r="T357" i="248"/>
  <c r="S357" i="248"/>
  <c r="R357" i="248"/>
  <c r="Q357" i="248"/>
  <c r="P357" i="248"/>
  <c r="O357" i="248"/>
  <c r="N357" i="248"/>
  <c r="M357" i="248"/>
  <c r="L357" i="248"/>
  <c r="K357" i="248"/>
  <c r="J357" i="248"/>
  <c r="I357" i="248"/>
  <c r="H357" i="248"/>
  <c r="G357" i="248"/>
  <c r="F357" i="248"/>
  <c r="E357" i="248"/>
  <c r="D357" i="248"/>
  <c r="C357" i="248"/>
  <c r="B357" i="248"/>
  <c r="G320" i="251" l="1"/>
  <c r="G346" i="250"/>
  <c r="C346" i="250"/>
  <c r="F320" i="251"/>
  <c r="E320" i="251"/>
  <c r="D320" i="251"/>
  <c r="C320" i="251"/>
  <c r="B316" i="251"/>
  <c r="C316" i="251"/>
  <c r="D316" i="251"/>
  <c r="E316" i="251"/>
  <c r="F316" i="251"/>
  <c r="G316" i="251"/>
  <c r="B317" i="251"/>
  <c r="C317" i="251"/>
  <c r="D317" i="251"/>
  <c r="E317" i="251"/>
  <c r="F317" i="251"/>
  <c r="G317" i="251"/>
  <c r="F346" i="250"/>
  <c r="E346" i="250"/>
  <c r="D346" i="250"/>
  <c r="J320" i="251"/>
  <c r="B320" i="251" l="1"/>
  <c r="H318" i="251"/>
  <c r="J331" i="251" s="1"/>
  <c r="K331" i="251" s="1"/>
  <c r="H317" i="251"/>
  <c r="H316" i="251"/>
  <c r="B346" i="250"/>
  <c r="H343" i="250"/>
  <c r="G343" i="250"/>
  <c r="F343" i="250"/>
  <c r="E343" i="250"/>
  <c r="D343" i="250"/>
  <c r="C343" i="250"/>
  <c r="B343" i="250"/>
  <c r="J346" i="250"/>
  <c r="H344" i="250"/>
  <c r="J357" i="250" s="1"/>
  <c r="K357" i="250" s="1"/>
  <c r="H342" i="250"/>
  <c r="G342" i="250"/>
  <c r="F342" i="250"/>
  <c r="E342" i="250"/>
  <c r="D342" i="250"/>
  <c r="C342" i="250"/>
  <c r="B342" i="250"/>
  <c r="V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T318" i="249"/>
  <c r="V331" i="249" s="1"/>
  <c r="W331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V348" i="248"/>
  <c r="T346" i="248"/>
  <c r="V359" i="248" s="1"/>
  <c r="W359" i="248" s="1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H24" i="253" l="1"/>
  <c r="F24" i="253"/>
  <c r="G303" i="251" l="1"/>
  <c r="F303" i="251"/>
  <c r="E303" i="251"/>
  <c r="D303" i="251"/>
  <c r="C303" i="251"/>
  <c r="B303" i="251"/>
  <c r="G303" i="249"/>
  <c r="F303" i="249"/>
  <c r="E303" i="249"/>
  <c r="D303" i="249"/>
  <c r="C303" i="249"/>
  <c r="B303" i="249"/>
  <c r="I306" i="251" l="1"/>
  <c r="F306" i="251"/>
  <c r="E306" i="251"/>
  <c r="D306" i="251"/>
  <c r="C306" i="251"/>
  <c r="B306" i="251"/>
  <c r="G304" i="251"/>
  <c r="J318" i="251" s="1"/>
  <c r="K318" i="251" s="1"/>
  <c r="G302" i="251"/>
  <c r="F302" i="251"/>
  <c r="E302" i="251"/>
  <c r="D302" i="251"/>
  <c r="C302" i="251"/>
  <c r="B302" i="251"/>
  <c r="L332" i="250"/>
  <c r="I332" i="250"/>
  <c r="H332" i="250"/>
  <c r="G332" i="250"/>
  <c r="F332" i="250"/>
  <c r="E332" i="250"/>
  <c r="D332" i="250"/>
  <c r="C332" i="250"/>
  <c r="B332" i="250"/>
  <c r="J330" i="250"/>
  <c r="J344" i="250" s="1"/>
  <c r="K344" i="250" s="1"/>
  <c r="J329" i="250"/>
  <c r="I329" i="250"/>
  <c r="H329" i="250"/>
  <c r="G329" i="250"/>
  <c r="F329" i="250"/>
  <c r="E329" i="250"/>
  <c r="D329" i="250"/>
  <c r="C329" i="250"/>
  <c r="B329" i="250"/>
  <c r="J328" i="250"/>
  <c r="I328" i="250"/>
  <c r="H328" i="250"/>
  <c r="G328" i="250"/>
  <c r="F328" i="250"/>
  <c r="E328" i="250"/>
  <c r="D328" i="250"/>
  <c r="C328" i="250"/>
  <c r="B328" i="250"/>
  <c r="I306" i="249"/>
  <c r="F306" i="249"/>
  <c r="E306" i="249"/>
  <c r="D306" i="249"/>
  <c r="C306" i="249"/>
  <c r="B306" i="249"/>
  <c r="G304" i="249"/>
  <c r="V318" i="249" s="1"/>
  <c r="W318" i="249" s="1"/>
  <c r="G302" i="249"/>
  <c r="F302" i="249"/>
  <c r="E302" i="249"/>
  <c r="D302" i="249"/>
  <c r="C302" i="249"/>
  <c r="B302" i="249"/>
  <c r="AD333" i="248"/>
  <c r="AA333" i="248"/>
  <c r="Z333" i="248"/>
  <c r="Y333" i="248"/>
  <c r="X333" i="248"/>
  <c r="W333" i="248"/>
  <c r="V333" i="248"/>
  <c r="U333" i="248"/>
  <c r="T333" i="248"/>
  <c r="S333" i="248"/>
  <c r="R333" i="248"/>
  <c r="Q333" i="248"/>
  <c r="P333" i="248"/>
  <c r="O333" i="248"/>
  <c r="N333" i="248"/>
  <c r="M333" i="248"/>
  <c r="L333" i="248"/>
  <c r="K333" i="248"/>
  <c r="J333" i="248"/>
  <c r="I333" i="248"/>
  <c r="H333" i="248"/>
  <c r="G333" i="248"/>
  <c r="F333" i="248"/>
  <c r="E333" i="248"/>
  <c r="D333" i="248"/>
  <c r="C333" i="248"/>
  <c r="B333" i="248"/>
  <c r="AB331" i="248"/>
  <c r="V346" i="248" s="1"/>
  <c r="W346" i="248" s="1"/>
  <c r="AB330" i="248"/>
  <c r="AA330" i="248"/>
  <c r="Z330" i="248"/>
  <c r="Y330" i="248"/>
  <c r="X330" i="248"/>
  <c r="W330" i="248"/>
  <c r="V330" i="248"/>
  <c r="U330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AB329" i="248"/>
  <c r="AA329" i="248"/>
  <c r="Z329" i="248"/>
  <c r="Y329" i="248"/>
  <c r="X329" i="248"/>
  <c r="W329" i="248"/>
  <c r="V329" i="248"/>
  <c r="U329" i="248"/>
  <c r="T329" i="248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AL20" i="252" l="1"/>
  <c r="AJ20" i="252"/>
  <c r="R23" i="252"/>
  <c r="AB20" i="252"/>
  <c r="Z20" i="252"/>
  <c r="H23" i="252"/>
  <c r="P23" i="252"/>
  <c r="F23" i="252" l="1"/>
  <c r="J316" i="250" l="1"/>
  <c r="L330" i="250" s="1"/>
  <c r="M330" i="250" s="1"/>
  <c r="I292" i="251" l="1"/>
  <c r="F292" i="251"/>
  <c r="E292" i="251"/>
  <c r="D292" i="251"/>
  <c r="C292" i="251"/>
  <c r="B292" i="251"/>
  <c r="G290" i="251"/>
  <c r="I304" i="251" s="1"/>
  <c r="J304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L318" i="250"/>
  <c r="I318" i="250"/>
  <c r="H318" i="250"/>
  <c r="G318" i="250"/>
  <c r="F318" i="250"/>
  <c r="E318" i="250"/>
  <c r="D318" i="250"/>
  <c r="C318" i="250"/>
  <c r="B318" i="250"/>
  <c r="J315" i="250"/>
  <c r="I315" i="250"/>
  <c r="H315" i="250"/>
  <c r="G315" i="250"/>
  <c r="F315" i="250"/>
  <c r="E315" i="250"/>
  <c r="D315" i="250"/>
  <c r="C315" i="250"/>
  <c r="B315" i="250"/>
  <c r="J314" i="250"/>
  <c r="I314" i="250"/>
  <c r="H314" i="250"/>
  <c r="G314" i="250"/>
  <c r="F314" i="250"/>
  <c r="E314" i="250"/>
  <c r="D314" i="250"/>
  <c r="C314" i="250"/>
  <c r="B314" i="250"/>
  <c r="I292" i="249"/>
  <c r="F292" i="249"/>
  <c r="E292" i="249"/>
  <c r="D292" i="249"/>
  <c r="C292" i="249"/>
  <c r="B292" i="249"/>
  <c r="G290" i="249"/>
  <c r="I304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D319" i="248"/>
  <c r="Z319" i="248"/>
  <c r="Y319" i="248"/>
  <c r="X319" i="248"/>
  <c r="W319" i="248"/>
  <c r="U319" i="248"/>
  <c r="S319" i="248"/>
  <c r="R319" i="248"/>
  <c r="Q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C319" i="248"/>
  <c r="B319" i="248"/>
  <c r="AB317" i="248"/>
  <c r="AD331" i="248" s="1"/>
  <c r="AE331" i="248" s="1"/>
  <c r="AB316" i="248"/>
  <c r="AA316" i="248"/>
  <c r="Z316" i="248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AB315" i="248"/>
  <c r="AA315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301" i="250" l="1"/>
  <c r="H301" i="250"/>
  <c r="G301" i="250"/>
  <c r="F301" i="250"/>
  <c r="E301" i="250"/>
  <c r="D301" i="250"/>
  <c r="C301" i="250"/>
  <c r="B301" i="250"/>
  <c r="J301" i="250"/>
  <c r="AA304" i="248" l="1"/>
  <c r="AA319" i="248" s="1"/>
  <c r="U305" i="248"/>
  <c r="O305" i="248"/>
  <c r="M305" i="248"/>
  <c r="L305" i="248"/>
  <c r="E305" i="248"/>
  <c r="D304" i="248"/>
  <c r="I279" i="25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I304" i="250"/>
  <c r="H304" i="250"/>
  <c r="G304" i="250"/>
  <c r="F304" i="250"/>
  <c r="E304" i="250"/>
  <c r="D304" i="250"/>
  <c r="C304" i="250"/>
  <c r="B304" i="250"/>
  <c r="L304" i="250"/>
  <c r="J302" i="250"/>
  <c r="L316" i="250" s="1"/>
  <c r="M316" i="250" s="1"/>
  <c r="J300" i="250"/>
  <c r="I300" i="250"/>
  <c r="H300" i="250"/>
  <c r="G300" i="250"/>
  <c r="F300" i="250"/>
  <c r="E300" i="250"/>
  <c r="D300" i="250"/>
  <c r="C300" i="250"/>
  <c r="B300" i="250"/>
  <c r="I279" i="249"/>
  <c r="F279" i="249"/>
  <c r="E279" i="249"/>
  <c r="D279" i="249"/>
  <c r="C279" i="249"/>
  <c r="B279" i="249"/>
  <c r="G277" i="249"/>
  <c r="I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D305" i="248"/>
  <c r="N305" i="248"/>
  <c r="H305" i="248"/>
  <c r="F305" i="248"/>
  <c r="C305" i="248"/>
  <c r="B305" i="248"/>
  <c r="AB303" i="248"/>
  <c r="AD317" i="248" s="1"/>
  <c r="AE317" i="248" s="1"/>
  <c r="AB302" i="248"/>
  <c r="AA302" i="248"/>
  <c r="Z302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AB301" i="248"/>
  <c r="AA301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AA305" i="248" l="1"/>
  <c r="D305" i="248"/>
  <c r="D319" i="248"/>
  <c r="Z290" i="248"/>
  <c r="Z305" i="248" s="1"/>
  <c r="Y290" i="248"/>
  <c r="Y305" i="248" s="1"/>
  <c r="X290" i="248"/>
  <c r="X305" i="248" s="1"/>
  <c r="W290" i="248"/>
  <c r="W305" i="248" s="1"/>
  <c r="V290" i="248"/>
  <c r="V304" i="248" s="1"/>
  <c r="T290" i="248"/>
  <c r="T304" i="248" s="1"/>
  <c r="S290" i="248"/>
  <c r="S305" i="248" s="1"/>
  <c r="R290" i="248"/>
  <c r="R305" i="248" s="1"/>
  <c r="Q290" i="248"/>
  <c r="Q305" i="248" s="1"/>
  <c r="P290" i="248"/>
  <c r="P304" i="248" s="1"/>
  <c r="K290" i="248"/>
  <c r="K305" i="248" s="1"/>
  <c r="J290" i="248"/>
  <c r="J305" i="248" s="1"/>
  <c r="I290" i="248"/>
  <c r="I305" i="248" s="1"/>
  <c r="G290" i="248"/>
  <c r="G305" i="248" s="1"/>
  <c r="I290" i="250"/>
  <c r="H290" i="250"/>
  <c r="G290" i="250"/>
  <c r="F290" i="250"/>
  <c r="E290" i="250"/>
  <c r="D290" i="250"/>
  <c r="C290" i="250"/>
  <c r="B290" i="250"/>
  <c r="V305" i="248" l="1"/>
  <c r="V319" i="248"/>
  <c r="T305" i="248"/>
  <c r="T319" i="248"/>
  <c r="P305" i="248"/>
  <c r="P319" i="248"/>
  <c r="AB288" i="248"/>
  <c r="AA288" i="248"/>
  <c r="Z288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H286" i="250"/>
  <c r="H287" i="250"/>
  <c r="I266" i="251"/>
  <c r="F266" i="251"/>
  <c r="E266" i="251"/>
  <c r="D266" i="251"/>
  <c r="C266" i="251"/>
  <c r="B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L290" i="250"/>
  <c r="J288" i="250"/>
  <c r="L302" i="250" s="1"/>
  <c r="M302" i="250" s="1"/>
  <c r="J287" i="250"/>
  <c r="I287" i="250"/>
  <c r="G287" i="250"/>
  <c r="F287" i="250"/>
  <c r="E287" i="250"/>
  <c r="D287" i="250"/>
  <c r="C287" i="250"/>
  <c r="B287" i="250"/>
  <c r="J286" i="250"/>
  <c r="I286" i="250"/>
  <c r="G286" i="250"/>
  <c r="F286" i="250"/>
  <c r="E286" i="250"/>
  <c r="D286" i="250"/>
  <c r="C286" i="250"/>
  <c r="B286" i="250"/>
  <c r="I266" i="249"/>
  <c r="F266" i="249"/>
  <c r="E266" i="249"/>
  <c r="D266" i="249"/>
  <c r="C266" i="249"/>
  <c r="B266" i="249"/>
  <c r="G264" i="249"/>
  <c r="I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D291" i="248"/>
  <c r="AA291" i="248"/>
  <c r="Z291" i="248"/>
  <c r="Y291" i="248"/>
  <c r="X291" i="248"/>
  <c r="W291" i="248"/>
  <c r="V291" i="248"/>
  <c r="U291" i="248"/>
  <c r="T291" i="248"/>
  <c r="S291" i="248"/>
  <c r="R291" i="248"/>
  <c r="Q291" i="248"/>
  <c r="P291" i="248"/>
  <c r="O291" i="248"/>
  <c r="N291" i="248"/>
  <c r="M291" i="248"/>
  <c r="L291" i="248"/>
  <c r="K291" i="248"/>
  <c r="J291" i="248"/>
  <c r="I291" i="248"/>
  <c r="H291" i="248"/>
  <c r="G291" i="248"/>
  <c r="F291" i="248"/>
  <c r="E291" i="248"/>
  <c r="D291" i="248"/>
  <c r="C291" i="248"/>
  <c r="B291" i="248"/>
  <c r="AB289" i="248"/>
  <c r="AD303" i="248" s="1"/>
  <c r="AE303" i="248" s="1"/>
  <c r="B288" i="248"/>
  <c r="AB287" i="248"/>
  <c r="AA287" i="248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G275" i="250" l="1"/>
  <c r="B275" i="250"/>
  <c r="I253" i="25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6" i="250"/>
  <c r="H276" i="250"/>
  <c r="F276" i="250"/>
  <c r="E276" i="250"/>
  <c r="D276" i="250"/>
  <c r="C276" i="250"/>
  <c r="I274" i="250"/>
  <c r="L288" i="250" s="1"/>
  <c r="M288" i="250" s="1"/>
  <c r="I273" i="250"/>
  <c r="H273" i="250"/>
  <c r="G273" i="250"/>
  <c r="F273" i="250"/>
  <c r="E273" i="250"/>
  <c r="D273" i="250"/>
  <c r="C273" i="250"/>
  <c r="B273" i="250"/>
  <c r="I272" i="250"/>
  <c r="H272" i="250"/>
  <c r="G272" i="250"/>
  <c r="F272" i="250"/>
  <c r="E272" i="250"/>
  <c r="D272" i="250"/>
  <c r="C272" i="250"/>
  <c r="B272" i="250"/>
  <c r="I253" i="249"/>
  <c r="F253" i="249"/>
  <c r="E253" i="249"/>
  <c r="D253" i="249"/>
  <c r="C253" i="249"/>
  <c r="B253" i="249"/>
  <c r="G251" i="249"/>
  <c r="I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D277" i="248"/>
  <c r="AA277" i="248"/>
  <c r="Z277" i="248"/>
  <c r="Y277" i="248"/>
  <c r="X277" i="248"/>
  <c r="W277" i="248"/>
  <c r="V277" i="248"/>
  <c r="U277" i="248"/>
  <c r="T277" i="248"/>
  <c r="S277" i="248"/>
  <c r="R277" i="248"/>
  <c r="Q277" i="248"/>
  <c r="P277" i="248"/>
  <c r="O277" i="248"/>
  <c r="N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AB275" i="248"/>
  <c r="AD289" i="248" s="1"/>
  <c r="AE289" i="248" s="1"/>
  <c r="AB274" i="248"/>
  <c r="AA274" i="248"/>
  <c r="Z274" i="248"/>
  <c r="Y274" i="248"/>
  <c r="X274" i="248"/>
  <c r="W274" i="248"/>
  <c r="V274" i="248"/>
  <c r="U274" i="248"/>
  <c r="T274" i="248"/>
  <c r="S274" i="248"/>
  <c r="R274" i="248"/>
  <c r="Q274" i="248"/>
  <c r="P274" i="248"/>
  <c r="O274" i="248"/>
  <c r="N274" i="248"/>
  <c r="M274" i="248"/>
  <c r="L274" i="248"/>
  <c r="K274" i="248"/>
  <c r="J274" i="248"/>
  <c r="I274" i="248"/>
  <c r="H274" i="248"/>
  <c r="G274" i="248"/>
  <c r="F274" i="248"/>
  <c r="E274" i="248"/>
  <c r="D274" i="248"/>
  <c r="C274" i="248"/>
  <c r="B274" i="248"/>
  <c r="AB273" i="248"/>
  <c r="AA273" i="248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AB259" i="248"/>
  <c r="AB260" i="248"/>
  <c r="I240" i="251"/>
  <c r="F240" i="251"/>
  <c r="E240" i="251"/>
  <c r="D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K262" i="250"/>
  <c r="H262" i="250"/>
  <c r="G262" i="250"/>
  <c r="F262" i="250"/>
  <c r="E262" i="250"/>
  <c r="D262" i="250"/>
  <c r="C262" i="250"/>
  <c r="B262" i="250"/>
  <c r="I260" i="250"/>
  <c r="I259" i="250"/>
  <c r="H259" i="250"/>
  <c r="G259" i="250"/>
  <c r="F259" i="250"/>
  <c r="E259" i="250"/>
  <c r="D259" i="250"/>
  <c r="C259" i="250"/>
  <c r="B259" i="250"/>
  <c r="I258" i="250"/>
  <c r="H258" i="250"/>
  <c r="G258" i="250"/>
  <c r="F258" i="250"/>
  <c r="E258" i="250"/>
  <c r="D258" i="250"/>
  <c r="C258" i="250"/>
  <c r="B258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AD263" i="248"/>
  <c r="AA263" i="248"/>
  <c r="Z263" i="248"/>
  <c r="Y263" i="248"/>
  <c r="X263" i="248"/>
  <c r="W263" i="248"/>
  <c r="V263" i="248"/>
  <c r="U263" i="248"/>
  <c r="T263" i="248"/>
  <c r="S263" i="248"/>
  <c r="R263" i="248"/>
  <c r="Q263" i="248"/>
  <c r="P263" i="248"/>
  <c r="O263" i="248"/>
  <c r="N263" i="248"/>
  <c r="M263" i="248"/>
  <c r="L263" i="248"/>
  <c r="K263" i="248"/>
  <c r="J263" i="248"/>
  <c r="I263" i="248"/>
  <c r="H263" i="248"/>
  <c r="G263" i="248"/>
  <c r="F263" i="248"/>
  <c r="E263" i="248"/>
  <c r="D263" i="248"/>
  <c r="C263" i="248"/>
  <c r="B263" i="248"/>
  <c r="AB261" i="248"/>
  <c r="AB247" i="248"/>
  <c r="AA260" i="248"/>
  <c r="Z260" i="248"/>
  <c r="Y260" i="248"/>
  <c r="X260" i="248"/>
  <c r="W260" i="248"/>
  <c r="V260" i="248"/>
  <c r="U260" i="248"/>
  <c r="T260" i="248"/>
  <c r="S260" i="248"/>
  <c r="R260" i="248"/>
  <c r="Q260" i="248"/>
  <c r="P260" i="248"/>
  <c r="O260" i="248"/>
  <c r="N260" i="248"/>
  <c r="M260" i="248"/>
  <c r="L260" i="248"/>
  <c r="K260" i="248"/>
  <c r="J260" i="248"/>
  <c r="I260" i="248"/>
  <c r="H260" i="248"/>
  <c r="G260" i="248"/>
  <c r="F260" i="248"/>
  <c r="E260" i="248"/>
  <c r="D260" i="248"/>
  <c r="C260" i="248"/>
  <c r="B260" i="248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I227" i="251"/>
  <c r="F227" i="251"/>
  <c r="E227" i="251"/>
  <c r="D227" i="251"/>
  <c r="C227" i="251"/>
  <c r="B227" i="251"/>
  <c r="G225" i="251"/>
  <c r="I238" i="251" s="1"/>
  <c r="J238" i="251" s="1"/>
  <c r="G212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K248" i="250"/>
  <c r="H248" i="250"/>
  <c r="G248" i="250"/>
  <c r="F248" i="250"/>
  <c r="E248" i="250"/>
  <c r="D248" i="250"/>
  <c r="C248" i="250"/>
  <c r="B248" i="250"/>
  <c r="I246" i="250"/>
  <c r="I232" i="250"/>
  <c r="I245" i="250"/>
  <c r="H245" i="250"/>
  <c r="G245" i="250"/>
  <c r="F245" i="250"/>
  <c r="E245" i="250"/>
  <c r="D245" i="250"/>
  <c r="C245" i="250"/>
  <c r="B245" i="250"/>
  <c r="I244" i="250"/>
  <c r="H244" i="250"/>
  <c r="G244" i="250"/>
  <c r="F244" i="250"/>
  <c r="E244" i="250"/>
  <c r="D244" i="250"/>
  <c r="C244" i="250"/>
  <c r="B244" i="250"/>
  <c r="I227" i="249"/>
  <c r="F227" i="249"/>
  <c r="E227" i="249"/>
  <c r="D227" i="249"/>
  <c r="C227" i="249"/>
  <c r="B227" i="249"/>
  <c r="G225" i="249"/>
  <c r="G212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D249" i="248"/>
  <c r="AA249" i="248"/>
  <c r="Z249" i="248"/>
  <c r="Y249" i="248"/>
  <c r="X249" i="248"/>
  <c r="W249" i="248"/>
  <c r="V249" i="248"/>
  <c r="U249" i="248"/>
  <c r="T249" i="248"/>
  <c r="S249" i="248"/>
  <c r="R249" i="248"/>
  <c r="Q234" i="248"/>
  <c r="P234" i="248"/>
  <c r="P249" i="248" s="1"/>
  <c r="O249" i="248"/>
  <c r="N249" i="248"/>
  <c r="M249" i="248"/>
  <c r="L249" i="248"/>
  <c r="K249" i="248"/>
  <c r="J249" i="248"/>
  <c r="I249" i="248"/>
  <c r="H249" i="248"/>
  <c r="G249" i="248"/>
  <c r="F249" i="248"/>
  <c r="E234" i="248"/>
  <c r="E249" i="248" s="1"/>
  <c r="D220" i="248"/>
  <c r="C234" i="248"/>
  <c r="C235" i="248" s="1"/>
  <c r="B234" i="248"/>
  <c r="B235" i="248" s="1"/>
  <c r="AB233" i="248"/>
  <c r="AB246" i="248"/>
  <c r="AA246" i="248"/>
  <c r="Z246" i="248"/>
  <c r="Y246" i="248"/>
  <c r="X246" i="248"/>
  <c r="W246" i="248"/>
  <c r="V246" i="248"/>
  <c r="U246" i="248"/>
  <c r="T246" i="248"/>
  <c r="S246" i="248"/>
  <c r="R246" i="248"/>
  <c r="Q246" i="248"/>
  <c r="P246" i="248"/>
  <c r="O246" i="248"/>
  <c r="N246" i="248"/>
  <c r="M246" i="248"/>
  <c r="L246" i="248"/>
  <c r="K246" i="248"/>
  <c r="J246" i="248"/>
  <c r="I246" i="248"/>
  <c r="H246" i="248"/>
  <c r="G246" i="248"/>
  <c r="F246" i="248"/>
  <c r="E246" i="248"/>
  <c r="D246" i="248"/>
  <c r="C246" i="248"/>
  <c r="B246" i="248"/>
  <c r="AB245" i="248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AA235" i="248"/>
  <c r="Z235" i="248"/>
  <c r="Y235" i="248"/>
  <c r="X235" i="248"/>
  <c r="W235" i="248"/>
  <c r="V235" i="248"/>
  <c r="U220" i="248"/>
  <c r="U221" i="248" s="1"/>
  <c r="T235" i="248"/>
  <c r="S235" i="248"/>
  <c r="R235" i="248"/>
  <c r="O235" i="248"/>
  <c r="N235" i="248"/>
  <c r="M235" i="248"/>
  <c r="L235" i="248"/>
  <c r="K235" i="248"/>
  <c r="J235" i="248"/>
  <c r="I220" i="248"/>
  <c r="I221" i="248" s="1"/>
  <c r="H235" i="248"/>
  <c r="G235" i="248"/>
  <c r="F235" i="248"/>
  <c r="I214" i="251"/>
  <c r="F214" i="251"/>
  <c r="E214" i="251"/>
  <c r="D214" i="251"/>
  <c r="C214" i="251"/>
  <c r="B214" i="251"/>
  <c r="G199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H234" i="250"/>
  <c r="G234" i="250"/>
  <c r="F234" i="250"/>
  <c r="E234" i="250"/>
  <c r="D234" i="250"/>
  <c r="C234" i="250"/>
  <c r="B234" i="250"/>
  <c r="I218" i="250"/>
  <c r="K234" i="250"/>
  <c r="I231" i="250"/>
  <c r="H231" i="250"/>
  <c r="G231" i="250"/>
  <c r="F231" i="250"/>
  <c r="E231" i="250"/>
  <c r="D231" i="250"/>
  <c r="C231" i="250"/>
  <c r="B231" i="250"/>
  <c r="I230" i="250"/>
  <c r="H230" i="250"/>
  <c r="G230" i="250"/>
  <c r="F230" i="250"/>
  <c r="E230" i="250"/>
  <c r="D230" i="250"/>
  <c r="C230" i="250"/>
  <c r="B230" i="250"/>
  <c r="I214" i="249"/>
  <c r="F214" i="249"/>
  <c r="E214" i="249"/>
  <c r="D214" i="249"/>
  <c r="C214" i="249"/>
  <c r="B214" i="249"/>
  <c r="G199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D235" i="248"/>
  <c r="AB219" i="248"/>
  <c r="AB232" i="248"/>
  <c r="AA232" i="248"/>
  <c r="Z232" i="248"/>
  <c r="Y232" i="248"/>
  <c r="X232" i="248"/>
  <c r="W232" i="248"/>
  <c r="V232" i="248"/>
  <c r="U232" i="248"/>
  <c r="T232" i="248"/>
  <c r="S232" i="248"/>
  <c r="R232" i="248"/>
  <c r="Q232" i="248"/>
  <c r="P232" i="248"/>
  <c r="O232" i="248"/>
  <c r="N232" i="248"/>
  <c r="M232" i="248"/>
  <c r="L232" i="248"/>
  <c r="K232" i="248"/>
  <c r="J232" i="248"/>
  <c r="I232" i="248"/>
  <c r="H232" i="248"/>
  <c r="G232" i="248"/>
  <c r="F232" i="248"/>
  <c r="E232" i="248"/>
  <c r="D232" i="248"/>
  <c r="C232" i="248"/>
  <c r="B232" i="248"/>
  <c r="AB231" i="248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F221" i="248"/>
  <c r="F218" i="248"/>
  <c r="H220" i="250"/>
  <c r="G220" i="250"/>
  <c r="F220" i="250"/>
  <c r="E220" i="250"/>
  <c r="D220" i="250"/>
  <c r="C220" i="250"/>
  <c r="B220" i="250"/>
  <c r="I201" i="251"/>
  <c r="F201" i="251"/>
  <c r="E201" i="251"/>
  <c r="D201" i="251"/>
  <c r="C201" i="251"/>
  <c r="B201" i="251"/>
  <c r="G186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20" i="250"/>
  <c r="I203" i="250"/>
  <c r="I217" i="250"/>
  <c r="H217" i="250"/>
  <c r="G217" i="250"/>
  <c r="F217" i="250"/>
  <c r="E217" i="250"/>
  <c r="D217" i="250"/>
  <c r="C217" i="250"/>
  <c r="B217" i="250"/>
  <c r="I216" i="250"/>
  <c r="H216" i="250"/>
  <c r="G216" i="250"/>
  <c r="F216" i="250"/>
  <c r="E216" i="250"/>
  <c r="D216" i="250"/>
  <c r="C216" i="250"/>
  <c r="B216" i="250"/>
  <c r="I201" i="249"/>
  <c r="F201" i="249"/>
  <c r="E201" i="249"/>
  <c r="D201" i="249"/>
  <c r="C201" i="249"/>
  <c r="B201" i="249"/>
  <c r="G186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E221" i="248"/>
  <c r="E217" i="248"/>
  <c r="E218" i="248"/>
  <c r="AD221" i="248"/>
  <c r="AA221" i="248"/>
  <c r="Z221" i="248"/>
  <c r="Y221" i="248"/>
  <c r="X221" i="248"/>
  <c r="W221" i="248"/>
  <c r="V221" i="248"/>
  <c r="T221" i="248"/>
  <c r="S221" i="248"/>
  <c r="R221" i="248"/>
  <c r="Q221" i="248"/>
  <c r="P221" i="248"/>
  <c r="O221" i="248"/>
  <c r="N221" i="248"/>
  <c r="M221" i="248"/>
  <c r="L221" i="248"/>
  <c r="K221" i="248"/>
  <c r="J221" i="248"/>
  <c r="H221" i="248"/>
  <c r="G221" i="248"/>
  <c r="C221" i="248"/>
  <c r="B221" i="248"/>
  <c r="AB205" i="248"/>
  <c r="AB218" i="248"/>
  <c r="AA218" i="248"/>
  <c r="Z218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D218" i="248"/>
  <c r="C218" i="248"/>
  <c r="B218" i="248"/>
  <c r="AB217" i="248"/>
  <c r="AA217" i="248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D217" i="248"/>
  <c r="C217" i="248"/>
  <c r="B217" i="248"/>
  <c r="I188" i="251"/>
  <c r="F188" i="251"/>
  <c r="E188" i="251"/>
  <c r="D188" i="251"/>
  <c r="C188" i="251"/>
  <c r="B188" i="251"/>
  <c r="G173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K205" i="250"/>
  <c r="H205" i="250"/>
  <c r="G190" i="250"/>
  <c r="G205" i="250" s="1"/>
  <c r="F190" i="250"/>
  <c r="E190" i="250"/>
  <c r="E205" i="250" s="1"/>
  <c r="D190" i="250"/>
  <c r="D205" i="250" s="1"/>
  <c r="C205" i="250"/>
  <c r="B190" i="250"/>
  <c r="B205" i="250" s="1"/>
  <c r="I189" i="250"/>
  <c r="I202" i="250"/>
  <c r="H202" i="250"/>
  <c r="G202" i="250"/>
  <c r="F202" i="250"/>
  <c r="E202" i="250"/>
  <c r="D202" i="250"/>
  <c r="C202" i="250"/>
  <c r="B202" i="250"/>
  <c r="I201" i="250"/>
  <c r="H201" i="250"/>
  <c r="G201" i="250"/>
  <c r="F201" i="250"/>
  <c r="E201" i="250"/>
  <c r="D201" i="250"/>
  <c r="C201" i="250"/>
  <c r="B201" i="250"/>
  <c r="I188" i="249"/>
  <c r="F188" i="249"/>
  <c r="E188" i="249"/>
  <c r="D188" i="249"/>
  <c r="C188" i="249"/>
  <c r="B188" i="249"/>
  <c r="G173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AD207" i="248"/>
  <c r="AB191" i="248"/>
  <c r="Z207" i="248"/>
  <c r="Y207" i="248"/>
  <c r="X207" i="248"/>
  <c r="W207" i="248"/>
  <c r="V207" i="248"/>
  <c r="U207" i="248"/>
  <c r="T207" i="248"/>
  <c r="S207" i="248"/>
  <c r="R207" i="248"/>
  <c r="Q207" i="248"/>
  <c r="P207" i="248"/>
  <c r="O207" i="248"/>
  <c r="N207" i="248"/>
  <c r="M207" i="248"/>
  <c r="L207" i="248"/>
  <c r="K207" i="248"/>
  <c r="J207" i="248"/>
  <c r="I207" i="248"/>
  <c r="H207" i="248"/>
  <c r="G207" i="248"/>
  <c r="F207" i="248"/>
  <c r="E207" i="248"/>
  <c r="D207" i="248"/>
  <c r="C207" i="248"/>
  <c r="B207" i="248"/>
  <c r="AA207" i="248"/>
  <c r="AB204" i="248"/>
  <c r="AA204" i="248"/>
  <c r="Z204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E204" i="248"/>
  <c r="D204" i="248"/>
  <c r="C204" i="248"/>
  <c r="B204" i="248"/>
  <c r="F204" i="248"/>
  <c r="AB203" i="248"/>
  <c r="AA203" i="248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V193" i="248"/>
  <c r="AA193" i="248"/>
  <c r="Z193" i="248"/>
  <c r="Y193" i="248"/>
  <c r="X193" i="248"/>
  <c r="W193" i="248"/>
  <c r="U193" i="248"/>
  <c r="T193" i="248"/>
  <c r="S193" i="248"/>
  <c r="R193" i="248"/>
  <c r="Q193" i="248"/>
  <c r="P193" i="248"/>
  <c r="O193" i="248"/>
  <c r="N193" i="248"/>
  <c r="M193" i="248"/>
  <c r="L193" i="248"/>
  <c r="K193" i="248"/>
  <c r="J193" i="248"/>
  <c r="I193" i="248"/>
  <c r="H193" i="248"/>
  <c r="G193" i="248"/>
  <c r="F193" i="248"/>
  <c r="E193" i="248"/>
  <c r="D193" i="248"/>
  <c r="C193" i="248"/>
  <c r="B193" i="248"/>
  <c r="L189" i="248"/>
  <c r="L190" i="248"/>
  <c r="I175" i="251"/>
  <c r="F175" i="251"/>
  <c r="E175" i="251"/>
  <c r="D175" i="251"/>
  <c r="C175" i="251"/>
  <c r="B175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H191" i="250"/>
  <c r="C191" i="250"/>
  <c r="K191" i="250"/>
  <c r="I188" i="250"/>
  <c r="H188" i="250"/>
  <c r="G188" i="250"/>
  <c r="F188" i="250"/>
  <c r="E188" i="250"/>
  <c r="D188" i="250"/>
  <c r="C188" i="250"/>
  <c r="B188" i="250"/>
  <c r="I187" i="250"/>
  <c r="H187" i="250"/>
  <c r="G187" i="250"/>
  <c r="F187" i="250"/>
  <c r="E187" i="250"/>
  <c r="D187" i="250"/>
  <c r="C187" i="250"/>
  <c r="B187" i="250"/>
  <c r="I175" i="249"/>
  <c r="F175" i="249"/>
  <c r="E175" i="249"/>
  <c r="D175" i="249"/>
  <c r="C175" i="249"/>
  <c r="B175" i="249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D189" i="248"/>
  <c r="AD193" i="248"/>
  <c r="AB190" i="248"/>
  <c r="AA190" i="248"/>
  <c r="Z190" i="248"/>
  <c r="Y190" i="248"/>
  <c r="X190" i="248"/>
  <c r="W190" i="248"/>
  <c r="V190" i="248"/>
  <c r="U190" i="248"/>
  <c r="T190" i="248"/>
  <c r="S190" i="248"/>
  <c r="R190" i="248"/>
  <c r="Q190" i="248"/>
  <c r="P190" i="248"/>
  <c r="O190" i="248"/>
  <c r="N190" i="248"/>
  <c r="M190" i="248"/>
  <c r="K190" i="248"/>
  <c r="J190" i="248"/>
  <c r="I190" i="248"/>
  <c r="H190" i="248"/>
  <c r="G190" i="248"/>
  <c r="F190" i="248"/>
  <c r="E190" i="248"/>
  <c r="D190" i="248"/>
  <c r="C190" i="248"/>
  <c r="B190" i="248"/>
  <c r="AB189" i="248"/>
  <c r="AA189" i="248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K189" i="248"/>
  <c r="J189" i="248"/>
  <c r="I189" i="248"/>
  <c r="H189" i="248"/>
  <c r="G189" i="248"/>
  <c r="F189" i="248"/>
  <c r="E189" i="248"/>
  <c r="C189" i="248"/>
  <c r="B189" i="248"/>
  <c r="H177" i="250"/>
  <c r="G177" i="250"/>
  <c r="F177" i="250"/>
  <c r="E177" i="250"/>
  <c r="D177" i="250"/>
  <c r="C177" i="250"/>
  <c r="B177" i="250"/>
  <c r="AA178" i="248"/>
  <c r="Z178" i="248"/>
  <c r="Y178" i="248"/>
  <c r="X178" i="248"/>
  <c r="W178" i="248"/>
  <c r="V178" i="248"/>
  <c r="U178" i="248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K177" i="250"/>
  <c r="I175" i="250"/>
  <c r="K189" i="250" s="1"/>
  <c r="I174" i="250"/>
  <c r="H174" i="250"/>
  <c r="G174" i="250"/>
  <c r="F174" i="250"/>
  <c r="E174" i="250"/>
  <c r="D174" i="250"/>
  <c r="C174" i="250"/>
  <c r="B174" i="250"/>
  <c r="I173" i="250"/>
  <c r="H173" i="250"/>
  <c r="G173" i="250"/>
  <c r="F173" i="250"/>
  <c r="E173" i="250"/>
  <c r="D173" i="250"/>
  <c r="C173" i="250"/>
  <c r="B173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AD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AB176" i="248"/>
  <c r="AB175" i="248"/>
  <c r="AA175" i="248"/>
  <c r="Z175" i="248"/>
  <c r="Y175" i="248"/>
  <c r="X175" i="248"/>
  <c r="W175" i="248"/>
  <c r="V175" i="248"/>
  <c r="U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AB174" i="248"/>
  <c r="AA174" i="248"/>
  <c r="Z174" i="248"/>
  <c r="Y174" i="248"/>
  <c r="X174" i="248"/>
  <c r="W174" i="248"/>
  <c r="V174" i="248"/>
  <c r="U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Z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2" i="250"/>
  <c r="H162" i="250"/>
  <c r="G162" i="250"/>
  <c r="F162" i="250"/>
  <c r="E162" i="250"/>
  <c r="D162" i="250"/>
  <c r="C162" i="250"/>
  <c r="B162" i="250"/>
  <c r="I160" i="250"/>
  <c r="I159" i="250"/>
  <c r="H159" i="250"/>
  <c r="G159" i="250"/>
  <c r="F159" i="250"/>
  <c r="E159" i="250"/>
  <c r="D159" i="250"/>
  <c r="C159" i="250"/>
  <c r="B159" i="250"/>
  <c r="I158" i="250"/>
  <c r="H158" i="250"/>
  <c r="G158" i="250"/>
  <c r="F158" i="250"/>
  <c r="E158" i="250"/>
  <c r="D158" i="250"/>
  <c r="C158" i="250"/>
  <c r="B158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AC164" i="248"/>
  <c r="AA162" i="248"/>
  <c r="AA161" i="248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AA160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48" i="250"/>
  <c r="H148" i="250"/>
  <c r="G148" i="250"/>
  <c r="F148" i="250"/>
  <c r="E148" i="250"/>
  <c r="D148" i="250"/>
  <c r="C148" i="250"/>
  <c r="B148" i="250"/>
  <c r="I146" i="250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AC150" i="248"/>
  <c r="Z150" i="248"/>
  <c r="Y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AA148" i="248"/>
  <c r="AA147" i="248"/>
  <c r="Z147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AA146" i="248"/>
  <c r="Z146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F123" i="251"/>
  <c r="E123" i="251"/>
  <c r="D123" i="251"/>
  <c r="C123" i="251"/>
  <c r="I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H134" i="250"/>
  <c r="G134" i="250"/>
  <c r="F134" i="250"/>
  <c r="E134" i="250"/>
  <c r="D134" i="250"/>
  <c r="C134" i="250"/>
  <c r="B134" i="250"/>
  <c r="K134" i="250"/>
  <c r="I132" i="250"/>
  <c r="I131" i="250"/>
  <c r="H131" i="250"/>
  <c r="G131" i="250"/>
  <c r="F131" i="250"/>
  <c r="E131" i="250"/>
  <c r="D131" i="250"/>
  <c r="C131" i="250"/>
  <c r="B131" i="250"/>
  <c r="I130" i="250"/>
  <c r="H130" i="250"/>
  <c r="G130" i="250"/>
  <c r="F130" i="250"/>
  <c r="E130" i="250"/>
  <c r="D130" i="250"/>
  <c r="C130" i="250"/>
  <c r="B130" i="250"/>
  <c r="I123" i="249"/>
  <c r="F123" i="249"/>
  <c r="E123" i="249"/>
  <c r="D123" i="249"/>
  <c r="C123" i="249"/>
  <c r="B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L136" i="248"/>
  <c r="K136" i="248"/>
  <c r="J136" i="248"/>
  <c r="I136" i="248"/>
  <c r="H136" i="248"/>
  <c r="G136" i="248"/>
  <c r="F136" i="248"/>
  <c r="E136" i="248"/>
  <c r="D136" i="248"/>
  <c r="C136" i="248"/>
  <c r="B136" i="248"/>
  <c r="AC136" i="248"/>
  <c r="Z136" i="248"/>
  <c r="Y136" i="248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AA134" i="248"/>
  <c r="AA133" i="248"/>
  <c r="Z133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AA132" i="248"/>
  <c r="Z132" i="248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D132" i="248"/>
  <c r="C132" i="248"/>
  <c r="B132" i="248"/>
  <c r="H120" i="250"/>
  <c r="G120" i="250"/>
  <c r="F120" i="250"/>
  <c r="E120" i="250"/>
  <c r="D120" i="250"/>
  <c r="C120" i="250"/>
  <c r="B120" i="250"/>
  <c r="L122" i="248"/>
  <c r="K122" i="248"/>
  <c r="J122" i="248"/>
  <c r="I122" i="248"/>
  <c r="H122" i="248"/>
  <c r="G122" i="248"/>
  <c r="F122" i="248"/>
  <c r="E122" i="248"/>
  <c r="D122" i="248"/>
  <c r="C122" i="248"/>
  <c r="B122" i="248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20" i="250"/>
  <c r="I118" i="250"/>
  <c r="I117" i="250"/>
  <c r="H117" i="250"/>
  <c r="G117" i="250"/>
  <c r="F117" i="250"/>
  <c r="E117" i="250"/>
  <c r="D117" i="250"/>
  <c r="C117" i="250"/>
  <c r="B117" i="250"/>
  <c r="I116" i="250"/>
  <c r="H116" i="250"/>
  <c r="G116" i="250"/>
  <c r="F116" i="250"/>
  <c r="E116" i="250"/>
  <c r="D116" i="250"/>
  <c r="C116" i="250"/>
  <c r="B116" i="250"/>
  <c r="I110" i="249"/>
  <c r="F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Z122" i="248"/>
  <c r="Y122" i="248"/>
  <c r="X122" i="248"/>
  <c r="W122" i="248"/>
  <c r="V122" i="248"/>
  <c r="U122" i="248"/>
  <c r="T122" i="248"/>
  <c r="S122" i="248"/>
  <c r="R122" i="248"/>
  <c r="Q122" i="248"/>
  <c r="P122" i="248"/>
  <c r="O122" i="248"/>
  <c r="N122" i="248"/>
  <c r="M122" i="248"/>
  <c r="AC122" i="248"/>
  <c r="AA120" i="248"/>
  <c r="AA119" i="248"/>
  <c r="Z119" i="248"/>
  <c r="Y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AA118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08" i="248"/>
  <c r="Y108" i="248"/>
  <c r="X108" i="248"/>
  <c r="W108" i="248"/>
  <c r="V108" i="248"/>
  <c r="U108" i="248"/>
  <c r="T108" i="248"/>
  <c r="R108" i="248"/>
  <c r="Q108" i="248"/>
  <c r="P108" i="248"/>
  <c r="O108" i="248"/>
  <c r="N108" i="248"/>
  <c r="M108" i="248"/>
  <c r="S108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6" i="250"/>
  <c r="H106" i="250"/>
  <c r="G106" i="250"/>
  <c r="F106" i="250"/>
  <c r="E106" i="250"/>
  <c r="D106" i="250"/>
  <c r="C106" i="250"/>
  <c r="B106" i="250"/>
  <c r="I104" i="250"/>
  <c r="I103" i="250"/>
  <c r="H103" i="250"/>
  <c r="G103" i="250"/>
  <c r="F103" i="250"/>
  <c r="E103" i="250"/>
  <c r="D103" i="250"/>
  <c r="C103" i="250"/>
  <c r="B103" i="250"/>
  <c r="I102" i="250"/>
  <c r="H102" i="250"/>
  <c r="G102" i="250"/>
  <c r="F102" i="250"/>
  <c r="E102" i="250"/>
  <c r="D102" i="250"/>
  <c r="C102" i="250"/>
  <c r="B102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AC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AA106" i="248"/>
  <c r="AC120" i="248" s="1"/>
  <c r="AD120" i="248" s="1"/>
  <c r="AA105" i="248"/>
  <c r="Z105" i="248"/>
  <c r="Y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AA104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I90" i="250"/>
  <c r="I84" i="251"/>
  <c r="F84" i="251"/>
  <c r="E84" i="251"/>
  <c r="D84" i="251"/>
  <c r="C84" i="251"/>
  <c r="B84" i="251"/>
  <c r="G82" i="251"/>
  <c r="I82" i="251" s="1"/>
  <c r="J82" i="251" s="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2" i="250"/>
  <c r="H92" i="250"/>
  <c r="G92" i="250"/>
  <c r="F92" i="250"/>
  <c r="E92" i="250"/>
  <c r="D92" i="250"/>
  <c r="C92" i="250"/>
  <c r="B92" i="250"/>
  <c r="I89" i="250"/>
  <c r="H89" i="250"/>
  <c r="G89" i="250"/>
  <c r="F89" i="250"/>
  <c r="E89" i="250"/>
  <c r="D89" i="250"/>
  <c r="C89" i="250"/>
  <c r="B89" i="250"/>
  <c r="I88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AC92" i="248"/>
  <c r="Z92" i="248"/>
  <c r="Y92" i="248"/>
  <c r="X92" i="248"/>
  <c r="W92" i="248"/>
  <c r="V92" i="248"/>
  <c r="U92" i="248"/>
  <c r="T92" i="248"/>
  <c r="S92" i="248"/>
  <c r="R92" i="248"/>
  <c r="Q92" i="248"/>
  <c r="P92" i="248"/>
  <c r="O92" i="248"/>
  <c r="N92" i="248"/>
  <c r="M92" i="248"/>
  <c r="L92" i="248"/>
  <c r="K92" i="248"/>
  <c r="J92" i="248"/>
  <c r="I92" i="248"/>
  <c r="H92" i="248"/>
  <c r="G92" i="248"/>
  <c r="F92" i="248"/>
  <c r="E92" i="248"/>
  <c r="D92" i="248"/>
  <c r="C92" i="248"/>
  <c r="B92" i="248"/>
  <c r="AA90" i="248"/>
  <c r="AA89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AA88" i="248"/>
  <c r="Z88" i="248"/>
  <c r="Y88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AA75" i="248"/>
  <c r="Z75" i="248"/>
  <c r="Y75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Z78" i="248"/>
  <c r="Y78" i="248"/>
  <c r="X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AC78" i="248"/>
  <c r="AA76" i="248"/>
  <c r="AA74" i="248"/>
  <c r="Z74" i="248"/>
  <c r="Y74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K78" i="250"/>
  <c r="H78" i="250"/>
  <c r="G78" i="250"/>
  <c r="F78" i="250"/>
  <c r="E78" i="250"/>
  <c r="D78" i="250"/>
  <c r="C78" i="250"/>
  <c r="B78" i="250"/>
  <c r="I76" i="250"/>
  <c r="I75" i="250"/>
  <c r="H75" i="250"/>
  <c r="G75" i="250"/>
  <c r="F75" i="250"/>
  <c r="E75" i="250"/>
  <c r="D75" i="250"/>
  <c r="C75" i="250"/>
  <c r="B75" i="250"/>
  <c r="I74" i="250"/>
  <c r="H74" i="250"/>
  <c r="G74" i="250"/>
  <c r="F74" i="250"/>
  <c r="E74" i="250"/>
  <c r="D74" i="250"/>
  <c r="C74" i="250"/>
  <c r="B74" i="250"/>
  <c r="K64" i="250"/>
  <c r="Z64" i="248"/>
  <c r="Y64" i="248"/>
  <c r="X64" i="248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AA61" i="248"/>
  <c r="Z61" i="248"/>
  <c r="Y61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X60" i="248"/>
  <c r="R60" i="248"/>
  <c r="G60" i="248"/>
  <c r="H60" i="248"/>
  <c r="I60" i="248"/>
  <c r="AC64" i="248"/>
  <c r="AA62" i="248"/>
  <c r="AA60" i="248"/>
  <c r="Z60" i="248"/>
  <c r="Y60" i="248"/>
  <c r="W60" i="248"/>
  <c r="V60" i="248"/>
  <c r="U60" i="248"/>
  <c r="T60" i="248"/>
  <c r="S60" i="248"/>
  <c r="Q60" i="248"/>
  <c r="P60" i="248"/>
  <c r="O60" i="248"/>
  <c r="N60" i="248"/>
  <c r="M60" i="248"/>
  <c r="L60" i="248"/>
  <c r="K60" i="248"/>
  <c r="J60" i="248"/>
  <c r="F60" i="248"/>
  <c r="E60" i="248"/>
  <c r="D60" i="248"/>
  <c r="C60" i="248"/>
  <c r="B60" i="248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H64" i="250"/>
  <c r="G64" i="250"/>
  <c r="F64" i="250"/>
  <c r="E64" i="250"/>
  <c r="D64" i="250"/>
  <c r="C64" i="250"/>
  <c r="B64" i="250"/>
  <c r="I61" i="250"/>
  <c r="H61" i="250"/>
  <c r="G61" i="250"/>
  <c r="F61" i="250"/>
  <c r="E61" i="250"/>
  <c r="D61" i="250"/>
  <c r="C61" i="250"/>
  <c r="B61" i="250"/>
  <c r="I62" i="250"/>
  <c r="I60" i="250"/>
  <c r="H60" i="250"/>
  <c r="G60" i="250"/>
  <c r="F60" i="250"/>
  <c r="E60" i="250"/>
  <c r="D60" i="250"/>
  <c r="C60" i="250"/>
  <c r="B60" i="250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50" i="250"/>
  <c r="G50" i="250"/>
  <c r="F50" i="250"/>
  <c r="E50" i="250"/>
  <c r="D50" i="250"/>
  <c r="C50" i="250"/>
  <c r="B50" i="250"/>
  <c r="I45" i="251"/>
  <c r="I32" i="251"/>
  <c r="K50" i="250"/>
  <c r="J34" i="250"/>
  <c r="I45" i="249"/>
  <c r="I32" i="249"/>
  <c r="X48" i="248"/>
  <c r="X34" i="248"/>
  <c r="I47" i="250"/>
  <c r="H47" i="250"/>
  <c r="G47" i="250"/>
  <c r="F47" i="250"/>
  <c r="E47" i="250"/>
  <c r="D47" i="250"/>
  <c r="C47" i="250"/>
  <c r="B47" i="250"/>
  <c r="F46" i="250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I48" i="250"/>
  <c r="I46" i="250"/>
  <c r="H46" i="250"/>
  <c r="G46" i="250"/>
  <c r="E46" i="250"/>
  <c r="D46" i="250"/>
  <c r="C46" i="250"/>
  <c r="B46" i="250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U48" i="248"/>
  <c r="T48" i="248"/>
  <c r="S48" i="248"/>
  <c r="O48" i="248"/>
  <c r="N48" i="248"/>
  <c r="M48" i="248"/>
  <c r="K48" i="248"/>
  <c r="J48" i="248"/>
  <c r="I48" i="248"/>
  <c r="H48" i="248"/>
  <c r="G48" i="248"/>
  <c r="F48" i="248"/>
  <c r="E48" i="248"/>
  <c r="D48" i="248"/>
  <c r="C48" i="248"/>
  <c r="B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R33" i="248"/>
  <c r="R48" i="248" s="1"/>
  <c r="Q33" i="248"/>
  <c r="Q48" i="248" s="1"/>
  <c r="P33" i="248"/>
  <c r="P34" i="248" s="1"/>
  <c r="L33" i="248"/>
  <c r="L34" i="248" s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K48" i="250" s="1"/>
  <c r="L48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B29" i="249"/>
  <c r="G30" i="249"/>
  <c r="G28" i="249"/>
  <c r="F28" i="249"/>
  <c r="E28" i="249"/>
  <c r="D28" i="249"/>
  <c r="C28" i="249"/>
  <c r="B28" i="249"/>
  <c r="U34" i="248"/>
  <c r="T34" i="248"/>
  <c r="S34" i="248"/>
  <c r="O34" i="248"/>
  <c r="N34" i="248"/>
  <c r="M34" i="248"/>
  <c r="K34" i="248"/>
  <c r="J34" i="248"/>
  <c r="I34" i="248"/>
  <c r="H34" i="248"/>
  <c r="G34" i="248"/>
  <c r="F34" i="248"/>
  <c r="E34" i="248"/>
  <c r="D34" i="248"/>
  <c r="C34" i="248"/>
  <c r="B34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T20" i="248"/>
  <c r="S20" i="248"/>
  <c r="N20" i="248"/>
  <c r="N17" i="248"/>
  <c r="N16" i="248"/>
  <c r="T17" i="248"/>
  <c r="T16" i="248"/>
  <c r="S17" i="248"/>
  <c r="S16" i="248"/>
  <c r="V18" i="248"/>
  <c r="X18" i="248" s="1"/>
  <c r="Y18" i="248" s="1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U20" i="248"/>
  <c r="P20" i="248"/>
  <c r="O20" i="248"/>
  <c r="H17" i="250"/>
  <c r="G17" i="250"/>
  <c r="D17" i="250"/>
  <c r="C17" i="250"/>
  <c r="V17" i="248"/>
  <c r="U17" i="248"/>
  <c r="P17" i="248"/>
  <c r="O17" i="248"/>
  <c r="M17" i="248"/>
  <c r="C20" i="250"/>
  <c r="C16" i="250"/>
  <c r="E19" i="249"/>
  <c r="M20" i="248"/>
  <c r="M16" i="248"/>
  <c r="U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V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I17" i="249" s="1"/>
  <c r="J17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H3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H3" i="238"/>
  <c r="AC106" i="248" l="1"/>
  <c r="AD106" i="248" s="1"/>
  <c r="I235" i="248"/>
  <c r="I56" i="249"/>
  <c r="J56" i="249" s="1"/>
  <c r="I82" i="249"/>
  <c r="J82" i="249" s="1"/>
  <c r="AD233" i="248"/>
  <c r="AE233" i="248" s="1"/>
  <c r="K118" i="250"/>
  <c r="K104" i="250"/>
  <c r="C249" i="248"/>
  <c r="K160" i="250"/>
  <c r="I30" i="249"/>
  <c r="J30" i="249" s="1"/>
  <c r="X46" i="248"/>
  <c r="Y46" i="248" s="1"/>
  <c r="Z5" i="235"/>
  <c r="I108" i="249"/>
  <c r="J108" i="249" s="1"/>
  <c r="I238" i="249"/>
  <c r="J238" i="249" s="1"/>
  <c r="K260" i="250"/>
  <c r="L260" i="250" s="1"/>
  <c r="I43" i="251"/>
  <c r="J43" i="251" s="1"/>
  <c r="K76" i="250"/>
  <c r="AC148" i="248"/>
  <c r="AD148" i="248" s="1"/>
  <c r="I108" i="251"/>
  <c r="J108" i="251" s="1"/>
  <c r="AD176" i="248"/>
  <c r="AE176" i="248" s="1"/>
  <c r="AD205" i="248"/>
  <c r="AE205" i="248" s="1"/>
  <c r="G4" i="240"/>
  <c r="H4" i="240" s="1"/>
  <c r="D3" i="240"/>
  <c r="K62" i="250"/>
  <c r="I212" i="249"/>
  <c r="J212" i="249" s="1"/>
  <c r="U235" i="248"/>
  <c r="AD275" i="248"/>
  <c r="AE275" i="248" s="1"/>
  <c r="I251" i="249"/>
  <c r="AD191" i="248"/>
  <c r="AE191" i="248" s="1"/>
  <c r="J32" i="250"/>
  <c r="K32" i="250" s="1"/>
  <c r="I69" i="249"/>
  <c r="J69" i="249" s="1"/>
  <c r="I147" i="251"/>
  <c r="J147" i="251" s="1"/>
  <c r="I199" i="251"/>
  <c r="J199" i="251" s="1"/>
  <c r="I121" i="249"/>
  <c r="J121" i="249" s="1"/>
  <c r="I251" i="251"/>
  <c r="J251" i="251" s="1"/>
  <c r="I95" i="251"/>
  <c r="J95" i="251" s="1"/>
  <c r="I160" i="251"/>
  <c r="J160" i="251" s="1"/>
  <c r="H3" i="237"/>
  <c r="AC90" i="248"/>
  <c r="AD90" i="248" s="1"/>
  <c r="I95" i="249"/>
  <c r="J95" i="249" s="1"/>
  <c r="E235" i="248"/>
  <c r="I173" i="251"/>
  <c r="J173" i="251" s="1"/>
  <c r="I199" i="249"/>
  <c r="J199" i="249" s="1"/>
  <c r="K218" i="250"/>
  <c r="R34" i="248"/>
  <c r="I186" i="249"/>
  <c r="J186" i="249" s="1"/>
  <c r="I30" i="251"/>
  <c r="J30" i="251" s="1"/>
  <c r="Q34" i="248"/>
  <c r="I69" i="251"/>
  <c r="J69" i="251" s="1"/>
  <c r="B249" i="248"/>
  <c r="I225" i="249"/>
  <c r="J225" i="249" s="1"/>
  <c r="K246" i="250"/>
  <c r="L246" i="250" s="1"/>
  <c r="G4" i="239"/>
  <c r="G5" i="239" s="1"/>
  <c r="G6" i="239" s="1"/>
  <c r="Z5" i="234"/>
  <c r="I43" i="249"/>
  <c r="J43" i="249" s="1"/>
  <c r="L48" i="248"/>
  <c r="I56" i="251"/>
  <c r="J56" i="251" s="1"/>
  <c r="AC134" i="248"/>
  <c r="AD134" i="248" s="1"/>
  <c r="G5" i="237"/>
  <c r="B4" i="238"/>
  <c r="B5" i="238" s="1"/>
  <c r="P48" i="248"/>
  <c r="G191" i="250"/>
  <c r="AC162" i="248"/>
  <c r="AD162" i="248" s="1"/>
  <c r="P235" i="248"/>
  <c r="K146" i="250"/>
  <c r="AD219" i="248"/>
  <c r="AE219" i="248" s="1"/>
  <c r="X32" i="248"/>
  <c r="Y32" i="248" s="1"/>
  <c r="I134" i="249"/>
  <c r="J134" i="249" s="1"/>
  <c r="I160" i="249"/>
  <c r="J160" i="249" s="1"/>
  <c r="I186" i="251"/>
  <c r="J186" i="251" s="1"/>
  <c r="K90" i="250"/>
  <c r="K274" i="250"/>
  <c r="L274" i="250" s="1"/>
  <c r="J18" i="250"/>
  <c r="K18" i="250" s="1"/>
  <c r="B191" i="250"/>
  <c r="D191" i="250"/>
  <c r="G276" i="250"/>
  <c r="K132" i="250"/>
  <c r="E191" i="250"/>
  <c r="K203" i="250"/>
  <c r="K232" i="250"/>
  <c r="L232" i="250" s="1"/>
  <c r="K175" i="250"/>
  <c r="B276" i="250"/>
  <c r="D3" i="237"/>
  <c r="B4" i="237"/>
  <c r="B5" i="240"/>
  <c r="D4" i="240"/>
  <c r="AC76" i="248"/>
  <c r="AD76" i="248" s="1"/>
  <c r="AC62" i="248"/>
  <c r="AD62" i="248" s="1"/>
  <c r="Q249" i="248"/>
  <c r="Q235" i="248"/>
  <c r="D3" i="239"/>
  <c r="B4" i="239"/>
  <c r="I225" i="251"/>
  <c r="J225" i="251" s="1"/>
  <c r="I212" i="251"/>
  <c r="J212" i="251" s="1"/>
  <c r="D234" i="248"/>
  <c r="D221" i="248"/>
  <c r="G5" i="238"/>
  <c r="H4" i="238"/>
  <c r="F205" i="250"/>
  <c r="F191" i="250"/>
  <c r="Z5" i="236"/>
  <c r="AD261" i="248"/>
  <c r="AE261" i="248" s="1"/>
  <c r="AD247" i="248"/>
  <c r="AE247" i="248" s="1"/>
  <c r="G5" i="240" l="1"/>
  <c r="H5" i="240" s="1"/>
  <c r="H5" i="239"/>
  <c r="G6" i="237"/>
  <c r="H5" i="237"/>
  <c r="H4" i="239"/>
  <c r="D4" i="238"/>
  <c r="B6" i="238"/>
  <c r="D5" i="238"/>
  <c r="H5" i="238"/>
  <c r="G6" i="238"/>
  <c r="D5" i="240"/>
  <c r="B6" i="240"/>
  <c r="D235" i="248"/>
  <c r="D249" i="248"/>
  <c r="H6" i="239"/>
  <c r="G7" i="239"/>
  <c r="B5" i="237"/>
  <c r="D4" i="237"/>
  <c r="D4" i="239"/>
  <c r="B5" i="239"/>
  <c r="G6" i="240" l="1"/>
  <c r="H6" i="237"/>
  <c r="G7" i="237"/>
  <c r="D6" i="240"/>
  <c r="B7" i="240"/>
  <c r="G7" i="238"/>
  <c r="H6" i="238"/>
  <c r="H7" i="239"/>
  <c r="G8" i="239"/>
  <c r="D6" i="238"/>
  <c r="B7" i="238"/>
  <c r="D5" i="239"/>
  <c r="B6" i="239"/>
  <c r="D5" i="237"/>
  <c r="B6" i="237"/>
  <c r="G7" i="240" l="1"/>
  <c r="H6" i="240"/>
  <c r="G8" i="237"/>
  <c r="H7" i="237"/>
  <c r="B8" i="238"/>
  <c r="D7" i="238"/>
  <c r="D6" i="237"/>
  <c r="B7" i="237"/>
  <c r="H8" i="239"/>
  <c r="G9" i="239"/>
  <c r="G8" i="238"/>
  <c r="H7" i="238"/>
  <c r="D6" i="239"/>
  <c r="B7" i="239"/>
  <c r="D7" i="240"/>
  <c r="B8" i="240"/>
  <c r="G8" i="240" l="1"/>
  <c r="H7" i="240"/>
  <c r="H8" i="237"/>
  <c r="G9" i="237"/>
  <c r="B8" i="237"/>
  <c r="D7" i="237"/>
  <c r="G10" i="239"/>
  <c r="H9" i="239"/>
  <c r="G9" i="238"/>
  <c r="H8" i="238"/>
  <c r="D8" i="240"/>
  <c r="B9" i="240"/>
  <c r="B8" i="239"/>
  <c r="D7" i="239"/>
  <c r="B9" i="238"/>
  <c r="D8" i="238"/>
  <c r="G9" i="240" l="1"/>
  <c r="H8" i="240"/>
  <c r="G10" i="237"/>
  <c r="H9" i="237"/>
  <c r="B10" i="238"/>
  <c r="D9" i="238"/>
  <c r="B9" i="239"/>
  <c r="D8" i="239"/>
  <c r="H10" i="239"/>
  <c r="G11" i="239"/>
  <c r="H9" i="238"/>
  <c r="G10" i="238"/>
  <c r="D9" i="240"/>
  <c r="B10" i="240"/>
  <c r="B9" i="237"/>
  <c r="D8" i="237"/>
  <c r="H9" i="240" l="1"/>
  <c r="G10" i="240"/>
  <c r="H10" i="237"/>
  <c r="G11" i="237"/>
  <c r="H11" i="239"/>
  <c r="G12" i="239"/>
  <c r="D9" i="237"/>
  <c r="B10" i="237"/>
  <c r="D10" i="240"/>
  <c r="B11" i="240"/>
  <c r="D9" i="239"/>
  <c r="B10" i="239"/>
  <c r="H10" i="238"/>
  <c r="G11" i="238"/>
  <c r="B11" i="238"/>
  <c r="D10" i="238"/>
  <c r="G11" i="240" l="1"/>
  <c r="H10" i="240"/>
  <c r="H11" i="237"/>
  <c r="G12" i="237"/>
  <c r="D10" i="237"/>
  <c r="B11" i="237"/>
  <c r="D10" i="239"/>
  <c r="B11" i="239"/>
  <c r="B12" i="240"/>
  <c r="D11" i="240"/>
  <c r="G12" i="238"/>
  <c r="H11" i="238"/>
  <c r="H12" i="239"/>
  <c r="G13" i="239"/>
  <c r="D11" i="238"/>
  <c r="B12" i="238"/>
  <c r="H11" i="240" l="1"/>
  <c r="G12" i="240"/>
  <c r="H12" i="237"/>
  <c r="G13" i="237"/>
  <c r="B13" i="238"/>
  <c r="D12" i="238"/>
  <c r="D11" i="237"/>
  <c r="B12" i="237"/>
  <c r="G13" i="238"/>
  <c r="H12" i="238"/>
  <c r="D12" i="240"/>
  <c r="B13" i="240"/>
  <c r="B12" i="239"/>
  <c r="D11" i="239"/>
  <c r="H13" i="239"/>
  <c r="G14" i="239"/>
  <c r="H12" i="240" l="1"/>
  <c r="G13" i="240"/>
  <c r="H13" i="237"/>
  <c r="G14" i="237"/>
  <c r="H14" i="239"/>
  <c r="G15" i="239"/>
  <c r="D12" i="239"/>
  <c r="B13" i="239"/>
  <c r="B14" i="240"/>
  <c r="D13" i="240"/>
  <c r="D12" i="237"/>
  <c r="B13" i="237"/>
  <c r="D13" i="238"/>
  <c r="B14" i="238"/>
  <c r="H13" i="238"/>
  <c r="G14" i="238"/>
  <c r="G14" i="240" l="1"/>
  <c r="H13" i="240"/>
  <c r="H14" i="237"/>
  <c r="G15" i="237"/>
  <c r="D13" i="237"/>
  <c r="B14" i="237"/>
  <c r="B14" i="239"/>
  <c r="D13" i="239"/>
  <c r="G15" i="238"/>
  <c r="H14" i="238"/>
  <c r="G16" i="239"/>
  <c r="H15" i="239"/>
  <c r="D14" i="240"/>
  <c r="B15" i="240"/>
  <c r="D14" i="238"/>
  <c r="B15" i="238"/>
  <c r="H14" i="240" l="1"/>
  <c r="G15" i="240"/>
  <c r="H15" i="237"/>
  <c r="G16" i="237"/>
  <c r="B16" i="240"/>
  <c r="D15" i="240"/>
  <c r="B16" i="238"/>
  <c r="D15" i="238"/>
  <c r="B15" i="237"/>
  <c r="D14" i="237"/>
  <c r="H15" i="238"/>
  <c r="G16" i="238"/>
  <c r="G17" i="239"/>
  <c r="H16" i="239"/>
  <c r="D14" i="239"/>
  <c r="B15" i="239"/>
  <c r="H15" i="240" l="1"/>
  <c r="G16" i="240"/>
  <c r="G17" i="237"/>
  <c r="H16" i="237"/>
  <c r="D15" i="239"/>
  <c r="B16" i="239"/>
  <c r="H17" i="239"/>
  <c r="G18" i="239"/>
  <c r="B16" i="237"/>
  <c r="D15" i="237"/>
  <c r="D16" i="238"/>
  <c r="B17" i="238"/>
  <c r="H16" i="238"/>
  <c r="G17" i="238"/>
  <c r="D16" i="240"/>
  <c r="B17" i="240"/>
  <c r="G17" i="240" l="1"/>
  <c r="H16" i="240"/>
  <c r="G18" i="237"/>
  <c r="H17" i="237"/>
  <c r="B17" i="237"/>
  <c r="D16" i="237"/>
  <c r="G18" i="238"/>
  <c r="H17" i="238"/>
  <c r="H18" i="239"/>
  <c r="G19" i="239"/>
  <c r="D16" i="239"/>
  <c r="B17" i="239"/>
  <c r="D17" i="240"/>
  <c r="B18" i="240"/>
  <c r="B18" i="238"/>
  <c r="D17" i="238"/>
  <c r="G18" i="240" l="1"/>
  <c r="H17" i="240"/>
  <c r="G19" i="237"/>
  <c r="H18" i="237"/>
  <c r="G19" i="238"/>
  <c r="H18" i="238"/>
  <c r="D17" i="239"/>
  <c r="B18" i="239"/>
  <c r="D17" i="237"/>
  <c r="B18" i="237"/>
  <c r="D18" i="240"/>
  <c r="B19" i="240"/>
  <c r="G20" i="239"/>
  <c r="H19" i="239"/>
  <c r="D18" i="238"/>
  <c r="B19" i="238"/>
  <c r="G19" i="240" l="1"/>
  <c r="H18" i="240"/>
  <c r="H19" i="237"/>
  <c r="G20" i="237"/>
  <c r="B20" i="238"/>
  <c r="D19" i="238"/>
  <c r="B19" i="239"/>
  <c r="D18" i="239"/>
  <c r="D18" i="237"/>
  <c r="B19" i="237"/>
  <c r="G21" i="239"/>
  <c r="H20" i="239"/>
  <c r="B20" i="240"/>
  <c r="D19" i="240"/>
  <c r="G20" i="238"/>
  <c r="H19" i="238"/>
  <c r="H19" i="240" l="1"/>
  <c r="G20" i="240"/>
  <c r="G21" i="237"/>
  <c r="H20" i="237"/>
  <c r="G21" i="238"/>
  <c r="H20" i="238"/>
  <c r="D20" i="240"/>
  <c r="B21" i="240"/>
  <c r="B20" i="239"/>
  <c r="D19" i="239"/>
  <c r="D19" i="237"/>
  <c r="B20" i="237"/>
  <c r="H21" i="239"/>
  <c r="G22" i="239"/>
  <c r="B21" i="238"/>
  <c r="D20" i="238"/>
  <c r="G21" i="240" l="1"/>
  <c r="H20" i="240"/>
  <c r="H21" i="237"/>
  <c r="G22" i="237"/>
  <c r="G23" i="239"/>
  <c r="H22" i="239"/>
  <c r="B22" i="240"/>
  <c r="D21" i="240"/>
  <c r="B21" i="239"/>
  <c r="D20" i="239"/>
  <c r="B21" i="237"/>
  <c r="D20" i="237"/>
  <c r="D21" i="238"/>
  <c r="B22" i="238"/>
  <c r="H21" i="238"/>
  <c r="G22" i="238"/>
  <c r="H21" i="240" l="1"/>
  <c r="G22" i="240"/>
  <c r="G23" i="237"/>
  <c r="H22" i="237"/>
  <c r="D21" i="239"/>
  <c r="B22" i="239"/>
  <c r="B23" i="238"/>
  <c r="D22" i="238"/>
  <c r="H22" i="238"/>
  <c r="G23" i="238"/>
  <c r="B23" i="240"/>
  <c r="D22" i="240"/>
  <c r="H23" i="239"/>
  <c r="G24" i="239"/>
  <c r="D21" i="237"/>
  <c r="B22" i="237"/>
  <c r="G23" i="240" l="1"/>
  <c r="H22" i="240"/>
  <c r="H23" i="237"/>
  <c r="G24" i="237"/>
  <c r="D22" i="237"/>
  <c r="B23" i="237"/>
  <c r="B24" i="240"/>
  <c r="D23" i="240"/>
  <c r="D23" i="238"/>
  <c r="B24" i="238"/>
  <c r="H23" i="238"/>
  <c r="G24" i="238"/>
  <c r="H24" i="239"/>
  <c r="G25" i="239"/>
  <c r="B23" i="239"/>
  <c r="D22" i="239"/>
  <c r="G24" i="240" l="1"/>
  <c r="H23" i="240"/>
  <c r="G25" i="237"/>
  <c r="H24" i="237"/>
  <c r="D23" i="239"/>
  <c r="B24" i="239"/>
  <c r="H25" i="239"/>
  <c r="G26" i="239"/>
  <c r="H26" i="239" s="1"/>
  <c r="B25" i="240"/>
  <c r="D24" i="240"/>
  <c r="B24" i="237"/>
  <c r="D23" i="237"/>
  <c r="B25" i="238"/>
  <c r="D24" i="238"/>
  <c r="H24" i="238"/>
  <c r="G25" i="238"/>
  <c r="G25" i="240" l="1"/>
  <c r="H24" i="240"/>
  <c r="G26" i="237"/>
  <c r="H26" i="237" s="1"/>
  <c r="H25" i="237"/>
  <c r="D25" i="240"/>
  <c r="B26" i="240"/>
  <c r="D26" i="240" s="1"/>
  <c r="B25" i="237"/>
  <c r="D24" i="237"/>
  <c r="H25" i="238"/>
  <c r="G26" i="238"/>
  <c r="H26" i="238" s="1"/>
  <c r="D24" i="239"/>
  <c r="B25" i="239"/>
  <c r="B26" i="238"/>
  <c r="D26" i="238" s="1"/>
  <c r="D25" i="238"/>
  <c r="H25" i="240" l="1"/>
  <c r="G26" i="240"/>
  <c r="H26" i="240" s="1"/>
  <c r="B26" i="239"/>
  <c r="D26" i="239" s="1"/>
  <c r="D25" i="239"/>
  <c r="D25" i="237"/>
  <c r="B26" i="237"/>
  <c r="D26" i="237" s="1"/>
</calcChain>
</file>

<file path=xl/sharedStrings.xml><?xml version="1.0" encoding="utf-8"?>
<sst xmlns="http://schemas.openxmlformats.org/spreadsheetml/2006/main" count="4029" uniqueCount="247">
  <si>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</si>
  <si>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</si>
  <si>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</si>
  <si>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</si>
  <si>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</si>
  <si>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</si>
  <si>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</si>
  <si>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</si>
  <si>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</si>
  <si>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</si>
  <si>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</si>
  <si>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</si>
  <si>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</si>
  <si>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</si>
  <si>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</si>
  <si>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</si>
  <si>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</si>
  <si>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</si>
  <si>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</si>
  <si>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</si>
  <si>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</si>
  <si>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</si>
  <si>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</si>
  <si>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</si>
  <si>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</si>
  <si>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</si>
  <si>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</si>
  <si>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</si>
  <si>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</si>
  <si>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</si>
  <si>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</si>
  <si>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</si>
  <si>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</si>
  <si>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</si>
  <si>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</si>
  <si>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</si>
  <si>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</si>
  <si>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</si>
  <si>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</si>
  <si>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</si>
  <si>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</si>
  <si>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</si>
  <si>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</si>
  <si>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</si>
  <si>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</si>
  <si>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</si>
  <si>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</si>
  <si>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</si>
  <si>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</si>
  <si>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</si>
  <si>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</si>
  <si>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</si>
  <si>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</si>
  <si>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</si>
  <si>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</si>
  <si>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</si>
  <si>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</si>
  <si>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</si>
  <si>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</si>
  <si>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</si>
  <si>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</si>
  <si>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</si>
  <si>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</si>
  <si>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</si>
  <si>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CASETA C</t>
  </si>
  <si>
    <t>Semana 2</t>
  </si>
  <si>
    <t>contar</t>
  </si>
  <si>
    <t>Esta semana realizo un grading con el personal de mi granja a esta cepa</t>
  </si>
  <si>
    <t>Muy mala uniformidad.</t>
  </si>
  <si>
    <t>Semana 3</t>
  </si>
  <si>
    <t>Se realizo grading el dia 19 de agosto</t>
  </si>
  <si>
    <t>Todas las casetas ya tienen la cortina negra que va colgada en el lateral, esta semana iniciamos a colocar la que va pegada a la cortina blanca.</t>
  </si>
  <si>
    <t>Ya se ingresaron percheros de nidos a los corrales</t>
  </si>
  <si>
    <t xml:space="preserve">Aplica para cepa 4 también </t>
  </si>
  <si>
    <t>Peso estándar</t>
  </si>
  <si>
    <t>Consumo 1ra Sem</t>
  </si>
  <si>
    <t>Revisar conteos, densidades, etc. en estos corrales con uniformidades tan bajas</t>
  </si>
  <si>
    <t>Por que será que en la caseta C se ve que el peso se acerca al estándar y en la D y E hay incremento en la diferencia de peso???</t>
  </si>
  <si>
    <t>Esta semana iniciamos grading, iniciare con cepa 9 debido a que esta semana le hicimos a la cepa 4</t>
  </si>
  <si>
    <t>Semana 4</t>
  </si>
  <si>
    <t>A los corrales 5-6-7 les hago 0,5 grs mas de incremento por la perdida en diferencia de peso de mas de 10 puntos</t>
  </si>
  <si>
    <t>Semana 5</t>
  </si>
  <si>
    <t>Selección genética</t>
  </si>
  <si>
    <t>Mala uniformidad en términos generales</t>
  </si>
  <si>
    <t>Semana 6</t>
  </si>
  <si>
    <t>Semana 7</t>
  </si>
  <si>
    <t>Caseta D y E grading esta semana</t>
  </si>
  <si>
    <t>Grading</t>
  </si>
  <si>
    <t xml:space="preserve">Pierden peso? </t>
  </si>
  <si>
    <t>Contar</t>
  </si>
  <si>
    <t>Semana 8</t>
  </si>
  <si>
    <t>Grading y selección</t>
  </si>
  <si>
    <t>Se ubica el corral 1 en el area de los extractores</t>
  </si>
  <si>
    <t>Se realizo grading el dia de ayer (sabado 24-09-22)</t>
  </si>
  <si>
    <t>Con los consumos propuestos, tendria un incremento de 2,3 semanal</t>
  </si>
  <si>
    <t>Semana 9</t>
  </si>
  <si>
    <t>Semana 10</t>
  </si>
  <si>
    <t>Lo que la semana pasada eran los corrales 8-9-10-11, ahora estan en la caseta B como corrales 1-2-3-4 respectivamente</t>
  </si>
  <si>
    <t>El motivo de traslado es el ajuste de densidad de las aves</t>
  </si>
  <si>
    <t>Semana 11</t>
  </si>
  <si>
    <t>Semana 12</t>
  </si>
  <si>
    <t>Descartes por grading</t>
  </si>
  <si>
    <t>Lunes tiene grading la C</t>
  </si>
  <si>
    <t>Martes tiene grading la D y B</t>
  </si>
  <si>
    <t>Realizaremos grading el miercoles con perosnal de la granja</t>
  </si>
  <si>
    <t>Ayer grading caseta E</t>
  </si>
  <si>
    <t>Dra Monica nuestra guia dice que debemos dar 2,5 grs de incremento, pero considero que estamos sobrepesados en comparación con otros lotes</t>
  </si>
  <si>
    <t>Dra Monica nuestra guia dice que debemos dar 2 grs de incremento, pero considero que estamos sobrepesados en comparación con otros lotes y esta cepa tiende a volverse mas pechugona</t>
  </si>
  <si>
    <t>Raro ese peso</t>
  </si>
  <si>
    <t>Semana 13</t>
  </si>
  <si>
    <t>Dra Monica nuestra guia dice que debemos dar 2 grs de incremento, pero considero que estamos sobrepesados en comparación con otros lotes que para esta semana ya estan en +10%</t>
  </si>
  <si>
    <t>En el grading de esta semana se descartan 35 aves con problemas en extremidades</t>
  </si>
  <si>
    <t>Dra Monica nuestra guia dice que debemos dar 3 grs de incremento, pero el promedio de nuestras cepa 1 es de +13% de sobrepeso para esta semana</t>
  </si>
  <si>
    <t>Hoy mismo le estamos haciendo grading a los corrales 1 y 2</t>
  </si>
  <si>
    <t>Contamos y habian aves pasadas, por eso tomo la desición de grading</t>
  </si>
  <si>
    <t>Semana 14</t>
  </si>
  <si>
    <t>La semana pasada hicimos grading de extremos en corral 1-2 por aves pasadas entre corrales</t>
  </si>
  <si>
    <t>Semana 15</t>
  </si>
  <si>
    <t>92 errores de sexaje</t>
  </si>
  <si>
    <t>61 errores de sexaje</t>
  </si>
  <si>
    <t>Mañana realizamos grading</t>
  </si>
  <si>
    <t>Se realizo grading esta semana</t>
  </si>
  <si>
    <t>Semana 16</t>
  </si>
  <si>
    <t>Rango</t>
  </si>
  <si>
    <t>Caseta C</t>
  </si>
  <si>
    <t>Como lo dialogamos esta semana, la idea es continuar con los incrementos según tabla</t>
  </si>
  <si>
    <t>Semana 17</t>
  </si>
  <si>
    <t>Con los incrementos propuestos tendria un consumo promedio semanal de 80,9 gramos (7,9 grs inc)</t>
  </si>
  <si>
    <t>Mañana lunes realizamos grading en la caseta C</t>
  </si>
  <si>
    <t>Este seria el inc mas fuerte, la proxima semana ya propondria 7,5 grs en promedio y en sem 20 un inc de  7 grs</t>
  </si>
  <si>
    <t>Semana 18</t>
  </si>
  <si>
    <t>Me recomienda hacer a esta cepa grading de extremos o grading general?</t>
  </si>
  <si>
    <t>Lo pregunto debido a la uniformidad de los corrales 3 - 4 y tratarse de esta linea</t>
  </si>
  <si>
    <t xml:space="preserve">Es claro que los extremos lo estan ameritando </t>
  </si>
  <si>
    <t>Le doy 0,5 grs mas a los corrales 2 - 3 por la menor ganacia esta semana</t>
  </si>
  <si>
    <t>Grading por colores</t>
  </si>
  <si>
    <t>Semana 19</t>
  </si>
  <si>
    <t>Semana 20</t>
  </si>
  <si>
    <t xml:space="preserve">Se realiza grading según indicación de colores </t>
  </si>
  <si>
    <t>Se realizo extremos en la B y C según color… Mañana hacemos en la D y E</t>
  </si>
  <si>
    <t>contar y revisar</t>
  </si>
  <si>
    <t>Semana 21</t>
  </si>
  <si>
    <t>La proxima semana realizamos grading Preapareo</t>
  </si>
  <si>
    <t>Semana 22</t>
  </si>
  <si>
    <t>El martes tenemos grading pre-apareo</t>
  </si>
  <si>
    <t>5 errores de sexaje</t>
  </si>
  <si>
    <t>79 errores de sexaje</t>
  </si>
  <si>
    <t>28 descartes por pico</t>
  </si>
  <si>
    <t>Estamos dejando de ganar y hay que evitar que se pierda reserva grasa.</t>
  </si>
  <si>
    <t>Grs</t>
  </si>
  <si>
    <t>Tipo ave</t>
  </si>
  <si>
    <t>Aves H</t>
  </si>
  <si>
    <t>Grs H</t>
  </si>
  <si>
    <t>Aves M</t>
  </si>
  <si>
    <t>Grs M</t>
  </si>
  <si>
    <t>RESTO</t>
  </si>
  <si>
    <t>GORDAS</t>
  </si>
  <si>
    <t>TODAS</t>
  </si>
  <si>
    <t>FLACAS</t>
  </si>
  <si>
    <t>2 REC</t>
  </si>
  <si>
    <t>3 REC</t>
  </si>
  <si>
    <t>CAS E - 7</t>
  </si>
  <si>
    <t>CAS D - 6</t>
  </si>
  <si>
    <t>CAS C - 8</t>
  </si>
  <si>
    <t>1 Y 2</t>
  </si>
  <si>
    <t>Semana 23</t>
  </si>
  <si>
    <t>97 descartes  por pico principalmente</t>
  </si>
  <si>
    <t>Tenemos evidencias fotograficas del estado de los picos</t>
  </si>
  <si>
    <t>6 descartes</t>
  </si>
  <si>
    <t>2 errores de sexaje</t>
  </si>
  <si>
    <t>El consumo da un poco diferente debido al saque de los descartes a mitad de semana</t>
  </si>
  <si>
    <t>Ya se socializo en modulos el tema tratado en nuestra reunion y entregamos nuevas tablas para descuento de alimento</t>
  </si>
  <si>
    <t>Resto</t>
  </si>
  <si>
    <t>Gordas</t>
  </si>
  <si>
    <t>Todas</t>
  </si>
  <si>
    <t>1-2</t>
  </si>
  <si>
    <t>2-3</t>
  </si>
  <si>
    <t>Semana 24</t>
  </si>
  <si>
    <t>Semana 25</t>
  </si>
  <si>
    <t>Semana 26</t>
  </si>
  <si>
    <t>% Prod</t>
  </si>
  <si>
    <t>Semana 27</t>
  </si>
  <si>
    <t>Dra Monica según lo que habíamos hablado, debemos compensarle al inicio de producción el consumo que restringimos en levante</t>
  </si>
  <si>
    <t>En la grafica solo están los consumos de este lote</t>
  </si>
  <si>
    <t>Error de pesaje?</t>
  </si>
  <si>
    <t xml:space="preserve">Revise el peso de este lote Vs los anteriores </t>
  </si>
  <si>
    <t>Si sra, cuando mande a rectificar ya habian alimentado</t>
  </si>
  <si>
    <t>Semana 28</t>
  </si>
  <si>
    <t>Semana 29</t>
  </si>
  <si>
    <t>Mande a pesar nuevamente esos corrales y se confirma. Pesaron alrededor de 200 grs mas, pero ya habian comido y bebido</t>
  </si>
  <si>
    <t>Dra Monica, el incremento de esta semana no da lo esperado, debido a la mortalidad de la semana pasada.</t>
  </si>
  <si>
    <t>Las mortalidades fueron los dos ultimos dias de la semana, a pesar que hicimos el descuento por mortalidad, ya el consumo de los demas dias de la semana peso para que el incremento fuera mayor al programado</t>
  </si>
  <si>
    <t>Semana 30</t>
  </si>
  <si>
    <t>Semana 31</t>
  </si>
  <si>
    <t>Semana 32</t>
  </si>
  <si>
    <t>Semana 33</t>
  </si>
  <si>
    <t>Semana 34</t>
  </si>
  <si>
    <t>El consumo parece elevado, por 2 machos descartados el ultimo dia de la semana</t>
  </si>
  <si>
    <t>Semana 35</t>
  </si>
  <si>
    <t>Edad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</si>
  <si>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</si>
  <si>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</si>
  <si>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</si>
  <si>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</si>
  <si>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</si>
  <si>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</si>
  <si>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</si>
  <si>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</si>
  <si>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</si>
  <si>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</si>
  <si>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</si>
  <si>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15 INC - B</t>
  </si>
  <si>
    <t>15 INC - D</t>
  </si>
  <si>
    <t>9 INC - C</t>
  </si>
  <si>
    <t>9 INC - E</t>
  </si>
  <si>
    <t>Semana 36</t>
  </si>
  <si>
    <t>Semana 37</t>
  </si>
  <si>
    <t>Se venden descartes</t>
  </si>
  <si>
    <t>Se realiza manejo de reubicacion de aves</t>
  </si>
  <si>
    <t xml:space="preserve">Ya habian salido del sistema, per del excel no porque teniamos que alimentarlos con las aves que quedaban buenas </t>
  </si>
  <si>
    <t>Semana 38</t>
  </si>
  <si>
    <t>Semana 39</t>
  </si>
  <si>
    <t>S36</t>
  </si>
  <si>
    <t>S37</t>
  </si>
  <si>
    <t>S38</t>
  </si>
  <si>
    <t>S39</t>
  </si>
  <si>
    <t>Semana 40</t>
  </si>
  <si>
    <t>Semana 41</t>
  </si>
  <si>
    <t>Semana 42</t>
  </si>
  <si>
    <t>Semana 43</t>
  </si>
  <si>
    <t>S40</t>
  </si>
  <si>
    <t>S41</t>
  </si>
  <si>
    <t>S42</t>
  </si>
  <si>
    <t>S43</t>
  </si>
  <si>
    <t>S44</t>
  </si>
  <si>
    <t>S45</t>
  </si>
  <si>
    <t>Semana 44</t>
  </si>
  <si>
    <t>Semana 45</t>
  </si>
  <si>
    <t>Jueves y viernes realizaremos manejo de machos a este modulo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</si>
  <si>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</si>
  <si>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</si>
  <si>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</si>
  <si>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</si>
  <si>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</si>
  <si>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</si>
  <si>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</si>
  <si>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Semana 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</si>
</sst>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26"/>
      <name val="Arial"/>
      <family val="2"/>
    </font>
    <font>
      <b/>
      <sz val="18"/>
      <name val="Arial"/>
      <family val="2"/>
    </font>
    <font>
      <sz val="10"/>
      <color theme="0" tint="-0.1499984740745262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7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5">
    <xf numFmtId="0" fontId="0" fillId="0" borderId="0"/>
    <xf numFmtId="166" fontId="4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9" fontId="31" fillId="0" borderId="0" applyFont="0" applyFill="0" applyBorder="0" applyAlignment="0" applyProtection="0"/>
  </cellStyleXfs>
  <cellXfs count="716">
    <xf numFmtId="0" fontId="0" fillId="0" borderId="0" xfId="0"/>
    <xf numFmtId="0" fontId="5" fillId="0" borderId="0" xfId="0" applyFont="1"/>
    <xf numFmtId="0" fontId="6" fillId="0" borderId="0" xfId="0" applyFont="1" applyBorder="1"/>
    <xf numFmtId="0" fontId="7" fillId="2" borderId="0" xfId="0" applyFont="1" applyFill="1" applyBorder="1" applyAlignment="1">
      <alignment horizontal="center"/>
    </xf>
    <xf numFmtId="0" fontId="0" fillId="0" borderId="0" xfId="0" applyBorder="1"/>
    <xf numFmtId="0" fontId="6" fillId="0" borderId="0" xfId="0" applyFont="1" applyBorder="1" applyAlignment="1">
      <alignment horizontal="center"/>
    </xf>
    <xf numFmtId="0" fontId="5" fillId="0" borderId="0" xfId="0" applyFont="1" applyBorder="1"/>
    <xf numFmtId="0" fontId="7" fillId="0" borderId="0" xfId="0" applyFont="1"/>
    <xf numFmtId="0" fontId="7" fillId="0" borderId="0" xfId="0" applyFont="1" applyBorder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0" fontId="7" fillId="0" borderId="6" xfId="3" applyNumberFormat="1" applyFont="1" applyBorder="1" applyAlignment="1">
      <alignment horizontal="center"/>
    </xf>
    <xf numFmtId="10" fontId="7" fillId="0" borderId="5" xfId="3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0" applyFont="1" applyBorder="1" applyAlignment="1">
      <alignment horizontal="center"/>
    </xf>
    <xf numFmtId="10" fontId="7" fillId="0" borderId="0" xfId="3" applyNumberFormat="1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10" fontId="10" fillId="0" borderId="5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10" fontId="5" fillId="0" borderId="6" xfId="3" applyNumberFormat="1" applyFont="1" applyBorder="1" applyAlignment="1">
      <alignment horizontal="center"/>
    </xf>
    <xf numFmtId="10" fontId="5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4" fontId="10" fillId="0" borderId="5" xfId="3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1" fontId="7" fillId="0" borderId="5" xfId="3" applyNumberFormat="1" applyFont="1" applyBorder="1" applyAlignment="1">
      <alignment horizontal="center"/>
    </xf>
    <xf numFmtId="2" fontId="7" fillId="2" borderId="13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164" fontId="7" fillId="2" borderId="5" xfId="0" applyNumberFormat="1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2" fontId="7" fillId="2" borderId="9" xfId="0" applyNumberFormat="1" applyFont="1" applyFill="1" applyBorder="1" applyAlignment="1">
      <alignment horizontal="center"/>
    </xf>
    <xf numFmtId="2" fontId="7" fillId="2" borderId="5" xfId="0" applyNumberFormat="1" applyFont="1" applyFill="1" applyBorder="1" applyAlignment="1">
      <alignment horizontal="center"/>
    </xf>
    <xf numFmtId="10" fontId="7" fillId="2" borderId="5" xfId="0" applyNumberFormat="1" applyFont="1" applyFill="1" applyBorder="1" applyAlignment="1">
      <alignment horizontal="center"/>
    </xf>
    <xf numFmtId="10" fontId="7" fillId="2" borderId="8" xfId="0" applyNumberFormat="1" applyFont="1" applyFill="1" applyBorder="1" applyAlignment="1">
      <alignment horizontal="center"/>
    </xf>
    <xf numFmtId="10" fontId="7" fillId="2" borderId="9" xfId="3" applyNumberFormat="1" applyFont="1" applyFill="1" applyBorder="1" applyAlignment="1">
      <alignment horizontal="center"/>
    </xf>
    <xf numFmtId="2" fontId="7" fillId="2" borderId="8" xfId="0" applyNumberFormat="1" applyFont="1" applyFill="1" applyBorder="1" applyAlignment="1">
      <alignment horizontal="center"/>
    </xf>
    <xf numFmtId="10" fontId="5" fillId="2" borderId="6" xfId="3" applyNumberFormat="1" applyFont="1" applyFill="1" applyBorder="1" applyAlignment="1">
      <alignment horizontal="center"/>
    </xf>
    <xf numFmtId="10" fontId="5" fillId="2" borderId="7" xfId="3" applyNumberFormat="1" applyFont="1" applyFill="1" applyBorder="1" applyAlignment="1">
      <alignment horizontal="center"/>
    </xf>
    <xf numFmtId="10" fontId="7" fillId="2" borderId="6" xfId="3" applyNumberFormat="1" applyFont="1" applyFill="1" applyBorder="1" applyAlignment="1">
      <alignment horizontal="center"/>
    </xf>
    <xf numFmtId="2" fontId="7" fillId="0" borderId="0" xfId="0" applyNumberFormat="1" applyFont="1" applyBorder="1"/>
    <xf numFmtId="10" fontId="7" fillId="2" borderId="5" xfId="3" applyNumberFormat="1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0" fontId="5" fillId="2" borderId="16" xfId="3" applyNumberFormat="1" applyFont="1" applyFill="1" applyBorder="1" applyAlignment="1">
      <alignment horizontal="center"/>
    </xf>
    <xf numFmtId="1" fontId="15" fillId="0" borderId="0" xfId="0" applyNumberFormat="1" applyFont="1" applyBorder="1"/>
    <xf numFmtId="3" fontId="7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7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0" borderId="17" xfId="0" applyFont="1" applyBorder="1" applyAlignment="1">
      <alignment horizontal="center"/>
    </xf>
    <xf numFmtId="1" fontId="6" fillId="0" borderId="0" xfId="0" applyNumberFormat="1" applyFont="1" applyBorder="1"/>
    <xf numFmtId="0" fontId="9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5" fillId="0" borderId="4" xfId="3" applyNumberFormat="1" applyFont="1" applyBorder="1" applyAlignment="1">
      <alignment horizontal="center"/>
    </xf>
    <xf numFmtId="10" fontId="5" fillId="0" borderId="19" xfId="3" applyNumberFormat="1" applyFont="1" applyBorder="1" applyAlignment="1">
      <alignment horizontal="center"/>
    </xf>
    <xf numFmtId="0" fontId="13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4" fillId="0" borderId="8" xfId="3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2" fontId="7" fillId="2" borderId="17" xfId="0" applyNumberFormat="1" applyFont="1" applyFill="1" applyBorder="1" applyAlignment="1">
      <alignment horizontal="center"/>
    </xf>
    <xf numFmtId="10" fontId="5" fillId="2" borderId="19" xfId="3" applyNumberFormat="1" applyFont="1" applyFill="1" applyBorder="1" applyAlignment="1">
      <alignment horizontal="center"/>
    </xf>
    <xf numFmtId="10" fontId="7" fillId="2" borderId="17" xfId="3" applyNumberFormat="1" applyFont="1" applyFill="1" applyBorder="1" applyAlignment="1">
      <alignment horizontal="center"/>
    </xf>
    <xf numFmtId="9" fontId="5" fillId="2" borderId="6" xfId="3" applyNumberFormat="1" applyFont="1" applyFill="1" applyBorder="1" applyAlignment="1">
      <alignment horizontal="center"/>
    </xf>
    <xf numFmtId="9" fontId="7" fillId="2" borderId="6" xfId="3" applyNumberFormat="1" applyFont="1" applyFill="1" applyBorder="1" applyAlignment="1">
      <alignment horizontal="center"/>
    </xf>
    <xf numFmtId="9" fontId="5" fillId="2" borderId="19" xfId="3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10" fontId="7" fillId="0" borderId="2" xfId="0" applyNumberFormat="1" applyFont="1" applyBorder="1" applyAlignment="1">
      <alignment horizontal="center" vertical="center"/>
    </xf>
    <xf numFmtId="10" fontId="7" fillId="0" borderId="8" xfId="0" applyNumberFormat="1" applyFont="1" applyBorder="1" applyAlignment="1">
      <alignment horizontal="center" vertical="center"/>
    </xf>
    <xf numFmtId="10" fontId="7" fillId="0" borderId="8" xfId="3" applyNumberFormat="1" applyFont="1" applyBorder="1" applyAlignment="1">
      <alignment horizontal="center" vertical="center"/>
    </xf>
    <xf numFmtId="2" fontId="7" fillId="0" borderId="3" xfId="3" applyNumberFormat="1" applyFont="1" applyBorder="1" applyAlignment="1">
      <alignment horizontal="center" vertical="center"/>
    </xf>
    <xf numFmtId="2" fontId="7" fillId="0" borderId="14" xfId="3" applyNumberFormat="1" applyFont="1" applyBorder="1" applyAlignment="1">
      <alignment horizontal="center" vertical="center"/>
    </xf>
    <xf numFmtId="2" fontId="7" fillId="0" borderId="13" xfId="3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10" fontId="5" fillId="0" borderId="4" xfId="3" applyNumberFormat="1" applyFont="1" applyBorder="1" applyAlignment="1">
      <alignment horizontal="center" vertical="center"/>
    </xf>
    <xf numFmtId="10" fontId="5" fillId="0" borderId="7" xfId="3" applyNumberFormat="1" applyFont="1" applyBorder="1" applyAlignment="1">
      <alignment horizontal="center" vertical="center"/>
    </xf>
    <xf numFmtId="10" fontId="5" fillId="0" borderId="6" xfId="3" applyNumberFormat="1" applyFont="1" applyBorder="1" applyAlignment="1">
      <alignment horizontal="center" vertical="center"/>
    </xf>
    <xf numFmtId="10" fontId="7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" fontId="6" fillId="2" borderId="34" xfId="0" applyNumberFormat="1" applyFont="1" applyFill="1" applyBorder="1" applyAlignment="1">
      <alignment horizontal="center"/>
    </xf>
    <xf numFmtId="0" fontId="13" fillId="0" borderId="35" xfId="0" applyFont="1" applyBorder="1" applyAlignment="1"/>
    <xf numFmtId="1" fontId="16" fillId="0" borderId="1" xfId="0" applyNumberFormat="1" applyFont="1" applyFill="1" applyBorder="1" applyAlignment="1">
      <alignment horizontal="center"/>
    </xf>
    <xf numFmtId="1" fontId="16" fillId="0" borderId="10" xfId="0" applyNumberFormat="1" applyFont="1" applyFill="1" applyBorder="1" applyAlignment="1">
      <alignment horizontal="center"/>
    </xf>
    <xf numFmtId="1" fontId="16" fillId="0" borderId="28" xfId="0" applyNumberFormat="1" applyFont="1" applyFill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1" fontId="6" fillId="2" borderId="38" xfId="0" applyNumberFormat="1" applyFont="1" applyFill="1" applyBorder="1" applyAlignment="1">
      <alignment horizontal="center"/>
    </xf>
    <xf numFmtId="1" fontId="6" fillId="2" borderId="39" xfId="0" applyNumberFormat="1" applyFont="1" applyFill="1" applyBorder="1" applyAlignment="1">
      <alignment horizontal="center"/>
    </xf>
    <xf numFmtId="1" fontId="6" fillId="2" borderId="36" xfId="0" applyNumberFormat="1" applyFont="1" applyFill="1" applyBorder="1" applyAlignment="1">
      <alignment horizontal="center"/>
    </xf>
    <xf numFmtId="1" fontId="6" fillId="2" borderId="24" xfId="0" applyNumberFormat="1" applyFont="1" applyFill="1" applyBorder="1" applyAlignment="1">
      <alignment horizontal="center"/>
    </xf>
    <xf numFmtId="1" fontId="6" fillId="2" borderId="35" xfId="0" applyNumberFormat="1" applyFont="1" applyFill="1" applyBorder="1" applyAlignment="1">
      <alignment horizontal="center"/>
    </xf>
    <xf numFmtId="2" fontId="7" fillId="0" borderId="5" xfId="3" applyNumberFormat="1" applyFont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2" fontId="7" fillId="0" borderId="2" xfId="3" applyNumberFormat="1" applyFont="1" applyBorder="1" applyAlignment="1">
      <alignment horizontal="center"/>
    </xf>
    <xf numFmtId="0" fontId="8" fillId="2" borderId="41" xfId="0" applyFont="1" applyFill="1" applyBorder="1" applyAlignment="1">
      <alignment horizontal="center"/>
    </xf>
    <xf numFmtId="1" fontId="6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4" fillId="0" borderId="17" xfId="3" applyNumberFormat="1" applyFont="1" applyBorder="1" applyAlignment="1">
      <alignment horizontal="center"/>
    </xf>
    <xf numFmtId="10" fontId="7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6" fillId="0" borderId="40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10" fontId="7" fillId="2" borderId="17" xfId="0" applyNumberFormat="1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/>
    </xf>
    <xf numFmtId="2" fontId="7" fillId="0" borderId="20" xfId="0" applyNumberFormat="1" applyFont="1" applyBorder="1" applyAlignment="1">
      <alignment horizontal="center"/>
    </xf>
    <xf numFmtId="10" fontId="7" fillId="0" borderId="20" xfId="0" applyNumberFormat="1" applyFont="1" applyBorder="1" applyAlignment="1">
      <alignment horizontal="center"/>
    </xf>
    <xf numFmtId="10" fontId="5" fillId="0" borderId="43" xfId="3" applyNumberFormat="1" applyFont="1" applyBorder="1" applyAlignment="1">
      <alignment horizontal="center"/>
    </xf>
    <xf numFmtId="1" fontId="6" fillId="2" borderId="26" xfId="0" applyNumberFormat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10" fontId="7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5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8" fillId="2" borderId="45" xfId="0" applyFont="1" applyFill="1" applyBorder="1" applyAlignment="1">
      <alignment horizontal="center"/>
    </xf>
    <xf numFmtId="0" fontId="7" fillId="0" borderId="46" xfId="0" applyFont="1" applyBorder="1" applyAlignment="1">
      <alignment horizontal="center"/>
    </xf>
    <xf numFmtId="2" fontId="7" fillId="0" borderId="46" xfId="0" applyNumberFormat="1" applyFont="1" applyBorder="1" applyAlignment="1">
      <alignment horizontal="center"/>
    </xf>
    <xf numFmtId="164" fontId="7" fillId="2" borderId="46" xfId="0" applyNumberFormat="1" applyFont="1" applyFill="1" applyBorder="1" applyAlignment="1">
      <alignment horizontal="center"/>
    </xf>
    <xf numFmtId="10" fontId="7" fillId="2" borderId="46" xfId="0" applyNumberFormat="1" applyFont="1" applyFill="1" applyBorder="1" applyAlignment="1">
      <alignment horizontal="center"/>
    </xf>
    <xf numFmtId="2" fontId="7" fillId="2" borderId="46" xfId="0" applyNumberFormat="1" applyFont="1" applyFill="1" applyBorder="1" applyAlignment="1">
      <alignment horizontal="center"/>
    </xf>
    <xf numFmtId="2" fontId="7" fillId="2" borderId="47" xfId="0" applyNumberFormat="1" applyFont="1" applyFill="1" applyBorder="1" applyAlignment="1">
      <alignment horizontal="center"/>
    </xf>
    <xf numFmtId="10" fontId="7" fillId="2" borderId="48" xfId="3" applyNumberFormat="1" applyFont="1" applyFill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1" fontId="16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4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4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4" fillId="0" borderId="0" xfId="0" applyNumberFormat="1" applyFont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4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7" fillId="0" borderId="5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17" fillId="0" borderId="53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10" borderId="5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2" fontId="15" fillId="0" borderId="2" xfId="10" applyNumberFormat="1" applyFont="1" applyFill="1" applyBorder="1" applyAlignment="1">
      <alignment horizontal="center" vertical="center"/>
    </xf>
    <xf numFmtId="2" fontId="15" fillId="0" borderId="5" xfId="10" applyNumberFormat="1" applyFont="1" applyFill="1" applyBorder="1" applyAlignment="1">
      <alignment horizontal="center" vertical="center"/>
    </xf>
    <xf numFmtId="2" fontId="15" fillId="0" borderId="17" xfId="10" applyNumberFormat="1" applyFont="1" applyFill="1" applyBorder="1" applyAlignment="1">
      <alignment horizontal="center" vertical="center"/>
    </xf>
    <xf numFmtId="2" fontId="15" fillId="0" borderId="20" xfId="10" applyNumberFormat="1" applyFont="1" applyFill="1" applyBorder="1" applyAlignment="1">
      <alignment horizontal="center" vertical="center"/>
    </xf>
    <xf numFmtId="2" fontId="15" fillId="0" borderId="50" xfId="0" applyNumberFormat="1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2" fontId="4" fillId="3" borderId="2" xfId="10" applyNumberFormat="1" applyFont="1" applyFill="1" applyBorder="1" applyAlignment="1">
      <alignment horizontal="center" vertical="center"/>
    </xf>
    <xf numFmtId="2" fontId="4" fillId="3" borderId="5" xfId="10" applyNumberFormat="1" applyFont="1" applyFill="1" applyBorder="1" applyAlignment="1">
      <alignment horizontal="center" vertical="center"/>
    </xf>
    <xf numFmtId="2" fontId="4" fillId="3" borderId="17" xfId="10" applyNumberFormat="1" applyFont="1" applyFill="1" applyBorder="1" applyAlignment="1">
      <alignment horizontal="center" vertical="center"/>
    </xf>
    <xf numFmtId="2" fontId="4" fillId="3" borderId="20" xfId="10" applyNumberFormat="1" applyFont="1" applyFill="1" applyBorder="1" applyAlignment="1">
      <alignment horizontal="center" vertical="center"/>
    </xf>
    <xf numFmtId="2" fontId="4" fillId="3" borderId="50" xfId="0" applyNumberFormat="1" applyFont="1" applyFill="1" applyBorder="1" applyAlignment="1">
      <alignment horizontal="center" vertical="center"/>
    </xf>
    <xf numFmtId="2" fontId="4" fillId="0" borderId="2" xfId="10" applyNumberFormat="1" applyFont="1" applyFill="1" applyBorder="1" applyAlignment="1">
      <alignment horizontal="center" vertical="center"/>
    </xf>
    <xf numFmtId="2" fontId="4" fillId="0" borderId="5" xfId="10" applyNumberFormat="1" applyFont="1" applyFill="1" applyBorder="1" applyAlignment="1">
      <alignment horizontal="center" vertical="center"/>
    </xf>
    <xf numFmtId="2" fontId="4" fillId="0" borderId="17" xfId="10" applyNumberFormat="1" applyFont="1" applyFill="1" applyBorder="1" applyAlignment="1">
      <alignment horizontal="center" vertical="center"/>
    </xf>
    <xf numFmtId="2" fontId="4" fillId="0" borderId="20" xfId="10" applyNumberFormat="1" applyFont="1" applyFill="1" applyBorder="1" applyAlignment="1">
      <alignment horizontal="center" vertical="center"/>
    </xf>
    <xf numFmtId="2" fontId="4" fillId="0" borderId="50" xfId="0" applyNumberFormat="1" applyFont="1" applyFill="1" applyBorder="1" applyAlignment="1">
      <alignment horizontal="center" vertical="center"/>
    </xf>
    <xf numFmtId="10" fontId="4" fillId="0" borderId="2" xfId="3" applyNumberFormat="1" applyFont="1" applyFill="1" applyBorder="1" applyAlignment="1">
      <alignment horizontal="center" vertical="center"/>
    </xf>
    <xf numFmtId="10" fontId="4" fillId="0" borderId="5" xfId="3" applyNumberFormat="1" applyFont="1" applyFill="1" applyBorder="1" applyAlignment="1">
      <alignment horizontal="center" vertical="center"/>
    </xf>
    <xf numFmtId="10" fontId="4" fillId="0" borderId="17" xfId="3" applyNumberFormat="1" applyFont="1" applyFill="1" applyBorder="1" applyAlignment="1">
      <alignment horizontal="center" vertical="center"/>
    </xf>
    <xf numFmtId="10" fontId="4" fillId="0" borderId="20" xfId="3" applyNumberFormat="1" applyFont="1" applyFill="1" applyBorder="1" applyAlignment="1">
      <alignment horizontal="center" vertical="center"/>
    </xf>
    <xf numFmtId="10" fontId="4" fillId="0" borderId="50" xfId="0" applyNumberFormat="1" applyFont="1" applyFill="1" applyBorder="1" applyAlignment="1">
      <alignment horizontal="center" vertical="center"/>
    </xf>
    <xf numFmtId="2" fontId="4" fillId="3" borderId="2" xfId="3" applyNumberFormat="1" applyFont="1" applyFill="1" applyBorder="1" applyAlignment="1">
      <alignment horizontal="center" vertical="center"/>
    </xf>
    <xf numFmtId="2" fontId="4" fillId="3" borderId="5" xfId="3" applyNumberFormat="1" applyFont="1" applyFill="1" applyBorder="1" applyAlignment="1">
      <alignment horizontal="center" vertical="center"/>
    </xf>
    <xf numFmtId="2" fontId="4" fillId="3" borderId="17" xfId="3" applyNumberFormat="1" applyFont="1" applyFill="1" applyBorder="1" applyAlignment="1">
      <alignment horizontal="center" vertical="center"/>
    </xf>
    <xf numFmtId="2" fontId="4" fillId="3" borderId="20" xfId="3" applyNumberFormat="1" applyFont="1" applyFill="1" applyBorder="1" applyAlignment="1">
      <alignment horizontal="center" vertical="center"/>
    </xf>
    <xf numFmtId="2" fontId="4" fillId="3" borderId="50" xfId="3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2" fontId="4" fillId="0" borderId="13" xfId="0" applyNumberFormat="1" applyFont="1" applyFill="1" applyBorder="1" applyAlignment="1">
      <alignment horizontal="center" vertical="center"/>
    </xf>
    <xf numFmtId="2" fontId="4" fillId="0" borderId="54" xfId="0" applyNumberFormat="1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51" xfId="0" applyNumberFormat="1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1" fontId="4" fillId="0" borderId="21" xfId="0" applyNumberFormat="1" applyFont="1" applyFill="1" applyBorder="1" applyAlignment="1">
      <alignment horizontal="center" vertical="center"/>
    </xf>
    <xf numFmtId="1" fontId="4" fillId="0" borderId="22" xfId="0" applyNumberFormat="1" applyFont="1" applyFill="1" applyBorder="1" applyAlignment="1">
      <alignment horizontal="center" vertical="center"/>
    </xf>
    <xf numFmtId="1" fontId="4" fillId="0" borderId="40" xfId="0" applyNumberFormat="1" applyFont="1" applyFill="1" applyBorder="1" applyAlignment="1">
      <alignment horizontal="center" vertical="center"/>
    </xf>
    <xf numFmtId="1" fontId="4" fillId="0" borderId="53" xfId="0" applyNumberFormat="1" applyFont="1" applyFill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0" fontId="4" fillId="0" borderId="0" xfId="3" applyNumberFormat="1" applyFont="1" applyBorder="1" applyAlignment="1">
      <alignment horizontal="center" vertical="center"/>
    </xf>
    <xf numFmtId="0" fontId="17" fillId="0" borderId="56" xfId="0" applyFont="1" applyFill="1" applyBorder="1" applyAlignment="1">
      <alignment horizontal="center" vertical="center"/>
    </xf>
    <xf numFmtId="0" fontId="17" fillId="0" borderId="45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30" fillId="0" borderId="50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19" fillId="0" borderId="53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3" fillId="0" borderId="50" xfId="0" applyFont="1" applyFill="1" applyBorder="1" applyAlignment="1">
      <alignment horizontal="center" vertical="center"/>
    </xf>
    <xf numFmtId="2" fontId="15" fillId="0" borderId="50" xfId="10" applyNumberFormat="1" applyFont="1" applyFill="1" applyBorder="1" applyAlignment="1">
      <alignment horizontal="center" vertical="center"/>
    </xf>
    <xf numFmtId="2" fontId="15" fillId="0" borderId="0" xfId="10" applyNumberFormat="1" applyFont="1" applyFill="1" applyBorder="1" applyAlignment="1">
      <alignment horizontal="center" vertical="center"/>
    </xf>
    <xf numFmtId="0" fontId="17" fillId="3" borderId="50" xfId="0" applyFont="1" applyFill="1" applyBorder="1" applyAlignment="1">
      <alignment horizontal="center" vertical="center"/>
    </xf>
    <xf numFmtId="2" fontId="4" fillId="3" borderId="8" xfId="10" applyNumberFormat="1" applyFont="1" applyFill="1" applyBorder="1" applyAlignment="1">
      <alignment horizontal="center" vertical="center"/>
    </xf>
    <xf numFmtId="2" fontId="4" fillId="3" borderId="50" xfId="10" applyNumberFormat="1" applyFont="1" applyFill="1" applyBorder="1" applyAlignment="1">
      <alignment horizontal="center" vertical="center"/>
    </xf>
    <xf numFmtId="2" fontId="4" fillId="0" borderId="0" xfId="10" applyNumberFormat="1" applyFont="1" applyFill="1" applyBorder="1" applyAlignment="1">
      <alignment horizontal="center" vertical="center"/>
    </xf>
    <xf numFmtId="2" fontId="4" fillId="0" borderId="8" xfId="10" applyNumberFormat="1" applyFont="1" applyFill="1" applyBorder="1" applyAlignment="1">
      <alignment horizontal="center" vertical="center"/>
    </xf>
    <xf numFmtId="2" fontId="22" fillId="0" borderId="50" xfId="10" applyNumberFormat="1" applyFont="1" applyFill="1" applyBorder="1" applyAlignment="1">
      <alignment horizontal="center" vertical="center"/>
    </xf>
    <xf numFmtId="2" fontId="22" fillId="0" borderId="0" xfId="10" applyNumberFormat="1" applyFont="1" applyFill="1" applyBorder="1" applyAlignment="1">
      <alignment horizontal="center" vertical="center"/>
    </xf>
    <xf numFmtId="10" fontId="4" fillId="0" borderId="8" xfId="3" applyNumberFormat="1" applyFont="1" applyFill="1" applyBorder="1" applyAlignment="1">
      <alignment horizontal="center" vertical="center"/>
    </xf>
    <xf numFmtId="10" fontId="4" fillId="0" borderId="50" xfId="3" applyNumberFormat="1" applyFont="1" applyFill="1" applyBorder="1" applyAlignment="1">
      <alignment horizontal="center" vertical="center"/>
    </xf>
    <xf numFmtId="10" fontId="4" fillId="0" borderId="0" xfId="3" applyNumberFormat="1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2" fontId="4" fillId="0" borderId="52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7" fillId="0" borderId="55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4" fillId="6" borderId="0" xfId="0" applyNumberFormat="1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5" fillId="0" borderId="2" xfId="0" applyNumberFormat="1" applyFont="1" applyFill="1" applyBorder="1" applyAlignment="1">
      <alignment horizontal="center" vertical="center"/>
    </xf>
    <xf numFmtId="2" fontId="15" fillId="0" borderId="5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4" fillId="3" borderId="5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50" xfId="0" applyNumberFormat="1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0" fontId="4" fillId="0" borderId="50" xfId="0" applyNumberFormat="1" applyFont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1" fontId="4" fillId="0" borderId="53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0" fontId="4" fillId="0" borderId="0" xfId="3" applyNumberFormat="1" applyFont="1" applyAlignment="1">
      <alignment horizontal="center" vertical="center"/>
    </xf>
    <xf numFmtId="0" fontId="17" fillId="11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2" fontId="15" fillId="0" borderId="8" xfId="10" applyNumberFormat="1" applyFont="1" applyFill="1" applyBorder="1" applyAlignment="1">
      <alignment horizontal="center" vertical="center"/>
    </xf>
    <xf numFmtId="2" fontId="4" fillId="3" borderId="8" xfId="3" applyNumberFormat="1" applyFont="1" applyFill="1" applyBorder="1" applyAlignment="1">
      <alignment horizontal="center" vertical="center"/>
    </xf>
    <xf numFmtId="2" fontId="4" fillId="0" borderId="14" xfId="0" applyNumberFormat="1" applyFont="1" applyFill="1" applyBorder="1" applyAlignment="1">
      <alignment horizontal="center" vertical="center"/>
    </xf>
    <xf numFmtId="0" fontId="17" fillId="5" borderId="17" xfId="0" applyFont="1" applyFill="1" applyBorder="1" applyAlignment="1">
      <alignment horizontal="center" vertical="center"/>
    </xf>
    <xf numFmtId="2" fontId="4" fillId="0" borderId="59" xfId="0" applyNumberFormat="1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 vertical="center"/>
    </xf>
    <xf numFmtId="2" fontId="4" fillId="0" borderId="19" xfId="0" applyNumberFormat="1" applyFont="1" applyFill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1" fontId="4" fillId="0" borderId="61" xfId="0" applyNumberFormat="1" applyFont="1" applyFill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2" fontId="4" fillId="14" borderId="5" xfId="10" applyNumberFormat="1" applyFont="1" applyFill="1" applyBorder="1" applyAlignment="1">
      <alignment horizontal="center" vertical="center"/>
    </xf>
    <xf numFmtId="2" fontId="4" fillId="14" borderId="2" xfId="10" applyNumberFormat="1" applyFont="1" applyFill="1" applyBorder="1" applyAlignment="1">
      <alignment horizontal="center" vertical="center"/>
    </xf>
    <xf numFmtId="0" fontId="4" fillId="14" borderId="0" xfId="0" applyFont="1" applyFill="1" applyAlignment="1">
      <alignment horizontal="left" vertical="center"/>
    </xf>
    <xf numFmtId="164" fontId="4" fillId="14" borderId="2" xfId="0" applyNumberFormat="1" applyFont="1" applyFill="1" applyBorder="1" applyAlignment="1">
      <alignment horizontal="center" vertical="center"/>
    </xf>
    <xf numFmtId="164" fontId="4" fillId="14" borderId="5" xfId="0" applyNumberFormat="1" applyFont="1" applyFill="1" applyBorder="1" applyAlignment="1">
      <alignment horizontal="center" vertical="center"/>
    </xf>
    <xf numFmtId="2" fontId="4" fillId="14" borderId="5" xfId="0" applyNumberFormat="1" applyFont="1" applyFill="1" applyBorder="1" applyAlignment="1">
      <alignment horizontal="center" vertical="center"/>
    </xf>
    <xf numFmtId="2" fontId="4" fillId="14" borderId="50" xfId="0" applyNumberFormat="1" applyFont="1" applyFill="1" applyBorder="1" applyAlignment="1">
      <alignment horizontal="center" vertical="center"/>
    </xf>
    <xf numFmtId="2" fontId="22" fillId="14" borderId="50" xfId="10" applyNumberFormat="1" applyFont="1" applyFill="1" applyBorder="1" applyAlignment="1">
      <alignment horizontal="center" vertical="center"/>
    </xf>
    <xf numFmtId="2" fontId="22" fillId="14" borderId="0" xfId="1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2" fontId="22" fillId="0" borderId="0" xfId="10" applyNumberFormat="1" applyFont="1" applyFill="1" applyBorder="1" applyAlignment="1">
      <alignment horizontal="left" vertical="center"/>
    </xf>
    <xf numFmtId="2" fontId="4" fillId="0" borderId="5" xfId="0" applyNumberFormat="1" applyFont="1" applyFill="1" applyBorder="1" applyAlignment="1">
      <alignment horizontal="center" vertical="center"/>
    </xf>
    <xf numFmtId="0" fontId="17" fillId="15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6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7" borderId="5" xfId="0" applyFont="1" applyFill="1" applyBorder="1" applyAlignment="1">
      <alignment horizontal="center" vertical="center"/>
    </xf>
    <xf numFmtId="0" fontId="17" fillId="18" borderId="5" xfId="0" applyFont="1" applyFill="1" applyBorder="1" applyAlignment="1">
      <alignment horizontal="center" vertical="center"/>
    </xf>
    <xf numFmtId="0" fontId="17" fillId="19" borderId="5" xfId="0" applyFont="1" applyFill="1" applyBorder="1" applyAlignment="1">
      <alignment horizontal="center" vertical="center"/>
    </xf>
    <xf numFmtId="164" fontId="17" fillId="0" borderId="18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164" fontId="4" fillId="0" borderId="13" xfId="0" applyNumberFormat="1" applyFont="1" applyFill="1" applyBorder="1" applyAlignment="1">
      <alignment horizontal="center" vertical="center"/>
    </xf>
    <xf numFmtId="164" fontId="4" fillId="0" borderId="54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9" xfId="0" applyNumberFormat="1" applyFont="1" applyFill="1" applyBorder="1" applyAlignment="1">
      <alignment horizontal="center" vertical="center"/>
    </xf>
    <xf numFmtId="164" fontId="4" fillId="0" borderId="59" xfId="0" applyNumberFormat="1" applyFont="1" applyFill="1" applyBorder="1" applyAlignment="1">
      <alignment horizontal="center" vertical="center"/>
    </xf>
    <xf numFmtId="164" fontId="4" fillId="0" borderId="14" xfId="0" applyNumberFormat="1" applyFont="1" applyFill="1" applyBorder="1" applyAlignment="1">
      <alignment horizontal="center" vertical="center"/>
    </xf>
    <xf numFmtId="164" fontId="4" fillId="0" borderId="52" xfId="0" applyNumberFormat="1" applyFont="1" applyFill="1" applyBorder="1" applyAlignment="1">
      <alignment horizontal="center" vertical="center"/>
    </xf>
    <xf numFmtId="10" fontId="4" fillId="13" borderId="0" xfId="3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2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21" borderId="13" xfId="0" applyNumberFormat="1" applyFont="1" applyFill="1" applyBorder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41" xfId="0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164" fontId="17" fillId="0" borderId="51" xfId="0" applyNumberFormat="1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0" fontId="17" fillId="17" borderId="2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7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2" fontId="4" fillId="14" borderId="5" xfId="3" applyNumberFormat="1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2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8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17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50" xfId="0" applyFont="1" applyFill="1" applyBorder="1" applyAlignment="1">
      <alignment horizontal="center" vertical="center"/>
    </xf>
    <xf numFmtId="2" fontId="4" fillId="0" borderId="50" xfId="10" applyNumberFormat="1" applyFont="1" applyFill="1" applyBorder="1" applyAlignment="1">
      <alignment horizontal="center" vertical="center"/>
    </xf>
    <xf numFmtId="164" fontId="4" fillId="0" borderId="51" xfId="0" applyNumberFormat="1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62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17" fillId="5" borderId="63" xfId="0" applyFont="1" applyFill="1" applyBorder="1" applyAlignment="1">
      <alignment horizontal="center" vertical="center"/>
    </xf>
    <xf numFmtId="0" fontId="17" fillId="18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3" borderId="0" xfId="0" applyFont="1" applyFill="1" applyAlignment="1">
      <alignment horizontal="left" vertical="center"/>
    </xf>
    <xf numFmtId="1" fontId="15" fillId="0" borderId="2" xfId="0" applyNumberFormat="1" applyFont="1" applyFill="1" applyBorder="1" applyAlignment="1">
      <alignment horizontal="center" vertical="center"/>
    </xf>
    <xf numFmtId="1" fontId="15" fillId="0" borderId="5" xfId="0" applyNumberFormat="1" applyFont="1" applyFill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1" fontId="15" fillId="0" borderId="50" xfId="0" applyNumberFormat="1" applyFont="1" applyBorder="1" applyAlignment="1">
      <alignment horizontal="center" vertical="center"/>
    </xf>
    <xf numFmtId="1" fontId="15" fillId="0" borderId="2" xfId="10" applyNumberFormat="1" applyFont="1" applyFill="1" applyBorder="1" applyAlignment="1">
      <alignment horizontal="center" vertical="center"/>
    </xf>
    <xf numFmtId="1" fontId="15" fillId="0" borderId="5" xfId="10" applyNumberFormat="1" applyFont="1" applyFill="1" applyBorder="1" applyAlignment="1">
      <alignment horizontal="center" vertical="center"/>
    </xf>
    <xf numFmtId="1" fontId="15" fillId="0" borderId="17" xfId="10" applyNumberFormat="1" applyFont="1" applyFill="1" applyBorder="1" applyAlignment="1">
      <alignment horizontal="center" vertical="center"/>
    </xf>
    <xf numFmtId="1" fontId="15" fillId="0" borderId="50" xfId="10" applyNumberFormat="1" applyFont="1" applyFill="1" applyBorder="1" applyAlignment="1">
      <alignment horizontal="center" vertical="center"/>
    </xf>
    <xf numFmtId="164" fontId="4" fillId="3" borderId="2" xfId="10" applyNumberFormat="1" applyFont="1" applyFill="1" applyBorder="1" applyAlignment="1">
      <alignment horizontal="center" vertical="center"/>
    </xf>
    <xf numFmtId="164" fontId="4" fillId="3" borderId="5" xfId="10" applyNumberFormat="1" applyFont="1" applyFill="1" applyBorder="1" applyAlignment="1">
      <alignment horizontal="center" vertical="center"/>
    </xf>
    <xf numFmtId="164" fontId="4" fillId="3" borderId="8" xfId="10" applyNumberFormat="1" applyFont="1" applyFill="1" applyBorder="1" applyAlignment="1">
      <alignment horizontal="center" vertical="center"/>
    </xf>
    <xf numFmtId="164" fontId="4" fillId="3" borderId="17" xfId="10" applyNumberFormat="1" applyFont="1" applyFill="1" applyBorder="1" applyAlignment="1">
      <alignment horizontal="center" vertical="center"/>
    </xf>
    <xf numFmtId="164" fontId="4" fillId="3" borderId="20" xfId="10" applyNumberFormat="1" applyFont="1" applyFill="1" applyBorder="1" applyAlignment="1">
      <alignment horizontal="center" vertical="center"/>
    </xf>
    <xf numFmtId="164" fontId="4" fillId="3" borderId="50" xfId="0" applyNumberFormat="1" applyFont="1" applyFill="1" applyBorder="1" applyAlignment="1">
      <alignment horizontal="center" vertical="center"/>
    </xf>
    <xf numFmtId="164" fontId="4" fillId="0" borderId="2" xfId="10" applyNumberFormat="1" applyFont="1" applyFill="1" applyBorder="1" applyAlignment="1">
      <alignment horizontal="center" vertical="center"/>
    </xf>
    <xf numFmtId="164" fontId="4" fillId="0" borderId="5" xfId="10" applyNumberFormat="1" applyFont="1" applyFill="1" applyBorder="1" applyAlignment="1">
      <alignment horizontal="center" vertical="center"/>
    </xf>
    <xf numFmtId="164" fontId="4" fillId="0" borderId="8" xfId="10" applyNumberFormat="1" applyFont="1" applyFill="1" applyBorder="1" applyAlignment="1">
      <alignment horizontal="center" vertical="center"/>
    </xf>
    <xf numFmtId="164" fontId="4" fillId="0" borderId="17" xfId="10" applyNumberFormat="1" applyFont="1" applyFill="1" applyBorder="1" applyAlignment="1">
      <alignment horizontal="center" vertical="center"/>
    </xf>
    <xf numFmtId="164" fontId="4" fillId="0" borderId="20" xfId="10" applyNumberFormat="1" applyFont="1" applyFill="1" applyBorder="1" applyAlignment="1">
      <alignment horizontal="center" vertical="center"/>
    </xf>
    <xf numFmtId="164" fontId="4" fillId="0" borderId="50" xfId="0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5" xfId="3" applyNumberFormat="1" applyFont="1" applyFill="1" applyBorder="1" applyAlignment="1">
      <alignment horizontal="center" vertical="center"/>
    </xf>
    <xf numFmtId="164" fontId="4" fillId="3" borderId="17" xfId="3" applyNumberFormat="1" applyFont="1" applyFill="1" applyBorder="1" applyAlignment="1">
      <alignment horizontal="center" vertical="center"/>
    </xf>
    <xf numFmtId="164" fontId="4" fillId="3" borderId="20" xfId="3" applyNumberFormat="1" applyFont="1" applyFill="1" applyBorder="1" applyAlignment="1">
      <alignment horizontal="center" vertical="center"/>
    </xf>
    <xf numFmtId="164" fontId="4" fillId="3" borderId="8" xfId="3" applyNumberFormat="1" applyFont="1" applyFill="1" applyBorder="1" applyAlignment="1">
      <alignment horizontal="center" vertical="center"/>
    </xf>
    <xf numFmtId="164" fontId="4" fillId="3" borderId="50" xfId="3" applyNumberFormat="1" applyFont="1" applyFill="1" applyBorder="1" applyAlignment="1">
      <alignment horizontal="center" vertical="center"/>
    </xf>
    <xf numFmtId="165" fontId="4" fillId="0" borderId="2" xfId="3" applyNumberFormat="1" applyFont="1" applyFill="1" applyBorder="1" applyAlignment="1">
      <alignment horizontal="center" vertical="center"/>
    </xf>
    <xf numFmtId="165" fontId="4" fillId="0" borderId="5" xfId="3" applyNumberFormat="1" applyFont="1" applyFill="1" applyBorder="1" applyAlignment="1">
      <alignment horizontal="center" vertical="center"/>
    </xf>
    <xf numFmtId="165" fontId="4" fillId="0" borderId="8" xfId="3" applyNumberFormat="1" applyFont="1" applyFill="1" applyBorder="1" applyAlignment="1">
      <alignment horizontal="center" vertical="center"/>
    </xf>
    <xf numFmtId="165" fontId="4" fillId="0" borderId="17" xfId="3" applyNumberFormat="1" applyFont="1" applyFill="1" applyBorder="1" applyAlignment="1">
      <alignment horizontal="center" vertical="center"/>
    </xf>
    <xf numFmtId="165" fontId="4" fillId="0" borderId="20" xfId="3" applyNumberFormat="1" applyFont="1" applyFill="1" applyBorder="1" applyAlignment="1">
      <alignment horizontal="center" vertical="center"/>
    </xf>
    <xf numFmtId="165" fontId="4" fillId="0" borderId="50" xfId="3" applyNumberFormat="1" applyFont="1" applyFill="1" applyBorder="1" applyAlignment="1">
      <alignment horizontal="center" vertical="center"/>
    </xf>
    <xf numFmtId="1" fontId="4" fillId="21" borderId="21" xfId="0" applyNumberFormat="1" applyFont="1" applyFill="1" applyBorder="1" applyAlignment="1">
      <alignment horizontal="center" vertical="center"/>
    </xf>
    <xf numFmtId="1" fontId="4" fillId="21" borderId="22" xfId="0" applyNumberFormat="1" applyFont="1" applyFill="1" applyBorder="1" applyAlignment="1">
      <alignment horizontal="center" vertical="center"/>
    </xf>
    <xf numFmtId="1" fontId="4" fillId="14" borderId="22" xfId="0" applyNumberFormat="1" applyFont="1" applyFill="1" applyBorder="1" applyAlignment="1">
      <alignment horizontal="center" vertical="center"/>
    </xf>
    <xf numFmtId="1" fontId="4" fillId="14" borderId="4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11" borderId="27" xfId="0" applyFont="1" applyFill="1" applyBorder="1" applyAlignment="1">
      <alignment horizontal="center" vertical="center"/>
    </xf>
    <xf numFmtId="0" fontId="4" fillId="11" borderId="57" xfId="0" applyFont="1" applyFill="1" applyBorder="1" applyAlignment="1">
      <alignment horizontal="center" vertical="center"/>
    </xf>
    <xf numFmtId="0" fontId="4" fillId="11" borderId="60" xfId="0" applyFont="1" applyFill="1" applyBorder="1" applyAlignment="1">
      <alignment horizontal="center" vertical="center"/>
    </xf>
    <xf numFmtId="0" fontId="4" fillId="11" borderId="58" xfId="0" applyFont="1" applyFill="1" applyBorder="1" applyAlignment="1">
      <alignment horizontal="center" vertical="center"/>
    </xf>
    <xf numFmtId="0" fontId="4" fillId="11" borderId="30" xfId="0" applyFont="1" applyFill="1" applyBorder="1" applyAlignment="1">
      <alignment horizontal="center" vertical="center"/>
    </xf>
    <xf numFmtId="164" fontId="15" fillId="0" borderId="2" xfId="10" applyNumberFormat="1" applyFont="1" applyFill="1" applyBorder="1" applyAlignment="1">
      <alignment horizontal="center" vertical="center"/>
    </xf>
    <xf numFmtId="164" fontId="15" fillId="0" borderId="5" xfId="10" applyNumberFormat="1" applyFont="1" applyFill="1" applyBorder="1" applyAlignment="1">
      <alignment horizontal="center" vertical="center"/>
    </xf>
    <xf numFmtId="164" fontId="15" fillId="0" borderId="8" xfId="10" applyNumberFormat="1" applyFont="1" applyFill="1" applyBorder="1" applyAlignment="1">
      <alignment horizontal="center" vertical="center"/>
    </xf>
    <xf numFmtId="164" fontId="15" fillId="0" borderId="17" xfId="10" applyNumberFormat="1" applyFont="1" applyFill="1" applyBorder="1" applyAlignment="1">
      <alignment horizontal="center" vertical="center"/>
    </xf>
    <xf numFmtId="164" fontId="15" fillId="0" borderId="20" xfId="10" applyNumberFormat="1" applyFont="1" applyFill="1" applyBorder="1" applyAlignment="1">
      <alignment horizontal="center" vertical="center"/>
    </xf>
    <xf numFmtId="164" fontId="15" fillId="0" borderId="50" xfId="0" applyNumberFormat="1" applyFont="1" applyFill="1" applyBorder="1" applyAlignment="1">
      <alignment horizontal="center" vertical="center"/>
    </xf>
    <xf numFmtId="1" fontId="4" fillId="14" borderId="6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vertical="center"/>
    </xf>
    <xf numFmtId="0" fontId="4" fillId="0" borderId="70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vertical="center"/>
    </xf>
    <xf numFmtId="0" fontId="4" fillId="0" borderId="68" xfId="0" applyFont="1" applyFill="1" applyBorder="1" applyAlignment="1">
      <alignment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0" xfId="0" applyFont="1" applyFill="1" applyBorder="1" applyAlignment="1">
      <alignment horizontal="center" vertical="center"/>
    </xf>
    <xf numFmtId="0" fontId="4" fillId="0" borderId="5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" fontId="32" fillId="25" borderId="4" xfId="0" applyNumberFormat="1" applyFont="1" applyFill="1" applyBorder="1" applyAlignment="1">
      <alignment horizontal="center" vertical="center"/>
    </xf>
    <xf numFmtId="1" fontId="32" fillId="25" borderId="6" xfId="0" applyNumberFormat="1" applyFont="1" applyFill="1" applyBorder="1" applyAlignment="1">
      <alignment horizontal="center" vertical="center"/>
    </xf>
    <xf numFmtId="1" fontId="32" fillId="25" borderId="19" xfId="0" applyNumberFormat="1" applyFont="1" applyFill="1" applyBorder="1" applyAlignment="1">
      <alignment horizontal="center" vertical="center"/>
    </xf>
    <xf numFmtId="1" fontId="32" fillId="8" borderId="4" xfId="0" applyNumberFormat="1" applyFont="1" applyFill="1" applyBorder="1" applyAlignment="1">
      <alignment horizontal="center" vertical="center"/>
    </xf>
    <xf numFmtId="1" fontId="32" fillId="8" borderId="6" xfId="0" applyNumberFormat="1" applyFont="1" applyFill="1" applyBorder="1" applyAlignment="1">
      <alignment horizontal="center" vertical="center"/>
    </xf>
    <xf numFmtId="1" fontId="32" fillId="8" borderId="19" xfId="0" applyNumberFormat="1" applyFont="1" applyFill="1" applyBorder="1" applyAlignment="1">
      <alignment horizontal="center" vertical="center"/>
    </xf>
    <xf numFmtId="1" fontId="32" fillId="22" borderId="4" xfId="0" applyNumberFormat="1" applyFont="1" applyFill="1" applyBorder="1" applyAlignment="1">
      <alignment horizontal="center" vertical="center"/>
    </xf>
    <xf numFmtId="1" fontId="32" fillId="22" borderId="6" xfId="0" applyNumberFormat="1" applyFont="1" applyFill="1" applyBorder="1" applyAlignment="1">
      <alignment horizontal="center" vertical="center"/>
    </xf>
    <xf numFmtId="1" fontId="32" fillId="22" borderId="19" xfId="0" applyNumberFormat="1" applyFont="1" applyFill="1" applyBorder="1" applyAlignment="1">
      <alignment horizontal="center" vertical="center"/>
    </xf>
    <xf numFmtId="1" fontId="32" fillId="24" borderId="4" xfId="0" applyNumberFormat="1" applyFont="1" applyFill="1" applyBorder="1" applyAlignment="1">
      <alignment horizontal="center" vertical="center"/>
    </xf>
    <xf numFmtId="1" fontId="32" fillId="24" borderId="6" xfId="0" applyNumberFormat="1" applyFont="1" applyFill="1" applyBorder="1" applyAlignment="1">
      <alignment horizontal="center" vertical="center"/>
    </xf>
    <xf numFmtId="1" fontId="32" fillId="24" borderId="19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33" fillId="0" borderId="23" xfId="0" applyFont="1" applyBorder="1" applyAlignment="1">
      <alignment horizontal="center" vertical="center" wrapText="1"/>
    </xf>
    <xf numFmtId="0" fontId="33" fillId="0" borderId="64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4" fillId="14" borderId="55" xfId="0" applyFont="1" applyFill="1" applyBorder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17" borderId="30" xfId="0" applyFont="1" applyFill="1" applyBorder="1" applyAlignment="1">
      <alignment horizontal="center" vertical="center"/>
    </xf>
    <xf numFmtId="0" fontId="4" fillId="17" borderId="57" xfId="0" applyFont="1" applyFill="1" applyBorder="1" applyAlignment="1">
      <alignment horizontal="center" vertical="center"/>
    </xf>
    <xf numFmtId="0" fontId="4" fillId="10" borderId="57" xfId="0" applyFont="1" applyFill="1" applyBorder="1" applyAlignment="1">
      <alignment horizontal="center" vertical="center"/>
    </xf>
    <xf numFmtId="0" fontId="4" fillId="10" borderId="58" xfId="0" applyFont="1" applyFill="1" applyBorder="1" applyAlignment="1">
      <alignment horizontal="center" vertical="center"/>
    </xf>
    <xf numFmtId="0" fontId="4" fillId="22" borderId="5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3" applyNumberFormat="1" applyFont="1" applyAlignment="1">
      <alignment horizontal="center" vertical="center"/>
    </xf>
    <xf numFmtId="164" fontId="4" fillId="14" borderId="54" xfId="0" applyNumberFormat="1" applyFont="1" applyFill="1" applyBorder="1" applyAlignment="1">
      <alignment horizontal="center" vertical="center"/>
    </xf>
    <xf numFmtId="0" fontId="4" fillId="14" borderId="56" xfId="0" applyFont="1" applyFill="1" applyBorder="1" applyAlignment="1">
      <alignment vertical="center"/>
    </xf>
    <xf numFmtId="10" fontId="4" fillId="0" borderId="0" xfId="3" applyNumberFormat="1" applyFont="1" applyBorder="1" applyAlignment="1">
      <alignment horizontal="center" vertical="center" wrapText="1"/>
    </xf>
    <xf numFmtId="0" fontId="4" fillId="13" borderId="0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9" fillId="0" borderId="71" xfId="0" applyFont="1" applyFill="1" applyBorder="1" applyAlignment="1">
      <alignment vertical="center"/>
    </xf>
    <xf numFmtId="1" fontId="15" fillId="0" borderId="63" xfId="10" applyNumberFormat="1" applyFont="1" applyFill="1" applyBorder="1" applyAlignment="1">
      <alignment horizontal="center" vertical="center"/>
    </xf>
    <xf numFmtId="2" fontId="4" fillId="3" borderId="63" xfId="10" applyNumberFormat="1" applyFont="1" applyFill="1" applyBorder="1" applyAlignment="1">
      <alignment horizontal="center" vertical="center"/>
    </xf>
    <xf numFmtId="2" fontId="22" fillId="0" borderId="63" xfId="10" applyNumberFormat="1" applyFont="1" applyFill="1" applyBorder="1" applyAlignment="1">
      <alignment horizontal="center" vertical="center"/>
    </xf>
    <xf numFmtId="10" fontId="4" fillId="0" borderId="63" xfId="3" applyNumberFormat="1" applyFont="1" applyFill="1" applyBorder="1" applyAlignment="1">
      <alignment horizontal="center" vertical="center"/>
    </xf>
    <xf numFmtId="2" fontId="4" fillId="3" borderId="63" xfId="3" applyNumberFormat="1" applyFont="1" applyFill="1" applyBorder="1" applyAlignment="1">
      <alignment horizontal="center" vertical="center"/>
    </xf>
    <xf numFmtId="164" fontId="4" fillId="0" borderId="72" xfId="0" applyNumberFormat="1" applyFont="1" applyFill="1" applyBorder="1" applyAlignment="1">
      <alignment horizontal="center" vertical="center"/>
    </xf>
    <xf numFmtId="1" fontId="4" fillId="0" borderId="71" xfId="0" applyNumberFormat="1" applyFont="1" applyFill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4" fillId="0" borderId="53" xfId="0" applyFont="1" applyBorder="1" applyAlignment="1">
      <alignment horizontal="center" vertical="center"/>
    </xf>
    <xf numFmtId="0" fontId="34" fillId="0" borderId="53" xfId="0" applyFont="1" applyFill="1" applyBorder="1" applyAlignment="1">
      <alignment horizontal="center" vertical="center"/>
    </xf>
    <xf numFmtId="0" fontId="34" fillId="0" borderId="7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44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4" borderId="11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49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/>
    </xf>
    <xf numFmtId="0" fontId="4" fillId="14" borderId="0" xfId="0" applyFont="1" applyFill="1" applyAlignment="1">
      <alignment horizontal="center" vertical="center" wrapText="1"/>
    </xf>
    <xf numFmtId="0" fontId="4" fillId="16" borderId="56" xfId="0" applyFont="1" applyFill="1" applyBorder="1" applyAlignment="1">
      <alignment horizontal="center" vertical="center" wrapText="1"/>
    </xf>
    <xf numFmtId="0" fontId="4" fillId="16" borderId="0" xfId="0" applyFont="1" applyFill="1" applyBorder="1" applyAlignment="1">
      <alignment horizontal="center" vertical="center" wrapText="1"/>
    </xf>
    <xf numFmtId="0" fontId="4" fillId="13" borderId="56" xfId="0" applyFont="1" applyFill="1" applyBorder="1" applyAlignment="1">
      <alignment horizontal="center" vertical="center" wrapText="1"/>
    </xf>
    <xf numFmtId="0" fontId="4" fillId="13" borderId="0" xfId="0" applyFont="1" applyFill="1" applyAlignment="1">
      <alignment horizontal="center" vertical="center" wrapText="1"/>
    </xf>
    <xf numFmtId="0" fontId="4" fillId="11" borderId="56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17" borderId="0" xfId="0" applyFont="1" applyFill="1" applyAlignment="1">
      <alignment horizontal="center" vertical="center" wrapText="1"/>
    </xf>
    <xf numFmtId="0" fontId="4" fillId="0" borderId="38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33" fillId="0" borderId="34" xfId="0" applyFont="1" applyBorder="1" applyAlignment="1">
      <alignment horizontal="center" vertical="center" wrapText="1"/>
    </xf>
    <xf numFmtId="0" fontId="4" fillId="0" borderId="67" xfId="0" applyFont="1" applyFill="1" applyBorder="1" applyAlignment="1">
      <alignment horizontal="center" vertical="center"/>
    </xf>
    <xf numFmtId="0" fontId="4" fillId="0" borderId="68" xfId="0" applyFont="1" applyFill="1" applyBorder="1" applyAlignment="1">
      <alignment horizontal="center" vertical="center"/>
    </xf>
    <xf numFmtId="0" fontId="0" fillId="22" borderId="44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69" xfId="0" applyFont="1" applyFill="1" applyBorder="1" applyAlignment="1">
      <alignment horizontal="center" vertical="center"/>
    </xf>
    <xf numFmtId="0" fontId="4" fillId="0" borderId="38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44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4" borderId="11" xfId="0" applyFill="1" applyBorder="1" applyAlignment="1">
      <alignment horizontal="center" vertical="center"/>
    </xf>
    <xf numFmtId="0" fontId="0" fillId="24" borderId="44" xfId="0" applyFill="1" applyBorder="1" applyAlignment="1">
      <alignment horizontal="center" vertical="center"/>
    </xf>
    <xf numFmtId="0" fontId="0" fillId="24" borderId="34" xfId="0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4" fillId="13" borderId="55" xfId="0" applyFont="1" applyFill="1" applyBorder="1" applyAlignment="1">
      <alignment horizontal="center" vertical="center"/>
    </xf>
    <xf numFmtId="0" fontId="4" fillId="13" borderId="32" xfId="0" applyFont="1" applyFill="1" applyBorder="1" applyAlignment="1">
      <alignment horizontal="center" vertical="center"/>
    </xf>
    <xf numFmtId="49" fontId="4" fillId="0" borderId="38" xfId="0" applyNumberFormat="1" applyFont="1" applyFill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56" xfId="0" applyFont="1" applyFill="1" applyBorder="1" applyAlignment="1">
      <alignment horizontal="center" vertical="center"/>
    </xf>
    <xf numFmtId="0" fontId="4" fillId="26" borderId="55" xfId="0" applyFont="1" applyFill="1" applyBorder="1" applyAlignment="1">
      <alignment horizontal="center" vertical="center"/>
    </xf>
    <xf numFmtId="0" fontId="4" fillId="26" borderId="32" xfId="0" applyFont="1" applyFill="1" applyBorder="1" applyAlignment="1">
      <alignment horizontal="center" vertical="center"/>
    </xf>
    <xf numFmtId="0" fontId="4" fillId="27" borderId="24" xfId="0" applyFont="1" applyFill="1" applyBorder="1" applyAlignment="1">
      <alignment horizontal="center" vertical="center"/>
    </xf>
    <xf numFmtId="0" fontId="4" fillId="27" borderId="55" xfId="0" applyFont="1" applyFill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4" fillId="28" borderId="24" xfId="0" applyFont="1" applyFill="1" applyBorder="1" applyAlignment="1">
      <alignment horizontal="center" vertical="center"/>
    </xf>
    <xf numFmtId="0" fontId="4" fillId="28" borderId="32" xfId="0" applyFont="1" applyFill="1" applyBorder="1" applyAlignment="1">
      <alignment horizontal="center" vertical="center"/>
    </xf>
  </cellXfs>
  <cellStyles count="495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Normal 4" xfId="491"/>
    <cellStyle name="Normal 5" xfId="492"/>
    <cellStyle name="Normal 6" xfId="493"/>
    <cellStyle name="Porcentaje" xfId="3" builtinId="5"/>
    <cellStyle name="Porcentaje 10" xfId="494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7-44FB-B6AD-6CA1FA6242A0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7-44FB-B6AD-6CA1FA6242A0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7-44FB-B6AD-6CA1FA6242A0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F571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  <c:pt idx="10">
                  <c:v>142.81</c:v>
                </c:pt>
                <c:pt idx="11">
                  <c:v>143.83000000000001</c:v>
                </c:pt>
                <c:pt idx="12">
                  <c:v>143.83000000000001</c:v>
                </c:pt>
                <c:pt idx="13">
                  <c:v>143.75</c:v>
                </c:pt>
                <c:pt idx="14">
                  <c:v>144.78</c:v>
                </c:pt>
                <c:pt idx="15">
                  <c:v>144.97</c:v>
                </c:pt>
                <c:pt idx="16">
                  <c:v>144.77000000000001</c:v>
                </c:pt>
                <c:pt idx="17">
                  <c:v>145.97999999999999</c:v>
                </c:pt>
                <c:pt idx="18">
                  <c:v>145.91999999999999</c:v>
                </c:pt>
                <c:pt idx="19">
                  <c:v>146</c:v>
                </c:pt>
                <c:pt idx="20">
                  <c:v>147.44999999999999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B7-44FB-B6AD-6CA1FA62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9-4E09-9AAD-6F2477547C7F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9-4E09-9AAD-6F2477547C7F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C9-4E09-9AAD-6F2477547C7F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M572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124.98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  <c:pt idx="10">
                  <c:v>137.46</c:v>
                </c:pt>
                <c:pt idx="11">
                  <c:v>138.74</c:v>
                </c:pt>
                <c:pt idx="12">
                  <c:v>138.13</c:v>
                </c:pt>
                <c:pt idx="13">
                  <c:v>138.94999999999999</c:v>
                </c:pt>
                <c:pt idx="14">
                  <c:v>139.76</c:v>
                </c:pt>
                <c:pt idx="15">
                  <c:v>140.12</c:v>
                </c:pt>
                <c:pt idx="16">
                  <c:v>139.74</c:v>
                </c:pt>
                <c:pt idx="17">
                  <c:v>140.99</c:v>
                </c:pt>
                <c:pt idx="18">
                  <c:v>141.03</c:v>
                </c:pt>
                <c:pt idx="19">
                  <c:v>141.02000000000001</c:v>
                </c:pt>
                <c:pt idx="20">
                  <c:v>142.57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C9-4E09-9AAD-6F2477547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Hoja1!$C$4</c:f>
              <c:strCache>
                <c:ptCount val="1"/>
                <c:pt idx="0">
                  <c:v>15 INC -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Hoja1!$B$5:$B$25</c:f>
              <c:strCache>
                <c:ptCount val="21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</c:strCache>
            </c:strRef>
          </c:cat>
          <c:val>
            <c:numRef>
              <c:f>Hoja1!$C$5:$C$25</c:f>
              <c:numCache>
                <c:formatCode>0</c:formatCode>
                <c:ptCount val="21"/>
                <c:pt idx="0">
                  <c:v>3318.047066948071</c:v>
                </c:pt>
                <c:pt idx="1">
                  <c:v>3575.7149350286927</c:v>
                </c:pt>
                <c:pt idx="2">
                  <c:v>3726.6965116279071</c:v>
                </c:pt>
                <c:pt idx="3">
                  <c:v>3930.3375311822683</c:v>
                </c:pt>
                <c:pt idx="4">
                  <c:v>4091.448606948607</c:v>
                </c:pt>
                <c:pt idx="5">
                  <c:v>4180.7414413411962</c:v>
                </c:pt>
                <c:pt idx="6">
                  <c:v>4230.7689245395131</c:v>
                </c:pt>
                <c:pt idx="7">
                  <c:v>4324.3017375168693</c:v>
                </c:pt>
                <c:pt idx="8">
                  <c:v>4384.6922083084874</c:v>
                </c:pt>
                <c:pt idx="9">
                  <c:v>4510.8240000000005</c:v>
                </c:pt>
                <c:pt idx="10">
                  <c:v>4597.7461722488033</c:v>
                </c:pt>
                <c:pt idx="11">
                  <c:v>4651.0761446886445</c:v>
                </c:pt>
                <c:pt idx="12">
                  <c:v>4643.3919999999998</c:v>
                </c:pt>
                <c:pt idx="13">
                  <c:v>4676.7512579899358</c:v>
                </c:pt>
                <c:pt idx="14">
                  <c:v>4650.0140000000001</c:v>
                </c:pt>
                <c:pt idx="15">
                  <c:v>4629.2996084075676</c:v>
                </c:pt>
                <c:pt idx="16">
                  <c:v>4629.2996084075676</c:v>
                </c:pt>
                <c:pt idx="17">
                  <c:v>4742.5217980849557</c:v>
                </c:pt>
                <c:pt idx="18">
                  <c:v>4742.5217980849557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9-49BF-9EA4-F99A2701B8D0}"/>
            </c:ext>
          </c:extLst>
        </c:ser>
        <c:ser>
          <c:idx val="1"/>
          <c:order val="1"/>
          <c:tx>
            <c:strRef>
              <c:f>Hoja1!$D$4</c:f>
              <c:strCache>
                <c:ptCount val="1"/>
                <c:pt idx="0">
                  <c:v>9 INC -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Hoja1!$B$5:$B$25</c:f>
              <c:strCache>
                <c:ptCount val="21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</c:strCache>
            </c:strRef>
          </c:cat>
          <c:val>
            <c:numRef>
              <c:f>Hoja1!$D$5:$D$25</c:f>
              <c:numCache>
                <c:formatCode>0</c:formatCode>
                <c:ptCount val="21"/>
                <c:pt idx="0">
                  <c:v>3296.2447337703152</c:v>
                </c:pt>
                <c:pt idx="1">
                  <c:v>3587.5744877344878</c:v>
                </c:pt>
                <c:pt idx="2">
                  <c:v>3767.0883299567504</c:v>
                </c:pt>
                <c:pt idx="3">
                  <c:v>3908.3905696588618</c:v>
                </c:pt>
                <c:pt idx="4">
                  <c:v>3981.5220580446512</c:v>
                </c:pt>
                <c:pt idx="5">
                  <c:v>4193.5906806371931</c:v>
                </c:pt>
                <c:pt idx="6">
                  <c:v>4254.110175019674</c:v>
                </c:pt>
                <c:pt idx="7">
                  <c:v>4348.0446535499641</c:v>
                </c:pt>
                <c:pt idx="8">
                  <c:v>4371.9546044302142</c:v>
                </c:pt>
                <c:pt idx="9">
                  <c:v>4499.1039999999994</c:v>
                </c:pt>
                <c:pt idx="10">
                  <c:v>4582.9571428571426</c:v>
                </c:pt>
                <c:pt idx="11">
                  <c:v>4566.6229437229431</c:v>
                </c:pt>
                <c:pt idx="12">
                  <c:v>4621.0320000000011</c:v>
                </c:pt>
                <c:pt idx="13">
                  <c:v>4619.0944444444449</c:v>
                </c:pt>
                <c:pt idx="14">
                  <c:v>4683.348</c:v>
                </c:pt>
                <c:pt idx="15">
                  <c:v>4618.4725688263561</c:v>
                </c:pt>
                <c:pt idx="16">
                  <c:v>4618.4725688263561</c:v>
                </c:pt>
                <c:pt idx="17">
                  <c:v>4709.5606271776996</c:v>
                </c:pt>
                <c:pt idx="18">
                  <c:v>4709.5606271776996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9-49BF-9EA4-F99A2701B8D0}"/>
            </c:ext>
          </c:extLst>
        </c:ser>
        <c:ser>
          <c:idx val="2"/>
          <c:order val="2"/>
          <c:tx>
            <c:strRef>
              <c:f>Hoja1!$E$4</c:f>
              <c:strCache>
                <c:ptCount val="1"/>
                <c:pt idx="0">
                  <c:v>15 INC - 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Hoja1!$B$5:$B$25</c:f>
              <c:strCache>
                <c:ptCount val="21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</c:strCache>
            </c:strRef>
          </c:cat>
          <c:val>
            <c:numRef>
              <c:f>Hoja1!$E$5:$E$25</c:f>
              <c:numCache>
                <c:formatCode>0</c:formatCode>
                <c:ptCount val="21"/>
                <c:pt idx="0">
                  <c:v>3344.7504634107027</c:v>
                </c:pt>
                <c:pt idx="1">
                  <c:v>3542.5800152689685</c:v>
                </c:pt>
                <c:pt idx="2">
                  <c:v>3661.7749409445969</c:v>
                </c:pt>
                <c:pt idx="3">
                  <c:v>3853.0879727507631</c:v>
                </c:pt>
                <c:pt idx="4">
                  <c:v>3962.9012563523434</c:v>
                </c:pt>
                <c:pt idx="5">
                  <c:v>4038.9917359063702</c:v>
                </c:pt>
                <c:pt idx="6">
                  <c:v>4242.0098039215691</c:v>
                </c:pt>
                <c:pt idx="7">
                  <c:v>4319.1046157118544</c:v>
                </c:pt>
                <c:pt idx="8">
                  <c:v>4233.7328224101484</c:v>
                </c:pt>
                <c:pt idx="9">
                  <c:v>4457.415</c:v>
                </c:pt>
                <c:pt idx="10">
                  <c:v>4455.9114414996766</c:v>
                </c:pt>
                <c:pt idx="11">
                  <c:v>4512.8457918050935</c:v>
                </c:pt>
                <c:pt idx="12">
                  <c:v>4560.7375000000002</c:v>
                </c:pt>
                <c:pt idx="13">
                  <c:v>4564.1804034036104</c:v>
                </c:pt>
                <c:pt idx="14">
                  <c:v>4620.76</c:v>
                </c:pt>
                <c:pt idx="15">
                  <c:v>4602.188273132113</c:v>
                </c:pt>
                <c:pt idx="16">
                  <c:v>4602.188273132113</c:v>
                </c:pt>
                <c:pt idx="17">
                  <c:v>4688.4417775207257</c:v>
                </c:pt>
                <c:pt idx="18">
                  <c:v>4688.4417775207257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69-49BF-9EA4-F99A2701B8D0}"/>
            </c:ext>
          </c:extLst>
        </c:ser>
        <c:ser>
          <c:idx val="3"/>
          <c:order val="3"/>
          <c:tx>
            <c:strRef>
              <c:f>Hoja1!$F$4</c:f>
              <c:strCache>
                <c:ptCount val="1"/>
                <c:pt idx="0">
                  <c:v>9 INC - 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Hoja1!$B$5:$B$25</c:f>
              <c:strCache>
                <c:ptCount val="21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</c:strCache>
            </c:strRef>
          </c:cat>
          <c:val>
            <c:numRef>
              <c:f>Hoja1!$F$5:$F$25</c:f>
              <c:numCache>
                <c:formatCode>0</c:formatCode>
                <c:ptCount val="21"/>
                <c:pt idx="0">
                  <c:v>3332.4435301780286</c:v>
                </c:pt>
                <c:pt idx="1">
                  <c:v>3527.1563460693897</c:v>
                </c:pt>
                <c:pt idx="2">
                  <c:v>3631.8756921373201</c:v>
                </c:pt>
                <c:pt idx="3">
                  <c:v>3805.3663136766336</c:v>
                </c:pt>
                <c:pt idx="4">
                  <c:v>3879.1289593117203</c:v>
                </c:pt>
                <c:pt idx="5">
                  <c:v>4046.8401162790697</c:v>
                </c:pt>
                <c:pt idx="6">
                  <c:v>4170.6889880952376</c:v>
                </c:pt>
                <c:pt idx="7">
                  <c:v>4194.7900908744623</c:v>
                </c:pt>
                <c:pt idx="8">
                  <c:v>4349.2760047281326</c:v>
                </c:pt>
                <c:pt idx="9">
                  <c:v>4295.2550000000001</c:v>
                </c:pt>
                <c:pt idx="10">
                  <c:v>4458.9450691584834</c:v>
                </c:pt>
                <c:pt idx="11">
                  <c:v>4476.4882677708765</c:v>
                </c:pt>
                <c:pt idx="12">
                  <c:v>4624.58</c:v>
                </c:pt>
                <c:pt idx="13">
                  <c:v>4618.0951655052268</c:v>
                </c:pt>
                <c:pt idx="14">
                  <c:v>4541.2725</c:v>
                </c:pt>
                <c:pt idx="15">
                  <c:v>4565.7120628886623</c:v>
                </c:pt>
                <c:pt idx="16">
                  <c:v>4565.7120628886623</c:v>
                </c:pt>
                <c:pt idx="17">
                  <c:v>4710.7539682539682</c:v>
                </c:pt>
                <c:pt idx="18">
                  <c:v>4710.7539682539682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69-49BF-9EA4-F99A2701B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007871"/>
        <c:axId val="1053839343"/>
      </c:lineChart>
      <c:catAx>
        <c:axId val="116700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3839343"/>
        <c:crosses val="autoZero"/>
        <c:auto val="1"/>
        <c:lblAlgn val="ctr"/>
        <c:lblOffset val="100"/>
        <c:noMultiLvlLbl val="0"/>
      </c:catAx>
      <c:valAx>
        <c:axId val="1053839343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700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65240</xdr:colOff>
      <xdr:row>398</xdr:row>
      <xdr:rowOff>130478</xdr:rowOff>
    </xdr:from>
    <xdr:to>
      <xdr:col>28</xdr:col>
      <xdr:colOff>1233640</xdr:colOff>
      <xdr:row>424</xdr:row>
      <xdr:rowOff>144570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A7F148-1041-472C-8223-F2CEB6F06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234863</xdr:colOff>
      <xdr:row>398</xdr:row>
      <xdr:rowOff>52191</xdr:rowOff>
    </xdr:from>
    <xdr:to>
      <xdr:col>20</xdr:col>
      <xdr:colOff>201982</xdr:colOff>
      <xdr:row>424</xdr:row>
      <xdr:rowOff>120563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E826BD-563B-4FDB-A3B1-4CF21D665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1</xdr:row>
      <xdr:rowOff>57149</xdr:rowOff>
    </xdr:from>
    <xdr:to>
      <xdr:col>16</xdr:col>
      <xdr:colOff>114299</xdr:colOff>
      <xdr:row>24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24CE96-BB76-425A-9D51-9697A32A9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F571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  <cell r="E12">
            <v>142.81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  <cell r="E13">
            <v>143.83000000000001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  <cell r="E14">
            <v>143.83000000000001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  <cell r="E15">
            <v>143.75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  <cell r="E16">
            <v>144.78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  <cell r="E17">
            <v>144.97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  <cell r="E18">
            <v>144.77000000000001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  <cell r="E19">
            <v>145.97999999999999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  <cell r="E20">
            <v>145.91999999999999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  <cell r="E21">
            <v>146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  <cell r="E22">
            <v>147.44999999999999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M572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124.98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  <cell r="E12">
            <v>137.46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  <cell r="E13">
            <v>138.74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  <cell r="E14">
            <v>138.13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  <cell r="E15">
            <v>138.94999999999999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  <cell r="E16">
            <v>139.76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  <cell r="E17">
            <v>140.12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  <cell r="E18">
            <v>139.74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  <cell r="E19">
            <v>140.99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  <cell r="E20">
            <v>141.03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  <cell r="E21">
            <v>141.02000000000001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  <cell r="E22">
            <v>142.57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46" t="s">
        <v>18</v>
      </c>
      <c r="C4" s="647"/>
      <c r="D4" s="647"/>
      <c r="E4" s="647"/>
      <c r="F4" s="647"/>
      <c r="G4" s="647"/>
      <c r="H4" s="647"/>
      <c r="I4" s="647"/>
      <c r="J4" s="648"/>
      <c r="K4" s="646" t="s">
        <v>21</v>
      </c>
      <c r="L4" s="647"/>
      <c r="M4" s="647"/>
      <c r="N4" s="647"/>
      <c r="O4" s="647"/>
      <c r="P4" s="647"/>
      <c r="Q4" s="647"/>
      <c r="R4" s="647"/>
      <c r="S4" s="647"/>
      <c r="T4" s="647"/>
      <c r="U4" s="647"/>
      <c r="V4" s="647"/>
      <c r="W4" s="648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215</v>
      </c>
      <c r="C7" s="25">
        <v>215</v>
      </c>
      <c r="D7" s="25">
        <v>215</v>
      </c>
      <c r="E7" s="25">
        <v>215</v>
      </c>
      <c r="F7" s="25">
        <v>215</v>
      </c>
      <c r="G7" s="25">
        <v>215</v>
      </c>
      <c r="H7" s="25">
        <v>215</v>
      </c>
      <c r="I7" s="25">
        <v>215</v>
      </c>
      <c r="J7" s="129">
        <v>215</v>
      </c>
      <c r="K7" s="69">
        <v>215</v>
      </c>
      <c r="L7" s="25">
        <v>215</v>
      </c>
      <c r="M7" s="25">
        <v>215</v>
      </c>
      <c r="N7" s="25">
        <v>215</v>
      </c>
      <c r="O7" s="25">
        <v>215</v>
      </c>
      <c r="P7" s="25">
        <v>215</v>
      </c>
      <c r="Q7" s="25">
        <v>215</v>
      </c>
      <c r="R7" s="25">
        <v>215</v>
      </c>
      <c r="S7" s="129">
        <v>215</v>
      </c>
      <c r="T7" s="129">
        <v>215</v>
      </c>
      <c r="U7" s="129">
        <v>215</v>
      </c>
      <c r="V7" s="129">
        <v>215</v>
      </c>
      <c r="W7" s="129">
        <v>215</v>
      </c>
      <c r="X7" s="144">
        <v>215</v>
      </c>
      <c r="Y7" s="25">
        <v>215</v>
      </c>
      <c r="Z7" s="158">
        <v>215</v>
      </c>
    </row>
    <row r="8" spans="1:29" x14ac:dyDescent="0.2">
      <c r="A8" s="66" t="s">
        <v>4</v>
      </c>
      <c r="B8" s="70">
        <v>5791</v>
      </c>
      <c r="C8" s="15">
        <v>12110</v>
      </c>
      <c r="D8" s="15">
        <v>13053</v>
      </c>
      <c r="E8" s="15">
        <v>15471</v>
      </c>
      <c r="F8" s="15">
        <v>11838</v>
      </c>
      <c r="G8" s="15">
        <v>9818</v>
      </c>
      <c r="H8" s="15">
        <v>9389</v>
      </c>
      <c r="I8" s="15">
        <v>13606</v>
      </c>
      <c r="J8" s="63">
        <v>11265</v>
      </c>
      <c r="K8" s="145">
        <v>5538</v>
      </c>
      <c r="L8" s="15">
        <v>5802</v>
      </c>
      <c r="M8" s="15">
        <v>9734</v>
      </c>
      <c r="N8" s="15">
        <v>11148</v>
      </c>
      <c r="O8" s="28">
        <v>7196</v>
      </c>
      <c r="P8" s="38">
        <v>8372</v>
      </c>
      <c r="Q8" s="32">
        <v>8350</v>
      </c>
      <c r="R8" s="32">
        <v>8535</v>
      </c>
      <c r="S8" s="154">
        <v>8722</v>
      </c>
      <c r="T8" s="154">
        <v>7983</v>
      </c>
      <c r="U8" s="154">
        <v>7737</v>
      </c>
      <c r="V8" s="154">
        <v>8236</v>
      </c>
      <c r="W8" s="133">
        <v>8632</v>
      </c>
      <c r="X8" s="137">
        <v>102341</v>
      </c>
      <c r="Y8" s="22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5">
        <v>54</v>
      </c>
      <c r="D9" s="15">
        <v>59</v>
      </c>
      <c r="E9" s="15">
        <v>68</v>
      </c>
      <c r="F9" s="15">
        <v>51</v>
      </c>
      <c r="G9" s="15">
        <v>42</v>
      </c>
      <c r="H9" s="15">
        <v>40</v>
      </c>
      <c r="I9" s="15">
        <v>57</v>
      </c>
      <c r="J9" s="63">
        <v>46</v>
      </c>
      <c r="K9" s="145">
        <v>28</v>
      </c>
      <c r="L9" s="15">
        <v>29</v>
      </c>
      <c r="M9" s="15">
        <v>49</v>
      </c>
      <c r="N9" s="15">
        <v>54</v>
      </c>
      <c r="O9" s="28">
        <v>35</v>
      </c>
      <c r="P9" s="58">
        <v>40</v>
      </c>
      <c r="Q9" s="59">
        <v>40</v>
      </c>
      <c r="R9" s="59">
        <v>40</v>
      </c>
      <c r="S9" s="155">
        <v>40</v>
      </c>
      <c r="T9" s="155">
        <v>36</v>
      </c>
      <c r="U9" s="155">
        <v>34</v>
      </c>
      <c r="V9" s="155">
        <v>37</v>
      </c>
      <c r="W9" s="133">
        <v>36</v>
      </c>
      <c r="X9" s="137">
        <v>443</v>
      </c>
      <c r="Y9" s="22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4">
        <v>224.25925925925927</v>
      </c>
      <c r="D10" s="14">
        <v>221.23728813559322</v>
      </c>
      <c r="E10" s="14">
        <v>227.51470588235293</v>
      </c>
      <c r="F10" s="14">
        <v>232.11764705882354</v>
      </c>
      <c r="G10" s="14">
        <v>233.76190476190476</v>
      </c>
      <c r="H10" s="14">
        <v>234.72499999999999</v>
      </c>
      <c r="I10" s="14">
        <v>238.7017543859649</v>
      </c>
      <c r="J10" s="61">
        <v>244.89130434782609</v>
      </c>
      <c r="K10" s="146">
        <v>197.78571428571428</v>
      </c>
      <c r="L10" s="14">
        <v>200.06896551724137</v>
      </c>
      <c r="M10" s="14">
        <v>198.65306122448979</v>
      </c>
      <c r="N10" s="14">
        <v>206.44444444444446</v>
      </c>
      <c r="O10" s="26">
        <v>205.6</v>
      </c>
      <c r="P10" s="33">
        <v>209.3</v>
      </c>
      <c r="Q10" s="34">
        <v>208.75</v>
      </c>
      <c r="R10" s="34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4">
        <v>239.77777777777777</v>
      </c>
      <c r="X10" s="138">
        <v>231.01805869074491</v>
      </c>
      <c r="Y10" s="159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4">
        <v>90.740740740740748</v>
      </c>
      <c r="D11" s="14">
        <v>91.525423728813564</v>
      </c>
      <c r="E11" s="14">
        <v>94.117647058823536</v>
      </c>
      <c r="F11" s="14">
        <v>94.117647058823536</v>
      </c>
      <c r="G11" s="14">
        <v>97.61904761904762</v>
      </c>
      <c r="H11" s="14">
        <v>95</v>
      </c>
      <c r="I11" s="14">
        <v>98.245614035087726</v>
      </c>
      <c r="J11" s="61">
        <v>100</v>
      </c>
      <c r="K11" s="146">
        <v>89.285714285714292</v>
      </c>
      <c r="L11" s="14">
        <v>93.103448275862064</v>
      </c>
      <c r="M11" s="14">
        <v>91.836734693877546</v>
      </c>
      <c r="N11" s="14">
        <v>94.444444444444443</v>
      </c>
      <c r="O11" s="26">
        <v>91.428571428571431</v>
      </c>
      <c r="P11" s="33">
        <v>82.5</v>
      </c>
      <c r="Q11" s="34">
        <v>87.5</v>
      </c>
      <c r="R11" s="34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4">
        <v>83.333333333333329</v>
      </c>
      <c r="X11" s="138">
        <v>89.164785553047409</v>
      </c>
      <c r="Y11" s="159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8">
        <v>7.050069638946771E-2</v>
      </c>
      <c r="D12" s="13">
        <v>5.8688727955076465E-2</v>
      </c>
      <c r="E12" s="13">
        <v>5.4599114882831395E-2</v>
      </c>
      <c r="F12" s="13">
        <v>4.8589065503871195E-2</v>
      </c>
      <c r="G12" s="18">
        <v>4.6803981487907403E-2</v>
      </c>
      <c r="H12" s="13">
        <v>5.442518298531196E-2</v>
      </c>
      <c r="I12" s="18">
        <v>4.5473673157311406E-2</v>
      </c>
      <c r="J12" s="153">
        <v>4.865410532658599E-2</v>
      </c>
      <c r="K12" s="147">
        <v>7.8307706001590774E-2</v>
      </c>
      <c r="L12" s="13">
        <v>5.8993551646621956E-2</v>
      </c>
      <c r="M12" s="18">
        <v>5.9331841591837506E-2</v>
      </c>
      <c r="N12" s="18">
        <v>5.1022491404360777E-2</v>
      </c>
      <c r="O12" s="27">
        <v>6.5896015361139357E-2</v>
      </c>
      <c r="P12" s="13">
        <v>7.1637196985497975E-2</v>
      </c>
      <c r="Q12" s="35">
        <v>8.3727907584722927E-2</v>
      </c>
      <c r="R12" s="35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5">
        <v>6.9189101035591102E-2</v>
      </c>
      <c r="X12" s="139">
        <v>6.3898039574752818E-2</v>
      </c>
      <c r="Y12" s="160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4">
        <v>15.810433949563963</v>
      </c>
      <c r="D13" s="14">
        <v>12.984135016908697</v>
      </c>
      <c r="E13" s="14">
        <v>12.422101564004183</v>
      </c>
      <c r="F13" s="14">
        <v>11.278379557545632</v>
      </c>
      <c r="G13" s="14">
        <v>10.940987863054163</v>
      </c>
      <c r="H13" s="14">
        <v>12.774951076227349</v>
      </c>
      <c r="I13" s="14">
        <v>10.854645561024192</v>
      </c>
      <c r="J13" s="61">
        <v>11.914967315304157</v>
      </c>
      <c r="K13" s="146">
        <v>15.488145565600346</v>
      </c>
      <c r="L13" s="14">
        <v>11.802778850127606</v>
      </c>
      <c r="M13" s="14">
        <v>11.786451960305026</v>
      </c>
      <c r="N13" s="14">
        <v>10.533309892144704</v>
      </c>
      <c r="O13" s="26">
        <v>13.548220758250253</v>
      </c>
      <c r="P13" s="33">
        <v>14.993665329064727</v>
      </c>
      <c r="Q13" s="34">
        <v>17.478200708310911</v>
      </c>
      <c r="R13" s="34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4">
        <v>16.590008892756178</v>
      </c>
      <c r="X13" s="138">
        <v>14.761601056703789</v>
      </c>
      <c r="Y13" s="159">
        <v>18.065870904030753</v>
      </c>
      <c r="Z13" s="104">
        <v>18.91581612774192</v>
      </c>
    </row>
    <row r="14" spans="1:29" x14ac:dyDescent="0.2">
      <c r="A14" s="67" t="s">
        <v>10</v>
      </c>
      <c r="B14" s="130">
        <v>7.7307692307692264</v>
      </c>
      <c r="C14" s="126">
        <v>9.2592592592592666</v>
      </c>
      <c r="D14" s="126">
        <v>6.2372881355932179</v>
      </c>
      <c r="E14" s="14">
        <v>12.514705882352928</v>
      </c>
      <c r="F14" s="14">
        <v>17.117647058823536</v>
      </c>
      <c r="G14" s="14">
        <v>18.761904761904759</v>
      </c>
      <c r="H14" s="14">
        <v>19.724999999999994</v>
      </c>
      <c r="I14" s="14">
        <v>23.701754385964904</v>
      </c>
      <c r="J14" s="61">
        <v>29.891304347826093</v>
      </c>
      <c r="K14" s="146">
        <v>-17.214285714285722</v>
      </c>
      <c r="L14" s="14">
        <v>-14.931034482758633</v>
      </c>
      <c r="M14" s="14">
        <v>-16.34693877551021</v>
      </c>
      <c r="N14" s="14">
        <v>-8.5555555555555429</v>
      </c>
      <c r="O14" s="36">
        <v>-9.4000000000000057</v>
      </c>
      <c r="P14" s="37">
        <v>-5.6999999999999886</v>
      </c>
      <c r="Q14" s="34">
        <v>-6.25</v>
      </c>
      <c r="R14" s="34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4">
        <v>24.777777777777771</v>
      </c>
      <c r="X14" s="138">
        <v>16.018058690744908</v>
      </c>
      <c r="Y14" s="159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30">
        <v>4.3066322136089609E-2</v>
      </c>
      <c r="D15" s="30">
        <v>2.9010642491131246E-2</v>
      </c>
      <c r="E15" s="30">
        <v>5.8207934336525248E-2</v>
      </c>
      <c r="F15" s="12">
        <v>7.9616963064295512E-2</v>
      </c>
      <c r="G15" s="12">
        <v>8.7264673311184926E-2</v>
      </c>
      <c r="H15" s="30">
        <v>9.1744186046511605E-2</v>
      </c>
      <c r="I15" s="30">
        <v>0.11024071807425537</v>
      </c>
      <c r="J15" s="73">
        <v>0.13902932254802833</v>
      </c>
      <c r="K15" s="148">
        <v>-8.0066445182724294E-2</v>
      </c>
      <c r="L15" s="12">
        <v>-6.9446672012830848E-2</v>
      </c>
      <c r="M15" s="12">
        <v>-7.6032273374466094E-2</v>
      </c>
      <c r="N15" s="30">
        <v>-3.9793281653746709E-2</v>
      </c>
      <c r="O15" s="30">
        <v>-4.3720930232558165E-2</v>
      </c>
      <c r="P15" s="30">
        <v>-2.6511627906976691E-2</v>
      </c>
      <c r="Q15" s="30">
        <v>-2.9069767441860465E-2</v>
      </c>
      <c r="R15" s="30">
        <v>-7.5581395348837208E-3</v>
      </c>
      <c r="S15" s="156">
        <v>1.418604651162796E-2</v>
      </c>
      <c r="T15" s="156">
        <v>3.1395348837209305E-2</v>
      </c>
      <c r="U15" s="156">
        <v>5.8413132694938454E-2</v>
      </c>
      <c r="V15" s="156">
        <v>3.5323695788812011E-2</v>
      </c>
      <c r="W15" s="136">
        <v>0.11524547803617569</v>
      </c>
      <c r="X15" s="157">
        <v>7.4502598561604225E-2</v>
      </c>
      <c r="Y15" s="161">
        <v>-1.0133557485756962E-2</v>
      </c>
      <c r="Z15" s="162">
        <v>2.9711094085955084E-2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46" t="s">
        <v>22</v>
      </c>
      <c r="C17" s="647"/>
      <c r="D17" s="647"/>
      <c r="E17" s="647"/>
      <c r="F17" s="648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1">
        <v>235</v>
      </c>
      <c r="H32" s="81">
        <v>235</v>
      </c>
      <c r="I32" s="140">
        <v>235</v>
      </c>
      <c r="J32" s="8"/>
      <c r="K32" s="8"/>
      <c r="L32" s="8"/>
      <c r="M32" s="7"/>
    </row>
    <row r="33" spans="1:16" x14ac:dyDescent="0.2">
      <c r="A33" s="9" t="s">
        <v>4</v>
      </c>
      <c r="B33" s="15">
        <v>7563</v>
      </c>
      <c r="C33" s="16">
        <v>7209</v>
      </c>
      <c r="D33" s="15">
        <v>10440</v>
      </c>
      <c r="E33" s="15">
        <v>13146</v>
      </c>
      <c r="F33" s="15">
        <v>11266</v>
      </c>
      <c r="G33" s="164">
        <v>11768</v>
      </c>
      <c r="H33" s="20">
        <v>10060</v>
      </c>
      <c r="I33" s="63">
        <v>71452</v>
      </c>
      <c r="J33" s="8"/>
      <c r="K33" s="8"/>
      <c r="L33" s="8"/>
      <c r="M33" s="7"/>
    </row>
    <row r="34" spans="1:16" x14ac:dyDescent="0.2">
      <c r="A34" s="9" t="s">
        <v>5</v>
      </c>
      <c r="B34" s="15">
        <v>34</v>
      </c>
      <c r="C34" s="16">
        <v>33</v>
      </c>
      <c r="D34" s="15">
        <v>44</v>
      </c>
      <c r="E34" s="15">
        <v>54</v>
      </c>
      <c r="F34" s="15">
        <v>43</v>
      </c>
      <c r="G34" s="164">
        <v>44</v>
      </c>
      <c r="H34" s="20">
        <v>35</v>
      </c>
      <c r="I34" s="63">
        <v>287</v>
      </c>
      <c r="J34" s="8"/>
      <c r="K34" s="8"/>
      <c r="L34" s="8"/>
      <c r="M34" s="7"/>
    </row>
    <row r="35" spans="1:16" x14ac:dyDescent="0.2">
      <c r="A35" s="9" t="s">
        <v>6</v>
      </c>
      <c r="B35" s="19">
        <v>222.44117647058823</v>
      </c>
      <c r="C35" s="17">
        <v>218.45454545454547</v>
      </c>
      <c r="D35" s="14">
        <v>237.27272727272728</v>
      </c>
      <c r="E35" s="14">
        <v>243.44444444444446</v>
      </c>
      <c r="F35" s="14">
        <v>262</v>
      </c>
      <c r="G35" s="165">
        <v>267.45454545454544</v>
      </c>
      <c r="H35" s="21">
        <v>287.42857142857144</v>
      </c>
      <c r="I35" s="141">
        <v>248.96167247386759</v>
      </c>
      <c r="J35" s="8"/>
      <c r="K35" s="8"/>
      <c r="L35" s="8"/>
      <c r="M35" s="7"/>
    </row>
    <row r="36" spans="1:16" x14ac:dyDescent="0.2">
      <c r="A36" s="9" t="s">
        <v>7</v>
      </c>
      <c r="B36" s="55">
        <v>97.058823529411768</v>
      </c>
      <c r="C36" s="42">
        <v>100</v>
      </c>
      <c r="D36" s="55">
        <v>90.909090909090907</v>
      </c>
      <c r="E36" s="55">
        <v>100</v>
      </c>
      <c r="F36" s="41">
        <v>97.674418604651166</v>
      </c>
      <c r="G36" s="166">
        <v>100</v>
      </c>
      <c r="H36" s="43">
        <v>91.428571428571431</v>
      </c>
      <c r="I36" s="142">
        <v>65.505226480836242</v>
      </c>
      <c r="J36" s="8"/>
      <c r="K36" s="52"/>
      <c r="L36" s="8"/>
      <c r="M36" s="7"/>
    </row>
    <row r="37" spans="1:16" x14ac:dyDescent="0.2">
      <c r="A37" s="9" t="s">
        <v>8</v>
      </c>
      <c r="B37" s="45">
        <v>4.5731650417880014E-2</v>
      </c>
      <c r="C37" s="46">
        <v>4.169779458968121E-2</v>
      </c>
      <c r="D37" s="45">
        <v>5.7593739230998649E-2</v>
      </c>
      <c r="E37" s="45">
        <v>3.5789849238002221E-2</v>
      </c>
      <c r="F37" s="45">
        <v>4.5100859940826174E-2</v>
      </c>
      <c r="G37" s="167">
        <v>4.101596487780157E-2</v>
      </c>
      <c r="H37" s="47">
        <v>5.6993889321895017E-2</v>
      </c>
      <c r="I37" s="143">
        <v>9.9380978168515655E-2</v>
      </c>
      <c r="J37" s="8"/>
      <c r="K37" s="8"/>
      <c r="L37" s="8"/>
      <c r="M37" s="7"/>
    </row>
    <row r="38" spans="1:16" x14ac:dyDescent="0.2">
      <c r="A38" s="9" t="s">
        <v>9</v>
      </c>
      <c r="B38" s="44">
        <v>10.172602120894899</v>
      </c>
      <c r="C38" s="48">
        <v>9.1090727635458144</v>
      </c>
      <c r="D38" s="44">
        <v>13.665423581173316</v>
      </c>
      <c r="E38" s="44">
        <v>8.7128399644958741</v>
      </c>
      <c r="F38" s="44">
        <v>11.816425304496457</v>
      </c>
      <c r="G38" s="168">
        <v>10.969906242772019</v>
      </c>
      <c r="H38" s="43">
        <v>16.381672187950397</v>
      </c>
      <c r="I38" s="82">
        <v>24.742054536922581</v>
      </c>
      <c r="J38" s="8"/>
      <c r="K38" s="8"/>
      <c r="L38" s="8"/>
      <c r="M38" s="7"/>
    </row>
    <row r="39" spans="1:16" x14ac:dyDescent="0.2">
      <c r="A39" s="10" t="s">
        <v>10</v>
      </c>
      <c r="B39" s="39">
        <v>-12.558823529411768</v>
      </c>
      <c r="C39" s="40">
        <v>-16.545454545454533</v>
      </c>
      <c r="D39" s="39">
        <v>2.2727272727272805</v>
      </c>
      <c r="E39" s="39">
        <v>8.4444444444444571</v>
      </c>
      <c r="F39" s="44">
        <v>27</v>
      </c>
      <c r="G39" s="169">
        <v>32.454545454545439</v>
      </c>
      <c r="H39" s="43">
        <v>52.428571428571445</v>
      </c>
      <c r="I39" s="82">
        <v>13.961672473867594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-5.3441802252816036E-2</v>
      </c>
      <c r="C40" s="50">
        <v>-7.0406189555125676E-2</v>
      </c>
      <c r="D40" s="49">
        <v>9.6711798839458751E-3</v>
      </c>
      <c r="E40" s="51">
        <v>3.5933806146572156E-2</v>
      </c>
      <c r="F40" s="51">
        <v>0.1148936170212766</v>
      </c>
      <c r="G40" s="170">
        <v>0.13810444874274655</v>
      </c>
      <c r="H40" s="56">
        <v>0.22310030395136785</v>
      </c>
      <c r="I40" s="83">
        <v>5.9411372229223804E-2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8"/>
      <c r="J44" s="8"/>
      <c r="K44" s="8"/>
      <c r="L44" s="7"/>
    </row>
    <row r="45" spans="1:16" x14ac:dyDescent="0.2">
      <c r="A45" s="9" t="s">
        <v>4</v>
      </c>
      <c r="B45" s="15">
        <v>22233</v>
      </c>
      <c r="C45" s="15">
        <v>26375</v>
      </c>
      <c r="D45" s="15">
        <v>29632</v>
      </c>
      <c r="E45" s="15">
        <v>27138</v>
      </c>
      <c r="F45" s="15">
        <v>31135</v>
      </c>
      <c r="G45" s="15"/>
      <c r="H45" s="63">
        <v>136513</v>
      </c>
      <c r="I45" s="8"/>
      <c r="J45" s="8"/>
      <c r="K45" s="8"/>
      <c r="L45" s="7"/>
    </row>
    <row r="46" spans="1:16" x14ac:dyDescent="0.2">
      <c r="A46" s="9" t="s">
        <v>5</v>
      </c>
      <c r="B46" s="15">
        <v>55</v>
      </c>
      <c r="C46" s="15">
        <v>69</v>
      </c>
      <c r="D46" s="15">
        <v>76</v>
      </c>
      <c r="E46" s="15">
        <v>72</v>
      </c>
      <c r="F46" s="15">
        <v>80</v>
      </c>
      <c r="G46" s="15"/>
      <c r="H46" s="63">
        <v>352</v>
      </c>
      <c r="I46" s="8"/>
      <c r="J46" s="8"/>
      <c r="K46" s="8"/>
      <c r="L46" s="7"/>
    </row>
    <row r="47" spans="1:16" x14ac:dyDescent="0.2">
      <c r="A47" s="9" t="s">
        <v>6</v>
      </c>
      <c r="B47" s="19">
        <v>404.23636363636365</v>
      </c>
      <c r="C47" s="14">
        <v>382.24637681159419</v>
      </c>
      <c r="D47" s="14">
        <v>389.89473684210526</v>
      </c>
      <c r="E47" s="14">
        <v>376.91666666666669</v>
      </c>
      <c r="F47" s="14">
        <v>389.1875</v>
      </c>
      <c r="G47" s="14"/>
      <c r="H47" s="61">
        <v>387.82102272727275</v>
      </c>
      <c r="I47" s="8"/>
      <c r="J47" s="8"/>
      <c r="K47" s="8"/>
      <c r="L47" s="7"/>
    </row>
    <row r="48" spans="1:16" x14ac:dyDescent="0.2">
      <c r="A48" s="9" t="s">
        <v>7</v>
      </c>
      <c r="B48" s="55">
        <v>60</v>
      </c>
      <c r="C48" s="41">
        <v>68.115942028985501</v>
      </c>
      <c r="D48" s="55">
        <v>81.578947368421055</v>
      </c>
      <c r="E48" s="55">
        <v>75</v>
      </c>
      <c r="F48" s="41">
        <v>70</v>
      </c>
      <c r="G48" s="44"/>
      <c r="H48" s="82">
        <v>71.306818181818187</v>
      </c>
      <c r="I48" s="8"/>
      <c r="J48" s="52"/>
      <c r="K48" s="8"/>
      <c r="L48" s="7"/>
    </row>
    <row r="49" spans="1:12" x14ac:dyDescent="0.2">
      <c r="A49" s="9" t="s">
        <v>8</v>
      </c>
      <c r="B49" s="45">
        <v>0.11143436023473405</v>
      </c>
      <c r="C49" s="45">
        <v>0.11569039372285175</v>
      </c>
      <c r="D49" s="45">
        <v>7.3308395793132489E-2</v>
      </c>
      <c r="E49" s="45">
        <v>9.2575872344610052E-2</v>
      </c>
      <c r="F49" s="45">
        <v>9.2678747604173592E-2</v>
      </c>
      <c r="G49" s="53"/>
      <c r="H49" s="84">
        <v>9.9711309983642665E-2</v>
      </c>
      <c r="I49" s="8"/>
      <c r="J49" s="8"/>
      <c r="K49" s="8"/>
      <c r="L49" s="7"/>
    </row>
    <row r="50" spans="1:12" x14ac:dyDescent="0.2">
      <c r="A50" s="9" t="s">
        <v>9</v>
      </c>
      <c r="B50" s="44">
        <v>45.045820565433495</v>
      </c>
      <c r="C50" s="44">
        <v>44.222233832466884</v>
      </c>
      <c r="D50" s="44">
        <v>28.582557686080285</v>
      </c>
      <c r="E50" s="44">
        <v>34.893389217889272</v>
      </c>
      <c r="F50" s="44">
        <v>36.069410083199308</v>
      </c>
      <c r="G50" s="44"/>
      <c r="H50" s="82">
        <v>38.670142215332419</v>
      </c>
      <c r="I50" s="8"/>
      <c r="J50" s="8"/>
      <c r="K50" s="8"/>
      <c r="L50" s="7"/>
    </row>
    <row r="51" spans="1:12" x14ac:dyDescent="0.2">
      <c r="A51" s="10" t="s">
        <v>10</v>
      </c>
      <c r="B51" s="44">
        <v>99.236363636363649</v>
      </c>
      <c r="C51" s="44">
        <v>77.246376811594189</v>
      </c>
      <c r="D51" s="44">
        <v>84.89473684210526</v>
      </c>
      <c r="E51" s="44">
        <v>71.916666666666686</v>
      </c>
      <c r="F51" s="44">
        <v>84.1875</v>
      </c>
      <c r="G51" s="44"/>
      <c r="H51" s="82">
        <v>82.821022727272748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8"/>
      <c r="J52" s="8"/>
      <c r="K52" s="8"/>
      <c r="L52" s="7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698"/>
  <sheetViews>
    <sheetView showGridLines="0" topLeftCell="A665" zoomScale="73" zoomScaleNormal="73" workbookViewId="0">
      <selection activeCell="T692" sqref="T692"/>
    </sheetView>
  </sheetViews>
  <sheetFormatPr baseColWidth="10" defaultColWidth="19.85546875" defaultRowHeight="12.75" x14ac:dyDescent="0.2"/>
  <cols>
    <col min="1" max="1" width="16.85546875" style="292" customWidth="1"/>
    <col min="2" max="7" width="10" style="292" customWidth="1"/>
    <col min="8" max="8" width="10.7109375" style="292" customWidth="1"/>
    <col min="9" max="9" width="9.28515625" style="292" customWidth="1"/>
    <col min="10" max="10" width="10.28515625" style="292" bestFit="1" customWidth="1"/>
    <col min="11" max="11" width="9.85546875" style="292" customWidth="1"/>
    <col min="12" max="12" width="9.7109375" style="292" bestFit="1" customWidth="1"/>
    <col min="13" max="13" width="10.42578125" style="292" customWidth="1"/>
    <col min="14" max="19" width="9.140625" style="292" customWidth="1"/>
    <col min="20" max="20" width="8.140625" style="292" bestFit="1" customWidth="1"/>
    <col min="21" max="21" width="11.140625" style="292" bestFit="1" customWidth="1"/>
    <col min="22" max="25" width="9.140625" style="292" customWidth="1"/>
    <col min="26" max="16384" width="19.8554687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38</v>
      </c>
    </row>
    <row r="3" spans="1:7" x14ac:dyDescent="0.2">
      <c r="A3" s="292" t="s">
        <v>7</v>
      </c>
      <c r="B3" s="292">
        <v>71.3</v>
      </c>
    </row>
    <row r="4" spans="1:7" x14ac:dyDescent="0.2">
      <c r="A4" s="292" t="s">
        <v>59</v>
      </c>
      <c r="B4" s="292">
        <v>3468</v>
      </c>
    </row>
    <row r="6" spans="1:7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</row>
    <row r="7" spans="1:7" x14ac:dyDescent="0.2">
      <c r="A7" s="239" t="s">
        <v>61</v>
      </c>
      <c r="B7" s="232">
        <v>30.54</v>
      </c>
      <c r="C7" s="232">
        <v>30.54</v>
      </c>
      <c r="D7" s="232">
        <v>30.54</v>
      </c>
      <c r="E7" s="232">
        <v>30.54</v>
      </c>
      <c r="F7" s="232">
        <v>30.54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51" t="s">
        <v>52</v>
      </c>
      <c r="C9" s="652"/>
      <c r="D9" s="652"/>
      <c r="E9" s="652"/>
      <c r="F9" s="653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3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198.04347826086956</v>
      </c>
      <c r="C12" s="335">
        <v>199.231884057971</v>
      </c>
      <c r="D12" s="335">
        <v>194.96250000000001</v>
      </c>
      <c r="E12" s="335">
        <v>191.27272727272728</v>
      </c>
      <c r="F12" s="335">
        <v>198.35820895522389</v>
      </c>
      <c r="G12" s="260">
        <v>216.207182320442</v>
      </c>
    </row>
    <row r="13" spans="1:7" x14ac:dyDescent="0.2">
      <c r="A13" s="219" t="s">
        <v>7</v>
      </c>
      <c r="B13" s="336">
        <v>68.115942028985501</v>
      </c>
      <c r="C13" s="337">
        <v>68.115942028985501</v>
      </c>
      <c r="D13" s="338">
        <v>71.25</v>
      </c>
      <c r="E13" s="338">
        <v>67.532467532467535</v>
      </c>
      <c r="F13" s="338">
        <v>61.194029850746269</v>
      </c>
      <c r="G13" s="339">
        <v>70.718232044198899</v>
      </c>
    </row>
    <row r="14" spans="1:7" x14ac:dyDescent="0.2">
      <c r="A14" s="219" t="s">
        <v>8</v>
      </c>
      <c r="B14" s="266">
        <v>0.10297867618009895</v>
      </c>
      <c r="C14" s="267">
        <v>9.7788270491855553E-2</v>
      </c>
      <c r="D14" s="340">
        <v>9.6356622827222932E-2</v>
      </c>
      <c r="E14" s="340">
        <v>9.9199200021818604E-2</v>
      </c>
      <c r="F14" s="340">
        <v>0.11076911950627576</v>
      </c>
      <c r="G14" s="341">
        <v>9.3001288645953389E-2</v>
      </c>
    </row>
    <row r="15" spans="1:7" x14ac:dyDescent="0.2">
      <c r="A15" s="307" t="s">
        <v>1</v>
      </c>
      <c r="B15" s="271">
        <f t="shared" ref="B15:G15" si="0">B12/B11*100-100</f>
        <v>41.459627329192557</v>
      </c>
      <c r="C15" s="272">
        <f t="shared" si="0"/>
        <v>42.308488612836413</v>
      </c>
      <c r="D15" s="272">
        <f t="shared" si="0"/>
        <v>39.258928571428584</v>
      </c>
      <c r="E15" s="272">
        <f t="shared" si="0"/>
        <v>36.623376623376629</v>
      </c>
      <c r="F15" s="272">
        <f t="shared" ref="F15" si="1">F12/F11*100-100</f>
        <v>41.684434968017058</v>
      </c>
      <c r="G15" s="275">
        <f t="shared" si="0"/>
        <v>54.433701657458585</v>
      </c>
    </row>
    <row r="16" spans="1:7" ht="13.5" thickBot="1" x14ac:dyDescent="0.25">
      <c r="A16" s="219" t="s">
        <v>26</v>
      </c>
      <c r="B16" s="277">
        <f>B12-B6</f>
        <v>160.04347826086956</v>
      </c>
      <c r="C16" s="278">
        <f t="shared" ref="C16:G16" si="2">C12-C6</f>
        <v>161.231884057971</v>
      </c>
      <c r="D16" s="278">
        <f t="shared" si="2"/>
        <v>156.96250000000001</v>
      </c>
      <c r="E16" s="278">
        <f t="shared" si="2"/>
        <v>153.27272727272728</v>
      </c>
      <c r="F16" s="278">
        <f t="shared" ref="F16" si="3">F12-F6</f>
        <v>160.35820895522389</v>
      </c>
      <c r="G16" s="281">
        <f t="shared" si="2"/>
        <v>178.207182320442</v>
      </c>
    </row>
    <row r="17" spans="1:10" x14ac:dyDescent="0.2">
      <c r="A17" s="321" t="s">
        <v>51</v>
      </c>
      <c r="B17" s="283">
        <v>664</v>
      </c>
      <c r="C17" s="284">
        <v>653</v>
      </c>
      <c r="D17" s="284">
        <v>674</v>
      </c>
      <c r="E17" s="284">
        <v>673</v>
      </c>
      <c r="F17" s="342">
        <v>652</v>
      </c>
      <c r="G17" s="343">
        <f>SUM(B17:F17)</f>
        <v>3316</v>
      </c>
      <c r="H17" s="292" t="s">
        <v>55</v>
      </c>
      <c r="I17" s="344">
        <f>B4-G17</f>
        <v>152</v>
      </c>
      <c r="J17" s="345">
        <f>I17/B4</f>
        <v>4.3829296424452137E-2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30.54</v>
      </c>
    </row>
    <row r="19" spans="1:10" ht="13.5" thickBot="1" x14ac:dyDescent="0.25">
      <c r="A19" s="324" t="s">
        <v>25</v>
      </c>
      <c r="B19" s="360">
        <f>B18-B7</f>
        <v>34.46</v>
      </c>
      <c r="C19" s="361">
        <f>C18-C7</f>
        <v>34.46</v>
      </c>
      <c r="D19" s="361">
        <f>D18-D7</f>
        <v>34.46</v>
      </c>
      <c r="E19" s="361">
        <f>E18-E7</f>
        <v>34.46</v>
      </c>
      <c r="F19" s="361">
        <f>F18-F7</f>
        <v>34.46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51" t="s">
        <v>52</v>
      </c>
      <c r="C22" s="652"/>
      <c r="D22" s="652"/>
      <c r="E22" s="652"/>
      <c r="F22" s="653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3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473.91358024691357</v>
      </c>
      <c r="C25" s="335">
        <v>459.33333333333331</v>
      </c>
      <c r="D25" s="335">
        <v>475.49253731343282</v>
      </c>
      <c r="E25" s="335">
        <v>455.07575757575756</v>
      </c>
      <c r="F25" s="335">
        <v>464.97183098591552</v>
      </c>
      <c r="G25" s="260">
        <v>466.1225071225071</v>
      </c>
    </row>
    <row r="26" spans="1:10" s="364" customFormat="1" x14ac:dyDescent="0.2">
      <c r="A26" s="219" t="s">
        <v>7</v>
      </c>
      <c r="B26" s="336">
        <v>71.604938271604937</v>
      </c>
      <c r="C26" s="337">
        <v>78.787878787878782</v>
      </c>
      <c r="D26" s="338">
        <v>76.119402985074629</v>
      </c>
      <c r="E26" s="338">
        <v>69.696969696969703</v>
      </c>
      <c r="F26" s="338">
        <v>74.647887323943664</v>
      </c>
      <c r="G26" s="339">
        <v>73.504273504273499</v>
      </c>
    </row>
    <row r="27" spans="1:10" s="364" customFormat="1" x14ac:dyDescent="0.2">
      <c r="A27" s="219" t="s">
        <v>8</v>
      </c>
      <c r="B27" s="266">
        <v>8.4665104967221697E-2</v>
      </c>
      <c r="C27" s="267">
        <v>7.3934247254227342E-2</v>
      </c>
      <c r="D27" s="340">
        <v>8.3450740088682918E-2</v>
      </c>
      <c r="E27" s="340">
        <v>8.7209988983086878E-2</v>
      </c>
      <c r="F27" s="340">
        <v>8.5749083874121029E-2</v>
      </c>
      <c r="G27" s="341">
        <v>8.4987345896749195E-2</v>
      </c>
    </row>
    <row r="28" spans="1:10" s="364" customFormat="1" x14ac:dyDescent="0.2">
      <c r="A28" s="307" t="s">
        <v>1</v>
      </c>
      <c r="B28" s="271">
        <f t="shared" ref="B28:G28" si="4">B25/B24*100-100</f>
        <v>57.971193415637856</v>
      </c>
      <c r="C28" s="272">
        <f t="shared" si="4"/>
        <v>53.111111111111114</v>
      </c>
      <c r="D28" s="272">
        <f t="shared" si="4"/>
        <v>58.49751243781094</v>
      </c>
      <c r="E28" s="272">
        <f t="shared" si="4"/>
        <v>51.691919191919169</v>
      </c>
      <c r="F28" s="272">
        <f t="shared" si="4"/>
        <v>54.990610328638496</v>
      </c>
      <c r="G28" s="275">
        <f t="shared" si="4"/>
        <v>55.37416904083571</v>
      </c>
    </row>
    <row r="29" spans="1:10" s="364" customFormat="1" ht="13.5" thickBot="1" x14ac:dyDescent="0.25">
      <c r="A29" s="219" t="s">
        <v>26</v>
      </c>
      <c r="B29" s="277">
        <f>B25-B12</f>
        <v>275.87010198604401</v>
      </c>
      <c r="C29" s="278">
        <f t="shared" ref="C29:G29" si="5">C25-C12</f>
        <v>260.10144927536231</v>
      </c>
      <c r="D29" s="278">
        <f t="shared" si="5"/>
        <v>280.53003731343279</v>
      </c>
      <c r="E29" s="278">
        <f t="shared" si="5"/>
        <v>263.80303030303025</v>
      </c>
      <c r="F29" s="278">
        <f t="shared" si="5"/>
        <v>266.61362203069166</v>
      </c>
      <c r="G29" s="281">
        <f t="shared" si="5"/>
        <v>249.9153248020651</v>
      </c>
    </row>
    <row r="30" spans="1:10" s="364" customFormat="1" x14ac:dyDescent="0.2">
      <c r="A30" s="321" t="s">
        <v>51</v>
      </c>
      <c r="B30" s="283">
        <v>659</v>
      </c>
      <c r="C30" s="284">
        <v>653</v>
      </c>
      <c r="D30" s="284">
        <v>670</v>
      </c>
      <c r="E30" s="284">
        <v>672</v>
      </c>
      <c r="F30" s="342">
        <v>651</v>
      </c>
      <c r="G30" s="343">
        <f>SUM(B30:F30)</f>
        <v>3305</v>
      </c>
      <c r="H30" s="364" t="s">
        <v>55</v>
      </c>
      <c r="I30" s="344">
        <f>G17-G30</f>
        <v>11</v>
      </c>
      <c r="J30" s="345">
        <f>I30/G17</f>
        <v>3.3172496984318458E-3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0">
        <f>B31-B18</f>
        <v>30</v>
      </c>
      <c r="C32" s="361">
        <f t="shared" ref="C32:F32" si="6">C31-C18</f>
        <v>30</v>
      </c>
      <c r="D32" s="361">
        <f t="shared" si="6"/>
        <v>30</v>
      </c>
      <c r="E32" s="361">
        <f t="shared" si="6"/>
        <v>30</v>
      </c>
      <c r="F32" s="361">
        <f t="shared" si="6"/>
        <v>30</v>
      </c>
      <c r="G32" s="227"/>
      <c r="H32" s="364" t="s">
        <v>25</v>
      </c>
      <c r="I32" s="364">
        <f>I31-I18</f>
        <v>34.46</v>
      </c>
    </row>
    <row r="34" spans="1:10" ht="13.5" thickBot="1" x14ac:dyDescent="0.25"/>
    <row r="35" spans="1:10" ht="13.5" thickBot="1" x14ac:dyDescent="0.25">
      <c r="A35" s="297" t="s">
        <v>69</v>
      </c>
      <c r="B35" s="651" t="s">
        <v>52</v>
      </c>
      <c r="C35" s="652"/>
      <c r="D35" s="652"/>
      <c r="E35" s="652"/>
      <c r="F35" s="653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3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950.35294117647061</v>
      </c>
      <c r="C38" s="335"/>
      <c r="D38" s="335"/>
      <c r="E38" s="335"/>
      <c r="F38" s="335"/>
      <c r="G38" s="260">
        <v>950.35294117647061</v>
      </c>
      <c r="H38" s="380"/>
      <c r="I38" s="380"/>
      <c r="J38" s="380"/>
    </row>
    <row r="39" spans="1:10" x14ac:dyDescent="0.2">
      <c r="A39" s="219" t="s">
        <v>7</v>
      </c>
      <c r="B39" s="336">
        <v>84.313725490196077</v>
      </c>
      <c r="C39" s="337"/>
      <c r="D39" s="338"/>
      <c r="E39" s="338"/>
      <c r="F39" s="338"/>
      <c r="G39" s="339">
        <v>84.313725490196077</v>
      </c>
      <c r="H39" s="380"/>
      <c r="I39" s="380"/>
      <c r="J39" s="380"/>
    </row>
    <row r="40" spans="1:10" x14ac:dyDescent="0.2">
      <c r="A40" s="219" t="s">
        <v>8</v>
      </c>
      <c r="B40" s="266">
        <v>6.5790602783120156E-2</v>
      </c>
      <c r="C40" s="267"/>
      <c r="D40" s="340"/>
      <c r="E40" s="340"/>
      <c r="F40" s="340"/>
      <c r="G40" s="341">
        <v>6.5790602783120156E-2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93.949579831932766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93.949579831932766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476.43936092955704</v>
      </c>
      <c r="C42" s="278">
        <f t="shared" ref="C42:G42" si="8">C38-C25</f>
        <v>-459.33333333333331</v>
      </c>
      <c r="D42" s="278">
        <f t="shared" si="8"/>
        <v>-475.49253731343282</v>
      </c>
      <c r="E42" s="278">
        <f t="shared" si="8"/>
        <v>-455.07575757575756</v>
      </c>
      <c r="F42" s="278">
        <f t="shared" si="8"/>
        <v>-464.97183098591552</v>
      </c>
      <c r="G42" s="281">
        <f t="shared" si="8"/>
        <v>484.23043405396351</v>
      </c>
      <c r="H42" s="380"/>
      <c r="I42" s="380"/>
      <c r="J42" s="380"/>
    </row>
    <row r="43" spans="1:10" x14ac:dyDescent="0.2">
      <c r="A43" s="321" t="s">
        <v>51</v>
      </c>
      <c r="B43" s="283">
        <v>3300</v>
      </c>
      <c r="C43" s="284"/>
      <c r="D43" s="284"/>
      <c r="E43" s="284"/>
      <c r="F43" s="342"/>
      <c r="G43" s="343">
        <f>SUM(B43:F43)</f>
        <v>3300</v>
      </c>
      <c r="H43" s="380" t="s">
        <v>55</v>
      </c>
      <c r="I43" s="344">
        <f>G30-G43</f>
        <v>5</v>
      </c>
      <c r="J43" s="345">
        <f>I43/G30</f>
        <v>1.5128593040847202E-3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94.75</v>
      </c>
      <c r="J44" s="380"/>
    </row>
    <row r="45" spans="1:10" ht="13.5" thickBot="1" x14ac:dyDescent="0.25">
      <c r="A45" s="324" t="s">
        <v>25</v>
      </c>
      <c r="B45" s="360">
        <f>B44-B31</f>
        <v>25</v>
      </c>
      <c r="C45" s="361">
        <f t="shared" ref="C45:F45" si="9">C44-C31</f>
        <v>-95</v>
      </c>
      <c r="D45" s="361">
        <f t="shared" si="9"/>
        <v>-95</v>
      </c>
      <c r="E45" s="361">
        <f t="shared" si="9"/>
        <v>-95</v>
      </c>
      <c r="F45" s="361">
        <f t="shared" si="9"/>
        <v>-95</v>
      </c>
      <c r="G45" s="227"/>
      <c r="H45" s="380" t="s">
        <v>25</v>
      </c>
      <c r="I45" s="386">
        <f>I44-I31</f>
        <v>29.75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51" t="s">
        <v>52</v>
      </c>
      <c r="C48" s="652"/>
      <c r="D48" s="652"/>
      <c r="E48" s="652"/>
      <c r="F48" s="653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3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1477.4402730375427</v>
      </c>
      <c r="C51" s="335"/>
      <c r="D51" s="335"/>
      <c r="E51" s="335"/>
      <c r="F51" s="335"/>
      <c r="G51" s="260">
        <v>1477.4402730375427</v>
      </c>
    </row>
    <row r="52" spans="1:10" s="389" customFormat="1" x14ac:dyDescent="0.2">
      <c r="A52" s="219" t="s">
        <v>7</v>
      </c>
      <c r="B52" s="336">
        <v>79.180887372013657</v>
      </c>
      <c r="C52" s="337"/>
      <c r="D52" s="338"/>
      <c r="E52" s="338"/>
      <c r="F52" s="338"/>
      <c r="G52" s="339">
        <v>79.180887372013657</v>
      </c>
    </row>
    <row r="53" spans="1:10" s="389" customFormat="1" x14ac:dyDescent="0.2">
      <c r="A53" s="219" t="s">
        <v>8</v>
      </c>
      <c r="B53" s="266">
        <v>7.8794187353566844E-2</v>
      </c>
      <c r="C53" s="267"/>
      <c r="D53" s="340"/>
      <c r="E53" s="340"/>
      <c r="F53" s="340"/>
      <c r="G53" s="341">
        <v>7.8794187353566844E-2</v>
      </c>
    </row>
    <row r="54" spans="1:10" s="389" customFormat="1" x14ac:dyDescent="0.2">
      <c r="A54" s="307" t="s">
        <v>1</v>
      </c>
      <c r="B54" s="271">
        <f t="shared" ref="B54:G54" si="10">B51/B50*100-100</f>
        <v>114.12177870109318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114.12177870109318</v>
      </c>
    </row>
    <row r="55" spans="1:10" s="389" customFormat="1" ht="13.5" thickBot="1" x14ac:dyDescent="0.25">
      <c r="A55" s="219" t="s">
        <v>26</v>
      </c>
      <c r="B55" s="277">
        <f>B51-B38</f>
        <v>527.08733186107213</v>
      </c>
      <c r="C55" s="278">
        <f t="shared" ref="C55:G55" si="11">C51-C38</f>
        <v>0</v>
      </c>
      <c r="D55" s="278">
        <f t="shared" si="11"/>
        <v>0</v>
      </c>
      <c r="E55" s="278">
        <f t="shared" si="11"/>
        <v>0</v>
      </c>
      <c r="F55" s="278">
        <f t="shared" si="11"/>
        <v>0</v>
      </c>
      <c r="G55" s="281">
        <f t="shared" si="11"/>
        <v>527.08733186107213</v>
      </c>
    </row>
    <row r="56" spans="1:10" s="389" customFormat="1" x14ac:dyDescent="0.2">
      <c r="A56" s="321" t="s">
        <v>51</v>
      </c>
      <c r="B56" s="283">
        <v>3277</v>
      </c>
      <c r="C56" s="284"/>
      <c r="D56" s="284"/>
      <c r="E56" s="284"/>
      <c r="F56" s="342"/>
      <c r="G56" s="343">
        <f>SUM(B56:F56)</f>
        <v>3277</v>
      </c>
      <c r="H56" s="389" t="s">
        <v>55</v>
      </c>
      <c r="I56" s="344">
        <f>G43-G56</f>
        <v>23</v>
      </c>
      <c r="J56" s="345">
        <f>I56/G43</f>
        <v>6.9696969696969695E-3</v>
      </c>
    </row>
    <row r="57" spans="1:10" s="389" customFormat="1" x14ac:dyDescent="0.2">
      <c r="A57" s="321" t="s">
        <v>27</v>
      </c>
      <c r="B57" s="222">
        <v>83.7</v>
      </c>
      <c r="C57" s="347">
        <v>83.7</v>
      </c>
      <c r="D57" s="347">
        <v>83.7</v>
      </c>
      <c r="E57" s="347">
        <v>83.7</v>
      </c>
      <c r="F57" s="347">
        <v>83.7</v>
      </c>
      <c r="G57" s="226"/>
      <c r="H57" s="389" t="s">
        <v>56</v>
      </c>
      <c r="I57" s="389">
        <v>120.6</v>
      </c>
    </row>
    <row r="58" spans="1:10" s="389" customFormat="1" ht="13.5" thickBot="1" x14ac:dyDescent="0.25">
      <c r="A58" s="324" t="s">
        <v>25</v>
      </c>
      <c r="B58" s="360">
        <f>B57-B44</f>
        <v>-36.299999999999997</v>
      </c>
      <c r="C58" s="361">
        <f t="shared" ref="C58:F58" si="12">C57-C44</f>
        <v>83.7</v>
      </c>
      <c r="D58" s="361">
        <f t="shared" si="12"/>
        <v>83.7</v>
      </c>
      <c r="E58" s="361">
        <f t="shared" si="12"/>
        <v>83.7</v>
      </c>
      <c r="F58" s="361">
        <f t="shared" si="12"/>
        <v>83.7</v>
      </c>
      <c r="G58" s="227"/>
      <c r="H58" s="389" t="s">
        <v>25</v>
      </c>
      <c r="I58" s="389">
        <f>I57-I44</f>
        <v>25.849999999999994</v>
      </c>
    </row>
    <row r="60" spans="1:10" ht="13.5" thickBot="1" x14ac:dyDescent="0.25"/>
    <row r="61" spans="1:10" ht="13.5" thickBot="1" x14ac:dyDescent="0.25">
      <c r="A61" s="297" t="s">
        <v>81</v>
      </c>
      <c r="B61" s="651" t="s">
        <v>52</v>
      </c>
      <c r="C61" s="652"/>
      <c r="D61" s="652"/>
      <c r="E61" s="652"/>
      <c r="F61" s="653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3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1501.33</v>
      </c>
      <c r="C64" s="335">
        <v>1543.5</v>
      </c>
      <c r="D64" s="335">
        <v>1576.7</v>
      </c>
      <c r="E64" s="335">
        <v>1631.11</v>
      </c>
      <c r="F64" s="335">
        <v>1730.41</v>
      </c>
      <c r="G64" s="260">
        <v>1609.5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38">
        <v>100</v>
      </c>
      <c r="E65" s="338">
        <v>100</v>
      </c>
      <c r="F65" s="338">
        <v>100</v>
      </c>
      <c r="G65" s="339">
        <v>94.53</v>
      </c>
      <c r="H65" s="406"/>
      <c r="I65" s="406"/>
      <c r="J65" s="406"/>
    </row>
    <row r="66" spans="1:11" x14ac:dyDescent="0.2">
      <c r="A66" s="219" t="s">
        <v>8</v>
      </c>
      <c r="B66" s="266">
        <v>2.1999999999999999E-2</v>
      </c>
      <c r="C66" s="267">
        <v>2.5000000000000001E-2</v>
      </c>
      <c r="D66" s="340">
        <v>2.5000000000000001E-2</v>
      </c>
      <c r="E66" s="340">
        <v>2.7E-2</v>
      </c>
      <c r="F66" s="340">
        <v>3.3000000000000002E-2</v>
      </c>
      <c r="G66" s="341">
        <v>5.7000000000000002E-2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68.688764044943809</v>
      </c>
      <c r="C67" s="272">
        <f t="shared" si="13"/>
        <v>73.426966292134836</v>
      </c>
      <c r="D67" s="272">
        <f t="shared" si="13"/>
        <v>77.157303370786536</v>
      </c>
      <c r="E67" s="272">
        <f t="shared" si="13"/>
        <v>83.270786516853917</v>
      </c>
      <c r="F67" s="272">
        <f t="shared" si="13"/>
        <v>94.428089887640454</v>
      </c>
      <c r="G67" s="275">
        <f t="shared" si="13"/>
        <v>80.842696629213492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23.889726962457189</v>
      </c>
      <c r="C68" s="278">
        <f t="shared" ref="C68:G68" si="14">C64-C51</f>
        <v>1543.5</v>
      </c>
      <c r="D68" s="278">
        <f t="shared" si="14"/>
        <v>1576.7</v>
      </c>
      <c r="E68" s="278">
        <f t="shared" si="14"/>
        <v>1631.11</v>
      </c>
      <c r="F68" s="278">
        <f t="shared" si="14"/>
        <v>1730.41</v>
      </c>
      <c r="G68" s="281">
        <f t="shared" si="14"/>
        <v>132.05972696245726</v>
      </c>
      <c r="H68" s="406"/>
      <c r="I68" s="406"/>
      <c r="J68" s="406"/>
    </row>
    <row r="69" spans="1:11" x14ac:dyDescent="0.2">
      <c r="A69" s="321" t="s">
        <v>51</v>
      </c>
      <c r="B69" s="283">
        <v>309</v>
      </c>
      <c r="C69" s="284">
        <v>343</v>
      </c>
      <c r="D69" s="284">
        <v>446</v>
      </c>
      <c r="E69" s="284">
        <v>451</v>
      </c>
      <c r="F69" s="342">
        <v>487</v>
      </c>
      <c r="G69" s="343">
        <f>SUM(B69:F69)</f>
        <v>2036</v>
      </c>
      <c r="H69" s="406" t="s">
        <v>55</v>
      </c>
      <c r="I69" s="344">
        <f>G56-G69</f>
        <v>1241</v>
      </c>
      <c r="J69" s="345">
        <f>I69/G56</f>
        <v>0.3787000305157156</v>
      </c>
      <c r="K69" s="369" t="s">
        <v>82</v>
      </c>
    </row>
    <row r="70" spans="1:11" x14ac:dyDescent="0.2">
      <c r="A70" s="321" t="s">
        <v>27</v>
      </c>
      <c r="B70" s="222">
        <v>65</v>
      </c>
      <c r="C70" s="347">
        <v>65</v>
      </c>
      <c r="D70" s="347">
        <v>65</v>
      </c>
      <c r="E70" s="347">
        <v>65</v>
      </c>
      <c r="F70" s="347">
        <v>65</v>
      </c>
      <c r="G70" s="226"/>
      <c r="H70" s="406" t="s">
        <v>56</v>
      </c>
      <c r="I70" s="406">
        <v>83.87</v>
      </c>
      <c r="J70" s="406"/>
    </row>
    <row r="71" spans="1:11" ht="13.5" thickBot="1" x14ac:dyDescent="0.25">
      <c r="A71" s="324" t="s">
        <v>25</v>
      </c>
      <c r="B71" s="360">
        <f>B70-B57</f>
        <v>-18.700000000000003</v>
      </c>
      <c r="C71" s="361">
        <f t="shared" ref="C71:F71" si="15">C70-C57</f>
        <v>-18.700000000000003</v>
      </c>
      <c r="D71" s="361">
        <f t="shared" si="15"/>
        <v>-18.700000000000003</v>
      </c>
      <c r="E71" s="361">
        <f t="shared" si="15"/>
        <v>-18.700000000000003</v>
      </c>
      <c r="F71" s="361">
        <f t="shared" si="15"/>
        <v>-18.700000000000003</v>
      </c>
      <c r="G71" s="227"/>
      <c r="H71" s="406" t="s">
        <v>25</v>
      </c>
      <c r="I71" s="406">
        <f>I70-I57</f>
        <v>-36.72999999999999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51" t="s">
        <v>52</v>
      </c>
      <c r="C74" s="652"/>
      <c r="D74" s="652"/>
      <c r="E74" s="652"/>
      <c r="F74" s="653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3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1616.3</v>
      </c>
      <c r="C77" s="335">
        <v>1646.2</v>
      </c>
      <c r="D77" s="335">
        <v>1670.2</v>
      </c>
      <c r="E77" s="335">
        <v>1719.55</v>
      </c>
      <c r="F77" s="335">
        <v>1785</v>
      </c>
      <c r="G77" s="260">
        <v>1696.3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38">
        <v>100</v>
      </c>
      <c r="E78" s="338">
        <v>100</v>
      </c>
      <c r="F78" s="338">
        <v>100</v>
      </c>
      <c r="G78" s="339">
        <v>95.52</v>
      </c>
      <c r="H78" s="407"/>
      <c r="I78" s="407"/>
      <c r="J78" s="407"/>
    </row>
    <row r="79" spans="1:11" x14ac:dyDescent="0.2">
      <c r="A79" s="219" t="s">
        <v>8</v>
      </c>
      <c r="B79" s="266">
        <v>0.03</v>
      </c>
      <c r="C79" s="267">
        <v>3.1E-2</v>
      </c>
      <c r="D79" s="340">
        <v>3.1E-2</v>
      </c>
      <c r="E79" s="340">
        <v>2.8000000000000001E-2</v>
      </c>
      <c r="F79" s="340">
        <v>3.4000000000000002E-2</v>
      </c>
      <c r="G79" s="341">
        <v>4.7E-2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49.657407407407419</v>
      </c>
      <c r="C80" s="272">
        <f t="shared" si="16"/>
        <v>52.425925925925924</v>
      </c>
      <c r="D80" s="272">
        <f t="shared" si="16"/>
        <v>54.648148148148152</v>
      </c>
      <c r="E80" s="272">
        <f t="shared" si="16"/>
        <v>59.217592592592581</v>
      </c>
      <c r="F80" s="272">
        <f t="shared" si="16"/>
        <v>65.277777777777771</v>
      </c>
      <c r="G80" s="275">
        <f t="shared" si="16"/>
        <v>57.06481481481481</v>
      </c>
      <c r="H80" s="407"/>
      <c r="I80" s="407"/>
      <c r="J80" s="407"/>
    </row>
    <row r="81" spans="1:11" ht="13.5" thickBot="1" x14ac:dyDescent="0.25">
      <c r="A81" s="219" t="s">
        <v>26</v>
      </c>
      <c r="B81" s="277">
        <f>B77-B64</f>
        <v>114.97000000000003</v>
      </c>
      <c r="C81" s="278">
        <f t="shared" ref="C81:G81" si="17">C77-C64</f>
        <v>102.70000000000005</v>
      </c>
      <c r="D81" s="278">
        <f t="shared" si="17"/>
        <v>93.5</v>
      </c>
      <c r="E81" s="278">
        <f t="shared" si="17"/>
        <v>88.440000000000055</v>
      </c>
      <c r="F81" s="278">
        <f t="shared" si="17"/>
        <v>54.589999999999918</v>
      </c>
      <c r="G81" s="281">
        <f t="shared" si="17"/>
        <v>86.799999999999955</v>
      </c>
      <c r="H81" s="407"/>
      <c r="I81" s="407"/>
      <c r="J81" s="407"/>
    </row>
    <row r="82" spans="1:11" x14ac:dyDescent="0.2">
      <c r="A82" s="321" t="s">
        <v>51</v>
      </c>
      <c r="B82" s="283">
        <v>309</v>
      </c>
      <c r="C82" s="284">
        <v>343</v>
      </c>
      <c r="D82" s="284">
        <v>446</v>
      </c>
      <c r="E82" s="284">
        <v>451</v>
      </c>
      <c r="F82" s="342">
        <v>486</v>
      </c>
      <c r="G82" s="343">
        <f>SUM(B82:F82)</f>
        <v>2035</v>
      </c>
      <c r="H82" s="407" t="s">
        <v>55</v>
      </c>
      <c r="I82" s="344">
        <f>G69-G82</f>
        <v>1</v>
      </c>
      <c r="J82" s="345">
        <f>I82/G69</f>
        <v>4.9115913555992138E-4</v>
      </c>
    </row>
    <row r="83" spans="1:11" x14ac:dyDescent="0.2">
      <c r="A83" s="321" t="s">
        <v>27</v>
      </c>
      <c r="B83" s="222">
        <v>66</v>
      </c>
      <c r="C83" s="347">
        <v>66</v>
      </c>
      <c r="D83" s="347">
        <v>66</v>
      </c>
      <c r="E83" s="347">
        <v>66</v>
      </c>
      <c r="F83" s="347">
        <v>66</v>
      </c>
      <c r="G83" s="226"/>
      <c r="H83" s="407" t="s">
        <v>56</v>
      </c>
      <c r="I83" s="407">
        <v>65</v>
      </c>
      <c r="J83" s="407"/>
    </row>
    <row r="84" spans="1:11" ht="13.5" thickBot="1" x14ac:dyDescent="0.25">
      <c r="A84" s="324" t="s">
        <v>25</v>
      </c>
      <c r="B84" s="360">
        <f>B83-B70</f>
        <v>1</v>
      </c>
      <c r="C84" s="361">
        <f t="shared" ref="C84:F84" si="18">C83-C70</f>
        <v>1</v>
      </c>
      <c r="D84" s="361">
        <f t="shared" si="18"/>
        <v>1</v>
      </c>
      <c r="E84" s="361">
        <f t="shared" si="18"/>
        <v>1</v>
      </c>
      <c r="F84" s="361">
        <f t="shared" si="18"/>
        <v>1</v>
      </c>
      <c r="G84" s="227"/>
      <c r="H84" s="407" t="s">
        <v>25</v>
      </c>
      <c r="I84" s="407">
        <f>I83-I70</f>
        <v>-18.870000000000005</v>
      </c>
      <c r="J84" s="407"/>
    </row>
    <row r="86" spans="1:11" ht="13.5" thickBot="1" x14ac:dyDescent="0.25"/>
    <row r="87" spans="1:11" s="408" customFormat="1" ht="13.5" thickBot="1" x14ac:dyDescent="0.25">
      <c r="A87" s="297" t="s">
        <v>85</v>
      </c>
      <c r="B87" s="651" t="s">
        <v>52</v>
      </c>
      <c r="C87" s="652"/>
      <c r="D87" s="652"/>
      <c r="E87" s="652"/>
      <c r="F87" s="653"/>
      <c r="G87" s="326" t="s">
        <v>0</v>
      </c>
    </row>
    <row r="88" spans="1:11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1" s="408" customFormat="1" x14ac:dyDescent="0.2">
      <c r="A89" s="304" t="s">
        <v>3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1" s="408" customFormat="1" x14ac:dyDescent="0.2">
      <c r="A90" s="307" t="s">
        <v>6</v>
      </c>
      <c r="B90" s="334">
        <v>1745</v>
      </c>
      <c r="C90" s="335">
        <v>1760.2564102564102</v>
      </c>
      <c r="D90" s="335">
        <v>1789.5652173913043</v>
      </c>
      <c r="E90" s="335">
        <v>1825.625</v>
      </c>
      <c r="F90" s="335">
        <v>1878.3018867924529</v>
      </c>
      <c r="G90" s="260">
        <v>1807.2935779816514</v>
      </c>
    </row>
    <row r="91" spans="1:11" s="408" customFormat="1" x14ac:dyDescent="0.2">
      <c r="A91" s="219" t="s">
        <v>7</v>
      </c>
      <c r="B91" s="336">
        <v>100</v>
      </c>
      <c r="C91" s="337">
        <v>100</v>
      </c>
      <c r="D91" s="338">
        <v>100</v>
      </c>
      <c r="E91" s="338">
        <v>100</v>
      </c>
      <c r="F91" s="338">
        <v>100</v>
      </c>
      <c r="G91" s="339">
        <v>99.082568807339456</v>
      </c>
    </row>
    <row r="92" spans="1:11" s="408" customFormat="1" x14ac:dyDescent="0.2">
      <c r="A92" s="219" t="s">
        <v>8</v>
      </c>
      <c r="B92" s="266">
        <v>3.6356955703293753E-2</v>
      </c>
      <c r="C92" s="267">
        <v>3.1367362749329671E-2</v>
      </c>
      <c r="D92" s="340">
        <v>2.1132836956249266E-2</v>
      </c>
      <c r="E92" s="340">
        <v>2.4082297472075017E-2</v>
      </c>
      <c r="F92" s="340">
        <v>3.1245265725756428E-2</v>
      </c>
      <c r="G92" s="341">
        <v>3.9252451973424425E-2</v>
      </c>
    </row>
    <row r="93" spans="1:11" s="408" customFormat="1" x14ac:dyDescent="0.2">
      <c r="A93" s="307" t="s">
        <v>1</v>
      </c>
      <c r="B93" s="271">
        <f t="shared" ref="B93:G93" si="19">B90/B89*100-100</f>
        <v>39.599999999999994</v>
      </c>
      <c r="C93" s="272">
        <f t="shared" si="19"/>
        <v>40.820512820512818</v>
      </c>
      <c r="D93" s="272">
        <f t="shared" si="19"/>
        <v>43.165217391304338</v>
      </c>
      <c r="E93" s="272">
        <f t="shared" si="19"/>
        <v>46.049999999999983</v>
      </c>
      <c r="F93" s="272">
        <f t="shared" si="19"/>
        <v>50.264150943396231</v>
      </c>
      <c r="G93" s="275">
        <f t="shared" si="19"/>
        <v>44.583486238532117</v>
      </c>
    </row>
    <row r="94" spans="1:11" s="408" customFormat="1" ht="13.5" thickBot="1" x14ac:dyDescent="0.25">
      <c r="A94" s="219" t="s">
        <v>26</v>
      </c>
      <c r="B94" s="277">
        <f>B90-B77</f>
        <v>128.70000000000005</v>
      </c>
      <c r="C94" s="278">
        <f t="shared" ref="C94:G94" si="20">C90-C77</f>
        <v>114.05641025641012</v>
      </c>
      <c r="D94" s="278">
        <f t="shared" si="20"/>
        <v>119.36521739130421</v>
      </c>
      <c r="E94" s="278">
        <f t="shared" si="20"/>
        <v>106.07500000000005</v>
      </c>
      <c r="F94" s="278">
        <f t="shared" si="20"/>
        <v>93.301886792452933</v>
      </c>
      <c r="G94" s="281">
        <f t="shared" si="20"/>
        <v>110.99357798165147</v>
      </c>
    </row>
    <row r="95" spans="1:11" s="408" customFormat="1" x14ac:dyDescent="0.2">
      <c r="A95" s="321" t="s">
        <v>51</v>
      </c>
      <c r="B95" s="283">
        <v>257</v>
      </c>
      <c r="C95" s="284">
        <v>356</v>
      </c>
      <c r="D95" s="284">
        <v>362</v>
      </c>
      <c r="E95" s="284">
        <v>392</v>
      </c>
      <c r="F95" s="342">
        <v>433</v>
      </c>
      <c r="G95" s="343">
        <f>SUM(B95:F95)</f>
        <v>1800</v>
      </c>
      <c r="H95" s="408" t="s">
        <v>55</v>
      </c>
      <c r="I95" s="344">
        <f>G82-G95</f>
        <v>235</v>
      </c>
      <c r="J95" s="345">
        <f>I95/G82</f>
        <v>0.11547911547911548</v>
      </c>
      <c r="K95" s="369" t="s">
        <v>87</v>
      </c>
    </row>
    <row r="96" spans="1:11" s="408" customFormat="1" x14ac:dyDescent="0.2">
      <c r="A96" s="321" t="s">
        <v>27</v>
      </c>
      <c r="B96" s="222">
        <v>67</v>
      </c>
      <c r="C96" s="347">
        <v>67</v>
      </c>
      <c r="D96" s="347">
        <v>67</v>
      </c>
      <c r="E96" s="347">
        <v>67</v>
      </c>
      <c r="F96" s="347">
        <v>67</v>
      </c>
      <c r="G96" s="226"/>
      <c r="H96" s="408" t="s">
        <v>56</v>
      </c>
      <c r="I96" s="408">
        <v>65.989999999999995</v>
      </c>
    </row>
    <row r="97" spans="1:10" s="408" customFormat="1" ht="13.5" thickBot="1" x14ac:dyDescent="0.25">
      <c r="A97" s="324" t="s">
        <v>25</v>
      </c>
      <c r="B97" s="360">
        <f>B96-B83</f>
        <v>1</v>
      </c>
      <c r="C97" s="361">
        <f t="shared" ref="C97:F97" si="21">C96-C83</f>
        <v>1</v>
      </c>
      <c r="D97" s="361">
        <f t="shared" si="21"/>
        <v>1</v>
      </c>
      <c r="E97" s="361">
        <f t="shared" si="21"/>
        <v>1</v>
      </c>
      <c r="F97" s="361">
        <f t="shared" si="21"/>
        <v>1</v>
      </c>
      <c r="G97" s="227"/>
      <c r="H97" s="408" t="s">
        <v>25</v>
      </c>
      <c r="I97" s="408">
        <f>I96-I83</f>
        <v>0.98999999999999488</v>
      </c>
    </row>
    <row r="99" spans="1:10" ht="13.5" thickBot="1" x14ac:dyDescent="0.25"/>
    <row r="100" spans="1:10" ht="13.5" thickBot="1" x14ac:dyDescent="0.25">
      <c r="A100" s="297" t="s">
        <v>90</v>
      </c>
      <c r="B100" s="651" t="s">
        <v>52</v>
      </c>
      <c r="C100" s="652"/>
      <c r="D100" s="652"/>
      <c r="E100" s="652"/>
      <c r="F100" s="653"/>
      <c r="G100" s="326" t="s">
        <v>0</v>
      </c>
      <c r="H100" s="411"/>
      <c r="I100" s="411"/>
      <c r="J100" s="411"/>
    </row>
    <row r="101" spans="1:10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0" x14ac:dyDescent="0.2">
      <c r="A102" s="304" t="s">
        <v>3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0" x14ac:dyDescent="0.2">
      <c r="A103" s="307" t="s">
        <v>6</v>
      </c>
      <c r="B103" s="334">
        <v>1820</v>
      </c>
      <c r="C103" s="335">
        <v>1878.3333333333333</v>
      </c>
      <c r="D103" s="335">
        <v>1899.7142857142858</v>
      </c>
      <c r="E103" s="335">
        <v>1957.9069767441861</v>
      </c>
      <c r="F103" s="335">
        <v>1993.75</v>
      </c>
      <c r="G103" s="260">
        <v>1917.1038251366119</v>
      </c>
      <c r="H103" s="411"/>
      <c r="I103" s="411"/>
      <c r="J103" s="411"/>
    </row>
    <row r="104" spans="1:10" x14ac:dyDescent="0.2">
      <c r="A104" s="219" t="s">
        <v>7</v>
      </c>
      <c r="B104" s="336">
        <v>100</v>
      </c>
      <c r="C104" s="337">
        <v>100</v>
      </c>
      <c r="D104" s="338">
        <v>100</v>
      </c>
      <c r="E104" s="338">
        <v>100</v>
      </c>
      <c r="F104" s="338">
        <v>100</v>
      </c>
      <c r="G104" s="339">
        <v>97.267759562841533</v>
      </c>
      <c r="H104" s="411"/>
      <c r="I104" s="411"/>
      <c r="J104" s="411"/>
    </row>
    <row r="105" spans="1:10" x14ac:dyDescent="0.2">
      <c r="A105" s="219" t="s">
        <v>8</v>
      </c>
      <c r="B105" s="266">
        <v>2.3753590016146367E-2</v>
      </c>
      <c r="C105" s="267">
        <v>2.4892209652361205E-2</v>
      </c>
      <c r="D105" s="340">
        <v>2.6138213309599832E-2</v>
      </c>
      <c r="E105" s="340">
        <v>2.7747536139529138E-2</v>
      </c>
      <c r="F105" s="340">
        <v>3.7878924800674951E-2</v>
      </c>
      <c r="G105" s="341">
        <v>4.2572038305858401E-2</v>
      </c>
      <c r="H105" s="411"/>
      <c r="I105" s="411"/>
      <c r="J105" s="411"/>
    </row>
    <row r="106" spans="1:10" x14ac:dyDescent="0.2">
      <c r="A106" s="307" t="s">
        <v>1</v>
      </c>
      <c r="B106" s="271">
        <f t="shared" ref="B106:G106" si="22">B103/B102*100-100</f>
        <v>30</v>
      </c>
      <c r="C106" s="272">
        <f t="shared" si="22"/>
        <v>34.166666666666657</v>
      </c>
      <c r="D106" s="272">
        <f t="shared" si="22"/>
        <v>35.693877551020393</v>
      </c>
      <c r="E106" s="272">
        <f t="shared" si="22"/>
        <v>39.850498338870437</v>
      </c>
      <c r="F106" s="272">
        <f t="shared" si="22"/>
        <v>42.410714285714278</v>
      </c>
      <c r="G106" s="275">
        <f t="shared" si="22"/>
        <v>36.935987509758007</v>
      </c>
      <c r="H106" s="411"/>
      <c r="I106" s="411"/>
      <c r="J106" s="411"/>
    </row>
    <row r="107" spans="1:10" ht="13.5" thickBot="1" x14ac:dyDescent="0.25">
      <c r="A107" s="219" t="s">
        <v>26</v>
      </c>
      <c r="B107" s="277">
        <f>B103-B90</f>
        <v>75</v>
      </c>
      <c r="C107" s="278">
        <f t="shared" ref="C107:G107" si="23">C103-C90</f>
        <v>118.07692307692309</v>
      </c>
      <c r="D107" s="278">
        <f t="shared" si="23"/>
        <v>110.14906832298152</v>
      </c>
      <c r="E107" s="278">
        <f t="shared" si="23"/>
        <v>132.28197674418607</v>
      </c>
      <c r="F107" s="278">
        <f t="shared" si="23"/>
        <v>115.44811320754707</v>
      </c>
      <c r="G107" s="281">
        <f t="shared" si="23"/>
        <v>109.81024715496051</v>
      </c>
      <c r="H107" s="411"/>
      <c r="I107" s="411"/>
      <c r="J107" s="411"/>
    </row>
    <row r="108" spans="1:10" x14ac:dyDescent="0.2">
      <c r="A108" s="321" t="s">
        <v>51</v>
      </c>
      <c r="B108" s="283">
        <v>257</v>
      </c>
      <c r="C108" s="284">
        <v>356</v>
      </c>
      <c r="D108" s="284">
        <v>362</v>
      </c>
      <c r="E108" s="284">
        <v>392</v>
      </c>
      <c r="F108" s="342">
        <v>433</v>
      </c>
      <c r="G108" s="343">
        <f>SUM(B108:F108)</f>
        <v>1800</v>
      </c>
      <c r="H108" s="411" t="s">
        <v>55</v>
      </c>
      <c r="I108" s="344">
        <f>G95-G108</f>
        <v>0</v>
      </c>
      <c r="J108" s="345">
        <f>I108/G95</f>
        <v>0</v>
      </c>
    </row>
    <row r="109" spans="1:10" x14ac:dyDescent="0.2">
      <c r="A109" s="321" t="s">
        <v>27</v>
      </c>
      <c r="B109" s="222">
        <v>68</v>
      </c>
      <c r="C109" s="347">
        <v>68</v>
      </c>
      <c r="D109" s="347">
        <v>68</v>
      </c>
      <c r="E109" s="347">
        <v>68</v>
      </c>
      <c r="F109" s="347">
        <v>68</v>
      </c>
      <c r="G109" s="226"/>
      <c r="H109" s="411" t="s">
        <v>56</v>
      </c>
      <c r="I109" s="411">
        <v>66.989999999999995</v>
      </c>
      <c r="J109" s="411"/>
    </row>
    <row r="110" spans="1:10" ht="13.5" thickBot="1" x14ac:dyDescent="0.25">
      <c r="A110" s="324" t="s">
        <v>25</v>
      </c>
      <c r="B110" s="360">
        <f>B109-B96</f>
        <v>1</v>
      </c>
      <c r="C110" s="361">
        <f t="shared" ref="C110:F110" si="24">C109-C96</f>
        <v>1</v>
      </c>
      <c r="D110" s="361">
        <f t="shared" si="24"/>
        <v>1</v>
      </c>
      <c r="E110" s="361">
        <f t="shared" si="24"/>
        <v>1</v>
      </c>
      <c r="F110" s="361">
        <f t="shared" si="24"/>
        <v>1</v>
      </c>
      <c r="G110" s="227"/>
      <c r="H110" s="411" t="s">
        <v>25</v>
      </c>
      <c r="I110" s="411">
        <f>I109-I96</f>
        <v>1</v>
      </c>
      <c r="J110" s="411"/>
    </row>
    <row r="112" spans="1:10" ht="13.5" thickBot="1" x14ac:dyDescent="0.25"/>
    <row r="113" spans="1:10" s="417" customFormat="1" ht="13.5" thickBot="1" x14ac:dyDescent="0.25">
      <c r="A113" s="297" t="s">
        <v>95</v>
      </c>
      <c r="B113" s="651" t="s">
        <v>52</v>
      </c>
      <c r="C113" s="652"/>
      <c r="D113" s="652"/>
      <c r="E113" s="652"/>
      <c r="F113" s="653"/>
      <c r="G113" s="326" t="s">
        <v>0</v>
      </c>
    </row>
    <row r="114" spans="1:10" s="417" customFormat="1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</row>
    <row r="115" spans="1:10" s="417" customFormat="1" x14ac:dyDescent="0.2">
      <c r="A115" s="304" t="s">
        <v>3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</row>
    <row r="116" spans="1:10" s="417" customFormat="1" x14ac:dyDescent="0.2">
      <c r="A116" s="307" t="s">
        <v>6</v>
      </c>
      <c r="B116" s="334">
        <v>1954.6666666666667</v>
      </c>
      <c r="C116" s="335">
        <v>1987.090909090909</v>
      </c>
      <c r="D116" s="335">
        <v>1984.4444444444443</v>
      </c>
      <c r="E116" s="335">
        <v>2021.4285714285713</v>
      </c>
      <c r="F116" s="335">
        <v>2102.127659574468</v>
      </c>
      <c r="G116" s="260">
        <v>2013.3789954337899</v>
      </c>
    </row>
    <row r="117" spans="1:10" s="417" customFormat="1" x14ac:dyDescent="0.2">
      <c r="A117" s="219" t="s">
        <v>7</v>
      </c>
      <c r="B117" s="336">
        <v>100</v>
      </c>
      <c r="C117" s="337">
        <v>98.181818181818187</v>
      </c>
      <c r="D117" s="338">
        <v>100</v>
      </c>
      <c r="E117" s="338">
        <v>100</v>
      </c>
      <c r="F117" s="338">
        <v>97.872340425531917</v>
      </c>
      <c r="G117" s="339">
        <v>97.716894977168948</v>
      </c>
    </row>
    <row r="118" spans="1:10" s="417" customFormat="1" x14ac:dyDescent="0.2">
      <c r="A118" s="219" t="s">
        <v>8</v>
      </c>
      <c r="B118" s="266">
        <v>3.421027840663287E-2</v>
      </c>
      <c r="C118" s="267">
        <v>3.3924547423089001E-2</v>
      </c>
      <c r="D118" s="340">
        <v>3.0616401152277813E-2</v>
      </c>
      <c r="E118" s="340">
        <v>3.5878052039569328E-2</v>
      </c>
      <c r="F118" s="340">
        <v>3.8030559991342527E-2</v>
      </c>
      <c r="G118" s="341">
        <v>4.2764017092849015E-2</v>
      </c>
    </row>
    <row r="119" spans="1:10" s="417" customFormat="1" x14ac:dyDescent="0.2">
      <c r="A119" s="307" t="s">
        <v>1</v>
      </c>
      <c r="B119" s="271">
        <f t="shared" ref="B119:G119" si="25">B116/B115*100-100</f>
        <v>26.926406926406926</v>
      </c>
      <c r="C119" s="272">
        <f t="shared" si="25"/>
        <v>29.031877213695395</v>
      </c>
      <c r="D119" s="272">
        <f t="shared" si="25"/>
        <v>28.860028860028848</v>
      </c>
      <c r="E119" s="272">
        <f t="shared" si="25"/>
        <v>31.261595547309838</v>
      </c>
      <c r="F119" s="272">
        <f t="shared" si="25"/>
        <v>36.501796076264156</v>
      </c>
      <c r="G119" s="275">
        <f t="shared" si="25"/>
        <v>30.738895807388957</v>
      </c>
    </row>
    <row r="120" spans="1:10" s="417" customFormat="1" ht="13.5" thickBot="1" x14ac:dyDescent="0.25">
      <c r="A120" s="219" t="s">
        <v>26</v>
      </c>
      <c r="B120" s="277">
        <f>B116-B103</f>
        <v>134.66666666666674</v>
      </c>
      <c r="C120" s="278">
        <f t="shared" ref="C120:G120" si="26">C116-C103</f>
        <v>108.75757575757575</v>
      </c>
      <c r="D120" s="418">
        <f t="shared" si="26"/>
        <v>84.730158730158564</v>
      </c>
      <c r="E120" s="278">
        <f t="shared" si="26"/>
        <v>63.521594684385263</v>
      </c>
      <c r="F120" s="278">
        <f t="shared" si="26"/>
        <v>108.377659574468</v>
      </c>
      <c r="G120" s="281">
        <f t="shared" si="26"/>
        <v>96.275170297177965</v>
      </c>
    </row>
    <row r="121" spans="1:10" s="417" customFormat="1" x14ac:dyDescent="0.2">
      <c r="A121" s="321" t="s">
        <v>51</v>
      </c>
      <c r="B121" s="283">
        <v>257</v>
      </c>
      <c r="C121" s="284">
        <v>356</v>
      </c>
      <c r="D121" s="284">
        <v>362</v>
      </c>
      <c r="E121" s="284">
        <v>392</v>
      </c>
      <c r="F121" s="342">
        <v>433</v>
      </c>
      <c r="G121" s="343">
        <f>SUM(B121:F121)</f>
        <v>1800</v>
      </c>
      <c r="H121" s="417" t="s">
        <v>55</v>
      </c>
      <c r="I121" s="344">
        <f>G108-G121</f>
        <v>0</v>
      </c>
      <c r="J121" s="345">
        <f>I121/G108</f>
        <v>0</v>
      </c>
    </row>
    <row r="122" spans="1:10" s="417" customFormat="1" x14ac:dyDescent="0.2">
      <c r="A122" s="321" t="s">
        <v>27</v>
      </c>
      <c r="B122" s="222">
        <v>71</v>
      </c>
      <c r="C122" s="347">
        <v>71</v>
      </c>
      <c r="D122" s="347">
        <v>71</v>
      </c>
      <c r="E122" s="347">
        <v>71</v>
      </c>
      <c r="F122" s="347">
        <v>71</v>
      </c>
      <c r="G122" s="226"/>
      <c r="H122" s="417" t="s">
        <v>56</v>
      </c>
      <c r="I122" s="417">
        <v>68</v>
      </c>
    </row>
    <row r="123" spans="1:10" s="417" customFormat="1" ht="13.5" thickBot="1" x14ac:dyDescent="0.25">
      <c r="A123" s="324" t="s">
        <v>25</v>
      </c>
      <c r="B123" s="360">
        <f>B122-B109</f>
        <v>3</v>
      </c>
      <c r="C123" s="361">
        <f t="shared" ref="C123:F123" si="27">C122-C109</f>
        <v>3</v>
      </c>
      <c r="D123" s="361">
        <f t="shared" si="27"/>
        <v>3</v>
      </c>
      <c r="E123" s="361">
        <f t="shared" si="27"/>
        <v>3</v>
      </c>
      <c r="F123" s="361">
        <f t="shared" si="27"/>
        <v>3</v>
      </c>
      <c r="G123" s="227"/>
      <c r="H123" s="417" t="s">
        <v>25</v>
      </c>
      <c r="I123" s="417">
        <f>I122-I109</f>
        <v>1.0100000000000051</v>
      </c>
    </row>
    <row r="124" spans="1:10" x14ac:dyDescent="0.2">
      <c r="D124" s="419" t="s">
        <v>89</v>
      </c>
    </row>
    <row r="125" spans="1:10" ht="13.5" thickBot="1" x14ac:dyDescent="0.25"/>
    <row r="126" spans="1:10" s="420" customFormat="1" ht="13.5" thickBot="1" x14ac:dyDescent="0.25">
      <c r="A126" s="297" t="s">
        <v>96</v>
      </c>
      <c r="B126" s="651" t="s">
        <v>52</v>
      </c>
      <c r="C126" s="652"/>
      <c r="D126" s="652"/>
      <c r="E126" s="652"/>
      <c r="F126" s="653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3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0" s="420" customFormat="1" x14ac:dyDescent="0.2">
      <c r="A129" s="307" t="s">
        <v>6</v>
      </c>
      <c r="B129" s="334">
        <v>2084.2857142857142</v>
      </c>
      <c r="C129" s="335">
        <v>2080</v>
      </c>
      <c r="D129" s="335">
        <v>2097.5</v>
      </c>
      <c r="E129" s="335">
        <v>2148.8095238095239</v>
      </c>
      <c r="F129" s="335">
        <v>2234.4897959183672</v>
      </c>
      <c r="G129" s="260">
        <v>2137.8461538461538</v>
      </c>
    </row>
    <row r="130" spans="1:10" s="420" customFormat="1" x14ac:dyDescent="0.2">
      <c r="A130" s="219" t="s">
        <v>7</v>
      </c>
      <c r="B130" s="336">
        <v>100</v>
      </c>
      <c r="C130" s="337">
        <v>100</v>
      </c>
      <c r="D130" s="338">
        <v>100</v>
      </c>
      <c r="E130" s="338">
        <v>97.61904761904762</v>
      </c>
      <c r="F130" s="338">
        <v>93.877551020408163</v>
      </c>
      <c r="G130" s="339">
        <v>94.358974358974365</v>
      </c>
    </row>
    <row r="131" spans="1:10" s="420" customFormat="1" x14ac:dyDescent="0.2">
      <c r="A131" s="219" t="s">
        <v>8</v>
      </c>
      <c r="B131" s="266">
        <v>3.3838961031754031E-2</v>
      </c>
      <c r="C131" s="267">
        <v>3.9839111841846325E-2</v>
      </c>
      <c r="D131" s="340">
        <v>4.0548965441720632E-2</v>
      </c>
      <c r="E131" s="340">
        <v>4.4186637440955995E-2</v>
      </c>
      <c r="F131" s="340">
        <v>5.2534395466792484E-2</v>
      </c>
      <c r="G131" s="341">
        <v>5.2519825978653976E-2</v>
      </c>
    </row>
    <row r="132" spans="1:10" s="420" customFormat="1" x14ac:dyDescent="0.2">
      <c r="A132" s="307" t="s">
        <v>1</v>
      </c>
      <c r="B132" s="271">
        <f t="shared" ref="B132:G132" si="28">B129/B128*100-100</f>
        <v>24.807527801539763</v>
      </c>
      <c r="C132" s="272">
        <f t="shared" si="28"/>
        <v>24.550898203592823</v>
      </c>
      <c r="D132" s="272">
        <f t="shared" si="28"/>
        <v>25.598802395209574</v>
      </c>
      <c r="E132" s="272">
        <f t="shared" si="28"/>
        <v>28.671228970630182</v>
      </c>
      <c r="F132" s="272">
        <f t="shared" si="28"/>
        <v>33.801784186728554</v>
      </c>
      <c r="G132" s="275">
        <f t="shared" si="28"/>
        <v>28.014739751266688</v>
      </c>
    </row>
    <row r="133" spans="1:10" s="420" customFormat="1" ht="13.5" thickBot="1" x14ac:dyDescent="0.25">
      <c r="A133" s="219" t="s">
        <v>26</v>
      </c>
      <c r="B133" s="277">
        <f>B129-B116</f>
        <v>129.61904761904748</v>
      </c>
      <c r="C133" s="278">
        <f t="shared" ref="C133:G133" si="29">C129-C116</f>
        <v>92.909090909090992</v>
      </c>
      <c r="D133" s="278">
        <f t="shared" si="29"/>
        <v>113.05555555555566</v>
      </c>
      <c r="E133" s="278">
        <f t="shared" si="29"/>
        <v>127.38095238095252</v>
      </c>
      <c r="F133" s="278">
        <f t="shared" si="29"/>
        <v>132.36213634389924</v>
      </c>
      <c r="G133" s="281">
        <f t="shared" si="29"/>
        <v>124.46715841236391</v>
      </c>
    </row>
    <row r="134" spans="1:10" s="420" customFormat="1" x14ac:dyDescent="0.2">
      <c r="A134" s="321" t="s">
        <v>51</v>
      </c>
      <c r="B134" s="283">
        <v>257</v>
      </c>
      <c r="C134" s="284">
        <v>356</v>
      </c>
      <c r="D134" s="284">
        <v>362</v>
      </c>
      <c r="E134" s="284">
        <v>392</v>
      </c>
      <c r="F134" s="342">
        <v>433</v>
      </c>
      <c r="G134" s="343">
        <f>SUM(B134:F134)</f>
        <v>1800</v>
      </c>
      <c r="H134" s="420" t="s">
        <v>55</v>
      </c>
      <c r="I134" s="344">
        <f>G121-G134</f>
        <v>0</v>
      </c>
      <c r="J134" s="345">
        <f>I134/G121</f>
        <v>0</v>
      </c>
    </row>
    <row r="135" spans="1:10" s="420" customFormat="1" x14ac:dyDescent="0.2">
      <c r="A135" s="321" t="s">
        <v>27</v>
      </c>
      <c r="B135" s="222">
        <v>72</v>
      </c>
      <c r="C135" s="347">
        <v>72</v>
      </c>
      <c r="D135" s="347">
        <v>72</v>
      </c>
      <c r="E135" s="347">
        <v>72</v>
      </c>
      <c r="F135" s="347">
        <v>72</v>
      </c>
      <c r="G135" s="226"/>
      <c r="H135" s="420" t="s">
        <v>56</v>
      </c>
      <c r="I135" s="420">
        <v>71</v>
      </c>
    </row>
    <row r="136" spans="1:10" s="420" customFormat="1" ht="13.5" thickBot="1" x14ac:dyDescent="0.25">
      <c r="A136" s="324" t="s">
        <v>25</v>
      </c>
      <c r="B136" s="360">
        <f>B135-B122</f>
        <v>1</v>
      </c>
      <c r="C136" s="361">
        <f t="shared" ref="C136:F136" si="30">C135-C122</f>
        <v>1</v>
      </c>
      <c r="D136" s="361">
        <f t="shared" si="30"/>
        <v>1</v>
      </c>
      <c r="E136" s="361">
        <f t="shared" si="30"/>
        <v>1</v>
      </c>
      <c r="F136" s="361">
        <f t="shared" si="30"/>
        <v>1</v>
      </c>
      <c r="G136" s="227"/>
      <c r="H136" s="420" t="s">
        <v>25</v>
      </c>
      <c r="I136" s="420">
        <f>I135-I122</f>
        <v>3</v>
      </c>
    </row>
    <row r="137" spans="1:10" x14ac:dyDescent="0.2">
      <c r="C137" s="292" t="s">
        <v>89</v>
      </c>
    </row>
    <row r="138" spans="1:10" ht="13.5" thickBot="1" x14ac:dyDescent="0.25"/>
    <row r="139" spans="1:10" s="429" customFormat="1" ht="13.5" thickBot="1" x14ac:dyDescent="0.25">
      <c r="A139" s="297" t="s">
        <v>99</v>
      </c>
      <c r="B139" s="651" t="s">
        <v>52</v>
      </c>
      <c r="C139" s="652"/>
      <c r="D139" s="652"/>
      <c r="E139" s="652"/>
      <c r="F139" s="653"/>
      <c r="G139" s="326" t="s">
        <v>0</v>
      </c>
    </row>
    <row r="140" spans="1:10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0" s="429" customFormat="1" x14ac:dyDescent="0.2">
      <c r="A141" s="304" t="s">
        <v>3</v>
      </c>
      <c r="B141" s="330">
        <v>1790</v>
      </c>
      <c r="C141" s="331">
        <v>1790</v>
      </c>
      <c r="D141" s="332">
        <v>1790</v>
      </c>
      <c r="E141" s="332">
        <v>1790</v>
      </c>
      <c r="F141" s="332">
        <v>1790</v>
      </c>
      <c r="G141" s="333">
        <v>1790</v>
      </c>
    </row>
    <row r="142" spans="1:10" s="429" customFormat="1" x14ac:dyDescent="0.2">
      <c r="A142" s="307" t="s">
        <v>6</v>
      </c>
      <c r="B142" s="334">
        <v>2159.4594594594596</v>
      </c>
      <c r="C142" s="335">
        <v>2194.1666666666665</v>
      </c>
      <c r="D142" s="335">
        <v>2176.4444444444443</v>
      </c>
      <c r="E142" s="335">
        <v>2209.3617021276596</v>
      </c>
      <c r="F142" s="335">
        <v>2276.7391304347825</v>
      </c>
      <c r="G142" s="260">
        <v>2204.5106382978724</v>
      </c>
    </row>
    <row r="143" spans="1:10" s="429" customFormat="1" x14ac:dyDescent="0.2">
      <c r="A143" s="219" t="s">
        <v>7</v>
      </c>
      <c r="B143" s="336">
        <v>94.594594594594597</v>
      </c>
      <c r="C143" s="337">
        <v>100</v>
      </c>
      <c r="D143" s="338">
        <v>97.777777777777771</v>
      </c>
      <c r="E143" s="338">
        <v>95.744680851063833</v>
      </c>
      <c r="F143" s="338">
        <v>95.652173913043484</v>
      </c>
      <c r="G143" s="339">
        <v>97.021276595744681</v>
      </c>
    </row>
    <row r="144" spans="1:10" s="429" customFormat="1" x14ac:dyDescent="0.2">
      <c r="A144" s="219" t="s">
        <v>8</v>
      </c>
      <c r="B144" s="266">
        <v>3.7619870751412599E-2</v>
      </c>
      <c r="C144" s="267">
        <v>4.5265116781807363E-2</v>
      </c>
      <c r="D144" s="340">
        <v>4.5009389373658192E-2</v>
      </c>
      <c r="E144" s="340">
        <v>5.5437509236936432E-2</v>
      </c>
      <c r="F144" s="340">
        <v>5.3864359861200528E-2</v>
      </c>
      <c r="G144" s="341">
        <v>5.1446984203053416E-2</v>
      </c>
    </row>
    <row r="145" spans="1:11" s="429" customFormat="1" x14ac:dyDescent="0.2">
      <c r="A145" s="307" t="s">
        <v>1</v>
      </c>
      <c r="B145" s="271">
        <f t="shared" ref="B145:G145" si="31">B142/B141*100-100</f>
        <v>20.640193265891597</v>
      </c>
      <c r="C145" s="272">
        <f t="shared" si="31"/>
        <v>22.579143389199245</v>
      </c>
      <c r="D145" s="272">
        <f t="shared" si="31"/>
        <v>21.58907510862818</v>
      </c>
      <c r="E145" s="272">
        <f t="shared" si="31"/>
        <v>23.428028051824555</v>
      </c>
      <c r="F145" s="272">
        <f t="shared" si="31"/>
        <v>27.192130191887287</v>
      </c>
      <c r="G145" s="275">
        <f t="shared" si="31"/>
        <v>23.157018899322495</v>
      </c>
    </row>
    <row r="146" spans="1:11" s="429" customFormat="1" ht="13.5" thickBot="1" x14ac:dyDescent="0.25">
      <c r="A146" s="219" t="s">
        <v>26</v>
      </c>
      <c r="B146" s="277">
        <f>B142-B129</f>
        <v>75.173745173745374</v>
      </c>
      <c r="C146" s="278">
        <f t="shared" ref="C146:G146" si="32">C142-C129</f>
        <v>114.16666666666652</v>
      </c>
      <c r="D146" s="278">
        <f t="shared" si="32"/>
        <v>78.944444444444343</v>
      </c>
      <c r="E146" s="278">
        <f t="shared" si="32"/>
        <v>60.552178318135702</v>
      </c>
      <c r="F146" s="278">
        <f t="shared" si="32"/>
        <v>42.249334516415274</v>
      </c>
      <c r="G146" s="281">
        <f t="shared" si="32"/>
        <v>66.664484451718636</v>
      </c>
    </row>
    <row r="147" spans="1:11" s="429" customFormat="1" x14ac:dyDescent="0.2">
      <c r="A147" s="321" t="s">
        <v>51</v>
      </c>
      <c r="B147" s="283">
        <v>256</v>
      </c>
      <c r="C147" s="284">
        <v>356</v>
      </c>
      <c r="D147" s="284">
        <v>362</v>
      </c>
      <c r="E147" s="284">
        <v>392</v>
      </c>
      <c r="F147" s="342">
        <v>430</v>
      </c>
      <c r="G147" s="343">
        <f>SUM(B147:F147)</f>
        <v>1796</v>
      </c>
      <c r="H147" s="429" t="s">
        <v>55</v>
      </c>
      <c r="I147" s="344">
        <f>G134-G147</f>
        <v>4</v>
      </c>
      <c r="J147" s="345">
        <f>I147/G134</f>
        <v>2.2222222222222222E-3</v>
      </c>
    </row>
    <row r="148" spans="1:11" s="429" customFormat="1" x14ac:dyDescent="0.2">
      <c r="A148" s="321" t="s">
        <v>27</v>
      </c>
      <c r="B148" s="222">
        <v>73</v>
      </c>
      <c r="C148" s="347">
        <v>73</v>
      </c>
      <c r="D148" s="347">
        <v>73</v>
      </c>
      <c r="E148" s="347">
        <v>73</v>
      </c>
      <c r="F148" s="347">
        <v>73</v>
      </c>
      <c r="G148" s="226"/>
      <c r="H148" s="429" t="s">
        <v>56</v>
      </c>
      <c r="I148" s="429">
        <v>72</v>
      </c>
    </row>
    <row r="149" spans="1:11" s="429" customFormat="1" ht="13.5" thickBot="1" x14ac:dyDescent="0.25">
      <c r="A149" s="324" t="s">
        <v>25</v>
      </c>
      <c r="B149" s="360">
        <f>B148-B135</f>
        <v>1</v>
      </c>
      <c r="C149" s="361">
        <f t="shared" ref="C149:F149" si="33">C148-C135</f>
        <v>1</v>
      </c>
      <c r="D149" s="361">
        <f t="shared" si="33"/>
        <v>1</v>
      </c>
      <c r="E149" s="361">
        <f t="shared" si="33"/>
        <v>1</v>
      </c>
      <c r="F149" s="361">
        <f t="shared" si="33"/>
        <v>1</v>
      </c>
      <c r="G149" s="227"/>
      <c r="H149" s="429" t="s">
        <v>25</v>
      </c>
      <c r="I149" s="429">
        <f>I148-I135</f>
        <v>1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51" t="s">
        <v>52</v>
      </c>
      <c r="C152" s="652"/>
      <c r="D152" s="652"/>
      <c r="E152" s="652"/>
      <c r="F152" s="653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3</v>
      </c>
      <c r="B154" s="330">
        <v>1900</v>
      </c>
      <c r="C154" s="331">
        <v>1900</v>
      </c>
      <c r="D154" s="332">
        <v>1900</v>
      </c>
      <c r="E154" s="332">
        <v>1900</v>
      </c>
      <c r="F154" s="332">
        <v>1900</v>
      </c>
      <c r="G154" s="333">
        <v>1900</v>
      </c>
    </row>
    <row r="155" spans="1:11" s="430" customFormat="1" x14ac:dyDescent="0.2">
      <c r="A155" s="307" t="s">
        <v>6</v>
      </c>
      <c r="B155" s="334">
        <v>2283.8709677419356</v>
      </c>
      <c r="C155" s="335">
        <v>2286.1111111111113</v>
      </c>
      <c r="D155" s="335">
        <v>2351.9047619047619</v>
      </c>
      <c r="E155" s="335">
        <v>2390.9523809523807</v>
      </c>
      <c r="F155" s="335">
        <v>2376.6666666666665</v>
      </c>
      <c r="G155" s="260">
        <v>2344.1089108910892</v>
      </c>
    </row>
    <row r="156" spans="1:11" s="430" customFormat="1" x14ac:dyDescent="0.2">
      <c r="A156" s="219" t="s">
        <v>7</v>
      </c>
      <c r="B156" s="336">
        <v>93.548387096774192</v>
      </c>
      <c r="C156" s="337">
        <v>97.222222222222229</v>
      </c>
      <c r="D156" s="338">
        <v>95.238095238095241</v>
      </c>
      <c r="E156" s="338">
        <v>90.476190476190482</v>
      </c>
      <c r="F156" s="338">
        <v>90.196078431372555</v>
      </c>
      <c r="G156" s="339">
        <v>93.56435643564356</v>
      </c>
    </row>
    <row r="157" spans="1:11" s="430" customFormat="1" x14ac:dyDescent="0.2">
      <c r="A157" s="219" t="s">
        <v>8</v>
      </c>
      <c r="B157" s="266">
        <v>4.2910432070809974E-2</v>
      </c>
      <c r="C157" s="267">
        <v>4.4778468633623121E-2</v>
      </c>
      <c r="D157" s="340">
        <v>5.364006725751852E-2</v>
      </c>
      <c r="E157" s="340">
        <v>6.1406668533315577E-2</v>
      </c>
      <c r="F157" s="340">
        <v>5.9903320593892105E-2</v>
      </c>
      <c r="G157" s="341">
        <v>5.7461502540928536E-2</v>
      </c>
    </row>
    <row r="158" spans="1:11" s="430" customFormat="1" x14ac:dyDescent="0.2">
      <c r="A158" s="307" t="s">
        <v>1</v>
      </c>
      <c r="B158" s="271">
        <f t="shared" ref="B158:G158" si="34">B155/B154*100-100</f>
        <v>20.20373514431239</v>
      </c>
      <c r="C158" s="272">
        <f t="shared" si="34"/>
        <v>20.32163742690058</v>
      </c>
      <c r="D158" s="272">
        <f t="shared" si="34"/>
        <v>23.784461152882201</v>
      </c>
      <c r="E158" s="272">
        <f t="shared" si="34"/>
        <v>25.839598997493724</v>
      </c>
      <c r="F158" s="272">
        <f t="shared" si="34"/>
        <v>25.087719298245602</v>
      </c>
      <c r="G158" s="275">
        <f t="shared" si="34"/>
        <v>23.374153204794169</v>
      </c>
    </row>
    <row r="159" spans="1:11" s="430" customFormat="1" ht="13.5" thickBot="1" x14ac:dyDescent="0.25">
      <c r="A159" s="219" t="s">
        <v>26</v>
      </c>
      <c r="B159" s="277">
        <f>B155-B142</f>
        <v>124.41150828247601</v>
      </c>
      <c r="C159" s="278">
        <f t="shared" ref="C159:G159" si="35">C155-C142</f>
        <v>91.944444444444798</v>
      </c>
      <c r="D159" s="278">
        <f t="shared" si="35"/>
        <v>175.46031746031758</v>
      </c>
      <c r="E159" s="278">
        <f t="shared" si="35"/>
        <v>181.59067882472118</v>
      </c>
      <c r="F159" s="278">
        <f t="shared" si="35"/>
        <v>99.927536231884005</v>
      </c>
      <c r="G159" s="281">
        <f t="shared" si="35"/>
        <v>139.59827259321673</v>
      </c>
    </row>
    <row r="160" spans="1:11" s="430" customFormat="1" x14ac:dyDescent="0.2">
      <c r="A160" s="321" t="s">
        <v>51</v>
      </c>
      <c r="B160" s="283">
        <v>255</v>
      </c>
      <c r="C160" s="284">
        <v>356</v>
      </c>
      <c r="D160" s="284">
        <v>361</v>
      </c>
      <c r="E160" s="284">
        <v>390</v>
      </c>
      <c r="F160" s="342">
        <v>428</v>
      </c>
      <c r="G160" s="343">
        <f>SUM(B160:F160)</f>
        <v>1790</v>
      </c>
      <c r="H160" s="430" t="s">
        <v>55</v>
      </c>
      <c r="I160" s="344">
        <f>G147-G160</f>
        <v>6</v>
      </c>
      <c r="J160" s="345">
        <f>I160/G147</f>
        <v>3.3407572383073497E-3</v>
      </c>
      <c r="K160" s="369" t="s">
        <v>104</v>
      </c>
    </row>
    <row r="161" spans="1:11" s="430" customFormat="1" x14ac:dyDescent="0.2">
      <c r="A161" s="321" t="s">
        <v>27</v>
      </c>
      <c r="B161" s="222">
        <v>74</v>
      </c>
      <c r="C161" s="347">
        <v>74</v>
      </c>
      <c r="D161" s="347">
        <v>74</v>
      </c>
      <c r="E161" s="347">
        <v>74</v>
      </c>
      <c r="F161" s="347">
        <v>74</v>
      </c>
      <c r="G161" s="226"/>
      <c r="H161" s="430" t="s">
        <v>56</v>
      </c>
      <c r="I161" s="430">
        <v>72.989999999999995</v>
      </c>
      <c r="K161" s="373" t="s">
        <v>107</v>
      </c>
    </row>
    <row r="162" spans="1:11" s="430" customFormat="1" ht="13.5" thickBot="1" x14ac:dyDescent="0.25">
      <c r="A162" s="324" t="s">
        <v>25</v>
      </c>
      <c r="B162" s="360">
        <f>B161-B148</f>
        <v>1</v>
      </c>
      <c r="C162" s="361">
        <f t="shared" ref="C162:F162" si="36">C161-C148</f>
        <v>1</v>
      </c>
      <c r="D162" s="361">
        <f t="shared" si="36"/>
        <v>1</v>
      </c>
      <c r="E162" s="361">
        <f t="shared" si="36"/>
        <v>1</v>
      </c>
      <c r="F162" s="361">
        <f t="shared" si="36"/>
        <v>1</v>
      </c>
      <c r="G162" s="227"/>
      <c r="H162" s="430" t="s">
        <v>25</v>
      </c>
      <c r="I162" s="430">
        <f>I161-I148</f>
        <v>0.98999999999999488</v>
      </c>
    </row>
    <row r="164" spans="1:11" ht="13.5" thickBot="1" x14ac:dyDescent="0.25"/>
    <row r="165" spans="1:11" ht="13.5" thickBot="1" x14ac:dyDescent="0.25">
      <c r="A165" s="297" t="s">
        <v>109</v>
      </c>
      <c r="B165" s="651" t="s">
        <v>52</v>
      </c>
      <c r="C165" s="652"/>
      <c r="D165" s="652"/>
      <c r="E165" s="652"/>
      <c r="F165" s="653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3</v>
      </c>
      <c r="B167" s="330">
        <v>2010</v>
      </c>
      <c r="C167" s="331">
        <v>2010</v>
      </c>
      <c r="D167" s="332">
        <v>2010</v>
      </c>
      <c r="E167" s="332">
        <v>2010</v>
      </c>
      <c r="F167" s="332">
        <v>2010</v>
      </c>
      <c r="G167" s="333">
        <v>2010</v>
      </c>
      <c r="H167" s="435"/>
      <c r="I167" s="435"/>
      <c r="J167" s="435"/>
    </row>
    <row r="168" spans="1:11" x14ac:dyDescent="0.2">
      <c r="A168" s="307" t="s">
        <v>6</v>
      </c>
      <c r="B168" s="334">
        <v>2359.4871794871797</v>
      </c>
      <c r="C168" s="335">
        <v>2460</v>
      </c>
      <c r="D168" s="335">
        <v>2502.3684210526317</v>
      </c>
      <c r="E168" s="335">
        <v>2583.0952380952381</v>
      </c>
      <c r="F168" s="335"/>
      <c r="G168" s="260">
        <v>2479.3243243243242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38">
        <v>100</v>
      </c>
      <c r="E169" s="338">
        <v>100</v>
      </c>
      <c r="F169" s="338"/>
      <c r="G169" s="339">
        <v>99.324324324324323</v>
      </c>
      <c r="H169" s="435"/>
      <c r="I169" s="435"/>
      <c r="J169" s="435"/>
    </row>
    <row r="170" spans="1:11" x14ac:dyDescent="0.2">
      <c r="A170" s="219" t="s">
        <v>8</v>
      </c>
      <c r="B170" s="266">
        <v>2.753286839729872E-2</v>
      </c>
      <c r="C170" s="267">
        <v>1.7990368609065822E-2</v>
      </c>
      <c r="D170" s="340">
        <v>1.7881820485358572E-2</v>
      </c>
      <c r="E170" s="340">
        <v>2.1562701751849211E-2</v>
      </c>
      <c r="F170" s="340"/>
      <c r="G170" s="341">
        <v>4.0212556681767646E-2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17.387421865033815</v>
      </c>
      <c r="C171" s="272">
        <f t="shared" si="37"/>
        <v>22.388059701492537</v>
      </c>
      <c r="D171" s="272">
        <f t="shared" si="37"/>
        <v>24.495941345902068</v>
      </c>
      <c r="E171" s="272">
        <f t="shared" si="37"/>
        <v>28.512200900260609</v>
      </c>
      <c r="F171" s="272">
        <f t="shared" si="37"/>
        <v>-100</v>
      </c>
      <c r="G171" s="275">
        <f t="shared" si="37"/>
        <v>23.349468871856914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75.616211745244073</v>
      </c>
      <c r="C172" s="278">
        <f t="shared" ref="C172:G172" si="38">C168-C155</f>
        <v>173.88888888888869</v>
      </c>
      <c r="D172" s="278">
        <f t="shared" si="38"/>
        <v>150.46365914786975</v>
      </c>
      <c r="E172" s="278">
        <f t="shared" si="38"/>
        <v>192.14285714285734</v>
      </c>
      <c r="F172" s="278">
        <f t="shared" si="38"/>
        <v>-2376.6666666666665</v>
      </c>
      <c r="G172" s="281">
        <f t="shared" si="38"/>
        <v>135.21541343323497</v>
      </c>
      <c r="H172" s="435"/>
      <c r="I172" s="435"/>
      <c r="J172" s="435"/>
    </row>
    <row r="173" spans="1:11" x14ac:dyDescent="0.2">
      <c r="A173" s="321" t="s">
        <v>51</v>
      </c>
      <c r="B173" s="283">
        <v>365</v>
      </c>
      <c r="C173" s="284">
        <v>288</v>
      </c>
      <c r="D173" s="284">
        <v>369</v>
      </c>
      <c r="E173" s="284">
        <v>417</v>
      </c>
      <c r="F173" s="342"/>
      <c r="G173" s="343">
        <f>SUM(B173:F173)</f>
        <v>1439</v>
      </c>
      <c r="H173" s="435" t="s">
        <v>55</v>
      </c>
      <c r="I173" s="344">
        <f>G160-G173</f>
        <v>351</v>
      </c>
      <c r="J173" s="345">
        <f>I173/G160</f>
        <v>0.19608938547486032</v>
      </c>
      <c r="K173" s="373" t="s">
        <v>110</v>
      </c>
    </row>
    <row r="174" spans="1:11" x14ac:dyDescent="0.2">
      <c r="A174" s="321" t="s">
        <v>27</v>
      </c>
      <c r="B174" s="222">
        <v>75</v>
      </c>
      <c r="C174" s="347">
        <v>75</v>
      </c>
      <c r="D174" s="347">
        <v>75</v>
      </c>
      <c r="E174" s="347">
        <v>75</v>
      </c>
      <c r="F174" s="347"/>
      <c r="G174" s="226"/>
      <c r="H174" s="435" t="s">
        <v>56</v>
      </c>
      <c r="I174" s="435">
        <v>74.010000000000005</v>
      </c>
      <c r="J174" s="435"/>
      <c r="K174" s="439" t="s">
        <v>111</v>
      </c>
    </row>
    <row r="175" spans="1:11" ht="13.5" thickBot="1" x14ac:dyDescent="0.25">
      <c r="A175" s="324" t="s">
        <v>25</v>
      </c>
      <c r="B175" s="360">
        <f>B174-B161</f>
        <v>1</v>
      </c>
      <c r="C175" s="361">
        <f t="shared" ref="C175:F175" si="39">C174-C161</f>
        <v>1</v>
      </c>
      <c r="D175" s="361">
        <f t="shared" si="39"/>
        <v>1</v>
      </c>
      <c r="E175" s="361">
        <f t="shared" si="39"/>
        <v>1</v>
      </c>
      <c r="F175" s="361">
        <f t="shared" si="39"/>
        <v>-74</v>
      </c>
      <c r="G175" s="227"/>
      <c r="H175" s="435" t="s">
        <v>25</v>
      </c>
      <c r="I175" s="435">
        <f>I174-I161</f>
        <v>1.0200000000000102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51" t="s">
        <v>52</v>
      </c>
      <c r="C178" s="652"/>
      <c r="D178" s="652"/>
      <c r="E178" s="652"/>
      <c r="F178" s="653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3</v>
      </c>
      <c r="B180" s="330">
        <v>2120</v>
      </c>
      <c r="C180" s="331">
        <v>2120</v>
      </c>
      <c r="D180" s="332">
        <v>2120</v>
      </c>
      <c r="E180" s="332">
        <v>2120</v>
      </c>
      <c r="F180" s="332">
        <v>2120</v>
      </c>
      <c r="G180" s="333">
        <v>2120</v>
      </c>
      <c r="H180" s="441"/>
      <c r="I180" s="441"/>
      <c r="J180" s="441"/>
    </row>
    <row r="181" spans="1:10" x14ac:dyDescent="0.2">
      <c r="A181" s="307" t="s">
        <v>6</v>
      </c>
      <c r="B181" s="334">
        <v>2398.5365853658536</v>
      </c>
      <c r="C181" s="335">
        <v>2501.9354838709678</v>
      </c>
      <c r="D181" s="335">
        <v>2564.102564102564</v>
      </c>
      <c r="E181" s="335">
        <v>2655.2272727272725</v>
      </c>
      <c r="F181" s="335"/>
      <c r="G181" s="260">
        <v>2533.7419354838707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38">
        <v>100</v>
      </c>
      <c r="E182" s="338">
        <v>100</v>
      </c>
      <c r="F182" s="338"/>
      <c r="G182" s="339">
        <v>96.774193548387103</v>
      </c>
      <c r="H182" s="441"/>
      <c r="I182" s="441"/>
      <c r="J182" s="441"/>
    </row>
    <row r="183" spans="1:10" x14ac:dyDescent="0.2">
      <c r="A183" s="219" t="s">
        <v>8</v>
      </c>
      <c r="B183" s="266">
        <v>2.7664001415430076E-2</v>
      </c>
      <c r="C183" s="267">
        <v>2.5348261864390941E-2</v>
      </c>
      <c r="D183" s="340">
        <v>2.5362965126340793E-2</v>
      </c>
      <c r="E183" s="340">
        <v>3.2798092468251959E-2</v>
      </c>
      <c r="F183" s="340"/>
      <c r="G183" s="341">
        <v>4.7762553703662135E-2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13.138518177634609</v>
      </c>
      <c r="C184" s="272">
        <f t="shared" si="40"/>
        <v>18.015824710894719</v>
      </c>
      <c r="D184" s="272">
        <f t="shared" si="40"/>
        <v>20.948234155781307</v>
      </c>
      <c r="E184" s="272">
        <f t="shared" si="40"/>
        <v>25.24656946826758</v>
      </c>
      <c r="F184" s="272">
        <f t="shared" si="40"/>
        <v>-100</v>
      </c>
      <c r="G184" s="275">
        <f t="shared" si="40"/>
        <v>19.51612903225805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39.049405878673952</v>
      </c>
      <c r="C185" s="278">
        <f t="shared" ref="C185:G185" si="41">C181-C168</f>
        <v>41.935483870967801</v>
      </c>
      <c r="D185" s="278">
        <f t="shared" si="41"/>
        <v>61.7341430499323</v>
      </c>
      <c r="E185" s="278">
        <f t="shared" si="41"/>
        <v>72.132034632034447</v>
      </c>
      <c r="F185" s="278">
        <f t="shared" si="41"/>
        <v>0</v>
      </c>
      <c r="G185" s="281">
        <f t="shared" si="41"/>
        <v>54.417611159546595</v>
      </c>
      <c r="H185" s="441"/>
      <c r="I185" s="441"/>
      <c r="J185" s="441"/>
    </row>
    <row r="186" spans="1:10" x14ac:dyDescent="0.2">
      <c r="A186" s="321" t="s">
        <v>51</v>
      </c>
      <c r="B186" s="283">
        <v>364</v>
      </c>
      <c r="C186" s="284">
        <v>288</v>
      </c>
      <c r="D186" s="284">
        <v>368</v>
      </c>
      <c r="E186" s="284">
        <v>417</v>
      </c>
      <c r="F186" s="342"/>
      <c r="G186" s="343">
        <f>SUM(B186:F186)</f>
        <v>1437</v>
      </c>
      <c r="H186" s="441" t="s">
        <v>55</v>
      </c>
      <c r="I186" s="344">
        <f>G173-G186</f>
        <v>2</v>
      </c>
      <c r="J186" s="345">
        <f>I186/G173</f>
        <v>1.389854065323141E-3</v>
      </c>
    </row>
    <row r="187" spans="1:10" x14ac:dyDescent="0.2">
      <c r="A187" s="321" t="s">
        <v>27</v>
      </c>
      <c r="B187" s="222">
        <v>78</v>
      </c>
      <c r="C187" s="347">
        <v>77.5</v>
      </c>
      <c r="D187" s="347">
        <v>77.5</v>
      </c>
      <c r="E187" s="347">
        <v>77.5</v>
      </c>
      <c r="F187" s="347"/>
      <c r="G187" s="226"/>
      <c r="H187" s="441" t="s">
        <v>56</v>
      </c>
      <c r="I187" s="441">
        <v>75.010000000000005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1">
        <f t="shared" si="42"/>
        <v>2.5</v>
      </c>
      <c r="F188" s="361">
        <f t="shared" si="42"/>
        <v>0</v>
      </c>
      <c r="G188" s="227"/>
      <c r="H188" s="441" t="s">
        <v>25</v>
      </c>
      <c r="I188" s="441">
        <f>I187-I174</f>
        <v>1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51" t="s">
        <v>52</v>
      </c>
      <c r="C191" s="652"/>
      <c r="D191" s="652"/>
      <c r="E191" s="652"/>
      <c r="F191" s="653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0" s="450" customFormat="1" x14ac:dyDescent="0.2">
      <c r="A193" s="304" t="s">
        <v>3</v>
      </c>
      <c r="B193" s="330">
        <v>2240</v>
      </c>
      <c r="C193" s="331">
        <v>2240</v>
      </c>
      <c r="D193" s="332">
        <v>2240</v>
      </c>
      <c r="E193" s="332">
        <v>2240</v>
      </c>
      <c r="F193" s="332">
        <v>2240</v>
      </c>
      <c r="G193" s="333">
        <v>2240</v>
      </c>
    </row>
    <row r="194" spans="1:10" s="450" customFormat="1" x14ac:dyDescent="0.2">
      <c r="A194" s="307" t="s">
        <v>6</v>
      </c>
      <c r="B194" s="334">
        <v>2482.25</v>
      </c>
      <c r="C194" s="335">
        <v>2646.7741935483873</v>
      </c>
      <c r="D194" s="335">
        <v>2654.2857142857142</v>
      </c>
      <c r="E194" s="335">
        <v>2738.2926829268295</v>
      </c>
      <c r="F194" s="335"/>
      <c r="G194" s="260">
        <v>2629.3197278911566</v>
      </c>
    </row>
    <row r="195" spans="1:10" s="450" customFormat="1" x14ac:dyDescent="0.2">
      <c r="A195" s="219" t="s">
        <v>7</v>
      </c>
      <c r="B195" s="336">
        <v>95</v>
      </c>
      <c r="C195" s="337">
        <v>100</v>
      </c>
      <c r="D195" s="338">
        <v>100</v>
      </c>
      <c r="E195" s="338">
        <v>100</v>
      </c>
      <c r="F195" s="338"/>
      <c r="G195" s="339">
        <v>95.238095238095241</v>
      </c>
    </row>
    <row r="196" spans="1:10" s="450" customFormat="1" x14ac:dyDescent="0.2">
      <c r="A196" s="219" t="s">
        <v>8</v>
      </c>
      <c r="B196" s="266">
        <v>4.5117544299059238E-2</v>
      </c>
      <c r="C196" s="267">
        <v>3.4365829345349583E-2</v>
      </c>
      <c r="D196" s="340">
        <v>2.2065425674411818E-2</v>
      </c>
      <c r="E196" s="340">
        <v>4.0713140205602828E-2</v>
      </c>
      <c r="F196" s="340"/>
      <c r="G196" s="341">
        <v>5.2218757897642402E-2</v>
      </c>
    </row>
    <row r="197" spans="1:10" s="450" customFormat="1" x14ac:dyDescent="0.2">
      <c r="A197" s="307" t="s">
        <v>1</v>
      </c>
      <c r="B197" s="271">
        <f t="shared" ref="B197:G197" si="43">B194/B193*100-100</f>
        <v>10.814732142857153</v>
      </c>
      <c r="C197" s="272">
        <f t="shared" si="43"/>
        <v>18.15956221198158</v>
      </c>
      <c r="D197" s="272">
        <f t="shared" si="43"/>
        <v>18.49489795918366</v>
      </c>
      <c r="E197" s="272">
        <f t="shared" si="43"/>
        <v>22.24520905923346</v>
      </c>
      <c r="F197" s="272">
        <f t="shared" si="43"/>
        <v>-100</v>
      </c>
      <c r="G197" s="275">
        <f t="shared" si="43"/>
        <v>17.380344995140916</v>
      </c>
    </row>
    <row r="198" spans="1:10" s="450" customFormat="1" ht="13.5" thickBot="1" x14ac:dyDescent="0.25">
      <c r="A198" s="219" t="s">
        <v>26</v>
      </c>
      <c r="B198" s="277">
        <f>B194-B181</f>
        <v>83.713414634146375</v>
      </c>
      <c r="C198" s="278">
        <f t="shared" ref="C198:G198" si="44">C194-C181</f>
        <v>144.8387096774195</v>
      </c>
      <c r="D198" s="278">
        <f t="shared" si="44"/>
        <v>90.183150183150246</v>
      </c>
      <c r="E198" s="278">
        <f t="shared" si="44"/>
        <v>83.065410199556936</v>
      </c>
      <c r="F198" s="278">
        <f t="shared" si="44"/>
        <v>0</v>
      </c>
      <c r="G198" s="281">
        <f t="shared" si="44"/>
        <v>95.57779240728587</v>
      </c>
    </row>
    <row r="199" spans="1:10" s="450" customFormat="1" x14ac:dyDescent="0.2">
      <c r="A199" s="321" t="s">
        <v>51</v>
      </c>
      <c r="B199" s="283">
        <v>364</v>
      </c>
      <c r="C199" s="284">
        <v>288</v>
      </c>
      <c r="D199" s="284">
        <v>368</v>
      </c>
      <c r="E199" s="284">
        <v>415</v>
      </c>
      <c r="F199" s="342"/>
      <c r="G199" s="343">
        <f>SUM(B199:F199)</f>
        <v>1435</v>
      </c>
      <c r="H199" s="450" t="s">
        <v>55</v>
      </c>
      <c r="I199" s="344">
        <f>G186-G199</f>
        <v>2</v>
      </c>
      <c r="J199" s="345">
        <f>I199/G186</f>
        <v>1.3917884481558804E-3</v>
      </c>
    </row>
    <row r="200" spans="1:10" s="450" customFormat="1" x14ac:dyDescent="0.2">
      <c r="A200" s="321" t="s">
        <v>27</v>
      </c>
      <c r="B200" s="222">
        <v>81</v>
      </c>
      <c r="C200" s="347">
        <v>80.5</v>
      </c>
      <c r="D200" s="347">
        <v>80.5</v>
      </c>
      <c r="E200" s="347">
        <v>80.5</v>
      </c>
      <c r="F200" s="347"/>
      <c r="G200" s="226"/>
      <c r="H200" s="450" t="s">
        <v>56</v>
      </c>
      <c r="I200" s="450">
        <v>77.61</v>
      </c>
    </row>
    <row r="201" spans="1:10" s="450" customFormat="1" ht="13.5" thickBot="1" x14ac:dyDescent="0.25">
      <c r="A201" s="324" t="s">
        <v>25</v>
      </c>
      <c r="B201" s="360">
        <f>B200-B187</f>
        <v>3</v>
      </c>
      <c r="C201" s="361">
        <f t="shared" ref="C201:F201" si="45">C200-C187</f>
        <v>3</v>
      </c>
      <c r="D201" s="361">
        <f t="shared" si="45"/>
        <v>3</v>
      </c>
      <c r="E201" s="361">
        <f t="shared" si="45"/>
        <v>3</v>
      </c>
      <c r="F201" s="361">
        <f t="shared" si="45"/>
        <v>0</v>
      </c>
      <c r="G201" s="227"/>
      <c r="H201" s="450" t="s">
        <v>25</v>
      </c>
      <c r="I201" s="450">
        <f>I200-I187</f>
        <v>2.5999999999999943</v>
      </c>
    </row>
    <row r="203" spans="1:10" ht="13.5" thickBot="1" x14ac:dyDescent="0.25"/>
    <row r="204" spans="1:10" s="457" customFormat="1" ht="13.5" thickBot="1" x14ac:dyDescent="0.25">
      <c r="A204" s="297" t="s">
        <v>122</v>
      </c>
      <c r="B204" s="651" t="s">
        <v>52</v>
      </c>
      <c r="C204" s="652"/>
      <c r="D204" s="652"/>
      <c r="E204" s="652"/>
      <c r="F204" s="653"/>
      <c r="G204" s="326" t="s">
        <v>0</v>
      </c>
    </row>
    <row r="205" spans="1:10" s="457" customFormat="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</row>
    <row r="206" spans="1:10" s="457" customFormat="1" x14ac:dyDescent="0.2">
      <c r="A206" s="304" t="s">
        <v>3</v>
      </c>
      <c r="B206" s="330">
        <v>2370</v>
      </c>
      <c r="C206" s="331">
        <v>2370</v>
      </c>
      <c r="D206" s="332">
        <v>2370</v>
      </c>
      <c r="E206" s="332">
        <v>2370</v>
      </c>
      <c r="F206" s="332">
        <v>2370</v>
      </c>
      <c r="G206" s="333">
        <v>2370</v>
      </c>
    </row>
    <row r="207" spans="1:10" s="457" customFormat="1" x14ac:dyDescent="0.2">
      <c r="A207" s="307" t="s">
        <v>6</v>
      </c>
      <c r="B207" s="334">
        <v>2572.8260869565215</v>
      </c>
      <c r="C207" s="335">
        <v>2707.9411764705883</v>
      </c>
      <c r="D207" s="335">
        <v>2777.037037037037</v>
      </c>
      <c r="E207" s="335">
        <v>2894.705882352941</v>
      </c>
      <c r="F207" s="335"/>
      <c r="G207" s="260">
        <v>2722.127659574468</v>
      </c>
    </row>
    <row r="208" spans="1:10" s="457" customFormat="1" x14ac:dyDescent="0.2">
      <c r="A208" s="219" t="s">
        <v>7</v>
      </c>
      <c r="B208" s="336">
        <v>100</v>
      </c>
      <c r="C208" s="337">
        <v>100</v>
      </c>
      <c r="D208" s="338">
        <v>100</v>
      </c>
      <c r="E208" s="338">
        <v>100</v>
      </c>
      <c r="F208" s="338"/>
      <c r="G208" s="339">
        <v>92.198581560283685</v>
      </c>
    </row>
    <row r="209" spans="1:11" s="457" customFormat="1" x14ac:dyDescent="0.2">
      <c r="A209" s="219" t="s">
        <v>8</v>
      </c>
      <c r="B209" s="266">
        <v>3.6105140784976494E-2</v>
      </c>
      <c r="C209" s="267">
        <v>1.92048568060788E-2</v>
      </c>
      <c r="D209" s="340">
        <v>2.2473351933624538E-2</v>
      </c>
      <c r="E209" s="340">
        <v>3.068482015850417E-2</v>
      </c>
      <c r="F209" s="340"/>
      <c r="G209" s="341">
        <v>5.3482668560400577E-2</v>
      </c>
    </row>
    <row r="210" spans="1:11" s="457" customFormat="1" x14ac:dyDescent="0.2">
      <c r="A210" s="307" t="s">
        <v>1</v>
      </c>
      <c r="B210" s="271">
        <f t="shared" ref="B210:G210" si="46">B207/B206*100-100</f>
        <v>8.5580627407815086</v>
      </c>
      <c r="C210" s="272">
        <f t="shared" si="46"/>
        <v>14.259121370067021</v>
      </c>
      <c r="D210" s="272">
        <f t="shared" si="46"/>
        <v>17.174558524769495</v>
      </c>
      <c r="E210" s="272">
        <f t="shared" si="46"/>
        <v>22.139488706875142</v>
      </c>
      <c r="F210" s="272">
        <f t="shared" si="46"/>
        <v>-100</v>
      </c>
      <c r="G210" s="275">
        <f t="shared" si="46"/>
        <v>14.857707155040842</v>
      </c>
    </row>
    <row r="211" spans="1:11" s="457" customFormat="1" ht="13.5" thickBot="1" x14ac:dyDescent="0.25">
      <c r="A211" s="219" t="s">
        <v>26</v>
      </c>
      <c r="B211" s="277">
        <f>B207-B194</f>
        <v>90.576086956521522</v>
      </c>
      <c r="C211" s="278">
        <f t="shared" ref="C211:G211" si="47">C207-C194</f>
        <v>61.166982922200987</v>
      </c>
      <c r="D211" s="278">
        <f t="shared" si="47"/>
        <v>122.75132275132273</v>
      </c>
      <c r="E211" s="278">
        <f t="shared" si="47"/>
        <v>156.41319942611153</v>
      </c>
      <c r="F211" s="278">
        <f t="shared" si="47"/>
        <v>0</v>
      </c>
      <c r="G211" s="281">
        <f t="shared" si="47"/>
        <v>92.807931683311381</v>
      </c>
    </row>
    <row r="212" spans="1:11" s="457" customFormat="1" x14ac:dyDescent="0.2">
      <c r="A212" s="321" t="s">
        <v>51</v>
      </c>
      <c r="B212" s="283">
        <v>405</v>
      </c>
      <c r="C212" s="284">
        <v>316</v>
      </c>
      <c r="D212" s="284">
        <v>252</v>
      </c>
      <c r="E212" s="284">
        <v>325</v>
      </c>
      <c r="F212" s="342"/>
      <c r="G212" s="343">
        <f>SUM(B212:F212)</f>
        <v>1298</v>
      </c>
      <c r="H212" s="457" t="s">
        <v>55</v>
      </c>
      <c r="I212" s="344">
        <f>G199-G212</f>
        <v>137</v>
      </c>
      <c r="J212" s="345">
        <f>I212/G199</f>
        <v>9.547038327526132E-2</v>
      </c>
      <c r="K212" s="369" t="s">
        <v>125</v>
      </c>
    </row>
    <row r="213" spans="1:11" s="457" customFormat="1" x14ac:dyDescent="0.2">
      <c r="A213" s="321" t="s">
        <v>27</v>
      </c>
      <c r="B213" s="222">
        <v>85</v>
      </c>
      <c r="C213" s="347">
        <v>84.5</v>
      </c>
      <c r="D213" s="347">
        <v>84.5</v>
      </c>
      <c r="E213" s="347">
        <v>84.5</v>
      </c>
      <c r="F213" s="347"/>
      <c r="G213" s="226"/>
      <c r="H213" s="457" t="s">
        <v>56</v>
      </c>
      <c r="I213" s="457">
        <v>80.63</v>
      </c>
    </row>
    <row r="214" spans="1:11" s="457" customFormat="1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1">
        <f t="shared" si="48"/>
        <v>4</v>
      </c>
      <c r="F214" s="361">
        <f t="shared" si="48"/>
        <v>0</v>
      </c>
      <c r="G214" s="227"/>
      <c r="H214" s="457" t="s">
        <v>25</v>
      </c>
      <c r="I214" s="457">
        <f>I213-I200</f>
        <v>3.019999999999996</v>
      </c>
    </row>
    <row r="216" spans="1:11" ht="13.5" thickBot="1" x14ac:dyDescent="0.25"/>
    <row r="217" spans="1:11" ht="13.5" thickBot="1" x14ac:dyDescent="0.25">
      <c r="A217" s="297" t="s">
        <v>126</v>
      </c>
      <c r="B217" s="651" t="s">
        <v>52</v>
      </c>
      <c r="C217" s="652"/>
      <c r="D217" s="652"/>
      <c r="E217" s="652"/>
      <c r="F217" s="653"/>
      <c r="G217" s="326" t="s">
        <v>0</v>
      </c>
      <c r="H217" s="460"/>
      <c r="I217" s="460"/>
      <c r="J217" s="460"/>
    </row>
    <row r="218" spans="1:1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  <c r="H218" s="460"/>
      <c r="I218" s="460"/>
      <c r="J218" s="460"/>
    </row>
    <row r="219" spans="1:11" x14ac:dyDescent="0.2">
      <c r="A219" s="304" t="s">
        <v>3</v>
      </c>
      <c r="B219" s="330">
        <v>2510</v>
      </c>
      <c r="C219" s="331">
        <v>2510</v>
      </c>
      <c r="D219" s="332">
        <v>2510</v>
      </c>
      <c r="E219" s="332">
        <v>2510</v>
      </c>
      <c r="F219" s="332">
        <v>2510</v>
      </c>
      <c r="G219" s="333">
        <v>2510</v>
      </c>
      <c r="H219" s="460"/>
      <c r="I219" s="460"/>
      <c r="J219" s="460"/>
    </row>
    <row r="220" spans="1:11" x14ac:dyDescent="0.2">
      <c r="A220" s="307" t="s">
        <v>6</v>
      </c>
      <c r="B220" s="334">
        <v>2661.6666666666665</v>
      </c>
      <c r="C220" s="335">
        <v>2737.9411764705883</v>
      </c>
      <c r="D220" s="335">
        <v>2817.5</v>
      </c>
      <c r="E220" s="335">
        <v>2911.2820512820513</v>
      </c>
      <c r="F220" s="335"/>
      <c r="G220" s="260">
        <v>2778.3916083916083</v>
      </c>
      <c r="H220" s="460"/>
      <c r="I220" s="460"/>
      <c r="J220" s="460"/>
    </row>
    <row r="221" spans="1:11" x14ac:dyDescent="0.2">
      <c r="A221" s="219" t="s">
        <v>7</v>
      </c>
      <c r="B221" s="336">
        <v>97.61904761904762</v>
      </c>
      <c r="C221" s="337">
        <v>100</v>
      </c>
      <c r="D221" s="338">
        <v>100</v>
      </c>
      <c r="E221" s="338">
        <v>100</v>
      </c>
      <c r="F221" s="338"/>
      <c r="G221" s="339">
        <v>97.2027972027972</v>
      </c>
      <c r="H221" s="460"/>
      <c r="I221" s="460"/>
      <c r="J221" s="460"/>
    </row>
    <row r="222" spans="1:11" x14ac:dyDescent="0.2">
      <c r="A222" s="219" t="s">
        <v>8</v>
      </c>
      <c r="B222" s="266">
        <v>3.8549866078673015E-2</v>
      </c>
      <c r="C222" s="267">
        <v>2.7798470821874074E-2</v>
      </c>
      <c r="D222" s="340">
        <v>2.3228005659640692E-2</v>
      </c>
      <c r="E222" s="340">
        <v>3.4666313293640762E-2</v>
      </c>
      <c r="F222" s="340"/>
      <c r="G222" s="341">
        <v>4.7738695027819238E-2</v>
      </c>
      <c r="H222" s="460"/>
      <c r="I222" s="460"/>
      <c r="J222" s="460"/>
    </row>
    <row r="223" spans="1:11" x14ac:dyDescent="0.2">
      <c r="A223" s="307" t="s">
        <v>1</v>
      </c>
      <c r="B223" s="271">
        <f t="shared" ref="B223:G223" si="49">B220/B219*100-100</f>
        <v>6.0424966799468791</v>
      </c>
      <c r="C223" s="272">
        <f t="shared" si="49"/>
        <v>9.0813217717365973</v>
      </c>
      <c r="D223" s="272">
        <f t="shared" si="49"/>
        <v>12.250996015936238</v>
      </c>
      <c r="E223" s="272">
        <f t="shared" si="49"/>
        <v>15.987332720400445</v>
      </c>
      <c r="F223" s="272">
        <f t="shared" si="49"/>
        <v>-100</v>
      </c>
      <c r="G223" s="275">
        <f t="shared" si="49"/>
        <v>10.692892764605901</v>
      </c>
      <c r="H223" s="460"/>
      <c r="I223" s="460"/>
      <c r="J223" s="460"/>
    </row>
    <row r="224" spans="1:11" ht="13.5" thickBot="1" x14ac:dyDescent="0.25">
      <c r="A224" s="219" t="s">
        <v>26</v>
      </c>
      <c r="B224" s="277">
        <f>B220-B207</f>
        <v>88.840579710144993</v>
      </c>
      <c r="C224" s="278">
        <f t="shared" ref="C224:G224" si="50">C220-C207</f>
        <v>30</v>
      </c>
      <c r="D224" s="278">
        <f t="shared" si="50"/>
        <v>40.462962962963047</v>
      </c>
      <c r="E224" s="278">
        <f t="shared" si="50"/>
        <v>16.576168929110281</v>
      </c>
      <c r="F224" s="278">
        <f t="shared" si="50"/>
        <v>0</v>
      </c>
      <c r="G224" s="281">
        <f t="shared" si="50"/>
        <v>56.263948817140317</v>
      </c>
      <c r="H224" s="460"/>
      <c r="I224" s="460"/>
      <c r="J224" s="460"/>
    </row>
    <row r="225" spans="1:11" x14ac:dyDescent="0.2">
      <c r="A225" s="321" t="s">
        <v>51</v>
      </c>
      <c r="B225" s="283">
        <v>403</v>
      </c>
      <c r="C225" s="284">
        <v>316</v>
      </c>
      <c r="D225" s="284">
        <v>252</v>
      </c>
      <c r="E225" s="284">
        <v>325</v>
      </c>
      <c r="F225" s="342"/>
      <c r="G225" s="343">
        <f>SUM(B225:F225)</f>
        <v>1296</v>
      </c>
      <c r="H225" s="460" t="s">
        <v>55</v>
      </c>
      <c r="I225" s="344">
        <f>G212-G225</f>
        <v>2</v>
      </c>
      <c r="J225" s="345">
        <f>I225/G212</f>
        <v>1.5408320493066256E-3</v>
      </c>
    </row>
    <row r="226" spans="1:11" x14ac:dyDescent="0.2">
      <c r="A226" s="321" t="s">
        <v>27</v>
      </c>
      <c r="B226" s="222">
        <v>90.5</v>
      </c>
      <c r="C226" s="347">
        <v>90</v>
      </c>
      <c r="D226" s="347">
        <v>90</v>
      </c>
      <c r="E226" s="347">
        <v>90.5</v>
      </c>
      <c r="F226" s="347"/>
      <c r="G226" s="226"/>
      <c r="H226" s="460" t="s">
        <v>56</v>
      </c>
      <c r="I226" s="460">
        <v>84.67</v>
      </c>
      <c r="J226" s="460"/>
    </row>
    <row r="227" spans="1:11" ht="13.5" thickBot="1" x14ac:dyDescent="0.25">
      <c r="A227" s="324" t="s">
        <v>25</v>
      </c>
      <c r="B227" s="360">
        <f>B226-B213</f>
        <v>5.5</v>
      </c>
      <c r="C227" s="361">
        <f t="shared" ref="C227:F227" si="51">C226-C213</f>
        <v>5.5</v>
      </c>
      <c r="D227" s="361">
        <f t="shared" si="51"/>
        <v>5.5</v>
      </c>
      <c r="E227" s="361">
        <f t="shared" si="51"/>
        <v>6</v>
      </c>
      <c r="F227" s="361">
        <f t="shared" si="51"/>
        <v>0</v>
      </c>
      <c r="G227" s="227"/>
      <c r="H227" s="460" t="s">
        <v>25</v>
      </c>
      <c r="I227" s="460">
        <f>I226-I213</f>
        <v>4.0400000000000063</v>
      </c>
      <c r="J227" s="460"/>
    </row>
    <row r="228" spans="1:11" x14ac:dyDescent="0.2">
      <c r="E228" s="292">
        <v>90.5</v>
      </c>
    </row>
    <row r="229" spans="1:11" ht="13.5" thickBot="1" x14ac:dyDescent="0.25"/>
    <row r="230" spans="1:11" s="461" customFormat="1" ht="13.5" thickBot="1" x14ac:dyDescent="0.25">
      <c r="A230" s="297" t="s">
        <v>130</v>
      </c>
      <c r="B230" s="651" t="s">
        <v>52</v>
      </c>
      <c r="C230" s="652"/>
      <c r="D230" s="652"/>
      <c r="E230" s="652"/>
      <c r="F230" s="653"/>
      <c r="G230" s="326" t="s">
        <v>0</v>
      </c>
    </row>
    <row r="231" spans="1:11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1" s="461" customFormat="1" x14ac:dyDescent="0.2">
      <c r="A232" s="304" t="s">
        <v>3</v>
      </c>
      <c r="B232" s="463">
        <v>2650</v>
      </c>
      <c r="C232" s="464">
        <v>2650</v>
      </c>
      <c r="D232" s="465">
        <v>2650</v>
      </c>
      <c r="E232" s="465">
        <v>2650</v>
      </c>
      <c r="F232" s="465">
        <v>2650</v>
      </c>
      <c r="G232" s="466">
        <v>2650</v>
      </c>
    </row>
    <row r="233" spans="1:11" s="461" customFormat="1" x14ac:dyDescent="0.2">
      <c r="A233" s="307" t="s">
        <v>6</v>
      </c>
      <c r="B233" s="334">
        <v>2770.67</v>
      </c>
      <c r="C233" s="335">
        <v>2801.8</v>
      </c>
      <c r="D233" s="335">
        <v>2873.1</v>
      </c>
      <c r="E233" s="335">
        <v>2987.88</v>
      </c>
      <c r="F233" s="335"/>
      <c r="G233" s="260">
        <v>2850.1</v>
      </c>
    </row>
    <row r="234" spans="1:11" s="461" customFormat="1" x14ac:dyDescent="0.2">
      <c r="A234" s="219" t="s">
        <v>7</v>
      </c>
      <c r="B234" s="336">
        <v>95.6</v>
      </c>
      <c r="C234" s="337">
        <v>97.1</v>
      </c>
      <c r="D234" s="338">
        <v>100</v>
      </c>
      <c r="E234" s="338">
        <v>100</v>
      </c>
      <c r="F234" s="338"/>
      <c r="G234" s="339">
        <v>93.62</v>
      </c>
    </row>
    <row r="235" spans="1:11" s="461" customFormat="1" x14ac:dyDescent="0.2">
      <c r="A235" s="219" t="s">
        <v>8</v>
      </c>
      <c r="B235" s="266">
        <v>5.2999999999999999E-2</v>
      </c>
      <c r="C235" s="267">
        <v>3.9E-2</v>
      </c>
      <c r="D235" s="340">
        <v>3.3000000000000002E-2</v>
      </c>
      <c r="E235" s="340">
        <v>3.5999999999999997E-2</v>
      </c>
      <c r="F235" s="340"/>
      <c r="G235" s="341">
        <v>5.0999999999999997E-2</v>
      </c>
    </row>
    <row r="236" spans="1:11" s="461" customFormat="1" x14ac:dyDescent="0.2">
      <c r="A236" s="307" t="s">
        <v>1</v>
      </c>
      <c r="B236" s="271">
        <f t="shared" ref="B236:G236" si="52">B233/B232*100-100</f>
        <v>4.5535849056603865</v>
      </c>
      <c r="C236" s="272">
        <f t="shared" si="52"/>
        <v>5.7283018867924511</v>
      </c>
      <c r="D236" s="272">
        <f t="shared" si="52"/>
        <v>8.4188679245282998</v>
      </c>
      <c r="E236" s="272">
        <f t="shared" si="52"/>
        <v>12.750188679245284</v>
      </c>
      <c r="F236" s="272">
        <f t="shared" si="52"/>
        <v>-100</v>
      </c>
      <c r="G236" s="275">
        <f t="shared" si="52"/>
        <v>7.5509433962264154</v>
      </c>
    </row>
    <row r="237" spans="1:11" s="461" customFormat="1" ht="13.5" thickBot="1" x14ac:dyDescent="0.25">
      <c r="A237" s="219" t="s">
        <v>26</v>
      </c>
      <c r="B237" s="277">
        <f>B233-B220</f>
        <v>109.00333333333356</v>
      </c>
      <c r="C237" s="278">
        <f t="shared" ref="C237:G237" si="53">C233-C220</f>
        <v>63.858823529411893</v>
      </c>
      <c r="D237" s="278">
        <f t="shared" si="53"/>
        <v>55.599999999999909</v>
      </c>
      <c r="E237" s="278">
        <f t="shared" si="53"/>
        <v>76.597948717948839</v>
      </c>
      <c r="F237" s="278">
        <f t="shared" si="53"/>
        <v>0</v>
      </c>
      <c r="G237" s="281">
        <f t="shared" si="53"/>
        <v>71.708391608391594</v>
      </c>
    </row>
    <row r="238" spans="1:11" s="461" customFormat="1" x14ac:dyDescent="0.2">
      <c r="A238" s="321" t="s">
        <v>51</v>
      </c>
      <c r="B238" s="283">
        <v>402</v>
      </c>
      <c r="C238" s="284">
        <v>315</v>
      </c>
      <c r="D238" s="284">
        <v>252</v>
      </c>
      <c r="E238" s="284">
        <v>325</v>
      </c>
      <c r="F238" s="342"/>
      <c r="G238" s="343">
        <f>SUM(B238:F238)</f>
        <v>1294</v>
      </c>
      <c r="H238" s="461" t="s">
        <v>55</v>
      </c>
      <c r="I238" s="344">
        <f>G225-G238</f>
        <v>2</v>
      </c>
      <c r="J238" s="345">
        <f>I238/G225</f>
        <v>1.5432098765432098E-3</v>
      </c>
      <c r="K238" s="439" t="s">
        <v>134</v>
      </c>
    </row>
    <row r="239" spans="1:11" s="461" customFormat="1" x14ac:dyDescent="0.2">
      <c r="A239" s="321" t="s">
        <v>27</v>
      </c>
      <c r="B239" s="222">
        <v>97</v>
      </c>
      <c r="C239" s="347">
        <v>97</v>
      </c>
      <c r="D239" s="347">
        <v>97</v>
      </c>
      <c r="E239" s="347">
        <v>97.5</v>
      </c>
      <c r="F239" s="347"/>
      <c r="G239" s="226"/>
      <c r="H239" s="461" t="s">
        <v>56</v>
      </c>
      <c r="I239" s="461">
        <v>90.29</v>
      </c>
    </row>
    <row r="240" spans="1:11" s="461" customFormat="1" ht="13.5" thickBot="1" x14ac:dyDescent="0.25">
      <c r="A240" s="324" t="s">
        <v>25</v>
      </c>
      <c r="B240" s="360">
        <f>B239-B226</f>
        <v>6.5</v>
      </c>
      <c r="C240" s="361">
        <f t="shared" ref="C240:F240" si="54">C239-C226</f>
        <v>7</v>
      </c>
      <c r="D240" s="361">
        <f t="shared" si="54"/>
        <v>7</v>
      </c>
      <c r="E240" s="361">
        <f t="shared" si="54"/>
        <v>7</v>
      </c>
      <c r="F240" s="361">
        <f t="shared" si="54"/>
        <v>0</v>
      </c>
      <c r="G240" s="227"/>
      <c r="H240" s="461" t="s">
        <v>25</v>
      </c>
      <c r="I240" s="461">
        <f>I239-I226</f>
        <v>5.6200000000000045</v>
      </c>
    </row>
    <row r="241" spans="1:9" x14ac:dyDescent="0.2">
      <c r="E241" s="292">
        <v>97.5</v>
      </c>
    </row>
    <row r="242" spans="1:9" ht="13.5" thickBot="1" x14ac:dyDescent="0.25"/>
    <row r="243" spans="1:9" ht="13.5" thickBot="1" x14ac:dyDescent="0.25">
      <c r="A243" s="297" t="s">
        <v>136</v>
      </c>
      <c r="B243" s="651" t="s">
        <v>52</v>
      </c>
      <c r="C243" s="652"/>
      <c r="D243" s="652"/>
      <c r="E243" s="652"/>
      <c r="F243" s="653"/>
      <c r="G243" s="326" t="s">
        <v>0</v>
      </c>
      <c r="H243" s="499"/>
      <c r="I243" s="499"/>
    </row>
    <row r="244" spans="1:9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</row>
    <row r="245" spans="1:9" x14ac:dyDescent="0.2">
      <c r="A245" s="304" t="s">
        <v>3</v>
      </c>
      <c r="B245" s="463">
        <v>2800</v>
      </c>
      <c r="C245" s="464">
        <v>2800</v>
      </c>
      <c r="D245" s="465">
        <v>2800</v>
      </c>
      <c r="E245" s="465">
        <v>2800</v>
      </c>
      <c r="F245" s="465">
        <v>2800</v>
      </c>
      <c r="G245" s="466">
        <v>2800</v>
      </c>
      <c r="H245" s="499"/>
      <c r="I245" s="499"/>
    </row>
    <row r="246" spans="1:9" x14ac:dyDescent="0.2">
      <c r="A246" s="307" t="s">
        <v>6</v>
      </c>
      <c r="B246" s="334">
        <v>2916.3414634146343</v>
      </c>
      <c r="C246" s="335">
        <v>2884.8571428571427</v>
      </c>
      <c r="D246" s="335">
        <v>3031.3333333333335</v>
      </c>
      <c r="E246" s="335">
        <v>3127.5757575757575</v>
      </c>
      <c r="F246" s="335"/>
      <c r="G246" s="260">
        <v>2983.3812949640287</v>
      </c>
      <c r="H246" s="499"/>
      <c r="I246" s="499"/>
    </row>
    <row r="247" spans="1:9" x14ac:dyDescent="0.2">
      <c r="A247" s="219" t="s">
        <v>7</v>
      </c>
      <c r="B247" s="336">
        <v>90.243902439024396</v>
      </c>
      <c r="C247" s="337">
        <v>97.142857142857139</v>
      </c>
      <c r="D247" s="338">
        <v>100</v>
      </c>
      <c r="E247" s="338">
        <v>87.878787878787875</v>
      </c>
      <c r="F247" s="338"/>
      <c r="G247" s="339">
        <v>88.489208633093526</v>
      </c>
      <c r="H247" s="499"/>
      <c r="I247" s="499"/>
    </row>
    <row r="248" spans="1:9" x14ac:dyDescent="0.2">
      <c r="A248" s="219" t="s">
        <v>8</v>
      </c>
      <c r="B248" s="266">
        <v>5.4600000317388819E-2</v>
      </c>
      <c r="C248" s="267">
        <v>4.1533505385202091E-2</v>
      </c>
      <c r="D248" s="340">
        <v>2.966219821604307E-2</v>
      </c>
      <c r="E248" s="340">
        <v>6.0440777610842253E-2</v>
      </c>
      <c r="F248" s="340"/>
      <c r="G248" s="341">
        <v>5.856198482538328E-2</v>
      </c>
      <c r="H248" s="499"/>
      <c r="I248" s="499"/>
    </row>
    <row r="249" spans="1:9" x14ac:dyDescent="0.2">
      <c r="A249" s="307" t="s">
        <v>1</v>
      </c>
      <c r="B249" s="271">
        <f t="shared" ref="B249:G249" si="55">B246/B245*100-100</f>
        <v>4.1550522648083614</v>
      </c>
      <c r="C249" s="272">
        <f t="shared" si="55"/>
        <v>3.0306122448979522</v>
      </c>
      <c r="D249" s="272">
        <f t="shared" si="55"/>
        <v>8.2619047619047592</v>
      </c>
      <c r="E249" s="272">
        <f t="shared" si="55"/>
        <v>11.699134199134193</v>
      </c>
      <c r="F249" s="272">
        <f t="shared" si="55"/>
        <v>-100</v>
      </c>
      <c r="G249" s="275">
        <f t="shared" si="55"/>
        <v>6.5493319630010234</v>
      </c>
      <c r="H249" s="499"/>
      <c r="I249" s="499"/>
    </row>
    <row r="250" spans="1:9" ht="13.5" thickBot="1" x14ac:dyDescent="0.25">
      <c r="A250" s="219" t="s">
        <v>26</v>
      </c>
      <c r="B250" s="277">
        <f>B246-B233</f>
        <v>145.67146341463422</v>
      </c>
      <c r="C250" s="278">
        <f t="shared" ref="C250:G250" si="56">C246-C233</f>
        <v>83.05714285714248</v>
      </c>
      <c r="D250" s="278">
        <f t="shared" si="56"/>
        <v>158.23333333333358</v>
      </c>
      <c r="E250" s="278">
        <f t="shared" si="56"/>
        <v>139.6957575757574</v>
      </c>
      <c r="F250" s="278">
        <f t="shared" si="56"/>
        <v>0</v>
      </c>
      <c r="G250" s="281">
        <f t="shared" si="56"/>
        <v>133.2812949640288</v>
      </c>
      <c r="H250" s="499"/>
      <c r="I250" s="499"/>
    </row>
    <row r="251" spans="1:9" x14ac:dyDescent="0.2">
      <c r="A251" s="321" t="s">
        <v>51</v>
      </c>
      <c r="B251" s="283">
        <v>402</v>
      </c>
      <c r="C251" s="284">
        <v>314</v>
      </c>
      <c r="D251" s="284">
        <v>251</v>
      </c>
      <c r="E251" s="284">
        <v>325</v>
      </c>
      <c r="F251" s="342"/>
      <c r="G251" s="343">
        <f>SUM(B251:F251)</f>
        <v>1292</v>
      </c>
      <c r="H251" s="499" t="s">
        <v>55</v>
      </c>
      <c r="I251" s="344">
        <f>G238-G251</f>
        <v>2</v>
      </c>
    </row>
    <row r="252" spans="1:9" x14ac:dyDescent="0.2">
      <c r="A252" s="321" t="s">
        <v>27</v>
      </c>
      <c r="B252" s="222">
        <v>103</v>
      </c>
      <c r="C252" s="347">
        <v>103</v>
      </c>
      <c r="D252" s="347">
        <v>103</v>
      </c>
      <c r="E252" s="347">
        <v>103</v>
      </c>
      <c r="F252" s="347"/>
      <c r="G252" s="226"/>
      <c r="H252" s="499" t="s">
        <v>56</v>
      </c>
      <c r="I252" s="499">
        <v>97.12</v>
      </c>
    </row>
    <row r="253" spans="1:9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1">
        <f t="shared" si="57"/>
        <v>5.5</v>
      </c>
      <c r="F253" s="361">
        <f t="shared" si="57"/>
        <v>0</v>
      </c>
      <c r="G253" s="227"/>
      <c r="H253" s="499" t="s">
        <v>25</v>
      </c>
      <c r="I253" s="499">
        <f>I252-I239</f>
        <v>6.8299999999999983</v>
      </c>
    </row>
    <row r="255" spans="1:9" ht="13.5" thickBot="1" x14ac:dyDescent="0.25"/>
    <row r="256" spans="1:9" ht="13.5" thickBot="1" x14ac:dyDescent="0.25">
      <c r="A256" s="297" t="s">
        <v>137</v>
      </c>
      <c r="B256" s="651" t="s">
        <v>52</v>
      </c>
      <c r="C256" s="652"/>
      <c r="D256" s="652"/>
      <c r="E256" s="652"/>
      <c r="F256" s="653"/>
      <c r="G256" s="326" t="s">
        <v>0</v>
      </c>
      <c r="H256" s="500"/>
      <c r="I256" s="500"/>
    </row>
    <row r="257" spans="1:9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</row>
    <row r="258" spans="1:9" x14ac:dyDescent="0.2">
      <c r="A258" s="304" t="s">
        <v>3</v>
      </c>
      <c r="B258" s="463">
        <v>2960</v>
      </c>
      <c r="C258" s="464">
        <v>2960</v>
      </c>
      <c r="D258" s="465">
        <v>2960</v>
      </c>
      <c r="E258" s="465">
        <v>2960</v>
      </c>
      <c r="F258" s="465">
        <v>2960</v>
      </c>
      <c r="G258" s="466">
        <v>2960</v>
      </c>
      <c r="H258" s="500"/>
      <c r="I258" s="500"/>
    </row>
    <row r="259" spans="1:9" x14ac:dyDescent="0.2">
      <c r="A259" s="307" t="s">
        <v>6</v>
      </c>
      <c r="B259" s="334">
        <v>3084.318181818182</v>
      </c>
      <c r="C259" s="335">
        <v>3048.0952380952381</v>
      </c>
      <c r="D259" s="335">
        <v>3164.8148148148148</v>
      </c>
      <c r="E259" s="335">
        <v>3173.4375</v>
      </c>
      <c r="F259" s="335"/>
      <c r="G259" s="260">
        <v>3108.4827586206898</v>
      </c>
      <c r="H259" s="500"/>
      <c r="I259" s="500"/>
    </row>
    <row r="260" spans="1:9" x14ac:dyDescent="0.2">
      <c r="A260" s="219" t="s">
        <v>7</v>
      </c>
      <c r="B260" s="336">
        <v>100</v>
      </c>
      <c r="C260" s="337">
        <v>97.61904761904762</v>
      </c>
      <c r="D260" s="338">
        <v>96.296296296296291</v>
      </c>
      <c r="E260" s="338">
        <v>100</v>
      </c>
      <c r="F260" s="338"/>
      <c r="G260" s="339">
        <v>96.551724137931032</v>
      </c>
      <c r="H260" s="500"/>
      <c r="I260" s="500"/>
    </row>
    <row r="261" spans="1:9" x14ac:dyDescent="0.2">
      <c r="A261" s="219" t="s">
        <v>8</v>
      </c>
      <c r="B261" s="266">
        <v>4.7516962372549085E-2</v>
      </c>
      <c r="C261" s="267">
        <v>5.0385598584562263E-2</v>
      </c>
      <c r="D261" s="340">
        <v>4.8138292229382713E-2</v>
      </c>
      <c r="E261" s="340">
        <v>4.2009259661342037E-2</v>
      </c>
      <c r="F261" s="340"/>
      <c r="G261" s="341">
        <v>5.0199092544892979E-2</v>
      </c>
      <c r="H261" s="500"/>
      <c r="I261" s="500"/>
    </row>
    <row r="262" spans="1:9" x14ac:dyDescent="0.2">
      <c r="A262" s="307" t="s">
        <v>1</v>
      </c>
      <c r="B262" s="271">
        <f t="shared" ref="B262:G262" si="58">B259/B258*100-100</f>
        <v>4.1999385749385851</v>
      </c>
      <c r="C262" s="272">
        <f t="shared" si="58"/>
        <v>2.9761904761904674</v>
      </c>
      <c r="D262" s="272">
        <f t="shared" si="58"/>
        <v>6.9194194194194267</v>
      </c>
      <c r="E262" s="272">
        <f t="shared" si="58"/>
        <v>7.2107263513513544</v>
      </c>
      <c r="F262" s="272">
        <f t="shared" si="58"/>
        <v>-100</v>
      </c>
      <c r="G262" s="275">
        <f t="shared" si="58"/>
        <v>5.0163094128611334</v>
      </c>
      <c r="H262" s="500"/>
      <c r="I262" s="500"/>
    </row>
    <row r="263" spans="1:9" ht="13.5" thickBot="1" x14ac:dyDescent="0.25">
      <c r="A263" s="219" t="s">
        <v>26</v>
      </c>
      <c r="B263" s="277">
        <f>B259-B246</f>
        <v>167.97671840354769</v>
      </c>
      <c r="C263" s="278">
        <f t="shared" ref="C263:G263" si="59">C259-C246</f>
        <v>163.23809523809541</v>
      </c>
      <c r="D263" s="278">
        <f t="shared" si="59"/>
        <v>133.4814814814813</v>
      </c>
      <c r="E263" s="278">
        <f t="shared" si="59"/>
        <v>45.861742424242493</v>
      </c>
      <c r="F263" s="278">
        <f t="shared" si="59"/>
        <v>0</v>
      </c>
      <c r="G263" s="281">
        <f t="shared" si="59"/>
        <v>125.10146365666105</v>
      </c>
      <c r="H263" s="500"/>
      <c r="I263" s="500"/>
    </row>
    <row r="264" spans="1:9" x14ac:dyDescent="0.2">
      <c r="A264" s="321" t="s">
        <v>51</v>
      </c>
      <c r="B264" s="283">
        <v>401</v>
      </c>
      <c r="C264" s="284">
        <v>311</v>
      </c>
      <c r="D264" s="284">
        <v>251</v>
      </c>
      <c r="E264" s="284">
        <v>324</v>
      </c>
      <c r="F264" s="342"/>
      <c r="G264" s="343">
        <f>SUM(B264:F264)</f>
        <v>1287</v>
      </c>
      <c r="H264" s="500" t="s">
        <v>55</v>
      </c>
      <c r="I264" s="344">
        <f>G251-G264</f>
        <v>5</v>
      </c>
    </row>
    <row r="265" spans="1:9" x14ac:dyDescent="0.2">
      <c r="A265" s="321" t="s">
        <v>27</v>
      </c>
      <c r="B265" s="222">
        <v>109</v>
      </c>
      <c r="C265" s="347">
        <v>109</v>
      </c>
      <c r="D265" s="347">
        <v>109</v>
      </c>
      <c r="E265" s="347">
        <v>109</v>
      </c>
      <c r="F265" s="347"/>
      <c r="G265" s="226"/>
      <c r="H265" s="500" t="s">
        <v>56</v>
      </c>
      <c r="I265" s="500">
        <v>103</v>
      </c>
    </row>
    <row r="266" spans="1:9" ht="13.5" thickBot="1" x14ac:dyDescent="0.25">
      <c r="A266" s="324" t="s">
        <v>25</v>
      </c>
      <c r="B266" s="360">
        <f>B265-B252</f>
        <v>6</v>
      </c>
      <c r="C266" s="361">
        <f t="shared" ref="C266:F266" si="60">C265-C252</f>
        <v>6</v>
      </c>
      <c r="D266" s="361">
        <f t="shared" si="60"/>
        <v>6</v>
      </c>
      <c r="E266" s="361">
        <f t="shared" si="60"/>
        <v>6</v>
      </c>
      <c r="F266" s="361">
        <f t="shared" si="60"/>
        <v>0</v>
      </c>
      <c r="G266" s="227"/>
      <c r="H266" s="500" t="s">
        <v>25</v>
      </c>
      <c r="I266" s="500">
        <f>I265-I252</f>
        <v>5.8799999999999955</v>
      </c>
    </row>
    <row r="267" spans="1:9" x14ac:dyDescent="0.2">
      <c r="B267" s="292" t="s">
        <v>140</v>
      </c>
    </row>
    <row r="268" spans="1:9" ht="13.5" thickBot="1" x14ac:dyDescent="0.25"/>
    <row r="269" spans="1:9" ht="13.5" thickBot="1" x14ac:dyDescent="0.25">
      <c r="A269" s="297" t="s">
        <v>141</v>
      </c>
      <c r="B269" s="651" t="s">
        <v>52</v>
      </c>
      <c r="C269" s="652"/>
      <c r="D269" s="652"/>
      <c r="E269" s="652"/>
      <c r="F269" s="653"/>
      <c r="G269" s="326" t="s">
        <v>0</v>
      </c>
      <c r="H269" s="514"/>
      <c r="I269" s="514"/>
    </row>
    <row r="270" spans="1:9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</row>
    <row r="271" spans="1:9" x14ac:dyDescent="0.2">
      <c r="A271" s="304" t="s">
        <v>3</v>
      </c>
      <c r="B271" s="463">
        <v>3150</v>
      </c>
      <c r="C271" s="464">
        <v>3150</v>
      </c>
      <c r="D271" s="465">
        <v>3150</v>
      </c>
      <c r="E271" s="465">
        <v>3150</v>
      </c>
      <c r="F271" s="465">
        <v>3150</v>
      </c>
      <c r="G271" s="466">
        <v>3150</v>
      </c>
      <c r="H271" s="514"/>
      <c r="I271" s="514"/>
    </row>
    <row r="272" spans="1:9" x14ac:dyDescent="0.2">
      <c r="A272" s="307" t="s">
        <v>6</v>
      </c>
      <c r="B272" s="334">
        <v>3195.2380952380954</v>
      </c>
      <c r="C272" s="335">
        <v>3106.8571428571427</v>
      </c>
      <c r="D272" s="335">
        <v>3270.7142857142858</v>
      </c>
      <c r="E272" s="335">
        <v>3335.1282051282051</v>
      </c>
      <c r="F272" s="335"/>
      <c r="G272" s="260">
        <v>3226.3194444444443</v>
      </c>
      <c r="H272" s="514"/>
      <c r="I272" s="514"/>
    </row>
    <row r="273" spans="1:9" x14ac:dyDescent="0.2">
      <c r="A273" s="219" t="s">
        <v>7</v>
      </c>
      <c r="B273" s="336">
        <v>92.857142857142861</v>
      </c>
      <c r="C273" s="337">
        <v>97.142857142857139</v>
      </c>
      <c r="D273" s="338">
        <v>100</v>
      </c>
      <c r="E273" s="338">
        <v>87.179487179487182</v>
      </c>
      <c r="F273" s="338"/>
      <c r="G273" s="339">
        <v>90.972222222222229</v>
      </c>
      <c r="H273" s="514"/>
      <c r="I273" s="514"/>
    </row>
    <row r="274" spans="1:9" x14ac:dyDescent="0.2">
      <c r="A274" s="219" t="s">
        <v>8</v>
      </c>
      <c r="B274" s="266">
        <v>6.0359698959648475E-2</v>
      </c>
      <c r="C274" s="267">
        <v>4.4941716448696677E-2</v>
      </c>
      <c r="D274" s="340">
        <v>3.7382692442128523E-2</v>
      </c>
      <c r="E274" s="340">
        <v>6.3818369936266162E-2</v>
      </c>
      <c r="F274" s="340"/>
      <c r="G274" s="341">
        <v>6.0502993434524123E-2</v>
      </c>
      <c r="H274" s="514"/>
      <c r="I274" s="514"/>
    </row>
    <row r="275" spans="1:9" x14ac:dyDescent="0.2">
      <c r="A275" s="307" t="s">
        <v>1</v>
      </c>
      <c r="B275" s="271">
        <f t="shared" ref="B275:G275" si="61">B272/B271*100-100</f>
        <v>1.4361300075585746</v>
      </c>
      <c r="C275" s="272">
        <f t="shared" si="61"/>
        <v>-1.3696145124716566</v>
      </c>
      <c r="D275" s="272">
        <f t="shared" si="61"/>
        <v>3.8321995464852563</v>
      </c>
      <c r="E275" s="272">
        <f t="shared" si="61"/>
        <v>5.8770858770858894</v>
      </c>
      <c r="F275" s="272">
        <f t="shared" si="61"/>
        <v>-100</v>
      </c>
      <c r="G275" s="275">
        <f t="shared" si="61"/>
        <v>2.4228395061728349</v>
      </c>
      <c r="H275" s="514"/>
      <c r="I275" s="514"/>
    </row>
    <row r="276" spans="1:9" ht="13.5" thickBot="1" x14ac:dyDescent="0.25">
      <c r="A276" s="219" t="s">
        <v>26</v>
      </c>
      <c r="B276" s="277">
        <f>B272-B259</f>
        <v>110.91991341991343</v>
      </c>
      <c r="C276" s="278">
        <f t="shared" ref="C276:G276" si="62">C272-C259</f>
        <v>58.761904761904589</v>
      </c>
      <c r="D276" s="278">
        <f t="shared" si="62"/>
        <v>105.899470899471</v>
      </c>
      <c r="E276" s="278">
        <f t="shared" si="62"/>
        <v>161.69070512820508</v>
      </c>
      <c r="F276" s="278">
        <f t="shared" si="62"/>
        <v>0</v>
      </c>
      <c r="G276" s="281">
        <f t="shared" si="62"/>
        <v>117.83668582375458</v>
      </c>
      <c r="H276" s="514"/>
      <c r="I276" s="514"/>
    </row>
    <row r="277" spans="1:9" x14ac:dyDescent="0.2">
      <c r="A277" s="321" t="s">
        <v>51</v>
      </c>
      <c r="B277" s="283">
        <v>400</v>
      </c>
      <c r="C277" s="284">
        <v>311</v>
      </c>
      <c r="D277" s="284">
        <v>251</v>
      </c>
      <c r="E277" s="284">
        <v>323</v>
      </c>
      <c r="F277" s="342"/>
      <c r="G277" s="343">
        <f>SUM(B277:F277)</f>
        <v>1285</v>
      </c>
      <c r="H277" s="514" t="s">
        <v>55</v>
      </c>
      <c r="I277" s="344">
        <f>G264-G277</f>
        <v>2</v>
      </c>
    </row>
    <row r="278" spans="1:9" x14ac:dyDescent="0.2">
      <c r="A278" s="321" t="s">
        <v>27</v>
      </c>
      <c r="B278" s="222">
        <v>115</v>
      </c>
      <c r="C278" s="347">
        <v>115</v>
      </c>
      <c r="D278" s="347">
        <v>114.5</v>
      </c>
      <c r="E278" s="347">
        <v>114.5</v>
      </c>
      <c r="F278" s="347"/>
      <c r="G278" s="226"/>
      <c r="H278" s="514" t="s">
        <v>56</v>
      </c>
      <c r="I278" s="514">
        <v>108.99</v>
      </c>
    </row>
    <row r="279" spans="1:9" ht="13.5" thickBot="1" x14ac:dyDescent="0.25">
      <c r="A279" s="324" t="s">
        <v>25</v>
      </c>
      <c r="B279" s="360">
        <f>B278-B265</f>
        <v>6</v>
      </c>
      <c r="C279" s="361">
        <f t="shared" ref="C279:F279" si="63">C278-C265</f>
        <v>6</v>
      </c>
      <c r="D279" s="361">
        <f t="shared" si="63"/>
        <v>5.5</v>
      </c>
      <c r="E279" s="361">
        <f t="shared" si="63"/>
        <v>5.5</v>
      </c>
      <c r="F279" s="361">
        <f t="shared" si="63"/>
        <v>0</v>
      </c>
      <c r="G279" s="227"/>
      <c r="H279" s="514" t="s">
        <v>25</v>
      </c>
      <c r="I279" s="514">
        <f>I278-I265</f>
        <v>5.9899999999999949</v>
      </c>
    </row>
    <row r="280" spans="1:9" x14ac:dyDescent="0.2">
      <c r="B280" s="292">
        <v>115</v>
      </c>
      <c r="C280" s="292">
        <v>115</v>
      </c>
    </row>
    <row r="281" spans="1:9" ht="13.5" thickBot="1" x14ac:dyDescent="0.25"/>
    <row r="282" spans="1:9" s="515" customFormat="1" ht="13.5" thickBot="1" x14ac:dyDescent="0.25">
      <c r="A282" s="297" t="s">
        <v>143</v>
      </c>
      <c r="B282" s="651" t="s">
        <v>52</v>
      </c>
      <c r="C282" s="652"/>
      <c r="D282" s="652"/>
      <c r="E282" s="652"/>
      <c r="F282" s="653"/>
      <c r="G282" s="326" t="s">
        <v>0</v>
      </c>
    </row>
    <row r="283" spans="1:9" s="515" customFormat="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</row>
    <row r="284" spans="1:9" s="515" customFormat="1" x14ac:dyDescent="0.2">
      <c r="A284" s="304" t="s">
        <v>3</v>
      </c>
      <c r="B284" s="463">
        <v>3370</v>
      </c>
      <c r="C284" s="464">
        <v>3370</v>
      </c>
      <c r="D284" s="465">
        <v>3370</v>
      </c>
      <c r="E284" s="465">
        <v>3370</v>
      </c>
      <c r="F284" s="465">
        <v>3370</v>
      </c>
      <c r="G284" s="466">
        <v>3370</v>
      </c>
    </row>
    <row r="285" spans="1:9" s="515" customFormat="1" x14ac:dyDescent="0.2">
      <c r="A285" s="307" t="s">
        <v>6</v>
      </c>
      <c r="B285" s="334">
        <v>3290</v>
      </c>
      <c r="C285" s="335">
        <v>3244.5714285714284</v>
      </c>
      <c r="D285" s="335">
        <v>3385.8620689655172</v>
      </c>
      <c r="E285" s="335">
        <v>3287.6470588235293</v>
      </c>
      <c r="F285" s="335"/>
      <c r="G285" s="260">
        <v>3297.9285714285716</v>
      </c>
    </row>
    <row r="286" spans="1:9" s="515" customFormat="1" x14ac:dyDescent="0.2">
      <c r="A286" s="219" t="s">
        <v>7</v>
      </c>
      <c r="B286" s="336">
        <v>88.095238095238102</v>
      </c>
      <c r="C286" s="337">
        <v>94.285714285714292</v>
      </c>
      <c r="D286" s="338">
        <v>93.103448275862064</v>
      </c>
      <c r="E286" s="338">
        <v>91.17647058823529</v>
      </c>
      <c r="F286" s="338"/>
      <c r="G286" s="339">
        <v>91.428571428571431</v>
      </c>
    </row>
    <row r="287" spans="1:9" s="515" customFormat="1" x14ac:dyDescent="0.2">
      <c r="A287" s="219" t="s">
        <v>8</v>
      </c>
      <c r="B287" s="266">
        <v>5.8500063894941744E-2</v>
      </c>
      <c r="C287" s="267">
        <v>4.3917963470671097E-2</v>
      </c>
      <c r="D287" s="340">
        <v>4.8508669307508544E-2</v>
      </c>
      <c r="E287" s="340">
        <v>5.6756640237343232E-2</v>
      </c>
      <c r="F287" s="340"/>
      <c r="G287" s="341">
        <v>5.4740109305903388E-2</v>
      </c>
    </row>
    <row r="288" spans="1:9" s="515" customFormat="1" x14ac:dyDescent="0.2">
      <c r="A288" s="307" t="s">
        <v>1</v>
      </c>
      <c r="B288" s="271">
        <f t="shared" ref="B288:G288" si="64">B285/B284*100-100</f>
        <v>-2.3738872403560833</v>
      </c>
      <c r="C288" s="272">
        <f t="shared" si="64"/>
        <v>-3.7219160661297224</v>
      </c>
      <c r="D288" s="272">
        <f t="shared" si="64"/>
        <v>0.47068453903611385</v>
      </c>
      <c r="E288" s="272">
        <f t="shared" si="64"/>
        <v>-2.4437074533077379</v>
      </c>
      <c r="F288" s="272">
        <f t="shared" si="64"/>
        <v>-100</v>
      </c>
      <c r="G288" s="275">
        <f t="shared" si="64"/>
        <v>-2.138618058499361</v>
      </c>
    </row>
    <row r="289" spans="1:10" s="515" customFormat="1" ht="13.5" thickBot="1" x14ac:dyDescent="0.25">
      <c r="A289" s="219" t="s">
        <v>26</v>
      </c>
      <c r="B289" s="277">
        <f>B285-B272</f>
        <v>94.761904761904589</v>
      </c>
      <c r="C289" s="278">
        <f t="shared" ref="C289:G289" si="65">C285-C272</f>
        <v>137.71428571428578</v>
      </c>
      <c r="D289" s="278">
        <f t="shared" si="65"/>
        <v>115.14778325123143</v>
      </c>
      <c r="E289" s="278">
        <f t="shared" si="65"/>
        <v>-47.481146304675804</v>
      </c>
      <c r="F289" s="278">
        <f t="shared" si="65"/>
        <v>0</v>
      </c>
      <c r="G289" s="281">
        <f t="shared" si="65"/>
        <v>71.609126984127215</v>
      </c>
    </row>
    <row r="290" spans="1:10" s="515" customFormat="1" x14ac:dyDescent="0.2">
      <c r="A290" s="321" t="s">
        <v>51</v>
      </c>
      <c r="B290" s="283">
        <v>400</v>
      </c>
      <c r="C290" s="284">
        <v>311</v>
      </c>
      <c r="D290" s="284">
        <v>248</v>
      </c>
      <c r="E290" s="284">
        <v>320</v>
      </c>
      <c r="F290" s="342"/>
      <c r="G290" s="343">
        <f>SUM(B290:F290)</f>
        <v>1279</v>
      </c>
      <c r="H290" s="515" t="s">
        <v>55</v>
      </c>
      <c r="I290" s="344">
        <f>G277-G290</f>
        <v>6</v>
      </c>
      <c r="J290" s="431" t="s">
        <v>144</v>
      </c>
    </row>
    <row r="291" spans="1:10" s="515" customFormat="1" x14ac:dyDescent="0.2">
      <c r="A291" s="321" t="s">
        <v>27</v>
      </c>
      <c r="B291" s="222">
        <v>121</v>
      </c>
      <c r="C291" s="347">
        <v>121</v>
      </c>
      <c r="D291" s="347">
        <v>120.5</v>
      </c>
      <c r="E291" s="347">
        <v>120.5</v>
      </c>
      <c r="F291" s="347"/>
      <c r="G291" s="226"/>
      <c r="H291" s="515" t="s">
        <v>56</v>
      </c>
      <c r="I291" s="515">
        <v>114.77</v>
      </c>
    </row>
    <row r="292" spans="1:10" s="515" customFormat="1" ht="13.5" thickBot="1" x14ac:dyDescent="0.25">
      <c r="A292" s="324" t="s">
        <v>25</v>
      </c>
      <c r="B292" s="360">
        <f>B291-B278</f>
        <v>6</v>
      </c>
      <c r="C292" s="361">
        <f t="shared" ref="C292:F292" si="66">C291-C278</f>
        <v>6</v>
      </c>
      <c r="D292" s="361">
        <f t="shared" si="66"/>
        <v>6</v>
      </c>
      <c r="E292" s="361">
        <f t="shared" si="66"/>
        <v>6</v>
      </c>
      <c r="F292" s="361">
        <f t="shared" si="66"/>
        <v>0</v>
      </c>
      <c r="G292" s="227"/>
      <c r="H292" s="515" t="s">
        <v>25</v>
      </c>
      <c r="I292" s="515">
        <f>I291-I278</f>
        <v>5.7800000000000011</v>
      </c>
    </row>
    <row r="293" spans="1:10" x14ac:dyDescent="0.2">
      <c r="D293" s="292">
        <v>120.5</v>
      </c>
    </row>
    <row r="294" spans="1:10" s="562" customFormat="1" x14ac:dyDescent="0.2"/>
    <row r="295" spans="1:10" ht="13.5" thickBot="1" x14ac:dyDescent="0.25">
      <c r="B295" s="232">
        <v>3297.9285714285716</v>
      </c>
      <c r="C295" s="232">
        <v>3297.9285714285716</v>
      </c>
      <c r="D295" s="232">
        <v>3297.9285714285716</v>
      </c>
      <c r="E295" s="232"/>
      <c r="F295" s="232"/>
      <c r="G295" s="232">
        <v>3297.9285714285716</v>
      </c>
    </row>
    <row r="296" spans="1:10" ht="13.5" thickBot="1" x14ac:dyDescent="0.25">
      <c r="A296" s="297" t="s">
        <v>165</v>
      </c>
      <c r="B296" s="651" t="s">
        <v>52</v>
      </c>
      <c r="C296" s="652"/>
      <c r="D296" s="652"/>
      <c r="E296" s="652"/>
      <c r="F296" s="653"/>
      <c r="G296" s="326" t="s">
        <v>0</v>
      </c>
      <c r="H296" s="561"/>
      <c r="I296" s="561"/>
    </row>
    <row r="297" spans="1:10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  <c r="H297" s="561"/>
      <c r="I297" s="561"/>
    </row>
    <row r="298" spans="1:10" x14ac:dyDescent="0.2">
      <c r="A298" s="304" t="s">
        <v>3</v>
      </c>
      <c r="B298" s="463">
        <v>3560</v>
      </c>
      <c r="C298" s="464">
        <v>3560</v>
      </c>
      <c r="D298" s="465">
        <v>3560</v>
      </c>
      <c r="E298" s="465">
        <v>3560</v>
      </c>
      <c r="F298" s="465">
        <v>3560</v>
      </c>
      <c r="G298" s="466">
        <v>3560</v>
      </c>
      <c r="H298" s="561"/>
      <c r="I298" s="561"/>
    </row>
    <row r="299" spans="1:10" x14ac:dyDescent="0.2">
      <c r="A299" s="307" t="s">
        <v>6</v>
      </c>
      <c r="B299" s="334">
        <v>3280.3333333333335</v>
      </c>
      <c r="C299" s="335">
        <v>3464.1666666666665</v>
      </c>
      <c r="D299" s="335">
        <v>3647.9069767441861</v>
      </c>
      <c r="E299" s="335"/>
      <c r="F299" s="335"/>
      <c r="G299" s="260">
        <v>3486.0550458715597</v>
      </c>
      <c r="H299" s="561"/>
      <c r="I299" s="561"/>
    </row>
    <row r="300" spans="1:10" x14ac:dyDescent="0.2">
      <c r="A300" s="219" t="s">
        <v>7</v>
      </c>
      <c r="B300" s="336">
        <v>100</v>
      </c>
      <c r="C300" s="337">
        <v>100</v>
      </c>
      <c r="D300" s="338">
        <v>97.674418604651166</v>
      </c>
      <c r="E300" s="338"/>
      <c r="F300" s="338"/>
      <c r="G300" s="339">
        <v>92.660550458715591</v>
      </c>
      <c r="H300" s="561"/>
      <c r="I300" s="561"/>
    </row>
    <row r="301" spans="1:10" x14ac:dyDescent="0.2">
      <c r="A301" s="219" t="s">
        <v>8</v>
      </c>
      <c r="B301" s="266">
        <v>3.8540220207853658E-2</v>
      </c>
      <c r="C301" s="267">
        <v>2.6434040144137493E-2</v>
      </c>
      <c r="D301" s="340">
        <v>4.0356117927707456E-2</v>
      </c>
      <c r="E301" s="340"/>
      <c r="F301" s="340"/>
      <c r="G301" s="341">
        <v>5.581473801619944E-2</v>
      </c>
      <c r="H301" s="561"/>
      <c r="I301" s="561"/>
    </row>
    <row r="302" spans="1:10" x14ac:dyDescent="0.2">
      <c r="A302" s="307" t="s">
        <v>1</v>
      </c>
      <c r="B302" s="271">
        <f t="shared" ref="B302:G302" si="67">B299/B298*100-100</f>
        <v>-7.8558052434456869</v>
      </c>
      <c r="C302" s="272">
        <f t="shared" si="67"/>
        <v>-2.6919475655430745</v>
      </c>
      <c r="D302" s="272">
        <f t="shared" si="67"/>
        <v>2.4692970995557886</v>
      </c>
      <c r="E302" s="272">
        <f t="shared" si="67"/>
        <v>-100</v>
      </c>
      <c r="F302" s="272">
        <f t="shared" si="67"/>
        <v>-100</v>
      </c>
      <c r="G302" s="275">
        <f t="shared" si="67"/>
        <v>-2.0771054530460731</v>
      </c>
      <c r="H302" s="561"/>
      <c r="I302" s="561"/>
    </row>
    <row r="303" spans="1:10" ht="13.5" thickBot="1" x14ac:dyDescent="0.25">
      <c r="A303" s="219" t="s">
        <v>26</v>
      </c>
      <c r="B303" s="277">
        <f>B299-B295</f>
        <v>-17.595238095238074</v>
      </c>
      <c r="C303" s="278">
        <f t="shared" ref="C303:G303" si="68">C299-C295</f>
        <v>166.23809523809496</v>
      </c>
      <c r="D303" s="278">
        <f t="shared" si="68"/>
        <v>349.97840531561451</v>
      </c>
      <c r="E303" s="278">
        <f t="shared" si="68"/>
        <v>0</v>
      </c>
      <c r="F303" s="278">
        <f t="shared" si="68"/>
        <v>0</v>
      </c>
      <c r="G303" s="281">
        <f t="shared" si="68"/>
        <v>188.12647444298818</v>
      </c>
      <c r="H303" s="561"/>
      <c r="I303" s="561"/>
    </row>
    <row r="304" spans="1:10" x14ac:dyDescent="0.2">
      <c r="A304" s="321" t="s">
        <v>51</v>
      </c>
      <c r="B304" s="283">
        <v>280</v>
      </c>
      <c r="C304" s="284">
        <v>409</v>
      </c>
      <c r="D304" s="284">
        <v>448</v>
      </c>
      <c r="E304" s="284"/>
      <c r="F304" s="342"/>
      <c r="G304" s="343">
        <f>SUM(B304:F304)</f>
        <v>1137</v>
      </c>
      <c r="H304" s="561" t="s">
        <v>55</v>
      </c>
      <c r="I304" s="344">
        <f>G290-G304</f>
        <v>142</v>
      </c>
    </row>
    <row r="305" spans="1:23" x14ac:dyDescent="0.2">
      <c r="A305" s="321" t="s">
        <v>27</v>
      </c>
      <c r="B305" s="222">
        <v>127</v>
      </c>
      <c r="C305" s="347">
        <v>126.5</v>
      </c>
      <c r="D305" s="347">
        <v>125.5</v>
      </c>
      <c r="E305" s="347"/>
      <c r="F305" s="347"/>
      <c r="G305" s="226"/>
      <c r="H305" s="561" t="s">
        <v>56</v>
      </c>
      <c r="I305" s="561">
        <v>120.96</v>
      </c>
    </row>
    <row r="306" spans="1:23" ht="13.5" thickBot="1" x14ac:dyDescent="0.25">
      <c r="A306" s="324" t="s">
        <v>25</v>
      </c>
      <c r="B306" s="360">
        <f>B305-B291</f>
        <v>6</v>
      </c>
      <c r="C306" s="361">
        <f t="shared" ref="C306:F306" si="69">C305-C291</f>
        <v>5.5</v>
      </c>
      <c r="D306" s="361">
        <f t="shared" si="69"/>
        <v>5</v>
      </c>
      <c r="E306" s="361">
        <f t="shared" si="69"/>
        <v>-120.5</v>
      </c>
      <c r="F306" s="361">
        <f t="shared" si="69"/>
        <v>0</v>
      </c>
      <c r="G306" s="227"/>
      <c r="H306" s="561" t="s">
        <v>25</v>
      </c>
      <c r="I306" s="561">
        <f>I305-I291</f>
        <v>6.1899999999999977</v>
      </c>
    </row>
    <row r="307" spans="1:23" s="581" customFormat="1" x14ac:dyDescent="0.2">
      <c r="A307" s="239"/>
      <c r="B307" s="586"/>
      <c r="C307" s="586"/>
      <c r="D307" s="586"/>
      <c r="E307" s="586"/>
      <c r="F307" s="586"/>
      <c r="G307" s="220"/>
    </row>
    <row r="308" spans="1:23" x14ac:dyDescent="0.2">
      <c r="B308" s="292">
        <v>127</v>
      </c>
      <c r="C308" s="292">
        <v>126.5</v>
      </c>
      <c r="D308" s="292">
        <v>127</v>
      </c>
      <c r="E308" s="292">
        <v>125.5</v>
      </c>
      <c r="F308" s="292">
        <v>125.5</v>
      </c>
      <c r="G308" s="292">
        <v>127</v>
      </c>
      <c r="H308" s="292">
        <v>126.5</v>
      </c>
      <c r="I308" s="292">
        <v>127</v>
      </c>
      <c r="J308" s="292">
        <v>125.5</v>
      </c>
      <c r="K308" s="292">
        <v>125.5</v>
      </c>
      <c r="L308" s="292">
        <v>127</v>
      </c>
      <c r="M308" s="292">
        <v>126.5</v>
      </c>
      <c r="N308" s="292">
        <v>127</v>
      </c>
      <c r="O308" s="292">
        <v>125.5</v>
      </c>
      <c r="P308" s="292">
        <v>126.5</v>
      </c>
      <c r="Q308" s="292">
        <v>126.5</v>
      </c>
      <c r="R308" s="292">
        <v>127</v>
      </c>
      <c r="S308" s="292">
        <v>125.5</v>
      </c>
    </row>
    <row r="309" spans="1:23" ht="13.5" thickBot="1" x14ac:dyDescent="0.25">
      <c r="B309" s="232">
        <v>3486.0550458715597</v>
      </c>
      <c r="C309" s="232">
        <v>3486.0550458715597</v>
      </c>
      <c r="D309" s="232">
        <v>3486.0550458715597</v>
      </c>
      <c r="E309" s="232">
        <v>3486.0550458715597</v>
      </c>
      <c r="F309" s="232">
        <v>3486.0550458715597</v>
      </c>
      <c r="G309" s="232">
        <v>3486.0550458715597</v>
      </c>
      <c r="H309" s="232">
        <v>3486.0550458715597</v>
      </c>
      <c r="I309" s="232">
        <v>3486.0550458715597</v>
      </c>
      <c r="J309" s="232">
        <v>3486.0550458715597</v>
      </c>
      <c r="K309" s="232">
        <v>3486.0550458715597</v>
      </c>
      <c r="L309" s="232">
        <v>3486.0550458715597</v>
      </c>
      <c r="M309" s="232">
        <v>3486.0550458715597</v>
      </c>
      <c r="N309" s="232">
        <v>3486.0550458715597</v>
      </c>
      <c r="O309" s="232">
        <v>3486.0550458715597</v>
      </c>
      <c r="P309" s="232">
        <v>3486.0550458715597</v>
      </c>
      <c r="Q309" s="232">
        <v>3486.0550458715597</v>
      </c>
      <c r="R309" s="232">
        <v>3486.0550458715597</v>
      </c>
      <c r="S309" s="232">
        <v>3486.0550458715597</v>
      </c>
      <c r="T309" s="232">
        <v>3486.0550458715597</v>
      </c>
    </row>
    <row r="310" spans="1:23" s="581" customFormat="1" ht="13.5" thickBot="1" x14ac:dyDescent="0.25">
      <c r="A310" s="297" t="s">
        <v>177</v>
      </c>
      <c r="B310" s="651" t="s">
        <v>52</v>
      </c>
      <c r="C310" s="652"/>
      <c r="D310" s="652"/>
      <c r="E310" s="652"/>
      <c r="F310" s="653"/>
      <c r="G310" s="651" t="s">
        <v>64</v>
      </c>
      <c r="H310" s="652"/>
      <c r="I310" s="652"/>
      <c r="J310" s="652"/>
      <c r="K310" s="653"/>
      <c r="L310" s="651" t="s">
        <v>62</v>
      </c>
      <c r="M310" s="652"/>
      <c r="N310" s="652"/>
      <c r="O310" s="653"/>
      <c r="P310" s="651" t="s">
        <v>63</v>
      </c>
      <c r="Q310" s="652"/>
      <c r="R310" s="652"/>
      <c r="S310" s="653"/>
      <c r="T310" s="365" t="s">
        <v>54</v>
      </c>
    </row>
    <row r="311" spans="1:23" s="581" customFormat="1" x14ac:dyDescent="0.2">
      <c r="A311" s="219" t="s">
        <v>53</v>
      </c>
      <c r="B311" s="542">
        <v>1</v>
      </c>
      <c r="C311" s="528">
        <v>2</v>
      </c>
      <c r="D311" s="528">
        <v>3</v>
      </c>
      <c r="E311" s="584">
        <v>4</v>
      </c>
      <c r="F311" s="585">
        <v>5</v>
      </c>
      <c r="G311" s="540">
        <v>1</v>
      </c>
      <c r="H311" s="528">
        <v>2</v>
      </c>
      <c r="I311" s="528">
        <v>3</v>
      </c>
      <c r="J311" s="528">
        <v>4</v>
      </c>
      <c r="K311" s="528">
        <v>5</v>
      </c>
      <c r="L311" s="542">
        <v>1</v>
      </c>
      <c r="M311" s="528">
        <v>2</v>
      </c>
      <c r="N311" s="528">
        <v>3</v>
      </c>
      <c r="O311" s="585">
        <v>4</v>
      </c>
      <c r="P311" s="542">
        <v>1</v>
      </c>
      <c r="Q311" s="528">
        <v>2</v>
      </c>
      <c r="R311" s="528">
        <v>3</v>
      </c>
      <c r="S311" s="585">
        <v>4</v>
      </c>
      <c r="T311" s="367"/>
    </row>
    <row r="312" spans="1:23" s="581" customFormat="1" x14ac:dyDescent="0.2">
      <c r="A312" s="304" t="s">
        <v>74</v>
      </c>
      <c r="B312" s="507">
        <v>3720</v>
      </c>
      <c r="C312" s="508">
        <v>3720</v>
      </c>
      <c r="D312" s="508">
        <v>3720</v>
      </c>
      <c r="E312" s="509">
        <v>3720</v>
      </c>
      <c r="F312" s="510">
        <v>3720</v>
      </c>
      <c r="G312" s="511">
        <v>3720</v>
      </c>
      <c r="H312" s="508">
        <v>3720</v>
      </c>
      <c r="I312" s="508">
        <v>3720</v>
      </c>
      <c r="J312" s="508">
        <v>3720</v>
      </c>
      <c r="K312" s="508">
        <v>3720</v>
      </c>
      <c r="L312" s="507">
        <v>3720</v>
      </c>
      <c r="M312" s="508">
        <v>3720</v>
      </c>
      <c r="N312" s="508">
        <v>3720</v>
      </c>
      <c r="O312" s="510">
        <v>3720</v>
      </c>
      <c r="P312" s="507">
        <v>3720</v>
      </c>
      <c r="Q312" s="508">
        <v>3720</v>
      </c>
      <c r="R312" s="508">
        <v>3720</v>
      </c>
      <c r="S312" s="510">
        <v>3720</v>
      </c>
      <c r="T312" s="512">
        <v>3720</v>
      </c>
    </row>
    <row r="313" spans="1:23" s="581" customFormat="1" x14ac:dyDescent="0.2">
      <c r="A313" s="307" t="s">
        <v>6</v>
      </c>
      <c r="B313" s="471">
        <v>3745.3846153846152</v>
      </c>
      <c r="C313" s="472">
        <v>3693.8461538461538</v>
      </c>
      <c r="D313" s="472">
        <v>3755</v>
      </c>
      <c r="E313" s="473">
        <v>3865.7142857142858</v>
      </c>
      <c r="F313" s="474">
        <v>3773.8461538461538</v>
      </c>
      <c r="G313" s="475">
        <v>3479.2857142857142</v>
      </c>
      <c r="H313" s="472">
        <v>3698</v>
      </c>
      <c r="I313" s="472">
        <v>3620</v>
      </c>
      <c r="J313" s="472">
        <v>3613.5714285714284</v>
      </c>
      <c r="K313" s="472">
        <v>3952.8571428571427</v>
      </c>
      <c r="L313" s="471">
        <v>3518.2352941176468</v>
      </c>
      <c r="M313" s="472">
        <v>3678.125</v>
      </c>
      <c r="N313" s="472">
        <v>3525</v>
      </c>
      <c r="O313" s="474">
        <v>3905</v>
      </c>
      <c r="P313" s="471">
        <v>3759.3333333333335</v>
      </c>
      <c r="Q313" s="472">
        <v>3682.1052631578946</v>
      </c>
      <c r="R313" s="472">
        <v>3595</v>
      </c>
      <c r="S313" s="474">
        <v>3851.7647058823532</v>
      </c>
      <c r="T313" s="476">
        <v>3721.5384615384614</v>
      </c>
    </row>
    <row r="314" spans="1:23" s="581" customFormat="1" x14ac:dyDescent="0.2">
      <c r="A314" s="219" t="s">
        <v>7</v>
      </c>
      <c r="B314" s="477">
        <v>100</v>
      </c>
      <c r="C314" s="478">
        <v>92.307692307692307</v>
      </c>
      <c r="D314" s="478">
        <v>100</v>
      </c>
      <c r="E314" s="479">
        <v>100</v>
      </c>
      <c r="F314" s="480">
        <v>100</v>
      </c>
      <c r="G314" s="481">
        <v>100</v>
      </c>
      <c r="H314" s="478">
        <v>100</v>
      </c>
      <c r="I314" s="478">
        <v>100</v>
      </c>
      <c r="J314" s="478">
        <v>100</v>
      </c>
      <c r="K314" s="478">
        <v>100</v>
      </c>
      <c r="L314" s="477">
        <v>100</v>
      </c>
      <c r="M314" s="478">
        <v>93.75</v>
      </c>
      <c r="N314" s="478">
        <v>100</v>
      </c>
      <c r="O314" s="480">
        <v>100</v>
      </c>
      <c r="P314" s="477">
        <v>100</v>
      </c>
      <c r="Q314" s="478">
        <v>100</v>
      </c>
      <c r="R314" s="478">
        <v>100</v>
      </c>
      <c r="S314" s="480">
        <v>100</v>
      </c>
      <c r="T314" s="482">
        <v>93.665158371040718</v>
      </c>
    </row>
    <row r="315" spans="1:23" s="581" customFormat="1" x14ac:dyDescent="0.2">
      <c r="A315" s="219" t="s">
        <v>8</v>
      </c>
      <c r="B315" s="489">
        <v>3.6797027864384373E-2</v>
      </c>
      <c r="C315" s="490">
        <v>5.0026008877552722E-2</v>
      </c>
      <c r="D315" s="490">
        <v>3.7164542575107491E-2</v>
      </c>
      <c r="E315" s="491">
        <v>3.1948373609093E-2</v>
      </c>
      <c r="F315" s="492">
        <v>4.6857435532463375E-2</v>
      </c>
      <c r="G315" s="493">
        <v>3.3911253975928805E-2</v>
      </c>
      <c r="H315" s="490">
        <v>3.8372464629673905E-2</v>
      </c>
      <c r="I315" s="490">
        <v>5.4378507417208642E-2</v>
      </c>
      <c r="J315" s="490">
        <v>3.6736922658407105E-2</v>
      </c>
      <c r="K315" s="490">
        <v>4.0334821621405004E-2</v>
      </c>
      <c r="L315" s="489">
        <v>4.2408530647015864E-2</v>
      </c>
      <c r="M315" s="490">
        <v>3.5620366556278274E-2</v>
      </c>
      <c r="N315" s="490">
        <v>5.2213226437747409E-2</v>
      </c>
      <c r="O315" s="492">
        <v>2.772907532356942E-2</v>
      </c>
      <c r="P315" s="489">
        <v>3.7106981094948151E-2</v>
      </c>
      <c r="Q315" s="490">
        <v>3.8139763559228407E-2</v>
      </c>
      <c r="R315" s="490">
        <v>3.222984763910005E-2</v>
      </c>
      <c r="S315" s="492">
        <v>3.7190611807398591E-2</v>
      </c>
      <c r="T315" s="494">
        <v>5.2840854488311106E-2</v>
      </c>
    </row>
    <row r="316" spans="1:23" s="581" customFormat="1" x14ac:dyDescent="0.2">
      <c r="A316" s="307" t="s">
        <v>1</v>
      </c>
      <c r="B316" s="483">
        <f>B313/B312*100-100</f>
        <v>0.68238213399503422</v>
      </c>
      <c r="C316" s="484">
        <f t="shared" ref="C316:F316" si="70">C313/C312*100-100</f>
        <v>-0.70306038047974084</v>
      </c>
      <c r="D316" s="484">
        <f t="shared" si="70"/>
        <v>0.9408602150537746</v>
      </c>
      <c r="E316" s="484">
        <f t="shared" si="70"/>
        <v>3.917050691244242</v>
      </c>
      <c r="F316" s="485">
        <f t="shared" si="70"/>
        <v>1.4474772539288665</v>
      </c>
      <c r="G316" s="486">
        <f>G313/G312*100-100</f>
        <v>-6.4708141321044508</v>
      </c>
      <c r="H316" s="484">
        <f t="shared" ref="H316:L316" si="71">H313/H312*100-100</f>
        <v>-0.59139784946236773</v>
      </c>
      <c r="I316" s="484">
        <f t="shared" si="71"/>
        <v>-2.6881720430107521</v>
      </c>
      <c r="J316" s="484">
        <f t="shared" si="71"/>
        <v>-2.8609831029185955</v>
      </c>
      <c r="K316" s="484">
        <f t="shared" si="71"/>
        <v>6.2596006144393073</v>
      </c>
      <c r="L316" s="483">
        <f t="shared" si="71"/>
        <v>-5.4237824161922958</v>
      </c>
      <c r="M316" s="484">
        <f>M313/M312*100-100</f>
        <v>-1.1256720430107521</v>
      </c>
      <c r="N316" s="484">
        <f t="shared" ref="N316:T316" si="72">N313/N312*100-100</f>
        <v>-5.2419354838709609</v>
      </c>
      <c r="O316" s="485">
        <f t="shared" si="72"/>
        <v>4.9731182795699027</v>
      </c>
      <c r="P316" s="483">
        <f t="shared" si="72"/>
        <v>1.0573476702508913</v>
      </c>
      <c r="Q316" s="484">
        <f t="shared" si="72"/>
        <v>-1.0186757215619764</v>
      </c>
      <c r="R316" s="484">
        <f t="shared" si="72"/>
        <v>-3.3602150537634401</v>
      </c>
      <c r="S316" s="485">
        <f t="shared" si="72"/>
        <v>3.5420619860847609</v>
      </c>
      <c r="T316" s="275">
        <f t="shared" si="72"/>
        <v>4.1356492969384817E-2</v>
      </c>
      <c r="U316" s="370"/>
    </row>
    <row r="317" spans="1:23" s="581" customFormat="1" ht="13.5" thickBot="1" x14ac:dyDescent="0.25">
      <c r="A317" s="425" t="s">
        <v>26</v>
      </c>
      <c r="B317" s="395">
        <f>B313-B309</f>
        <v>259.3295695130555</v>
      </c>
      <c r="C317" s="396">
        <f t="shared" ref="C317:T317" si="73">C313-C309</f>
        <v>207.79110797459407</v>
      </c>
      <c r="D317" s="396">
        <f t="shared" si="73"/>
        <v>268.94495412844026</v>
      </c>
      <c r="E317" s="396">
        <f t="shared" si="73"/>
        <v>379.65923984272604</v>
      </c>
      <c r="F317" s="397">
        <f t="shared" si="73"/>
        <v>287.79110797459407</v>
      </c>
      <c r="G317" s="401">
        <f t="shared" si="73"/>
        <v>-6.7693315858455207</v>
      </c>
      <c r="H317" s="396">
        <f t="shared" si="73"/>
        <v>211.94495412844026</v>
      </c>
      <c r="I317" s="396">
        <f t="shared" si="73"/>
        <v>133.94495412844026</v>
      </c>
      <c r="J317" s="396">
        <f t="shared" si="73"/>
        <v>127.5163826998687</v>
      </c>
      <c r="K317" s="396">
        <f t="shared" si="73"/>
        <v>466.80209698558292</v>
      </c>
      <c r="L317" s="398">
        <f t="shared" si="73"/>
        <v>32.180248246087103</v>
      </c>
      <c r="M317" s="399">
        <f t="shared" si="73"/>
        <v>192.06995412844026</v>
      </c>
      <c r="N317" s="399">
        <f t="shared" si="73"/>
        <v>38.944954128440259</v>
      </c>
      <c r="O317" s="400">
        <f t="shared" si="73"/>
        <v>418.94495412844026</v>
      </c>
      <c r="P317" s="395">
        <f t="shared" si="73"/>
        <v>273.27828746177374</v>
      </c>
      <c r="Q317" s="396">
        <f t="shared" si="73"/>
        <v>196.05021728633483</v>
      </c>
      <c r="R317" s="396">
        <f t="shared" si="73"/>
        <v>108.94495412844026</v>
      </c>
      <c r="S317" s="397">
        <f t="shared" si="73"/>
        <v>365.70966001079341</v>
      </c>
      <c r="T317" s="403">
        <f t="shared" si="73"/>
        <v>235.48341566690169</v>
      </c>
      <c r="U317" s="387"/>
      <c r="V317" s="388"/>
      <c r="W317" s="388"/>
    </row>
    <row r="318" spans="1:23" s="581" customFormat="1" x14ac:dyDescent="0.2">
      <c r="A318" s="426" t="s">
        <v>50</v>
      </c>
      <c r="B318" s="283">
        <v>68</v>
      </c>
      <c r="C318" s="284">
        <v>70</v>
      </c>
      <c r="D318" s="284">
        <v>20</v>
      </c>
      <c r="E318" s="451">
        <v>71</v>
      </c>
      <c r="F318" s="285">
        <v>71</v>
      </c>
      <c r="G318" s="422">
        <v>71</v>
      </c>
      <c r="H318" s="284">
        <v>71</v>
      </c>
      <c r="I318" s="284">
        <v>20</v>
      </c>
      <c r="J318" s="284">
        <v>71</v>
      </c>
      <c r="K318" s="284">
        <v>71</v>
      </c>
      <c r="L318" s="283">
        <v>79</v>
      </c>
      <c r="M318" s="284">
        <v>79</v>
      </c>
      <c r="N318" s="284">
        <v>20</v>
      </c>
      <c r="O318" s="285">
        <v>79</v>
      </c>
      <c r="P318" s="283">
        <v>82</v>
      </c>
      <c r="Q318" s="284">
        <v>82</v>
      </c>
      <c r="R318" s="284">
        <v>20</v>
      </c>
      <c r="S318" s="285">
        <v>82</v>
      </c>
      <c r="T318" s="366">
        <f>SUM(B318:S318)</f>
        <v>1127</v>
      </c>
      <c r="U318" s="220" t="s">
        <v>55</v>
      </c>
      <c r="V318" s="287">
        <f>G304-T318</f>
        <v>10</v>
      </c>
      <c r="W318" s="288">
        <f>V318/G304</f>
        <v>8.795074758135445E-3</v>
      </c>
    </row>
    <row r="319" spans="1:23" s="581" customFormat="1" x14ac:dyDescent="0.2">
      <c r="A319" s="321" t="s">
        <v>27</v>
      </c>
      <c r="B319" s="235">
        <v>130</v>
      </c>
      <c r="C319" s="233">
        <v>130</v>
      </c>
      <c r="D319" s="233">
        <v>130</v>
      </c>
      <c r="E319" s="452">
        <v>128.5</v>
      </c>
      <c r="F319" s="236">
        <v>129</v>
      </c>
      <c r="G319" s="423">
        <v>130.5</v>
      </c>
      <c r="H319" s="233">
        <v>130</v>
      </c>
      <c r="I319" s="233">
        <v>130.5</v>
      </c>
      <c r="J319" s="233">
        <v>129</v>
      </c>
      <c r="K319" s="233">
        <v>128.5</v>
      </c>
      <c r="L319" s="235">
        <v>130.5</v>
      </c>
      <c r="M319" s="233">
        <v>130</v>
      </c>
      <c r="N319" s="233">
        <v>130.5</v>
      </c>
      <c r="O319" s="236">
        <v>128.5</v>
      </c>
      <c r="P319" s="235">
        <v>129.5</v>
      </c>
      <c r="Q319" s="233">
        <v>130</v>
      </c>
      <c r="R319" s="233">
        <v>130.5</v>
      </c>
      <c r="S319" s="236">
        <v>128.5</v>
      </c>
      <c r="T319" s="226"/>
      <c r="U319" s="220" t="s">
        <v>56</v>
      </c>
      <c r="V319" s="220">
        <v>126.63</v>
      </c>
      <c r="W319" s="220"/>
    </row>
    <row r="320" spans="1:23" s="581" customFormat="1" ht="13.5" thickBot="1" x14ac:dyDescent="0.25">
      <c r="A320" s="324" t="s">
        <v>25</v>
      </c>
      <c r="B320" s="237">
        <f>B319-B308</f>
        <v>3</v>
      </c>
      <c r="C320" s="234">
        <f t="shared" ref="C320:S320" si="74">C319-C308</f>
        <v>3.5</v>
      </c>
      <c r="D320" s="234">
        <f t="shared" si="74"/>
        <v>3</v>
      </c>
      <c r="E320" s="234">
        <f t="shared" si="74"/>
        <v>3</v>
      </c>
      <c r="F320" s="238">
        <f t="shared" si="74"/>
        <v>3.5</v>
      </c>
      <c r="G320" s="424">
        <f t="shared" si="74"/>
        <v>3.5</v>
      </c>
      <c r="H320" s="234">
        <f t="shared" si="74"/>
        <v>3.5</v>
      </c>
      <c r="I320" s="234">
        <f t="shared" si="74"/>
        <v>3.5</v>
      </c>
      <c r="J320" s="234">
        <f t="shared" si="74"/>
        <v>3.5</v>
      </c>
      <c r="K320" s="234">
        <f t="shared" si="74"/>
        <v>3</v>
      </c>
      <c r="L320" s="237">
        <f t="shared" si="74"/>
        <v>3.5</v>
      </c>
      <c r="M320" s="234">
        <f t="shared" si="74"/>
        <v>3.5</v>
      </c>
      <c r="N320" s="234">
        <f t="shared" si="74"/>
        <v>3.5</v>
      </c>
      <c r="O320" s="238">
        <f t="shared" si="74"/>
        <v>3</v>
      </c>
      <c r="P320" s="237">
        <f t="shared" si="74"/>
        <v>3</v>
      </c>
      <c r="Q320" s="234">
        <f t="shared" si="74"/>
        <v>3.5</v>
      </c>
      <c r="R320" s="234">
        <f t="shared" si="74"/>
        <v>3.5</v>
      </c>
      <c r="S320" s="238">
        <f t="shared" si="74"/>
        <v>3</v>
      </c>
      <c r="T320" s="227"/>
      <c r="U320" s="220" t="s">
        <v>25</v>
      </c>
      <c r="V320" s="220">
        <f>V319-I305</f>
        <v>5.6700000000000017</v>
      </c>
      <c r="W320" s="220"/>
    </row>
    <row r="322" spans="1:23" ht="13.5" thickBot="1" x14ac:dyDescent="0.25"/>
    <row r="323" spans="1:23" s="588" customFormat="1" ht="13.5" thickBot="1" x14ac:dyDescent="0.25">
      <c r="A323" s="297" t="s">
        <v>178</v>
      </c>
      <c r="B323" s="651" t="s">
        <v>52</v>
      </c>
      <c r="C323" s="652"/>
      <c r="D323" s="652"/>
      <c r="E323" s="652"/>
      <c r="F323" s="653"/>
      <c r="G323" s="651" t="s">
        <v>64</v>
      </c>
      <c r="H323" s="652"/>
      <c r="I323" s="652"/>
      <c r="J323" s="652"/>
      <c r="K323" s="653"/>
      <c r="L323" s="651" t="s">
        <v>62</v>
      </c>
      <c r="M323" s="652"/>
      <c r="N323" s="652"/>
      <c r="O323" s="653"/>
      <c r="P323" s="651" t="s">
        <v>63</v>
      </c>
      <c r="Q323" s="652"/>
      <c r="R323" s="652"/>
      <c r="S323" s="653"/>
      <c r="T323" s="365" t="s">
        <v>54</v>
      </c>
    </row>
    <row r="324" spans="1:23" s="588" customFormat="1" x14ac:dyDescent="0.2">
      <c r="A324" s="219" t="s">
        <v>53</v>
      </c>
      <c r="B324" s="542">
        <v>1</v>
      </c>
      <c r="C324" s="528">
        <v>2</v>
      </c>
      <c r="D324" s="528">
        <v>3</v>
      </c>
      <c r="E324" s="584">
        <v>4</v>
      </c>
      <c r="F324" s="585">
        <v>5</v>
      </c>
      <c r="G324" s="540">
        <v>1</v>
      </c>
      <c r="H324" s="528">
        <v>2</v>
      </c>
      <c r="I324" s="528">
        <v>3</v>
      </c>
      <c r="J324" s="528">
        <v>4</v>
      </c>
      <c r="K324" s="528">
        <v>5</v>
      </c>
      <c r="L324" s="542">
        <v>1</v>
      </c>
      <c r="M324" s="528">
        <v>2</v>
      </c>
      <c r="N324" s="528">
        <v>3</v>
      </c>
      <c r="O324" s="585">
        <v>4</v>
      </c>
      <c r="P324" s="542">
        <v>1</v>
      </c>
      <c r="Q324" s="528">
        <v>2</v>
      </c>
      <c r="R324" s="528">
        <v>3</v>
      </c>
      <c r="S324" s="585">
        <v>4</v>
      </c>
      <c r="T324" s="367"/>
    </row>
    <row r="325" spans="1:23" s="588" customFormat="1" x14ac:dyDescent="0.2">
      <c r="A325" s="304" t="s">
        <v>74</v>
      </c>
      <c r="B325" s="507">
        <v>3850</v>
      </c>
      <c r="C325" s="508">
        <v>3850</v>
      </c>
      <c r="D325" s="508">
        <v>3850</v>
      </c>
      <c r="E325" s="509">
        <v>3850</v>
      </c>
      <c r="F325" s="510">
        <v>3850</v>
      </c>
      <c r="G325" s="511">
        <v>3850</v>
      </c>
      <c r="H325" s="508">
        <v>3850</v>
      </c>
      <c r="I325" s="508">
        <v>3850</v>
      </c>
      <c r="J325" s="508">
        <v>3850</v>
      </c>
      <c r="K325" s="508">
        <v>3850</v>
      </c>
      <c r="L325" s="507">
        <v>3850</v>
      </c>
      <c r="M325" s="508">
        <v>3850</v>
      </c>
      <c r="N325" s="508">
        <v>3850</v>
      </c>
      <c r="O325" s="510">
        <v>3850</v>
      </c>
      <c r="P325" s="507">
        <v>3850</v>
      </c>
      <c r="Q325" s="508">
        <v>3850</v>
      </c>
      <c r="R325" s="508">
        <v>3850</v>
      </c>
      <c r="S325" s="510">
        <v>3850</v>
      </c>
      <c r="T325" s="512">
        <v>3850</v>
      </c>
    </row>
    <row r="326" spans="1:23" s="588" customFormat="1" x14ac:dyDescent="0.2">
      <c r="A326" s="307" t="s">
        <v>6</v>
      </c>
      <c r="B326" s="471">
        <v>3835.3333333333335</v>
      </c>
      <c r="C326" s="472">
        <v>3703.0769230769229</v>
      </c>
      <c r="D326" s="472">
        <v>3670</v>
      </c>
      <c r="E326" s="473">
        <v>4009.2857142857142</v>
      </c>
      <c r="F326" s="474">
        <v>4163.333333333333</v>
      </c>
      <c r="G326" s="475">
        <v>3722.8571428571427</v>
      </c>
      <c r="H326" s="472">
        <v>3894</v>
      </c>
      <c r="I326" s="472">
        <v>3760</v>
      </c>
      <c r="J326" s="472">
        <v>4045.3333333333335</v>
      </c>
      <c r="K326" s="472">
        <v>3842.3076923076924</v>
      </c>
      <c r="L326" s="471">
        <v>3710</v>
      </c>
      <c r="M326" s="472">
        <v>3842.2222222222222</v>
      </c>
      <c r="N326" s="472">
        <v>3777.5</v>
      </c>
      <c r="O326" s="474">
        <v>4030.7142857142858</v>
      </c>
      <c r="P326" s="471">
        <v>3817.2222222222222</v>
      </c>
      <c r="Q326" s="472">
        <v>3847.6470588235293</v>
      </c>
      <c r="R326" s="472">
        <v>3786</v>
      </c>
      <c r="S326" s="474">
        <v>3966.875</v>
      </c>
      <c r="T326" s="476">
        <v>3874.3362831858408</v>
      </c>
    </row>
    <row r="327" spans="1:23" s="588" customFormat="1" x14ac:dyDescent="0.2">
      <c r="A327" s="219" t="s">
        <v>7</v>
      </c>
      <c r="B327" s="477">
        <v>100</v>
      </c>
      <c r="C327" s="478">
        <v>100</v>
      </c>
      <c r="D327" s="478">
        <v>100</v>
      </c>
      <c r="E327" s="479">
        <v>100</v>
      </c>
      <c r="F327" s="480">
        <v>100</v>
      </c>
      <c r="G327" s="481">
        <v>92.857142857142861</v>
      </c>
      <c r="H327" s="478">
        <v>100</v>
      </c>
      <c r="I327" s="478">
        <v>100</v>
      </c>
      <c r="J327" s="478">
        <v>100</v>
      </c>
      <c r="K327" s="478">
        <v>100</v>
      </c>
      <c r="L327" s="477">
        <v>100</v>
      </c>
      <c r="M327" s="478">
        <v>100</v>
      </c>
      <c r="N327" s="478">
        <v>100</v>
      </c>
      <c r="O327" s="480">
        <v>92.857142857142861</v>
      </c>
      <c r="P327" s="477">
        <v>100</v>
      </c>
      <c r="Q327" s="478">
        <v>100</v>
      </c>
      <c r="R327" s="478">
        <v>100</v>
      </c>
      <c r="S327" s="480">
        <v>87.5</v>
      </c>
      <c r="T327" s="482">
        <v>94.247787610619469</v>
      </c>
    </row>
    <row r="328" spans="1:23" s="588" customFormat="1" x14ac:dyDescent="0.2">
      <c r="A328" s="219" t="s">
        <v>8</v>
      </c>
      <c r="B328" s="489">
        <v>3.6414019912454944E-2</v>
      </c>
      <c r="C328" s="490">
        <v>4.3779763780393076E-2</v>
      </c>
      <c r="D328" s="490">
        <v>1.900858268524646E-2</v>
      </c>
      <c r="E328" s="491">
        <v>4.9152520085158496E-2</v>
      </c>
      <c r="F328" s="492">
        <v>2.8425557207487923E-2</v>
      </c>
      <c r="G328" s="493">
        <v>5.3089410164075743E-2</v>
      </c>
      <c r="H328" s="490">
        <v>4.1001018939881811E-2</v>
      </c>
      <c r="I328" s="490">
        <v>2.5398588055985792E-2</v>
      </c>
      <c r="J328" s="490">
        <v>3.4429177844924108E-2</v>
      </c>
      <c r="K328" s="490">
        <v>4.2815704313806519E-2</v>
      </c>
      <c r="L328" s="489">
        <v>3.1279236631678725E-2</v>
      </c>
      <c r="M328" s="490">
        <v>2.9452841483591168E-2</v>
      </c>
      <c r="N328" s="490">
        <v>3.9592815383576507E-2</v>
      </c>
      <c r="O328" s="492">
        <v>4.3635954288082091E-2</v>
      </c>
      <c r="P328" s="489">
        <v>4.8058144449748243E-2</v>
      </c>
      <c r="Q328" s="490">
        <v>4.042618619109517E-2</v>
      </c>
      <c r="R328" s="490">
        <v>1.9595601680920664E-2</v>
      </c>
      <c r="S328" s="492">
        <v>5.6969279208037293E-2</v>
      </c>
      <c r="T328" s="494">
        <v>5.2852924510022811E-2</v>
      </c>
    </row>
    <row r="329" spans="1:23" s="588" customFormat="1" x14ac:dyDescent="0.2">
      <c r="A329" s="307" t="s">
        <v>1</v>
      </c>
      <c r="B329" s="483">
        <f>B326/B325*100-100</f>
        <v>-0.3809523809523796</v>
      </c>
      <c r="C329" s="484">
        <f t="shared" ref="C329:F329" si="75">C326/C325*100-100</f>
        <v>-3.8161838161838233</v>
      </c>
      <c r="D329" s="484">
        <f t="shared" si="75"/>
        <v>-4.6753246753246742</v>
      </c>
      <c r="E329" s="484">
        <f t="shared" si="75"/>
        <v>4.1372912801484176</v>
      </c>
      <c r="F329" s="485">
        <f t="shared" si="75"/>
        <v>8.1385281385281303</v>
      </c>
      <c r="G329" s="486">
        <f>G326/G325*100-100</f>
        <v>-3.3024118738404553</v>
      </c>
      <c r="H329" s="484">
        <f t="shared" ref="H329:L329" si="76">H326/H325*100-100</f>
        <v>1.1428571428571388</v>
      </c>
      <c r="I329" s="484">
        <f t="shared" si="76"/>
        <v>-2.3376623376623371</v>
      </c>
      <c r="J329" s="484">
        <f t="shared" si="76"/>
        <v>5.0735930735930737</v>
      </c>
      <c r="K329" s="484">
        <f t="shared" si="76"/>
        <v>-0.19980019980019392</v>
      </c>
      <c r="L329" s="483">
        <f t="shared" si="76"/>
        <v>-3.6363636363636402</v>
      </c>
      <c r="M329" s="484">
        <f>M326/M325*100-100</f>
        <v>-0.20202020202020776</v>
      </c>
      <c r="N329" s="484">
        <f t="shared" ref="N329:T329" si="77">N326/N325*100-100</f>
        <v>-1.8831168831168839</v>
      </c>
      <c r="O329" s="485">
        <f t="shared" si="77"/>
        <v>4.6938775510204209</v>
      </c>
      <c r="P329" s="483">
        <f t="shared" si="77"/>
        <v>-0.85137085137084512</v>
      </c>
      <c r="Q329" s="484">
        <f t="shared" si="77"/>
        <v>-6.1115355233013702E-2</v>
      </c>
      <c r="R329" s="484">
        <f t="shared" si="77"/>
        <v>-1.6623376623376629</v>
      </c>
      <c r="S329" s="485">
        <f t="shared" si="77"/>
        <v>3.0357142857142776</v>
      </c>
      <c r="T329" s="275">
        <f t="shared" si="77"/>
        <v>0.6321112515802696</v>
      </c>
      <c r="U329" s="370"/>
    </row>
    <row r="330" spans="1:23" s="588" customFormat="1" ht="13.5" thickBot="1" x14ac:dyDescent="0.25">
      <c r="A330" s="425" t="s">
        <v>26</v>
      </c>
      <c r="B330" s="395">
        <f>B326-B313</f>
        <v>89.94871794871824</v>
      </c>
      <c r="C330" s="396">
        <f t="shared" ref="C330:T330" si="78">C326-C313</f>
        <v>9.2307692307690559</v>
      </c>
      <c r="D330" s="396">
        <f t="shared" si="78"/>
        <v>-85</v>
      </c>
      <c r="E330" s="396">
        <f t="shared" si="78"/>
        <v>143.57142857142844</v>
      </c>
      <c r="F330" s="397">
        <f t="shared" si="78"/>
        <v>389.48717948717922</v>
      </c>
      <c r="G330" s="401">
        <f t="shared" si="78"/>
        <v>243.57142857142844</v>
      </c>
      <c r="H330" s="396">
        <f t="shared" si="78"/>
        <v>196</v>
      </c>
      <c r="I330" s="396">
        <f t="shared" si="78"/>
        <v>140</v>
      </c>
      <c r="J330" s="396">
        <f t="shared" si="78"/>
        <v>431.76190476190504</v>
      </c>
      <c r="K330" s="396">
        <f t="shared" si="78"/>
        <v>-110.54945054945028</v>
      </c>
      <c r="L330" s="398">
        <f t="shared" si="78"/>
        <v>191.76470588235316</v>
      </c>
      <c r="M330" s="399">
        <f t="shared" si="78"/>
        <v>164.09722222222217</v>
      </c>
      <c r="N330" s="399">
        <f t="shared" si="78"/>
        <v>252.5</v>
      </c>
      <c r="O330" s="400">
        <f t="shared" si="78"/>
        <v>125.71428571428578</v>
      </c>
      <c r="P330" s="395">
        <f t="shared" si="78"/>
        <v>57.888888888888687</v>
      </c>
      <c r="Q330" s="396">
        <f t="shared" si="78"/>
        <v>165.54179566563471</v>
      </c>
      <c r="R330" s="396">
        <f t="shared" si="78"/>
        <v>191</v>
      </c>
      <c r="S330" s="397">
        <f t="shared" si="78"/>
        <v>115.11029411764684</v>
      </c>
      <c r="T330" s="403">
        <f t="shared" si="78"/>
        <v>152.79782164737935</v>
      </c>
      <c r="U330" s="387"/>
      <c r="V330" s="388"/>
      <c r="W330" s="388"/>
    </row>
    <row r="331" spans="1:23" s="588" customFormat="1" x14ac:dyDescent="0.2">
      <c r="A331" s="426" t="s">
        <v>50</v>
      </c>
      <c r="B331" s="283">
        <v>75</v>
      </c>
      <c r="C331" s="284">
        <v>69</v>
      </c>
      <c r="D331" s="284">
        <v>16</v>
      </c>
      <c r="E331" s="451">
        <v>69</v>
      </c>
      <c r="F331" s="285">
        <v>69</v>
      </c>
      <c r="G331" s="422">
        <v>77</v>
      </c>
      <c r="H331" s="284">
        <v>69</v>
      </c>
      <c r="I331" s="284">
        <v>17</v>
      </c>
      <c r="J331" s="284">
        <v>70</v>
      </c>
      <c r="K331" s="284">
        <v>70</v>
      </c>
      <c r="L331" s="283">
        <v>78</v>
      </c>
      <c r="M331" s="284">
        <v>79</v>
      </c>
      <c r="N331" s="284">
        <v>19</v>
      </c>
      <c r="O331" s="285">
        <v>79</v>
      </c>
      <c r="P331" s="283">
        <v>82</v>
      </c>
      <c r="Q331" s="284">
        <v>82</v>
      </c>
      <c r="R331" s="284">
        <v>20</v>
      </c>
      <c r="S331" s="285">
        <v>82</v>
      </c>
      <c r="T331" s="366">
        <f>SUM(B331:S331)</f>
        <v>1122</v>
      </c>
      <c r="U331" s="220" t="s">
        <v>55</v>
      </c>
      <c r="V331" s="287">
        <f>T318-T331</f>
        <v>5</v>
      </c>
      <c r="W331" s="288">
        <f>V331/T318</f>
        <v>4.4365572315882874E-3</v>
      </c>
    </row>
    <row r="332" spans="1:23" s="588" customFormat="1" x14ac:dyDescent="0.2">
      <c r="A332" s="321" t="s">
        <v>27</v>
      </c>
      <c r="B332" s="235">
        <v>133.5</v>
      </c>
      <c r="C332" s="233">
        <v>133.5</v>
      </c>
      <c r="D332" s="233">
        <v>133.5</v>
      </c>
      <c r="E332" s="452">
        <f t="shared" ref="E332:S332" si="79">E319+3</f>
        <v>131.5</v>
      </c>
      <c r="F332" s="236">
        <f t="shared" si="79"/>
        <v>132</v>
      </c>
      <c r="G332" s="423">
        <v>134</v>
      </c>
      <c r="H332" s="233">
        <f t="shared" si="79"/>
        <v>133</v>
      </c>
      <c r="I332" s="233">
        <v>134</v>
      </c>
      <c r="J332" s="233">
        <f t="shared" si="79"/>
        <v>132</v>
      </c>
      <c r="K332" s="233">
        <v>132</v>
      </c>
      <c r="L332" s="235">
        <v>134</v>
      </c>
      <c r="M332" s="233">
        <v>133</v>
      </c>
      <c r="N332" s="233">
        <f t="shared" si="79"/>
        <v>133.5</v>
      </c>
      <c r="O332" s="236">
        <f t="shared" si="79"/>
        <v>131.5</v>
      </c>
      <c r="P332" s="235">
        <v>133</v>
      </c>
      <c r="Q332" s="233">
        <f t="shared" si="79"/>
        <v>133</v>
      </c>
      <c r="R332" s="233">
        <f t="shared" si="79"/>
        <v>133.5</v>
      </c>
      <c r="S332" s="236">
        <f t="shared" si="79"/>
        <v>131.5</v>
      </c>
      <c r="T332" s="226"/>
      <c r="U332" s="220" t="s">
        <v>56</v>
      </c>
      <c r="V332" s="220">
        <v>130.02000000000001</v>
      </c>
      <c r="W332" s="220"/>
    </row>
    <row r="333" spans="1:23" s="588" customFormat="1" ht="13.5" thickBot="1" x14ac:dyDescent="0.25">
      <c r="A333" s="324" t="s">
        <v>25</v>
      </c>
      <c r="B333" s="237">
        <f>B332-B319</f>
        <v>3.5</v>
      </c>
      <c r="C333" s="234">
        <f t="shared" ref="C333:S333" si="80">C332-C319</f>
        <v>3.5</v>
      </c>
      <c r="D333" s="234">
        <f t="shared" si="80"/>
        <v>3.5</v>
      </c>
      <c r="E333" s="234">
        <f t="shared" si="80"/>
        <v>3</v>
      </c>
      <c r="F333" s="238">
        <f t="shared" si="80"/>
        <v>3</v>
      </c>
      <c r="G333" s="424">
        <f t="shared" si="80"/>
        <v>3.5</v>
      </c>
      <c r="H333" s="234">
        <f t="shared" si="80"/>
        <v>3</v>
      </c>
      <c r="I333" s="234">
        <f t="shared" si="80"/>
        <v>3.5</v>
      </c>
      <c r="J333" s="234">
        <f t="shared" si="80"/>
        <v>3</v>
      </c>
      <c r="K333" s="234">
        <f t="shared" si="80"/>
        <v>3.5</v>
      </c>
      <c r="L333" s="237">
        <f t="shared" si="80"/>
        <v>3.5</v>
      </c>
      <c r="M333" s="234">
        <f t="shared" si="80"/>
        <v>3</v>
      </c>
      <c r="N333" s="234">
        <f t="shared" si="80"/>
        <v>3</v>
      </c>
      <c r="O333" s="238">
        <f t="shared" si="80"/>
        <v>3</v>
      </c>
      <c r="P333" s="237">
        <f t="shared" si="80"/>
        <v>3.5</v>
      </c>
      <c r="Q333" s="234">
        <f t="shared" si="80"/>
        <v>3</v>
      </c>
      <c r="R333" s="234">
        <f t="shared" si="80"/>
        <v>3</v>
      </c>
      <c r="S333" s="238">
        <f t="shared" si="80"/>
        <v>3</v>
      </c>
      <c r="T333" s="227"/>
      <c r="U333" s="220" t="s">
        <v>25</v>
      </c>
      <c r="V333" s="220">
        <f>V332-V319</f>
        <v>3.3900000000000148</v>
      </c>
      <c r="W333" s="220"/>
    </row>
    <row r="335" spans="1:23" ht="13.5" thickBot="1" x14ac:dyDescent="0.25"/>
    <row r="336" spans="1:23" s="589" customFormat="1" ht="13.5" thickBot="1" x14ac:dyDescent="0.25">
      <c r="A336" s="297" t="s">
        <v>179</v>
      </c>
      <c r="B336" s="651" t="s">
        <v>52</v>
      </c>
      <c r="C336" s="652"/>
      <c r="D336" s="652"/>
      <c r="E336" s="652"/>
      <c r="F336" s="653"/>
      <c r="G336" s="651" t="s">
        <v>64</v>
      </c>
      <c r="H336" s="652"/>
      <c r="I336" s="652"/>
      <c r="J336" s="652"/>
      <c r="K336" s="653"/>
      <c r="L336" s="651" t="s">
        <v>62</v>
      </c>
      <c r="M336" s="652"/>
      <c r="N336" s="652"/>
      <c r="O336" s="653"/>
      <c r="P336" s="651" t="s">
        <v>63</v>
      </c>
      <c r="Q336" s="652"/>
      <c r="R336" s="652"/>
      <c r="S336" s="653"/>
      <c r="T336" s="365" t="s">
        <v>54</v>
      </c>
    </row>
    <row r="337" spans="1:23" s="589" customFormat="1" x14ac:dyDescent="0.2">
      <c r="A337" s="219" t="s">
        <v>53</v>
      </c>
      <c r="B337" s="542">
        <v>1</v>
      </c>
      <c r="C337" s="528">
        <v>2</v>
      </c>
      <c r="D337" s="528">
        <v>3</v>
      </c>
      <c r="E337" s="584">
        <v>4</v>
      </c>
      <c r="F337" s="585">
        <v>5</v>
      </c>
      <c r="G337" s="540">
        <v>1</v>
      </c>
      <c r="H337" s="528">
        <v>2</v>
      </c>
      <c r="I337" s="528">
        <v>3</v>
      </c>
      <c r="J337" s="528">
        <v>4</v>
      </c>
      <c r="K337" s="528">
        <v>5</v>
      </c>
      <c r="L337" s="542">
        <v>1</v>
      </c>
      <c r="M337" s="528">
        <v>2</v>
      </c>
      <c r="N337" s="528">
        <v>3</v>
      </c>
      <c r="O337" s="585">
        <v>4</v>
      </c>
      <c r="P337" s="542">
        <v>1</v>
      </c>
      <c r="Q337" s="528">
        <v>2</v>
      </c>
      <c r="R337" s="528">
        <v>3</v>
      </c>
      <c r="S337" s="585">
        <v>4</v>
      </c>
      <c r="T337" s="367"/>
    </row>
    <row r="338" spans="1:23" s="589" customFormat="1" x14ac:dyDescent="0.2">
      <c r="A338" s="304" t="s">
        <v>74</v>
      </c>
      <c r="B338" s="507">
        <v>3940</v>
      </c>
      <c r="C338" s="508">
        <v>3940</v>
      </c>
      <c r="D338" s="508">
        <v>3940</v>
      </c>
      <c r="E338" s="509">
        <v>3940</v>
      </c>
      <c r="F338" s="510">
        <v>3940</v>
      </c>
      <c r="G338" s="511">
        <v>3940</v>
      </c>
      <c r="H338" s="508">
        <v>3940</v>
      </c>
      <c r="I338" s="508">
        <v>3940</v>
      </c>
      <c r="J338" s="508">
        <v>3940</v>
      </c>
      <c r="K338" s="508">
        <v>3940</v>
      </c>
      <c r="L338" s="507">
        <v>3940</v>
      </c>
      <c r="M338" s="508">
        <v>3940</v>
      </c>
      <c r="N338" s="508">
        <v>3940</v>
      </c>
      <c r="O338" s="510">
        <v>3940</v>
      </c>
      <c r="P338" s="507">
        <v>3940</v>
      </c>
      <c r="Q338" s="508">
        <v>3940</v>
      </c>
      <c r="R338" s="508">
        <v>3940</v>
      </c>
      <c r="S338" s="510">
        <v>3940</v>
      </c>
      <c r="T338" s="512">
        <v>3940</v>
      </c>
    </row>
    <row r="339" spans="1:23" s="589" customFormat="1" x14ac:dyDescent="0.2">
      <c r="A339" s="307" t="s">
        <v>6</v>
      </c>
      <c r="B339" s="471">
        <v>3770</v>
      </c>
      <c r="C339" s="472">
        <v>4053.5714285714284</v>
      </c>
      <c r="D339" s="472">
        <v>3856</v>
      </c>
      <c r="E339" s="473">
        <v>4145</v>
      </c>
      <c r="F339" s="474">
        <v>4036.4285714285716</v>
      </c>
      <c r="G339" s="475">
        <v>3920</v>
      </c>
      <c r="H339" s="472">
        <v>4076.4285714285716</v>
      </c>
      <c r="I339" s="472">
        <v>3863.3333333333335</v>
      </c>
      <c r="J339" s="472">
        <v>4222.5</v>
      </c>
      <c r="K339" s="472">
        <v>4035.3846153846152</v>
      </c>
      <c r="L339" s="471">
        <v>3905.625</v>
      </c>
      <c r="M339" s="472">
        <v>3981.875</v>
      </c>
      <c r="N339" s="472">
        <v>3927.5</v>
      </c>
      <c r="O339" s="474">
        <v>4040.5882352941176</v>
      </c>
      <c r="P339" s="471">
        <v>4001.6666666666665</v>
      </c>
      <c r="Q339" s="472">
        <v>4010.5882352941176</v>
      </c>
      <c r="R339" s="472">
        <v>3915</v>
      </c>
      <c r="S339" s="474">
        <v>4128.666666666667</v>
      </c>
      <c r="T339" s="476">
        <v>4007.0434782608695</v>
      </c>
    </row>
    <row r="340" spans="1:23" s="589" customFormat="1" x14ac:dyDescent="0.2">
      <c r="A340" s="219" t="s">
        <v>7</v>
      </c>
      <c r="B340" s="477">
        <v>100</v>
      </c>
      <c r="C340" s="478">
        <v>85.714285714285708</v>
      </c>
      <c r="D340" s="478">
        <v>100</v>
      </c>
      <c r="E340" s="479">
        <v>100</v>
      </c>
      <c r="F340" s="480">
        <v>100</v>
      </c>
      <c r="G340" s="481">
        <v>100</v>
      </c>
      <c r="H340" s="478">
        <v>92.857142857142861</v>
      </c>
      <c r="I340" s="478">
        <v>100</v>
      </c>
      <c r="J340" s="478">
        <v>100</v>
      </c>
      <c r="K340" s="478">
        <v>92.307692307692307</v>
      </c>
      <c r="L340" s="477">
        <v>100</v>
      </c>
      <c r="M340" s="478">
        <v>100</v>
      </c>
      <c r="N340" s="478">
        <v>100</v>
      </c>
      <c r="O340" s="480">
        <v>100</v>
      </c>
      <c r="P340" s="477">
        <v>88.888888888888886</v>
      </c>
      <c r="Q340" s="478">
        <v>100</v>
      </c>
      <c r="R340" s="478">
        <v>100</v>
      </c>
      <c r="S340" s="480">
        <v>100</v>
      </c>
      <c r="T340" s="482">
        <v>95.652173913043484</v>
      </c>
    </row>
    <row r="341" spans="1:23" s="589" customFormat="1" x14ac:dyDescent="0.2">
      <c r="A341" s="219" t="s">
        <v>8</v>
      </c>
      <c r="B341" s="489">
        <v>4.1805598524871181E-2</v>
      </c>
      <c r="C341" s="490">
        <v>5.2461615295301432E-2</v>
      </c>
      <c r="D341" s="490">
        <v>3.0535655662935739E-2</v>
      </c>
      <c r="E341" s="491">
        <v>4.8291814468361172E-2</v>
      </c>
      <c r="F341" s="492">
        <v>3.5280748984017805E-2</v>
      </c>
      <c r="G341" s="493">
        <v>4.5329988887543013E-2</v>
      </c>
      <c r="H341" s="490">
        <v>5.6266362352970709E-2</v>
      </c>
      <c r="I341" s="490">
        <v>2.946224517508771E-2</v>
      </c>
      <c r="J341" s="490">
        <v>2.4595112056155718E-2</v>
      </c>
      <c r="K341" s="490">
        <v>5.8129221662358697E-2</v>
      </c>
      <c r="L341" s="489">
        <v>3.7015067226598732E-2</v>
      </c>
      <c r="M341" s="490">
        <v>3.9521516320636656E-2</v>
      </c>
      <c r="N341" s="490">
        <v>1.2127663197490547E-2</v>
      </c>
      <c r="O341" s="492">
        <v>3.5444859144184264E-2</v>
      </c>
      <c r="P341" s="489">
        <v>5.6392923430554395E-2</v>
      </c>
      <c r="Q341" s="490">
        <v>4.7666809563108016E-2</v>
      </c>
      <c r="R341" s="490">
        <v>3.5691414080414104E-2</v>
      </c>
      <c r="S341" s="492">
        <v>4.7255510833160042E-2</v>
      </c>
      <c r="T341" s="494">
        <v>5.1987487387797411E-2</v>
      </c>
    </row>
    <row r="342" spans="1:23" s="589" customFormat="1" x14ac:dyDescent="0.2">
      <c r="A342" s="307" t="s">
        <v>1</v>
      </c>
      <c r="B342" s="483">
        <f>B339/B338*100-100</f>
        <v>-4.3147208121827418</v>
      </c>
      <c r="C342" s="484">
        <f t="shared" ref="C342:F342" si="81">C339/C338*100-100</f>
        <v>2.8825235678027354</v>
      </c>
      <c r="D342" s="484">
        <f t="shared" si="81"/>
        <v>-2.1319796954314683</v>
      </c>
      <c r="E342" s="484">
        <f t="shared" si="81"/>
        <v>5.2030456852791787</v>
      </c>
      <c r="F342" s="485">
        <f t="shared" si="81"/>
        <v>2.4474256707759423</v>
      </c>
      <c r="G342" s="486">
        <f>G339/G338*100-100</f>
        <v>-0.50761421319796796</v>
      </c>
      <c r="H342" s="484">
        <f t="shared" ref="H342:L342" si="82">H339/H338*100-100</f>
        <v>3.462654097171864</v>
      </c>
      <c r="I342" s="484">
        <f t="shared" si="82"/>
        <v>-1.9458544839255438</v>
      </c>
      <c r="J342" s="484">
        <f t="shared" si="82"/>
        <v>7.1700507614213222</v>
      </c>
      <c r="K342" s="484">
        <f t="shared" si="82"/>
        <v>2.4209293244826142</v>
      </c>
      <c r="L342" s="483">
        <f t="shared" si="82"/>
        <v>-0.87246192893401542</v>
      </c>
      <c r="M342" s="484">
        <f>M339/M338*100-100</f>
        <v>1.0628172588832427</v>
      </c>
      <c r="N342" s="484">
        <f t="shared" ref="N342:T342" si="83">N339/N338*100-100</f>
        <v>-0.31725888324872642</v>
      </c>
      <c r="O342" s="485">
        <f t="shared" si="83"/>
        <v>2.5530008957897792</v>
      </c>
      <c r="P342" s="483">
        <f t="shared" si="83"/>
        <v>1.5651438240270608</v>
      </c>
      <c r="Q342" s="484">
        <f t="shared" si="83"/>
        <v>1.7915795759928272</v>
      </c>
      <c r="R342" s="484">
        <f t="shared" si="83"/>
        <v>-0.63451776649746705</v>
      </c>
      <c r="S342" s="485">
        <f t="shared" si="83"/>
        <v>4.7884940778341871</v>
      </c>
      <c r="T342" s="275">
        <f t="shared" si="83"/>
        <v>1.7016111233723308</v>
      </c>
      <c r="U342" s="370"/>
    </row>
    <row r="343" spans="1:23" s="589" customFormat="1" ht="13.5" thickBot="1" x14ac:dyDescent="0.25">
      <c r="A343" s="425" t="s">
        <v>26</v>
      </c>
      <c r="B343" s="395">
        <f>B339-B326</f>
        <v>-65.333333333333485</v>
      </c>
      <c r="C343" s="396">
        <f t="shared" ref="C343:T343" si="84">C339-C326</f>
        <v>350.49450549450557</v>
      </c>
      <c r="D343" s="396">
        <f t="shared" si="84"/>
        <v>186</v>
      </c>
      <c r="E343" s="396">
        <f t="shared" si="84"/>
        <v>135.71428571428578</v>
      </c>
      <c r="F343" s="397">
        <f t="shared" si="84"/>
        <v>-126.90476190476147</v>
      </c>
      <c r="G343" s="401">
        <f t="shared" si="84"/>
        <v>197.14285714285734</v>
      </c>
      <c r="H343" s="396">
        <f t="shared" si="84"/>
        <v>182.42857142857156</v>
      </c>
      <c r="I343" s="396">
        <f t="shared" si="84"/>
        <v>103.33333333333348</v>
      </c>
      <c r="J343" s="396">
        <f t="shared" si="84"/>
        <v>177.16666666666652</v>
      </c>
      <c r="K343" s="396">
        <f t="shared" si="84"/>
        <v>193.07692307692287</v>
      </c>
      <c r="L343" s="398">
        <f t="shared" si="84"/>
        <v>195.625</v>
      </c>
      <c r="M343" s="399">
        <f t="shared" si="84"/>
        <v>139.65277777777783</v>
      </c>
      <c r="N343" s="399">
        <f t="shared" si="84"/>
        <v>150</v>
      </c>
      <c r="O343" s="400">
        <f t="shared" si="84"/>
        <v>9.8739495798317876</v>
      </c>
      <c r="P343" s="395">
        <f t="shared" si="84"/>
        <v>184.44444444444434</v>
      </c>
      <c r="Q343" s="396">
        <f t="shared" si="84"/>
        <v>162.94117647058829</v>
      </c>
      <c r="R343" s="396">
        <f t="shared" si="84"/>
        <v>129</v>
      </c>
      <c r="S343" s="397">
        <f t="shared" si="84"/>
        <v>161.79166666666697</v>
      </c>
      <c r="T343" s="403">
        <f t="shared" si="84"/>
        <v>132.70719507502872</v>
      </c>
      <c r="U343" s="387"/>
      <c r="V343" s="388"/>
      <c r="W343" s="388"/>
    </row>
    <row r="344" spans="1:23" s="589" customFormat="1" x14ac:dyDescent="0.2">
      <c r="A344" s="426" t="s">
        <v>50</v>
      </c>
      <c r="B344" s="283">
        <v>75</v>
      </c>
      <c r="C344" s="284">
        <v>69</v>
      </c>
      <c r="D344" s="284">
        <v>16</v>
      </c>
      <c r="E344" s="451">
        <v>69</v>
      </c>
      <c r="F344" s="285">
        <v>69</v>
      </c>
      <c r="G344" s="422">
        <v>77</v>
      </c>
      <c r="H344" s="284">
        <v>69</v>
      </c>
      <c r="I344" s="284">
        <v>17</v>
      </c>
      <c r="J344" s="284">
        <v>70</v>
      </c>
      <c r="K344" s="284">
        <v>70</v>
      </c>
      <c r="L344" s="283">
        <v>78</v>
      </c>
      <c r="M344" s="284">
        <v>79</v>
      </c>
      <c r="N344" s="284">
        <v>18</v>
      </c>
      <c r="O344" s="285">
        <v>79</v>
      </c>
      <c r="P344" s="283">
        <v>82</v>
      </c>
      <c r="Q344" s="284">
        <v>82</v>
      </c>
      <c r="R344" s="284">
        <v>19</v>
      </c>
      <c r="S344" s="285">
        <v>82</v>
      </c>
      <c r="T344" s="366">
        <f>SUM(B344:S344)</f>
        <v>1120</v>
      </c>
      <c r="U344" s="220" t="s">
        <v>55</v>
      </c>
      <c r="V344" s="287">
        <f>T331-T344</f>
        <v>2</v>
      </c>
      <c r="W344" s="288">
        <f>V344/T331</f>
        <v>1.7825311942959001E-3</v>
      </c>
    </row>
    <row r="345" spans="1:23" s="589" customFormat="1" x14ac:dyDescent="0.2">
      <c r="A345" s="321" t="s">
        <v>27</v>
      </c>
      <c r="B345" s="235">
        <v>136.5</v>
      </c>
      <c r="C345" s="233">
        <v>135.5</v>
      </c>
      <c r="D345" s="233">
        <v>136</v>
      </c>
      <c r="E345" s="452">
        <v>133.5</v>
      </c>
      <c r="F345" s="236">
        <v>134.5</v>
      </c>
      <c r="G345" s="423">
        <v>136.5</v>
      </c>
      <c r="H345" s="233">
        <v>135</v>
      </c>
      <c r="I345" s="233">
        <v>136.5</v>
      </c>
      <c r="J345" s="233">
        <v>134</v>
      </c>
      <c r="K345" s="233">
        <v>134</v>
      </c>
      <c r="L345" s="235">
        <v>136.5</v>
      </c>
      <c r="M345" s="233">
        <v>135</v>
      </c>
      <c r="N345" s="233">
        <v>136</v>
      </c>
      <c r="O345" s="236">
        <v>134.5</v>
      </c>
      <c r="P345" s="235">
        <v>135</v>
      </c>
      <c r="Q345" s="233">
        <v>135</v>
      </c>
      <c r="R345" s="233">
        <v>136</v>
      </c>
      <c r="S345" s="236">
        <v>133.5</v>
      </c>
      <c r="T345" s="226"/>
      <c r="U345" s="220" t="s">
        <v>56</v>
      </c>
      <c r="V345" s="220">
        <v>132.87</v>
      </c>
      <c r="W345" s="220"/>
    </row>
    <row r="346" spans="1:23" s="589" customFormat="1" ht="13.5" thickBot="1" x14ac:dyDescent="0.25">
      <c r="A346" s="324" t="s">
        <v>25</v>
      </c>
      <c r="B346" s="237">
        <f>B345-B332</f>
        <v>3</v>
      </c>
      <c r="C346" s="234">
        <f t="shared" ref="C346:S346" si="85">C345-C332</f>
        <v>2</v>
      </c>
      <c r="D346" s="234">
        <f t="shared" si="85"/>
        <v>2.5</v>
      </c>
      <c r="E346" s="234">
        <f t="shared" si="85"/>
        <v>2</v>
      </c>
      <c r="F346" s="238">
        <f t="shared" si="85"/>
        <v>2.5</v>
      </c>
      <c r="G346" s="424">
        <f t="shared" si="85"/>
        <v>2.5</v>
      </c>
      <c r="H346" s="234">
        <f t="shared" si="85"/>
        <v>2</v>
      </c>
      <c r="I346" s="234">
        <f t="shared" si="85"/>
        <v>2.5</v>
      </c>
      <c r="J346" s="234">
        <f t="shared" si="85"/>
        <v>2</v>
      </c>
      <c r="K346" s="234">
        <f t="shared" si="85"/>
        <v>2</v>
      </c>
      <c r="L346" s="237">
        <f t="shared" si="85"/>
        <v>2.5</v>
      </c>
      <c r="M346" s="234">
        <f t="shared" si="85"/>
        <v>2</v>
      </c>
      <c r="N346" s="234">
        <f t="shared" si="85"/>
        <v>2.5</v>
      </c>
      <c r="O346" s="238">
        <f t="shared" si="85"/>
        <v>3</v>
      </c>
      <c r="P346" s="237">
        <f t="shared" si="85"/>
        <v>2</v>
      </c>
      <c r="Q346" s="234">
        <f t="shared" si="85"/>
        <v>2</v>
      </c>
      <c r="R346" s="234">
        <f t="shared" si="85"/>
        <v>2.5</v>
      </c>
      <c r="S346" s="238">
        <f t="shared" si="85"/>
        <v>2</v>
      </c>
      <c r="T346" s="227"/>
      <c r="U346" s="220" t="s">
        <v>25</v>
      </c>
      <c r="V346" s="220">
        <f>V345-V332</f>
        <v>2.8499999999999943</v>
      </c>
      <c r="W346" s="220"/>
    </row>
    <row r="347" spans="1:23" x14ac:dyDescent="0.2">
      <c r="C347" s="292">
        <v>135.5</v>
      </c>
      <c r="E347" s="292">
        <v>133.5</v>
      </c>
      <c r="F347" s="292">
        <v>134.5</v>
      </c>
      <c r="H347" s="292">
        <v>135</v>
      </c>
      <c r="J347" s="292">
        <v>134</v>
      </c>
      <c r="K347" s="292">
        <v>134</v>
      </c>
      <c r="M347" s="292">
        <v>135</v>
      </c>
      <c r="P347" s="292">
        <v>135</v>
      </c>
      <c r="Q347" s="292">
        <v>135</v>
      </c>
      <c r="S347" s="292">
        <v>133.5</v>
      </c>
    </row>
    <row r="348" spans="1:23" ht="13.5" thickBot="1" x14ac:dyDescent="0.25"/>
    <row r="349" spans="1:23" s="598" customFormat="1" ht="13.5" thickBot="1" x14ac:dyDescent="0.25">
      <c r="A349" s="297" t="s">
        <v>181</v>
      </c>
      <c r="B349" s="651" t="s">
        <v>52</v>
      </c>
      <c r="C349" s="652"/>
      <c r="D349" s="652"/>
      <c r="E349" s="652"/>
      <c r="F349" s="653"/>
      <c r="G349" s="651" t="s">
        <v>64</v>
      </c>
      <c r="H349" s="652"/>
      <c r="I349" s="652"/>
      <c r="J349" s="652"/>
      <c r="K349" s="653"/>
      <c r="L349" s="651" t="s">
        <v>62</v>
      </c>
      <c r="M349" s="652"/>
      <c r="N349" s="652"/>
      <c r="O349" s="653"/>
      <c r="P349" s="651" t="s">
        <v>63</v>
      </c>
      <c r="Q349" s="652"/>
      <c r="R349" s="652"/>
      <c r="S349" s="653"/>
      <c r="T349" s="365" t="s">
        <v>54</v>
      </c>
    </row>
    <row r="350" spans="1:23" s="598" customFormat="1" x14ac:dyDescent="0.2">
      <c r="A350" s="219" t="s">
        <v>53</v>
      </c>
      <c r="B350" s="542">
        <v>1</v>
      </c>
      <c r="C350" s="528">
        <v>2</v>
      </c>
      <c r="D350" s="528">
        <v>3</v>
      </c>
      <c r="E350" s="584">
        <v>4</v>
      </c>
      <c r="F350" s="585">
        <v>5</v>
      </c>
      <c r="G350" s="540">
        <v>1</v>
      </c>
      <c r="H350" s="528">
        <v>2</v>
      </c>
      <c r="I350" s="528">
        <v>3</v>
      </c>
      <c r="J350" s="528">
        <v>4</v>
      </c>
      <c r="K350" s="528">
        <v>5</v>
      </c>
      <c r="L350" s="542">
        <v>1</v>
      </c>
      <c r="M350" s="528">
        <v>2</v>
      </c>
      <c r="N350" s="528">
        <v>3</v>
      </c>
      <c r="O350" s="585">
        <v>4</v>
      </c>
      <c r="P350" s="542">
        <v>1</v>
      </c>
      <c r="Q350" s="528">
        <v>2</v>
      </c>
      <c r="R350" s="528">
        <v>3</v>
      </c>
      <c r="S350" s="585">
        <v>4</v>
      </c>
      <c r="T350" s="367"/>
    </row>
    <row r="351" spans="1:23" s="598" customFormat="1" x14ac:dyDescent="0.2">
      <c r="A351" s="304" t="s">
        <v>74</v>
      </c>
      <c r="B351" s="507">
        <v>4010</v>
      </c>
      <c r="C351" s="508">
        <v>4010</v>
      </c>
      <c r="D351" s="508">
        <v>4010</v>
      </c>
      <c r="E351" s="509">
        <v>4010</v>
      </c>
      <c r="F351" s="510">
        <v>4010</v>
      </c>
      <c r="G351" s="511">
        <v>4010</v>
      </c>
      <c r="H351" s="508">
        <v>4010</v>
      </c>
      <c r="I351" s="508">
        <v>4010</v>
      </c>
      <c r="J351" s="508">
        <v>4010</v>
      </c>
      <c r="K351" s="508">
        <v>4010</v>
      </c>
      <c r="L351" s="507">
        <v>4010</v>
      </c>
      <c r="M351" s="508">
        <v>4010</v>
      </c>
      <c r="N351" s="508">
        <v>4010</v>
      </c>
      <c r="O351" s="510">
        <v>4010</v>
      </c>
      <c r="P351" s="507">
        <v>4010</v>
      </c>
      <c r="Q351" s="508">
        <v>4010</v>
      </c>
      <c r="R351" s="508">
        <v>4010</v>
      </c>
      <c r="S351" s="510">
        <v>4010</v>
      </c>
      <c r="T351" s="512">
        <v>4010</v>
      </c>
    </row>
    <row r="352" spans="1:23" s="598" customFormat="1" x14ac:dyDescent="0.2">
      <c r="A352" s="307" t="s">
        <v>6</v>
      </c>
      <c r="B352" s="471">
        <v>4106.875</v>
      </c>
      <c r="C352" s="472">
        <v>4084.2857142857142</v>
      </c>
      <c r="D352" s="472">
        <v>3958</v>
      </c>
      <c r="E352" s="473">
        <v>4190.666666666667</v>
      </c>
      <c r="F352" s="474">
        <v>4243.125</v>
      </c>
      <c r="G352" s="475">
        <v>3945.625</v>
      </c>
      <c r="H352" s="472">
        <v>4238.333333333333</v>
      </c>
      <c r="I352" s="472">
        <v>4034</v>
      </c>
      <c r="J352" s="472">
        <v>4249.375</v>
      </c>
      <c r="K352" s="472">
        <v>4207.333333333333</v>
      </c>
      <c r="L352" s="471">
        <v>3986.6666666666665</v>
      </c>
      <c r="M352" s="472">
        <v>4016</v>
      </c>
      <c r="N352" s="472">
        <v>4093.3333333333335</v>
      </c>
      <c r="O352" s="474">
        <v>4142.2222222222226</v>
      </c>
      <c r="P352" s="471">
        <v>4001.3333333333335</v>
      </c>
      <c r="Q352" s="472">
        <v>3931.875</v>
      </c>
      <c r="R352" s="472">
        <v>3848</v>
      </c>
      <c r="S352" s="474">
        <v>4222.3529411764703</v>
      </c>
      <c r="T352" s="476">
        <v>4098.7719298245611</v>
      </c>
    </row>
    <row r="353" spans="1:24" s="598" customFormat="1" x14ac:dyDescent="0.2">
      <c r="A353" s="219" t="s">
        <v>7</v>
      </c>
      <c r="B353" s="477">
        <v>100</v>
      </c>
      <c r="C353" s="478">
        <v>100</v>
      </c>
      <c r="D353" s="478">
        <v>100</v>
      </c>
      <c r="E353" s="479">
        <v>100</v>
      </c>
      <c r="F353" s="480">
        <v>100</v>
      </c>
      <c r="G353" s="481">
        <v>93.75</v>
      </c>
      <c r="H353" s="478">
        <v>100</v>
      </c>
      <c r="I353" s="478">
        <v>100</v>
      </c>
      <c r="J353" s="478">
        <v>93.75</v>
      </c>
      <c r="K353" s="478">
        <v>93.333333333333329</v>
      </c>
      <c r="L353" s="477">
        <v>100</v>
      </c>
      <c r="M353" s="478">
        <v>100</v>
      </c>
      <c r="N353" s="478">
        <v>100</v>
      </c>
      <c r="O353" s="480">
        <v>100</v>
      </c>
      <c r="P353" s="477">
        <v>100</v>
      </c>
      <c r="Q353" s="478">
        <v>100</v>
      </c>
      <c r="R353" s="478">
        <v>100</v>
      </c>
      <c r="S353" s="480">
        <v>82.352941176470594</v>
      </c>
      <c r="T353" s="482">
        <v>96.05263157894737</v>
      </c>
    </row>
    <row r="354" spans="1:24" s="598" customFormat="1" x14ac:dyDescent="0.2">
      <c r="A354" s="219" t="s">
        <v>8</v>
      </c>
      <c r="B354" s="489">
        <v>4.0977600237291446E-2</v>
      </c>
      <c r="C354" s="490">
        <v>3.6804327213616178E-2</v>
      </c>
      <c r="D354" s="490">
        <v>3.3150519387279892E-2</v>
      </c>
      <c r="E354" s="491">
        <v>4.6085967673831336E-2</v>
      </c>
      <c r="F354" s="492">
        <v>5.347493297427347E-2</v>
      </c>
      <c r="G354" s="493">
        <v>3.738821123421307E-2</v>
      </c>
      <c r="H354" s="490">
        <v>2.7997211972201404E-2</v>
      </c>
      <c r="I354" s="490">
        <v>5.2902925816933115E-2</v>
      </c>
      <c r="J354" s="490">
        <v>4.4592067041232634E-2</v>
      </c>
      <c r="K354" s="490">
        <v>6.2665101545039639E-2</v>
      </c>
      <c r="L354" s="489">
        <v>3.5089175107563292E-2</v>
      </c>
      <c r="M354" s="490">
        <v>3.4751299091977488E-2</v>
      </c>
      <c r="N354" s="490">
        <v>2.8443402600280859E-2</v>
      </c>
      <c r="O354" s="492">
        <v>3.4023197415681931E-2</v>
      </c>
      <c r="P354" s="489">
        <v>2.9723164026386809E-2</v>
      </c>
      <c r="Q354" s="490">
        <v>3.3922756291376796E-2</v>
      </c>
      <c r="R354" s="490">
        <v>2.367005724893077E-2</v>
      </c>
      <c r="S354" s="492">
        <v>6.1948476862115111E-2</v>
      </c>
      <c r="T354" s="494">
        <v>5.1985179317154781E-2</v>
      </c>
    </row>
    <row r="355" spans="1:24" s="598" customFormat="1" x14ac:dyDescent="0.2">
      <c r="A355" s="307" t="s">
        <v>1</v>
      </c>
      <c r="B355" s="483">
        <f>B352/B351*100-100</f>
        <v>2.4158354114713205</v>
      </c>
      <c r="C355" s="484">
        <f t="shared" ref="C355:F355" si="86">C352/C351*100-100</f>
        <v>1.8525115781973653</v>
      </c>
      <c r="D355" s="484">
        <f t="shared" si="86"/>
        <v>-1.2967581047381458</v>
      </c>
      <c r="E355" s="484">
        <f t="shared" si="86"/>
        <v>4.5054031587697523</v>
      </c>
      <c r="F355" s="485">
        <f t="shared" si="86"/>
        <v>5.8135910224439016</v>
      </c>
      <c r="G355" s="486">
        <f>G352/G351*100-100</f>
        <v>-1.6053615960099847</v>
      </c>
      <c r="H355" s="484">
        <f t="shared" ref="H355:L355" si="87">H352/H351*100-100</f>
        <v>5.6940980881130514</v>
      </c>
      <c r="I355" s="484">
        <f t="shared" si="87"/>
        <v>0.59850374064838263</v>
      </c>
      <c r="J355" s="484">
        <f t="shared" si="87"/>
        <v>5.9694513715710826</v>
      </c>
      <c r="K355" s="484">
        <f t="shared" si="87"/>
        <v>4.9210307564422067</v>
      </c>
      <c r="L355" s="483">
        <f t="shared" si="87"/>
        <v>-0.58187863674147877</v>
      </c>
      <c r="M355" s="484">
        <f>M352/M351*100-100</f>
        <v>0.14962593516210632</v>
      </c>
      <c r="N355" s="484">
        <f t="shared" ref="N355:T355" si="88">N352/N351*100-100</f>
        <v>2.0781379883624282</v>
      </c>
      <c r="O355" s="485">
        <f t="shared" si="88"/>
        <v>3.2973122748684034</v>
      </c>
      <c r="P355" s="483">
        <f t="shared" si="88"/>
        <v>-0.21612635078969333</v>
      </c>
      <c r="Q355" s="484">
        <f t="shared" si="88"/>
        <v>-1.9482543640897774</v>
      </c>
      <c r="R355" s="484">
        <f t="shared" si="88"/>
        <v>-4.0399002493765579</v>
      </c>
      <c r="S355" s="485">
        <f t="shared" si="88"/>
        <v>5.2955845679917672</v>
      </c>
      <c r="T355" s="275">
        <f t="shared" si="88"/>
        <v>2.2137638360239578</v>
      </c>
      <c r="U355" s="370"/>
    </row>
    <row r="356" spans="1:24" s="598" customFormat="1" ht="13.5" thickBot="1" x14ac:dyDescent="0.25">
      <c r="A356" s="425" t="s">
        <v>26</v>
      </c>
      <c r="B356" s="395">
        <f>B352-B339</f>
        <v>336.875</v>
      </c>
      <c r="C356" s="396">
        <f t="shared" ref="C356:T356" si="89">C352-C339</f>
        <v>30.714285714285779</v>
      </c>
      <c r="D356" s="396">
        <f t="shared" si="89"/>
        <v>102</v>
      </c>
      <c r="E356" s="396">
        <f t="shared" si="89"/>
        <v>45.66666666666697</v>
      </c>
      <c r="F356" s="397">
        <f t="shared" si="89"/>
        <v>206.69642857142844</v>
      </c>
      <c r="G356" s="401">
        <f t="shared" si="89"/>
        <v>25.625</v>
      </c>
      <c r="H356" s="396">
        <f t="shared" si="89"/>
        <v>161.90476190476147</v>
      </c>
      <c r="I356" s="396">
        <f t="shared" si="89"/>
        <v>170.66666666666652</v>
      </c>
      <c r="J356" s="396">
        <f t="shared" si="89"/>
        <v>26.875</v>
      </c>
      <c r="K356" s="396">
        <f t="shared" si="89"/>
        <v>171.94871794871779</v>
      </c>
      <c r="L356" s="398">
        <f t="shared" si="89"/>
        <v>81.041666666666515</v>
      </c>
      <c r="M356" s="399">
        <f t="shared" si="89"/>
        <v>34.125</v>
      </c>
      <c r="N356" s="399">
        <f t="shared" si="89"/>
        <v>165.83333333333348</v>
      </c>
      <c r="O356" s="400">
        <f t="shared" si="89"/>
        <v>101.63398692810506</v>
      </c>
      <c r="P356" s="395">
        <f t="shared" si="89"/>
        <v>-0.33333333333303017</v>
      </c>
      <c r="Q356" s="396">
        <f t="shared" si="89"/>
        <v>-78.713235294117567</v>
      </c>
      <c r="R356" s="396">
        <f t="shared" si="89"/>
        <v>-67</v>
      </c>
      <c r="S356" s="397">
        <f t="shared" si="89"/>
        <v>93.686274509803297</v>
      </c>
      <c r="T356" s="403">
        <f t="shared" si="89"/>
        <v>91.728451563691578</v>
      </c>
      <c r="U356" s="387"/>
      <c r="V356" s="388"/>
      <c r="W356" s="388"/>
    </row>
    <row r="357" spans="1:24" s="598" customFormat="1" x14ac:dyDescent="0.2">
      <c r="A357" s="426" t="s">
        <v>50</v>
      </c>
      <c r="B357" s="283">
        <v>75</v>
      </c>
      <c r="C357" s="284">
        <v>69</v>
      </c>
      <c r="D357" s="284">
        <v>15</v>
      </c>
      <c r="E357" s="451">
        <v>69</v>
      </c>
      <c r="F357" s="285">
        <v>69</v>
      </c>
      <c r="G357" s="422">
        <v>77</v>
      </c>
      <c r="H357" s="284">
        <v>69</v>
      </c>
      <c r="I357" s="284">
        <v>17</v>
      </c>
      <c r="J357" s="284">
        <v>70</v>
      </c>
      <c r="K357" s="284">
        <v>70</v>
      </c>
      <c r="L357" s="283">
        <v>78</v>
      </c>
      <c r="M357" s="284">
        <v>79</v>
      </c>
      <c r="N357" s="284">
        <v>18</v>
      </c>
      <c r="O357" s="285">
        <v>79</v>
      </c>
      <c r="P357" s="283">
        <v>82</v>
      </c>
      <c r="Q357" s="284">
        <v>82</v>
      </c>
      <c r="R357" s="284">
        <v>19</v>
      </c>
      <c r="S357" s="285">
        <v>82</v>
      </c>
      <c r="T357" s="366">
        <f>SUM(B357:S357)</f>
        <v>1119</v>
      </c>
      <c r="U357" s="220" t="s">
        <v>55</v>
      </c>
      <c r="V357" s="287">
        <f>T344-T357</f>
        <v>1</v>
      </c>
      <c r="W357" s="288">
        <f>V357/T344</f>
        <v>8.9285714285714283E-4</v>
      </c>
      <c r="X357" s="369" t="s">
        <v>182</v>
      </c>
    </row>
    <row r="358" spans="1:24" s="598" customFormat="1" x14ac:dyDescent="0.2">
      <c r="A358" s="321" t="s">
        <v>27</v>
      </c>
      <c r="B358" s="235">
        <v>139</v>
      </c>
      <c r="C358" s="233">
        <f t="shared" ref="C358:S358" si="90">C345+3</f>
        <v>138.5</v>
      </c>
      <c r="D358" s="233">
        <f t="shared" si="90"/>
        <v>139</v>
      </c>
      <c r="E358" s="452">
        <f t="shared" si="90"/>
        <v>136.5</v>
      </c>
      <c r="F358" s="236">
        <v>137</v>
      </c>
      <c r="G358" s="423">
        <f t="shared" si="90"/>
        <v>139.5</v>
      </c>
      <c r="H358" s="233">
        <v>137.5</v>
      </c>
      <c r="I358" s="233">
        <v>139</v>
      </c>
      <c r="J358" s="233">
        <v>136.5</v>
      </c>
      <c r="K358" s="233">
        <v>136.5</v>
      </c>
      <c r="L358" s="235">
        <v>139</v>
      </c>
      <c r="M358" s="233">
        <f t="shared" si="90"/>
        <v>138</v>
      </c>
      <c r="N358" s="233">
        <v>138.5</v>
      </c>
      <c r="O358" s="236">
        <v>137</v>
      </c>
      <c r="P358" s="235">
        <f t="shared" si="90"/>
        <v>138</v>
      </c>
      <c r="Q358" s="233">
        <f t="shared" si="90"/>
        <v>138</v>
      </c>
      <c r="R358" s="233">
        <f t="shared" si="90"/>
        <v>139</v>
      </c>
      <c r="S358" s="236">
        <f t="shared" si="90"/>
        <v>136.5</v>
      </c>
      <c r="T358" s="226"/>
      <c r="U358" s="220" t="s">
        <v>56</v>
      </c>
      <c r="V358" s="220">
        <v>135.08000000000001</v>
      </c>
      <c r="W358" s="220"/>
      <c r="X358" s="431" t="s">
        <v>183</v>
      </c>
    </row>
    <row r="359" spans="1:24" s="598" customFormat="1" ht="13.5" thickBot="1" x14ac:dyDescent="0.25">
      <c r="A359" s="324" t="s">
        <v>25</v>
      </c>
      <c r="B359" s="237">
        <f>B358-B345</f>
        <v>2.5</v>
      </c>
      <c r="C359" s="234">
        <f t="shared" ref="C359:S359" si="91">C358-C345</f>
        <v>3</v>
      </c>
      <c r="D359" s="234">
        <f t="shared" si="91"/>
        <v>3</v>
      </c>
      <c r="E359" s="234">
        <f t="shared" si="91"/>
        <v>3</v>
      </c>
      <c r="F359" s="238">
        <f t="shared" si="91"/>
        <v>2.5</v>
      </c>
      <c r="G359" s="424">
        <f t="shared" si="91"/>
        <v>3</v>
      </c>
      <c r="H359" s="234">
        <f t="shared" si="91"/>
        <v>2.5</v>
      </c>
      <c r="I359" s="234">
        <f t="shared" si="91"/>
        <v>2.5</v>
      </c>
      <c r="J359" s="234">
        <f t="shared" si="91"/>
        <v>2.5</v>
      </c>
      <c r="K359" s="234">
        <f t="shared" si="91"/>
        <v>2.5</v>
      </c>
      <c r="L359" s="237">
        <f t="shared" si="91"/>
        <v>2.5</v>
      </c>
      <c r="M359" s="234">
        <f t="shared" si="91"/>
        <v>3</v>
      </c>
      <c r="N359" s="234">
        <f t="shared" si="91"/>
        <v>2.5</v>
      </c>
      <c r="O359" s="238">
        <f t="shared" si="91"/>
        <v>2.5</v>
      </c>
      <c r="P359" s="237">
        <f t="shared" si="91"/>
        <v>3</v>
      </c>
      <c r="Q359" s="234">
        <f t="shared" si="91"/>
        <v>3</v>
      </c>
      <c r="R359" s="234">
        <f t="shared" si="91"/>
        <v>3</v>
      </c>
      <c r="S359" s="238">
        <f t="shared" si="91"/>
        <v>3</v>
      </c>
      <c r="T359" s="227"/>
      <c r="U359" s="220" t="s">
        <v>25</v>
      </c>
      <c r="V359" s="220">
        <f>V358-V345</f>
        <v>2.210000000000008</v>
      </c>
      <c r="W359" s="220"/>
    </row>
    <row r="360" spans="1:24" x14ac:dyDescent="0.2">
      <c r="J360" s="292">
        <v>136.5</v>
      </c>
      <c r="L360" s="292">
        <v>139</v>
      </c>
      <c r="S360" s="292" t="s">
        <v>140</v>
      </c>
    </row>
    <row r="361" spans="1:24" ht="13.5" thickBot="1" x14ac:dyDescent="0.25"/>
    <row r="362" spans="1:24" ht="13.5" thickBot="1" x14ac:dyDescent="0.25">
      <c r="A362" s="297" t="s">
        <v>187</v>
      </c>
      <c r="B362" s="651" t="s">
        <v>52</v>
      </c>
      <c r="C362" s="652"/>
      <c r="D362" s="652"/>
      <c r="E362" s="652"/>
      <c r="F362" s="653"/>
      <c r="G362" s="651" t="s">
        <v>64</v>
      </c>
      <c r="H362" s="652"/>
      <c r="I362" s="652"/>
      <c r="J362" s="652"/>
      <c r="K362" s="653"/>
      <c r="L362" s="651" t="s">
        <v>62</v>
      </c>
      <c r="M362" s="652"/>
      <c r="N362" s="652"/>
      <c r="O362" s="653"/>
      <c r="P362" s="651" t="s">
        <v>63</v>
      </c>
      <c r="Q362" s="652"/>
      <c r="R362" s="652"/>
      <c r="S362" s="653"/>
      <c r="T362" s="365" t="s">
        <v>54</v>
      </c>
      <c r="U362" s="604"/>
      <c r="V362" s="604"/>
      <c r="W362" s="604"/>
    </row>
    <row r="363" spans="1:24" x14ac:dyDescent="0.2">
      <c r="A363" s="219" t="s">
        <v>53</v>
      </c>
      <c r="B363" s="542">
        <v>1</v>
      </c>
      <c r="C363" s="528">
        <v>2</v>
      </c>
      <c r="D363" s="528">
        <v>3</v>
      </c>
      <c r="E363" s="584">
        <v>4</v>
      </c>
      <c r="F363" s="585">
        <v>5</v>
      </c>
      <c r="G363" s="540">
        <v>1</v>
      </c>
      <c r="H363" s="528">
        <v>2</v>
      </c>
      <c r="I363" s="528">
        <v>3</v>
      </c>
      <c r="J363" s="528">
        <v>4</v>
      </c>
      <c r="K363" s="528">
        <v>5</v>
      </c>
      <c r="L363" s="542">
        <v>1</v>
      </c>
      <c r="M363" s="528">
        <v>2</v>
      </c>
      <c r="N363" s="528">
        <v>3</v>
      </c>
      <c r="O363" s="585">
        <v>4</v>
      </c>
      <c r="P363" s="542">
        <v>1</v>
      </c>
      <c r="Q363" s="528">
        <v>2</v>
      </c>
      <c r="R363" s="528">
        <v>3</v>
      </c>
      <c r="S363" s="585">
        <v>4</v>
      </c>
      <c r="T363" s="367"/>
      <c r="U363" s="604"/>
      <c r="V363" s="604"/>
      <c r="W363" s="604"/>
    </row>
    <row r="364" spans="1:24" x14ac:dyDescent="0.2">
      <c r="A364" s="304" t="s">
        <v>74</v>
      </c>
      <c r="B364" s="507">
        <v>4070</v>
      </c>
      <c r="C364" s="508">
        <v>4070</v>
      </c>
      <c r="D364" s="508">
        <v>4070</v>
      </c>
      <c r="E364" s="509">
        <v>4070</v>
      </c>
      <c r="F364" s="510">
        <v>4070</v>
      </c>
      <c r="G364" s="511">
        <v>4070</v>
      </c>
      <c r="H364" s="508">
        <v>4070</v>
      </c>
      <c r="I364" s="508">
        <v>4070</v>
      </c>
      <c r="J364" s="508">
        <v>4070</v>
      </c>
      <c r="K364" s="508">
        <v>4070</v>
      </c>
      <c r="L364" s="507">
        <v>4070</v>
      </c>
      <c r="M364" s="508">
        <v>4070</v>
      </c>
      <c r="N364" s="508">
        <v>4070</v>
      </c>
      <c r="O364" s="510">
        <v>4070</v>
      </c>
      <c r="P364" s="507">
        <v>4070</v>
      </c>
      <c r="Q364" s="508">
        <v>4070</v>
      </c>
      <c r="R364" s="508">
        <v>4070</v>
      </c>
      <c r="S364" s="510">
        <v>4070</v>
      </c>
      <c r="T364" s="512">
        <v>4070</v>
      </c>
      <c r="U364" s="604"/>
      <c r="V364" s="604"/>
      <c r="W364" s="604"/>
    </row>
    <row r="365" spans="1:24" x14ac:dyDescent="0.2">
      <c r="A365" s="307" t="s">
        <v>6</v>
      </c>
      <c r="B365" s="471">
        <v>4138</v>
      </c>
      <c r="C365" s="472">
        <v>4198.75</v>
      </c>
      <c r="D365" s="472">
        <v>4142.5</v>
      </c>
      <c r="E365" s="473">
        <v>4195</v>
      </c>
      <c r="F365" s="474">
        <v>4346</v>
      </c>
      <c r="G365" s="475">
        <v>4090.6666666666665</v>
      </c>
      <c r="H365" s="472">
        <v>4138.5714285714284</v>
      </c>
      <c r="I365" s="472">
        <v>4091.6666666666665</v>
      </c>
      <c r="J365" s="472">
        <v>4310</v>
      </c>
      <c r="K365" s="472">
        <v>4211.4285714285716</v>
      </c>
      <c r="L365" s="471">
        <v>4010.5263157894738</v>
      </c>
      <c r="M365" s="472">
        <v>4148.5714285714284</v>
      </c>
      <c r="N365" s="472">
        <v>4077.5</v>
      </c>
      <c r="O365" s="474">
        <v>4207.6470588235297</v>
      </c>
      <c r="P365" s="471">
        <v>4059.4117647058824</v>
      </c>
      <c r="Q365" s="472">
        <v>4175</v>
      </c>
      <c r="R365" s="472">
        <v>4085</v>
      </c>
      <c r="S365" s="474">
        <v>4189.411764705882</v>
      </c>
      <c r="T365" s="476">
        <v>4163.7711864406783</v>
      </c>
      <c r="U365" s="604"/>
      <c r="V365" s="604"/>
      <c r="W365" s="604"/>
    </row>
    <row r="366" spans="1:24" x14ac:dyDescent="0.2">
      <c r="A366" s="219" t="s">
        <v>7</v>
      </c>
      <c r="B366" s="477">
        <v>100</v>
      </c>
      <c r="C366" s="478">
        <v>100</v>
      </c>
      <c r="D366" s="478">
        <v>100</v>
      </c>
      <c r="E366" s="479">
        <v>100</v>
      </c>
      <c r="F366" s="480">
        <v>100</v>
      </c>
      <c r="G366" s="481">
        <v>100</v>
      </c>
      <c r="H366" s="478">
        <v>100</v>
      </c>
      <c r="I366" s="478">
        <v>100</v>
      </c>
      <c r="J366" s="478">
        <v>100</v>
      </c>
      <c r="K366" s="478">
        <v>100</v>
      </c>
      <c r="L366" s="477">
        <v>100</v>
      </c>
      <c r="M366" s="478">
        <v>100</v>
      </c>
      <c r="N366" s="478">
        <v>100</v>
      </c>
      <c r="O366" s="480">
        <v>100</v>
      </c>
      <c r="P366" s="477">
        <v>100</v>
      </c>
      <c r="Q366" s="478">
        <v>100</v>
      </c>
      <c r="R366" s="478">
        <v>100</v>
      </c>
      <c r="S366" s="480">
        <v>88.235294117647058</v>
      </c>
      <c r="T366" s="482">
        <v>98.728813559322035</v>
      </c>
      <c r="U366" s="604"/>
      <c r="V366" s="604"/>
      <c r="W366" s="604"/>
    </row>
    <row r="367" spans="1:24" x14ac:dyDescent="0.2">
      <c r="A367" s="219" t="s">
        <v>8</v>
      </c>
      <c r="B367" s="489">
        <v>4.4465925567907204E-2</v>
      </c>
      <c r="C367" s="490">
        <v>4.3509135481712341E-2</v>
      </c>
      <c r="D367" s="490">
        <v>2.4699314338782287E-2</v>
      </c>
      <c r="E367" s="491">
        <v>3.657519396011516E-2</v>
      </c>
      <c r="F367" s="492">
        <v>4.4122593282472311E-2</v>
      </c>
      <c r="G367" s="493">
        <v>2.1357498195455068E-2</v>
      </c>
      <c r="H367" s="490">
        <v>4.6896866512760704E-2</v>
      </c>
      <c r="I367" s="490">
        <v>3.9620232959760165E-2</v>
      </c>
      <c r="J367" s="490">
        <v>4.6108885525662544E-2</v>
      </c>
      <c r="K367" s="490">
        <v>4.623387679622773E-2</v>
      </c>
      <c r="L367" s="489">
        <v>4.2642236144311688E-2</v>
      </c>
      <c r="M367" s="490">
        <v>4.6391851189075531E-2</v>
      </c>
      <c r="N367" s="490">
        <v>3.5597984958908119E-2</v>
      </c>
      <c r="O367" s="492">
        <v>4.0811977258932403E-2</v>
      </c>
      <c r="P367" s="489">
        <v>4.8209687808854956E-2</v>
      </c>
      <c r="Q367" s="490">
        <v>5.5350996502443302E-2</v>
      </c>
      <c r="R367" s="490">
        <v>2.9806109331422085E-2</v>
      </c>
      <c r="S367" s="492">
        <v>5.5525363736688253E-2</v>
      </c>
      <c r="T367" s="494">
        <v>4.9043327485301318E-2</v>
      </c>
      <c r="U367" s="604"/>
      <c r="V367" s="604"/>
      <c r="W367" s="604"/>
    </row>
    <row r="368" spans="1:24" x14ac:dyDescent="0.2">
      <c r="A368" s="307" t="s">
        <v>1</v>
      </c>
      <c r="B368" s="483">
        <f>B365/B364*100-100</f>
        <v>1.6707616707616779</v>
      </c>
      <c r="C368" s="484">
        <f t="shared" ref="C368:F368" si="92">C365/C364*100-100</f>
        <v>3.1633906633906577</v>
      </c>
      <c r="D368" s="484">
        <f t="shared" si="92"/>
        <v>1.7813267813267828</v>
      </c>
      <c r="E368" s="484">
        <f t="shared" si="92"/>
        <v>3.0712530712530679</v>
      </c>
      <c r="F368" s="485">
        <f t="shared" si="92"/>
        <v>6.781326781326797</v>
      </c>
      <c r="G368" s="486">
        <f>G365/G364*100-100</f>
        <v>0.50778050778050954</v>
      </c>
      <c r="H368" s="484">
        <f t="shared" ref="H368:L368" si="93">H365/H364*100-100</f>
        <v>1.6848016848016698</v>
      </c>
      <c r="I368" s="484">
        <f t="shared" si="93"/>
        <v>0.53235053235052021</v>
      </c>
      <c r="J368" s="484">
        <f t="shared" si="93"/>
        <v>5.8968058968059012</v>
      </c>
      <c r="K368" s="484">
        <f t="shared" si="93"/>
        <v>3.4749034749034706</v>
      </c>
      <c r="L368" s="483">
        <f t="shared" si="93"/>
        <v>-1.4612698823225116</v>
      </c>
      <c r="M368" s="484">
        <f>M365/M364*100-100</f>
        <v>1.9305019305019329</v>
      </c>
      <c r="N368" s="484">
        <f t="shared" ref="N368:T368" si="94">N365/N364*100-100</f>
        <v>0.18427518427517953</v>
      </c>
      <c r="O368" s="485">
        <f t="shared" si="94"/>
        <v>3.3819916172857347</v>
      </c>
      <c r="P368" s="483">
        <f t="shared" si="94"/>
        <v>-0.2601532013296719</v>
      </c>
      <c r="Q368" s="484">
        <f t="shared" si="94"/>
        <v>2.5798525798525844</v>
      </c>
      <c r="R368" s="484">
        <f t="shared" si="94"/>
        <v>0.36855036855037326</v>
      </c>
      <c r="S368" s="485">
        <f t="shared" si="94"/>
        <v>2.9339499927735204</v>
      </c>
      <c r="T368" s="275">
        <f t="shared" si="94"/>
        <v>2.3039603548078276</v>
      </c>
      <c r="U368" s="370"/>
      <c r="V368" s="604"/>
      <c r="W368" s="604"/>
    </row>
    <row r="369" spans="1:24" ht="13.5" thickBot="1" x14ac:dyDescent="0.25">
      <c r="A369" s="425" t="s">
        <v>26</v>
      </c>
      <c r="B369" s="395">
        <f>B365-B352</f>
        <v>31.125</v>
      </c>
      <c r="C369" s="396">
        <f t="shared" ref="C369:T369" si="95">C365-C352</f>
        <v>114.46428571428578</v>
      </c>
      <c r="D369" s="396">
        <f t="shared" si="95"/>
        <v>184.5</v>
      </c>
      <c r="E369" s="396">
        <f t="shared" si="95"/>
        <v>4.3333333333330302</v>
      </c>
      <c r="F369" s="397">
        <f t="shared" si="95"/>
        <v>102.875</v>
      </c>
      <c r="G369" s="401">
        <f t="shared" si="95"/>
        <v>145.04166666666652</v>
      </c>
      <c r="H369" s="396">
        <f t="shared" si="95"/>
        <v>-99.761904761904589</v>
      </c>
      <c r="I369" s="396">
        <f t="shared" si="95"/>
        <v>57.666666666666515</v>
      </c>
      <c r="J369" s="396">
        <f t="shared" si="95"/>
        <v>60.625</v>
      </c>
      <c r="K369" s="396">
        <f t="shared" si="95"/>
        <v>4.0952380952385283</v>
      </c>
      <c r="L369" s="398">
        <f t="shared" si="95"/>
        <v>23.859649122807241</v>
      </c>
      <c r="M369" s="399">
        <f t="shared" si="95"/>
        <v>132.57142857142844</v>
      </c>
      <c r="N369" s="399">
        <f t="shared" si="95"/>
        <v>-15.833333333333485</v>
      </c>
      <c r="O369" s="400">
        <f t="shared" si="95"/>
        <v>65.424836601307106</v>
      </c>
      <c r="P369" s="395">
        <f t="shared" si="95"/>
        <v>58.078431372548948</v>
      </c>
      <c r="Q369" s="396">
        <f t="shared" si="95"/>
        <v>243.125</v>
      </c>
      <c r="R369" s="396">
        <f t="shared" si="95"/>
        <v>237</v>
      </c>
      <c r="S369" s="397">
        <f t="shared" si="95"/>
        <v>-32.941176470588289</v>
      </c>
      <c r="T369" s="403">
        <f t="shared" si="95"/>
        <v>64.999256616117236</v>
      </c>
      <c r="U369" s="387"/>
      <c r="V369" s="388"/>
      <c r="W369" s="388"/>
    </row>
    <row r="370" spans="1:24" x14ac:dyDescent="0.2">
      <c r="A370" s="426" t="s">
        <v>50</v>
      </c>
      <c r="B370" s="283">
        <v>75</v>
      </c>
      <c r="C370" s="284">
        <v>69</v>
      </c>
      <c r="D370" s="284">
        <v>15</v>
      </c>
      <c r="E370" s="451">
        <v>69</v>
      </c>
      <c r="F370" s="285">
        <v>69</v>
      </c>
      <c r="G370" s="422">
        <v>77</v>
      </c>
      <c r="H370" s="284">
        <v>69</v>
      </c>
      <c r="I370" s="284">
        <v>17</v>
      </c>
      <c r="J370" s="284">
        <v>70</v>
      </c>
      <c r="K370" s="284">
        <v>70</v>
      </c>
      <c r="L370" s="283">
        <v>78</v>
      </c>
      <c r="M370" s="284">
        <v>79</v>
      </c>
      <c r="N370" s="284">
        <v>17</v>
      </c>
      <c r="O370" s="285">
        <v>79</v>
      </c>
      <c r="P370" s="283">
        <v>82</v>
      </c>
      <c r="Q370" s="284">
        <v>82</v>
      </c>
      <c r="R370" s="284">
        <v>19</v>
      </c>
      <c r="S370" s="285">
        <v>82</v>
      </c>
      <c r="T370" s="366">
        <f>SUM(B370:S370)</f>
        <v>1118</v>
      </c>
      <c r="U370" s="220" t="s">
        <v>55</v>
      </c>
      <c r="V370" s="287">
        <f>T357-T370</f>
        <v>1</v>
      </c>
      <c r="W370" s="288">
        <f>V370/T357</f>
        <v>8.9365504915102768E-4</v>
      </c>
    </row>
    <row r="371" spans="1:24" x14ac:dyDescent="0.2">
      <c r="A371" s="321" t="s">
        <v>27</v>
      </c>
      <c r="B371" s="235">
        <v>141</v>
      </c>
      <c r="C371" s="233">
        <v>140</v>
      </c>
      <c r="D371" s="233">
        <v>141</v>
      </c>
      <c r="E371" s="452">
        <v>138.5</v>
      </c>
      <c r="F371" s="236">
        <v>138.5</v>
      </c>
      <c r="G371" s="423">
        <v>141.5</v>
      </c>
      <c r="H371" s="233">
        <v>139.5</v>
      </c>
      <c r="I371" s="233">
        <v>141</v>
      </c>
      <c r="J371" s="233">
        <v>138.5</v>
      </c>
      <c r="K371" s="233">
        <v>138.5</v>
      </c>
      <c r="L371" s="235">
        <v>141.5</v>
      </c>
      <c r="M371" s="233">
        <v>140</v>
      </c>
      <c r="N371" s="233">
        <v>141</v>
      </c>
      <c r="O371" s="236">
        <v>139</v>
      </c>
      <c r="P371" s="235">
        <v>140.5</v>
      </c>
      <c r="Q371" s="233">
        <v>140</v>
      </c>
      <c r="R371" s="233">
        <v>141</v>
      </c>
      <c r="S371" s="236">
        <v>139</v>
      </c>
      <c r="T371" s="226"/>
      <c r="U371" s="220" t="s">
        <v>56</v>
      </c>
      <c r="V371" s="220">
        <v>137.96</v>
      </c>
      <c r="W371" s="220"/>
    </row>
    <row r="372" spans="1:24" ht="13.5" thickBot="1" x14ac:dyDescent="0.25">
      <c r="A372" s="324" t="s">
        <v>25</v>
      </c>
      <c r="B372" s="237">
        <f>B371-B358</f>
        <v>2</v>
      </c>
      <c r="C372" s="234">
        <f t="shared" ref="C372:S372" si="96">C371-C358</f>
        <v>1.5</v>
      </c>
      <c r="D372" s="234">
        <f t="shared" si="96"/>
        <v>2</v>
      </c>
      <c r="E372" s="234">
        <f t="shared" si="96"/>
        <v>2</v>
      </c>
      <c r="F372" s="238">
        <f t="shared" si="96"/>
        <v>1.5</v>
      </c>
      <c r="G372" s="424">
        <f t="shared" si="96"/>
        <v>2</v>
      </c>
      <c r="H372" s="234">
        <f t="shared" si="96"/>
        <v>2</v>
      </c>
      <c r="I372" s="234">
        <f t="shared" si="96"/>
        <v>2</v>
      </c>
      <c r="J372" s="234">
        <f t="shared" si="96"/>
        <v>2</v>
      </c>
      <c r="K372" s="234">
        <f t="shared" si="96"/>
        <v>2</v>
      </c>
      <c r="L372" s="237">
        <f t="shared" si="96"/>
        <v>2.5</v>
      </c>
      <c r="M372" s="234">
        <f t="shared" si="96"/>
        <v>2</v>
      </c>
      <c r="N372" s="234">
        <f t="shared" si="96"/>
        <v>2.5</v>
      </c>
      <c r="O372" s="238">
        <f t="shared" si="96"/>
        <v>2</v>
      </c>
      <c r="P372" s="237">
        <f t="shared" si="96"/>
        <v>2.5</v>
      </c>
      <c r="Q372" s="234">
        <f t="shared" si="96"/>
        <v>2</v>
      </c>
      <c r="R372" s="234">
        <f t="shared" si="96"/>
        <v>2</v>
      </c>
      <c r="S372" s="238">
        <f t="shared" si="96"/>
        <v>2.5</v>
      </c>
      <c r="T372" s="227"/>
      <c r="U372" s="220" t="s">
        <v>25</v>
      </c>
      <c r="V372" s="220">
        <f>V371-V358</f>
        <v>2.8799999999999955</v>
      </c>
      <c r="W372" s="220"/>
    </row>
    <row r="373" spans="1:24" x14ac:dyDescent="0.2">
      <c r="C373" s="292">
        <v>140</v>
      </c>
      <c r="E373" s="292">
        <v>138.5</v>
      </c>
      <c r="F373" s="292">
        <v>138.5</v>
      </c>
      <c r="H373" s="292">
        <v>139.5</v>
      </c>
    </row>
    <row r="374" spans="1:24" ht="13.5" thickBot="1" x14ac:dyDescent="0.25"/>
    <row r="375" spans="1:24" s="605" customFormat="1" ht="13.5" thickBot="1" x14ac:dyDescent="0.25">
      <c r="A375" s="297" t="s">
        <v>188</v>
      </c>
      <c r="B375" s="651" t="s">
        <v>52</v>
      </c>
      <c r="C375" s="652"/>
      <c r="D375" s="652"/>
      <c r="E375" s="652"/>
      <c r="F375" s="653"/>
      <c r="G375" s="651" t="s">
        <v>64</v>
      </c>
      <c r="H375" s="652"/>
      <c r="I375" s="652"/>
      <c r="J375" s="652"/>
      <c r="K375" s="653"/>
      <c r="L375" s="651" t="s">
        <v>62</v>
      </c>
      <c r="M375" s="652"/>
      <c r="N375" s="652"/>
      <c r="O375" s="653"/>
      <c r="P375" s="651" t="s">
        <v>63</v>
      </c>
      <c r="Q375" s="652"/>
      <c r="R375" s="652"/>
      <c r="S375" s="653"/>
      <c r="T375" s="365" t="s">
        <v>54</v>
      </c>
    </row>
    <row r="376" spans="1:24" s="605" customFormat="1" x14ac:dyDescent="0.2">
      <c r="A376" s="219" t="s">
        <v>53</v>
      </c>
      <c r="B376" s="542">
        <v>1</v>
      </c>
      <c r="C376" s="528">
        <v>2</v>
      </c>
      <c r="D376" s="528">
        <v>3</v>
      </c>
      <c r="E376" s="584">
        <v>4</v>
      </c>
      <c r="F376" s="585">
        <v>5</v>
      </c>
      <c r="G376" s="540">
        <v>1</v>
      </c>
      <c r="H376" s="528">
        <v>2</v>
      </c>
      <c r="I376" s="528">
        <v>3</v>
      </c>
      <c r="J376" s="528">
        <v>4</v>
      </c>
      <c r="K376" s="528">
        <v>5</v>
      </c>
      <c r="L376" s="542">
        <v>1</v>
      </c>
      <c r="M376" s="528">
        <v>2</v>
      </c>
      <c r="N376" s="528">
        <v>3</v>
      </c>
      <c r="O376" s="585">
        <v>4</v>
      </c>
      <c r="P376" s="542">
        <v>1</v>
      </c>
      <c r="Q376" s="528">
        <v>2</v>
      </c>
      <c r="R376" s="528">
        <v>3</v>
      </c>
      <c r="S376" s="585">
        <v>4</v>
      </c>
      <c r="T376" s="367"/>
    </row>
    <row r="377" spans="1:24" s="605" customFormat="1" x14ac:dyDescent="0.2">
      <c r="A377" s="304" t="s">
        <v>74</v>
      </c>
      <c r="B377" s="507">
        <v>4120</v>
      </c>
      <c r="C377" s="508">
        <v>4120</v>
      </c>
      <c r="D377" s="508">
        <v>4120</v>
      </c>
      <c r="E377" s="509">
        <v>4120</v>
      </c>
      <c r="F377" s="510">
        <v>4120</v>
      </c>
      <c r="G377" s="511">
        <v>4120</v>
      </c>
      <c r="H377" s="508">
        <v>4120</v>
      </c>
      <c r="I377" s="508">
        <v>4120</v>
      </c>
      <c r="J377" s="508">
        <v>4120</v>
      </c>
      <c r="K377" s="508">
        <v>4120</v>
      </c>
      <c r="L377" s="507">
        <v>4120</v>
      </c>
      <c r="M377" s="508">
        <v>4120</v>
      </c>
      <c r="N377" s="508">
        <v>4120</v>
      </c>
      <c r="O377" s="510">
        <v>4120</v>
      </c>
      <c r="P377" s="507">
        <v>4120</v>
      </c>
      <c r="Q377" s="508">
        <v>4120</v>
      </c>
      <c r="R377" s="508">
        <v>4120</v>
      </c>
      <c r="S377" s="510">
        <v>4120</v>
      </c>
      <c r="T377" s="512">
        <v>4120</v>
      </c>
    </row>
    <row r="378" spans="1:24" s="605" customFormat="1" x14ac:dyDescent="0.2">
      <c r="A378" s="307" t="s">
        <v>6</v>
      </c>
      <c r="B378" s="471">
        <v>4254</v>
      </c>
      <c r="C378" s="472">
        <v>4252.67</v>
      </c>
      <c r="D378" s="472">
        <v>4452.5</v>
      </c>
      <c r="E378" s="473">
        <v>4543.8500000000004</v>
      </c>
      <c r="F378" s="474">
        <v>4172.5</v>
      </c>
      <c r="G378" s="475">
        <v>4234</v>
      </c>
      <c r="H378" s="472">
        <v>4311.33</v>
      </c>
      <c r="I378" s="472">
        <v>4273.33</v>
      </c>
      <c r="J378" s="472">
        <v>4356.67</v>
      </c>
      <c r="K378" s="472">
        <v>4298</v>
      </c>
      <c r="L378" s="471">
        <v>4005.33</v>
      </c>
      <c r="M378" s="472">
        <v>4077.86</v>
      </c>
      <c r="N378" s="472">
        <v>4170</v>
      </c>
      <c r="O378" s="474">
        <v>4351.8</v>
      </c>
      <c r="P378" s="471">
        <v>4283.16</v>
      </c>
      <c r="Q378" s="472">
        <v>4363.6000000000004</v>
      </c>
      <c r="R378" s="472">
        <v>3972.5</v>
      </c>
      <c r="S378" s="474">
        <v>4289.33</v>
      </c>
      <c r="T378" s="476">
        <v>4267.41</v>
      </c>
    </row>
    <row r="379" spans="1:24" s="605" customFormat="1" x14ac:dyDescent="0.2">
      <c r="A379" s="219" t="s">
        <v>7</v>
      </c>
      <c r="B379" s="477">
        <v>100</v>
      </c>
      <c r="C379" s="478">
        <v>100</v>
      </c>
      <c r="D379" s="478">
        <v>100</v>
      </c>
      <c r="E379" s="479">
        <v>100</v>
      </c>
      <c r="F379" s="480">
        <v>100</v>
      </c>
      <c r="G379" s="481">
        <v>100</v>
      </c>
      <c r="H379" s="478">
        <v>100</v>
      </c>
      <c r="I379" s="478">
        <v>100</v>
      </c>
      <c r="J379" s="478">
        <v>100</v>
      </c>
      <c r="K379" s="478">
        <v>100</v>
      </c>
      <c r="L379" s="477">
        <v>100</v>
      </c>
      <c r="M379" s="478">
        <v>100</v>
      </c>
      <c r="N379" s="478">
        <v>100</v>
      </c>
      <c r="O379" s="480">
        <v>100</v>
      </c>
      <c r="P379" s="477">
        <v>94.74</v>
      </c>
      <c r="Q379" s="478">
        <v>100</v>
      </c>
      <c r="R379" s="478">
        <v>100</v>
      </c>
      <c r="S379" s="480">
        <v>100</v>
      </c>
      <c r="T379" s="482">
        <v>96.43</v>
      </c>
    </row>
    <row r="380" spans="1:24" s="605" customFormat="1" x14ac:dyDescent="0.2">
      <c r="A380" s="219" t="s">
        <v>8</v>
      </c>
      <c r="B380" s="489">
        <v>5.0900000000000001E-2</v>
      </c>
      <c r="C380" s="490">
        <v>4.6399999999999997E-2</v>
      </c>
      <c r="D380" s="490">
        <v>3.0800000000000001E-2</v>
      </c>
      <c r="E380" s="491">
        <v>5.16E-2</v>
      </c>
      <c r="F380" s="492">
        <v>4.02E-2</v>
      </c>
      <c r="G380" s="493">
        <v>3.7999999999999999E-2</v>
      </c>
      <c r="H380" s="490">
        <v>4.2000000000000003E-2</v>
      </c>
      <c r="I380" s="490">
        <v>3.4200000000000001E-2</v>
      </c>
      <c r="J380" s="490">
        <v>5.28E-2</v>
      </c>
      <c r="K380" s="490">
        <v>2.8799999999999999E-2</v>
      </c>
      <c r="L380" s="489">
        <v>2.06E-2</v>
      </c>
      <c r="M380" s="490">
        <v>4.1399999999999999E-2</v>
      </c>
      <c r="N380" s="490">
        <v>1.5599999999999999E-2</v>
      </c>
      <c r="O380" s="492">
        <v>0.05</v>
      </c>
      <c r="P380" s="489">
        <v>5.7200000000000001E-2</v>
      </c>
      <c r="Q380" s="490">
        <v>4.5100000000000001E-2</v>
      </c>
      <c r="R380" s="490">
        <v>3.8100000000000002E-2</v>
      </c>
      <c r="S380" s="492">
        <v>4.6800000000000001E-2</v>
      </c>
      <c r="T380" s="494">
        <v>5.3499999999999999E-2</v>
      </c>
    </row>
    <row r="381" spans="1:24" s="605" customFormat="1" x14ac:dyDescent="0.2">
      <c r="A381" s="307" t="s">
        <v>1</v>
      </c>
      <c r="B381" s="483">
        <f>B378/B377*100-100</f>
        <v>3.2524271844660149</v>
      </c>
      <c r="C381" s="484">
        <f t="shared" ref="C381:F381" si="97">C378/C377*100-100</f>
        <v>3.2201456310679646</v>
      </c>
      <c r="D381" s="484">
        <f t="shared" si="97"/>
        <v>8.0703883495145732</v>
      </c>
      <c r="E381" s="484">
        <f t="shared" si="97"/>
        <v>10.287621359223323</v>
      </c>
      <c r="F381" s="485">
        <f t="shared" si="97"/>
        <v>1.2742718446602055</v>
      </c>
      <c r="G381" s="486">
        <f>G378/G377*100-100</f>
        <v>2.7669902912621325</v>
      </c>
      <c r="H381" s="484">
        <f t="shared" ref="H381:L381" si="98">H378/H377*100-100</f>
        <v>4.6439320388349472</v>
      </c>
      <c r="I381" s="484">
        <f t="shared" si="98"/>
        <v>3.7216019417475792</v>
      </c>
      <c r="J381" s="484">
        <f t="shared" si="98"/>
        <v>5.7444174757281559</v>
      </c>
      <c r="K381" s="484">
        <f t="shared" si="98"/>
        <v>4.320388349514559</v>
      </c>
      <c r="L381" s="483">
        <f t="shared" si="98"/>
        <v>-2.7832524271844648</v>
      </c>
      <c r="M381" s="484">
        <f>M378/M377*100-100</f>
        <v>-1.0228155339805767</v>
      </c>
      <c r="N381" s="484">
        <f t="shared" ref="N381:T381" si="99">N378/N377*100-100</f>
        <v>1.2135922330097202</v>
      </c>
      <c r="O381" s="485">
        <f t="shared" si="99"/>
        <v>5.6262135922330145</v>
      </c>
      <c r="P381" s="483">
        <f t="shared" si="99"/>
        <v>3.9601941747572766</v>
      </c>
      <c r="Q381" s="484">
        <f t="shared" si="99"/>
        <v>5.9126213592233086</v>
      </c>
      <c r="R381" s="484">
        <f t="shared" si="99"/>
        <v>-3.5800970873786468</v>
      </c>
      <c r="S381" s="485">
        <f t="shared" si="99"/>
        <v>4.1099514563106823</v>
      </c>
      <c r="T381" s="275">
        <f t="shared" si="99"/>
        <v>3.5779126213592178</v>
      </c>
      <c r="U381" s="370"/>
    </row>
    <row r="382" spans="1:24" s="605" customFormat="1" ht="13.5" thickBot="1" x14ac:dyDescent="0.25">
      <c r="A382" s="425" t="s">
        <v>26</v>
      </c>
      <c r="B382" s="395">
        <f>B378-B365</f>
        <v>116</v>
      </c>
      <c r="C382" s="396">
        <f t="shared" ref="C382:T382" si="100">C378-C365</f>
        <v>53.920000000000073</v>
      </c>
      <c r="D382" s="396">
        <f t="shared" si="100"/>
        <v>310</v>
      </c>
      <c r="E382" s="396">
        <f t="shared" si="100"/>
        <v>348.85000000000036</v>
      </c>
      <c r="F382" s="600">
        <f t="shared" si="100"/>
        <v>-173.5</v>
      </c>
      <c r="G382" s="401">
        <f t="shared" si="100"/>
        <v>143.33333333333348</v>
      </c>
      <c r="H382" s="396">
        <f t="shared" si="100"/>
        <v>172.75857142857149</v>
      </c>
      <c r="I382" s="396">
        <f t="shared" si="100"/>
        <v>181.66333333333341</v>
      </c>
      <c r="J382" s="396">
        <f t="shared" si="100"/>
        <v>46.670000000000073</v>
      </c>
      <c r="K382" s="396">
        <f t="shared" si="100"/>
        <v>86.571428571428442</v>
      </c>
      <c r="L382" s="398">
        <f t="shared" si="100"/>
        <v>-5.1963157894738288</v>
      </c>
      <c r="M382" s="399">
        <f t="shared" si="100"/>
        <v>-70.711428571428314</v>
      </c>
      <c r="N382" s="399">
        <f t="shared" si="100"/>
        <v>92.5</v>
      </c>
      <c r="O382" s="400">
        <f t="shared" si="100"/>
        <v>144.15294117647045</v>
      </c>
      <c r="P382" s="395">
        <f t="shared" si="100"/>
        <v>223.74823529411742</v>
      </c>
      <c r="Q382" s="396">
        <f t="shared" si="100"/>
        <v>188.60000000000036</v>
      </c>
      <c r="R382" s="606">
        <f t="shared" si="100"/>
        <v>-112.5</v>
      </c>
      <c r="S382" s="397">
        <f t="shared" si="100"/>
        <v>99.918235294117949</v>
      </c>
      <c r="T382" s="403">
        <f t="shared" si="100"/>
        <v>103.63881355932153</v>
      </c>
      <c r="U382" s="387"/>
      <c r="V382" s="388"/>
      <c r="W382" s="388"/>
    </row>
    <row r="383" spans="1:24" s="605" customFormat="1" x14ac:dyDescent="0.2">
      <c r="A383" s="426" t="s">
        <v>50</v>
      </c>
      <c r="B383" s="283">
        <v>75</v>
      </c>
      <c r="C383" s="284">
        <v>69</v>
      </c>
      <c r="D383" s="284">
        <v>15</v>
      </c>
      <c r="E383" s="451">
        <v>69</v>
      </c>
      <c r="F383" s="285">
        <v>69</v>
      </c>
      <c r="G383" s="422">
        <v>77</v>
      </c>
      <c r="H383" s="284">
        <v>69</v>
      </c>
      <c r="I383" s="284">
        <v>17</v>
      </c>
      <c r="J383" s="284">
        <v>70</v>
      </c>
      <c r="K383" s="284">
        <v>70</v>
      </c>
      <c r="L383" s="283">
        <v>78</v>
      </c>
      <c r="M383" s="284">
        <v>79</v>
      </c>
      <c r="N383" s="284">
        <v>16</v>
      </c>
      <c r="O383" s="285">
        <v>78</v>
      </c>
      <c r="P383" s="283">
        <v>81</v>
      </c>
      <c r="Q383" s="284">
        <v>82</v>
      </c>
      <c r="R383" s="284">
        <v>19</v>
      </c>
      <c r="S383" s="285">
        <v>82</v>
      </c>
      <c r="T383" s="366">
        <f>SUM(B383:S383)</f>
        <v>1115</v>
      </c>
      <c r="U383" s="220" t="s">
        <v>55</v>
      </c>
      <c r="V383" s="287">
        <f>T370-T383</f>
        <v>3</v>
      </c>
      <c r="W383" s="288">
        <f>V383/T370</f>
        <v>2.6833631484794273E-3</v>
      </c>
      <c r="X383" s="373" t="s">
        <v>189</v>
      </c>
    </row>
    <row r="384" spans="1:24" s="605" customFormat="1" x14ac:dyDescent="0.2">
      <c r="A384" s="321" t="s">
        <v>27</v>
      </c>
      <c r="B384" s="235">
        <v>142</v>
      </c>
      <c r="C384" s="233">
        <v>141</v>
      </c>
      <c r="D384" s="233">
        <v>142</v>
      </c>
      <c r="E384" s="452">
        <v>139.5</v>
      </c>
      <c r="F384" s="236">
        <v>140.5</v>
      </c>
      <c r="G384" s="423">
        <v>142.5</v>
      </c>
      <c r="H384" s="233">
        <v>140.5</v>
      </c>
      <c r="I384" s="233">
        <v>142</v>
      </c>
      <c r="J384" s="233">
        <v>139.5</v>
      </c>
      <c r="K384" s="233">
        <v>139.5</v>
      </c>
      <c r="L384" s="235">
        <f t="shared" ref="L384:M384" si="101">L371+1.5</f>
        <v>143</v>
      </c>
      <c r="M384" s="233">
        <f t="shared" si="101"/>
        <v>141.5</v>
      </c>
      <c r="N384" s="233">
        <v>142.5</v>
      </c>
      <c r="O384" s="236">
        <v>140</v>
      </c>
      <c r="P384" s="235">
        <v>141.5</v>
      </c>
      <c r="Q384" s="233">
        <v>141</v>
      </c>
      <c r="R384" s="233">
        <v>142.5</v>
      </c>
      <c r="S384" s="236">
        <v>140.5</v>
      </c>
      <c r="T384" s="226"/>
      <c r="U384" s="220" t="s">
        <v>56</v>
      </c>
      <c r="V384" s="220">
        <v>140.06</v>
      </c>
      <c r="W384" s="220"/>
    </row>
    <row r="385" spans="1:23" s="605" customFormat="1" ht="13.5" thickBot="1" x14ac:dyDescent="0.25">
      <c r="A385" s="324" t="s">
        <v>25</v>
      </c>
      <c r="B385" s="237">
        <f>B384-B371</f>
        <v>1</v>
      </c>
      <c r="C385" s="234">
        <f t="shared" ref="C385:S385" si="102">C384-C371</f>
        <v>1</v>
      </c>
      <c r="D385" s="234">
        <f t="shared" si="102"/>
        <v>1</v>
      </c>
      <c r="E385" s="234">
        <f t="shared" si="102"/>
        <v>1</v>
      </c>
      <c r="F385" s="238">
        <f t="shared" si="102"/>
        <v>2</v>
      </c>
      <c r="G385" s="424">
        <f t="shared" si="102"/>
        <v>1</v>
      </c>
      <c r="H385" s="234">
        <f t="shared" si="102"/>
        <v>1</v>
      </c>
      <c r="I385" s="234">
        <f t="shared" si="102"/>
        <v>1</v>
      </c>
      <c r="J385" s="234">
        <f t="shared" si="102"/>
        <v>1</v>
      </c>
      <c r="K385" s="234">
        <f t="shared" si="102"/>
        <v>1</v>
      </c>
      <c r="L385" s="237">
        <f t="shared" si="102"/>
        <v>1.5</v>
      </c>
      <c r="M385" s="234">
        <f t="shared" si="102"/>
        <v>1.5</v>
      </c>
      <c r="N385" s="234">
        <f t="shared" si="102"/>
        <v>1.5</v>
      </c>
      <c r="O385" s="238">
        <f t="shared" si="102"/>
        <v>1</v>
      </c>
      <c r="P385" s="237">
        <f t="shared" si="102"/>
        <v>1</v>
      </c>
      <c r="Q385" s="234">
        <f t="shared" si="102"/>
        <v>1</v>
      </c>
      <c r="R385" s="234">
        <f t="shared" si="102"/>
        <v>1.5</v>
      </c>
      <c r="S385" s="238">
        <f t="shared" si="102"/>
        <v>1.5</v>
      </c>
      <c r="T385" s="227"/>
      <c r="U385" s="220" t="s">
        <v>25</v>
      </c>
      <c r="V385" s="220">
        <f>V384-V371</f>
        <v>2.0999999999999943</v>
      </c>
      <c r="W385" s="220"/>
    </row>
    <row r="386" spans="1:23" x14ac:dyDescent="0.2">
      <c r="B386" s="292">
        <v>142</v>
      </c>
      <c r="C386" s="292">
        <v>141</v>
      </c>
      <c r="G386" s="292">
        <v>142.5</v>
      </c>
      <c r="K386" s="292">
        <v>139.5</v>
      </c>
    </row>
    <row r="387" spans="1:23" ht="13.5" thickBot="1" x14ac:dyDescent="0.25"/>
    <row r="388" spans="1:23" ht="13.5" thickBot="1" x14ac:dyDescent="0.25">
      <c r="A388" s="297" t="s">
        <v>192</v>
      </c>
      <c r="B388" s="651" t="s">
        <v>52</v>
      </c>
      <c r="C388" s="652"/>
      <c r="D388" s="652"/>
      <c r="E388" s="652"/>
      <c r="F388" s="653"/>
      <c r="G388" s="651" t="s">
        <v>64</v>
      </c>
      <c r="H388" s="652"/>
      <c r="I388" s="652"/>
      <c r="J388" s="652"/>
      <c r="K388" s="653"/>
      <c r="L388" s="651" t="s">
        <v>62</v>
      </c>
      <c r="M388" s="652"/>
      <c r="N388" s="652"/>
      <c r="O388" s="653"/>
      <c r="P388" s="651" t="s">
        <v>63</v>
      </c>
      <c r="Q388" s="652"/>
      <c r="R388" s="652"/>
      <c r="S388" s="653"/>
      <c r="T388" s="365" t="s">
        <v>54</v>
      </c>
      <c r="U388" s="607"/>
      <c r="V388" s="607"/>
      <c r="W388" s="607"/>
    </row>
    <row r="389" spans="1:23" x14ac:dyDescent="0.2">
      <c r="A389" s="219" t="s">
        <v>53</v>
      </c>
      <c r="B389" s="542">
        <v>1</v>
      </c>
      <c r="C389" s="528">
        <v>2</v>
      </c>
      <c r="D389" s="528">
        <v>3</v>
      </c>
      <c r="E389" s="584">
        <v>4</v>
      </c>
      <c r="F389" s="585">
        <v>5</v>
      </c>
      <c r="G389" s="540">
        <v>1</v>
      </c>
      <c r="H389" s="528">
        <v>2</v>
      </c>
      <c r="I389" s="528">
        <v>3</v>
      </c>
      <c r="J389" s="528">
        <v>4</v>
      </c>
      <c r="K389" s="528">
        <v>5</v>
      </c>
      <c r="L389" s="542">
        <v>1</v>
      </c>
      <c r="M389" s="528">
        <v>2</v>
      </c>
      <c r="N389" s="528">
        <v>3</v>
      </c>
      <c r="O389" s="585">
        <v>4</v>
      </c>
      <c r="P389" s="542">
        <v>1</v>
      </c>
      <c r="Q389" s="528">
        <v>2</v>
      </c>
      <c r="R389" s="528">
        <v>3</v>
      </c>
      <c r="S389" s="585">
        <v>4</v>
      </c>
      <c r="T389" s="367"/>
      <c r="U389" s="607"/>
      <c r="V389" s="607"/>
      <c r="W389" s="607"/>
    </row>
    <row r="390" spans="1:23" x14ac:dyDescent="0.2">
      <c r="A390" s="304" t="s">
        <v>74</v>
      </c>
      <c r="B390" s="507">
        <v>4160</v>
      </c>
      <c r="C390" s="508">
        <v>4160</v>
      </c>
      <c r="D390" s="508">
        <v>4160</v>
      </c>
      <c r="E390" s="509">
        <v>4160</v>
      </c>
      <c r="F390" s="510">
        <v>4160</v>
      </c>
      <c r="G390" s="511">
        <v>4160</v>
      </c>
      <c r="H390" s="508">
        <v>4160</v>
      </c>
      <c r="I390" s="508">
        <v>4160</v>
      </c>
      <c r="J390" s="508">
        <v>4160</v>
      </c>
      <c r="K390" s="508">
        <v>4160</v>
      </c>
      <c r="L390" s="507">
        <v>4160</v>
      </c>
      <c r="M390" s="508">
        <v>4160</v>
      </c>
      <c r="N390" s="508">
        <v>4160</v>
      </c>
      <c r="O390" s="510">
        <v>4160</v>
      </c>
      <c r="P390" s="507">
        <v>4160</v>
      </c>
      <c r="Q390" s="508">
        <v>4160</v>
      </c>
      <c r="R390" s="508">
        <v>4160</v>
      </c>
      <c r="S390" s="510">
        <v>4160</v>
      </c>
      <c r="T390" s="512">
        <v>4160</v>
      </c>
      <c r="U390" s="607"/>
      <c r="V390" s="607"/>
      <c r="W390" s="607"/>
    </row>
    <row r="391" spans="1:23" x14ac:dyDescent="0.2">
      <c r="A391" s="307" t="s">
        <v>6</v>
      </c>
      <c r="B391" s="471">
        <v>4416.666666666667</v>
      </c>
      <c r="C391" s="472">
        <v>4530</v>
      </c>
      <c r="D391" s="472">
        <v>4360</v>
      </c>
      <c r="E391" s="473">
        <v>4448.125</v>
      </c>
      <c r="F391" s="474">
        <v>4293.75</v>
      </c>
      <c r="G391" s="475">
        <v>4374.375</v>
      </c>
      <c r="H391" s="472">
        <v>4410.625</v>
      </c>
      <c r="I391" s="472">
        <v>4223.333333333333</v>
      </c>
      <c r="J391" s="472">
        <v>4487.333333333333</v>
      </c>
      <c r="K391" s="472">
        <v>4481.25</v>
      </c>
      <c r="L391" s="471">
        <v>4221.4285714285716</v>
      </c>
      <c r="M391" s="472">
        <v>4223.333333333333</v>
      </c>
      <c r="N391" s="472">
        <v>4182.5</v>
      </c>
      <c r="O391" s="474">
        <v>4415.625</v>
      </c>
      <c r="P391" s="471">
        <v>4212.3529411764703</v>
      </c>
      <c r="Q391" s="472">
        <v>4328.2352941176468</v>
      </c>
      <c r="R391" s="472">
        <v>4260</v>
      </c>
      <c r="S391" s="474">
        <v>4179.333333333333</v>
      </c>
      <c r="T391" s="476">
        <v>4351.8376068376065</v>
      </c>
      <c r="U391" s="607"/>
      <c r="V391" s="607"/>
      <c r="W391" s="607"/>
    </row>
    <row r="392" spans="1:23" x14ac:dyDescent="0.2">
      <c r="A392" s="219" t="s">
        <v>7</v>
      </c>
      <c r="B392" s="477">
        <v>100</v>
      </c>
      <c r="C392" s="478">
        <v>100</v>
      </c>
      <c r="D392" s="478">
        <v>100</v>
      </c>
      <c r="E392" s="479">
        <v>100</v>
      </c>
      <c r="F392" s="480">
        <v>93.75</v>
      </c>
      <c r="G392" s="481">
        <v>100</v>
      </c>
      <c r="H392" s="478">
        <v>100</v>
      </c>
      <c r="I392" s="478">
        <v>100</v>
      </c>
      <c r="J392" s="478">
        <v>86.666666666666671</v>
      </c>
      <c r="K392" s="478">
        <v>93.75</v>
      </c>
      <c r="L392" s="477">
        <v>100</v>
      </c>
      <c r="M392" s="478">
        <v>93.333333333333329</v>
      </c>
      <c r="N392" s="478">
        <v>75</v>
      </c>
      <c r="O392" s="480">
        <v>87.5</v>
      </c>
      <c r="P392" s="477">
        <v>76.470588235294116</v>
      </c>
      <c r="Q392" s="478">
        <v>88.235294117647058</v>
      </c>
      <c r="R392" s="478">
        <v>100</v>
      </c>
      <c r="S392" s="480">
        <v>80</v>
      </c>
      <c r="T392" s="482">
        <v>89.743589743589737</v>
      </c>
      <c r="U392" s="607"/>
      <c r="V392" s="607"/>
      <c r="W392" s="607"/>
    </row>
    <row r="393" spans="1:23" x14ac:dyDescent="0.2">
      <c r="A393" s="219" t="s">
        <v>8</v>
      </c>
      <c r="B393" s="489">
        <v>5.0041776779829059E-2</v>
      </c>
      <c r="C393" s="490">
        <v>5.1433322076001542E-2</v>
      </c>
      <c r="D393" s="490">
        <v>4.4968168562027414E-2</v>
      </c>
      <c r="E393" s="491">
        <v>4.9127214362856997E-2</v>
      </c>
      <c r="F393" s="492">
        <v>4.6752770253898443E-2</v>
      </c>
      <c r="G393" s="493">
        <v>3.7248866112010795E-2</v>
      </c>
      <c r="H393" s="490">
        <v>4.4518964994250461E-2</v>
      </c>
      <c r="I393" s="490">
        <v>4.3071077031229942E-2</v>
      </c>
      <c r="J393" s="490">
        <v>5.5765635909693669E-2</v>
      </c>
      <c r="K393" s="490">
        <v>5.4910107904169697E-2</v>
      </c>
      <c r="L393" s="489">
        <v>4.2741532057792263E-2</v>
      </c>
      <c r="M393" s="490">
        <v>5.7433405595860153E-2</v>
      </c>
      <c r="N393" s="490">
        <v>7.6926072516079816E-2</v>
      </c>
      <c r="O393" s="492">
        <v>5.8925177291358509E-2</v>
      </c>
      <c r="P393" s="489">
        <v>7.5109182834951396E-2</v>
      </c>
      <c r="Q393" s="490">
        <v>7.4933917337761696E-2</v>
      </c>
      <c r="R393" s="490">
        <v>2.9083360782544289E-2</v>
      </c>
      <c r="S393" s="492">
        <v>6.8497563378267179E-2</v>
      </c>
      <c r="T393" s="494">
        <v>6.1223947759527261E-2</v>
      </c>
      <c r="U393" s="607"/>
      <c r="V393" s="607"/>
      <c r="W393" s="607"/>
    </row>
    <row r="394" spans="1:23" x14ac:dyDescent="0.2">
      <c r="A394" s="307" t="s">
        <v>1</v>
      </c>
      <c r="B394" s="483">
        <f>B391/B390*100-100</f>
        <v>6.1698717948718098</v>
      </c>
      <c r="C394" s="484">
        <f t="shared" ref="C394:F394" si="103">C391/C390*100-100</f>
        <v>8.8942307692307736</v>
      </c>
      <c r="D394" s="484">
        <f t="shared" si="103"/>
        <v>4.8076923076923066</v>
      </c>
      <c r="E394" s="484">
        <f t="shared" si="103"/>
        <v>6.9260817307692264</v>
      </c>
      <c r="F394" s="485">
        <f t="shared" si="103"/>
        <v>3.2151442307692264</v>
      </c>
      <c r="G394" s="486">
        <f>G391/G390*100-100</f>
        <v>5.1532451923076934</v>
      </c>
      <c r="H394" s="484">
        <f t="shared" ref="H394:L394" si="104">H391/H390*100-100</f>
        <v>6.0246394230769198</v>
      </c>
      <c r="I394" s="484">
        <f t="shared" si="104"/>
        <v>1.5224358974358836</v>
      </c>
      <c r="J394" s="484">
        <f t="shared" si="104"/>
        <v>7.8685897435897232</v>
      </c>
      <c r="K394" s="484">
        <f t="shared" si="104"/>
        <v>7.7223557692307736</v>
      </c>
      <c r="L394" s="483">
        <f t="shared" si="104"/>
        <v>1.4766483516483504</v>
      </c>
      <c r="M394" s="484">
        <f>M391/M390*100-100</f>
        <v>1.5224358974358836</v>
      </c>
      <c r="N394" s="484">
        <f t="shared" ref="N394:T394" si="105">N391/N390*100-100</f>
        <v>0.54086538461537259</v>
      </c>
      <c r="O394" s="485">
        <f t="shared" si="105"/>
        <v>6.1448317307692264</v>
      </c>
      <c r="P394" s="483">
        <f t="shared" si="105"/>
        <v>1.2584841628959111</v>
      </c>
      <c r="Q394" s="484">
        <f t="shared" si="105"/>
        <v>4.0441176470588118</v>
      </c>
      <c r="R394" s="484">
        <f t="shared" si="105"/>
        <v>2.4038461538461462</v>
      </c>
      <c r="S394" s="485">
        <f t="shared" si="105"/>
        <v>0.46474358974357699</v>
      </c>
      <c r="T394" s="275">
        <f t="shared" si="105"/>
        <v>4.6114809335963116</v>
      </c>
      <c r="U394" s="370"/>
      <c r="V394" s="607"/>
      <c r="W394" s="607"/>
    </row>
    <row r="395" spans="1:23" ht="13.5" thickBot="1" x14ac:dyDescent="0.25">
      <c r="A395" s="425" t="s">
        <v>26</v>
      </c>
      <c r="B395" s="395">
        <f>B391-B378</f>
        <v>162.66666666666697</v>
      </c>
      <c r="C395" s="396">
        <f t="shared" ref="C395:T395" si="106">C391-C378</f>
        <v>277.32999999999993</v>
      </c>
      <c r="D395" s="396">
        <f t="shared" si="106"/>
        <v>-92.5</v>
      </c>
      <c r="E395" s="396">
        <f t="shared" si="106"/>
        <v>-95.725000000000364</v>
      </c>
      <c r="F395" s="397">
        <f t="shared" si="106"/>
        <v>121.25</v>
      </c>
      <c r="G395" s="401">
        <f t="shared" si="106"/>
        <v>140.375</v>
      </c>
      <c r="H395" s="396">
        <f t="shared" si="106"/>
        <v>99.295000000000073</v>
      </c>
      <c r="I395" s="396">
        <f t="shared" si="106"/>
        <v>-49.996666666666897</v>
      </c>
      <c r="J395" s="396">
        <f t="shared" si="106"/>
        <v>130.66333333333296</v>
      </c>
      <c r="K395" s="396">
        <f t="shared" si="106"/>
        <v>183.25</v>
      </c>
      <c r="L395" s="398">
        <f t="shared" si="106"/>
        <v>216.09857142857163</v>
      </c>
      <c r="M395" s="399">
        <f t="shared" si="106"/>
        <v>145.4733333333329</v>
      </c>
      <c r="N395" s="399">
        <f t="shared" si="106"/>
        <v>12.5</v>
      </c>
      <c r="O395" s="400">
        <f t="shared" si="106"/>
        <v>63.824999999999818</v>
      </c>
      <c r="P395" s="395">
        <f t="shared" si="106"/>
        <v>-70.807058823529587</v>
      </c>
      <c r="Q395" s="396">
        <f t="shared" si="106"/>
        <v>-35.364705882353519</v>
      </c>
      <c r="R395" s="396">
        <f t="shared" si="106"/>
        <v>287.5</v>
      </c>
      <c r="S395" s="397">
        <f t="shared" si="106"/>
        <v>-109.9966666666669</v>
      </c>
      <c r="T395" s="403">
        <f t="shared" si="106"/>
        <v>84.427606837606618</v>
      </c>
      <c r="U395" s="387"/>
      <c r="V395" s="388"/>
      <c r="W395" s="388"/>
    </row>
    <row r="396" spans="1:23" x14ac:dyDescent="0.2">
      <c r="A396" s="426" t="s">
        <v>50</v>
      </c>
      <c r="B396" s="283">
        <v>75</v>
      </c>
      <c r="C396" s="284">
        <v>69</v>
      </c>
      <c r="D396" s="284">
        <v>15</v>
      </c>
      <c r="E396" s="451">
        <v>69</v>
      </c>
      <c r="F396" s="285">
        <v>69</v>
      </c>
      <c r="G396" s="422">
        <v>77</v>
      </c>
      <c r="H396" s="284">
        <v>69</v>
      </c>
      <c r="I396" s="284">
        <v>17</v>
      </c>
      <c r="J396" s="284">
        <v>70</v>
      </c>
      <c r="K396" s="284">
        <v>70</v>
      </c>
      <c r="L396" s="283">
        <v>78</v>
      </c>
      <c r="M396" s="284">
        <v>79</v>
      </c>
      <c r="N396" s="284">
        <v>16</v>
      </c>
      <c r="O396" s="285">
        <v>78</v>
      </c>
      <c r="P396" s="283">
        <v>81</v>
      </c>
      <c r="Q396" s="284">
        <v>82</v>
      </c>
      <c r="R396" s="284">
        <v>18</v>
      </c>
      <c r="S396" s="285">
        <v>82</v>
      </c>
      <c r="T396" s="366">
        <f>SUM(B396:S396)</f>
        <v>1114</v>
      </c>
      <c r="U396" s="220" t="s">
        <v>55</v>
      </c>
      <c r="V396" s="287">
        <f>T383-T396</f>
        <v>1</v>
      </c>
      <c r="W396" s="288">
        <f>V396/T383</f>
        <v>8.9686098654708521E-4</v>
      </c>
    </row>
    <row r="397" spans="1:23" x14ac:dyDescent="0.2">
      <c r="A397" s="321" t="s">
        <v>27</v>
      </c>
      <c r="B397" s="235">
        <v>142.5</v>
      </c>
      <c r="C397" s="233">
        <v>141.5</v>
      </c>
      <c r="D397" s="233">
        <v>143</v>
      </c>
      <c r="E397" s="452">
        <v>140</v>
      </c>
      <c r="F397" s="236">
        <v>141</v>
      </c>
      <c r="G397" s="423">
        <v>143</v>
      </c>
      <c r="H397" s="233">
        <v>141</v>
      </c>
      <c r="I397" s="233">
        <v>143</v>
      </c>
      <c r="J397" s="233">
        <v>140</v>
      </c>
      <c r="K397" s="233">
        <v>140</v>
      </c>
      <c r="L397" s="235">
        <v>144</v>
      </c>
      <c r="M397" s="233">
        <v>142.5</v>
      </c>
      <c r="N397" s="233">
        <v>143.5</v>
      </c>
      <c r="O397" s="236">
        <v>140.5</v>
      </c>
      <c r="P397" s="235">
        <v>142.5</v>
      </c>
      <c r="Q397" s="233">
        <v>142</v>
      </c>
      <c r="R397" s="233">
        <v>143</v>
      </c>
      <c r="S397" s="236">
        <v>141.5</v>
      </c>
      <c r="T397" s="226"/>
      <c r="U397" s="220" t="s">
        <v>56</v>
      </c>
      <c r="V397" s="220">
        <v>141.09</v>
      </c>
      <c r="W397" s="220"/>
    </row>
    <row r="398" spans="1:23" ht="13.5" thickBot="1" x14ac:dyDescent="0.25">
      <c r="A398" s="324" t="s">
        <v>25</v>
      </c>
      <c r="B398" s="237">
        <f>B397-B384</f>
        <v>0.5</v>
      </c>
      <c r="C398" s="234">
        <f t="shared" ref="C398:S398" si="107">C397-C384</f>
        <v>0.5</v>
      </c>
      <c r="D398" s="234">
        <f t="shared" si="107"/>
        <v>1</v>
      </c>
      <c r="E398" s="234">
        <f t="shared" si="107"/>
        <v>0.5</v>
      </c>
      <c r="F398" s="238">
        <f t="shared" si="107"/>
        <v>0.5</v>
      </c>
      <c r="G398" s="424">
        <f t="shared" si="107"/>
        <v>0.5</v>
      </c>
      <c r="H398" s="234">
        <f t="shared" si="107"/>
        <v>0.5</v>
      </c>
      <c r="I398" s="234">
        <f t="shared" si="107"/>
        <v>1</v>
      </c>
      <c r="J398" s="234">
        <f t="shared" si="107"/>
        <v>0.5</v>
      </c>
      <c r="K398" s="234">
        <f t="shared" si="107"/>
        <v>0.5</v>
      </c>
      <c r="L398" s="237">
        <f t="shared" si="107"/>
        <v>1</v>
      </c>
      <c r="M398" s="234">
        <f t="shared" si="107"/>
        <v>1</v>
      </c>
      <c r="N398" s="234">
        <f t="shared" si="107"/>
        <v>1</v>
      </c>
      <c r="O398" s="238">
        <f t="shared" si="107"/>
        <v>0.5</v>
      </c>
      <c r="P398" s="237">
        <f t="shared" si="107"/>
        <v>1</v>
      </c>
      <c r="Q398" s="234">
        <f t="shared" si="107"/>
        <v>1</v>
      </c>
      <c r="R398" s="234">
        <f t="shared" si="107"/>
        <v>0.5</v>
      </c>
      <c r="S398" s="238">
        <f t="shared" si="107"/>
        <v>1</v>
      </c>
      <c r="T398" s="227"/>
      <c r="U398" s="220" t="s">
        <v>25</v>
      </c>
      <c r="V398" s="220">
        <f>V397-V384</f>
        <v>1.0300000000000011</v>
      </c>
      <c r="W398" s="220"/>
    </row>
    <row r="400" spans="1:23" ht="13.5" thickBot="1" x14ac:dyDescent="0.25"/>
    <row r="401" spans="1:23" ht="13.5" thickBot="1" x14ac:dyDescent="0.25">
      <c r="A401" s="297" t="s">
        <v>193</v>
      </c>
      <c r="B401" s="651" t="s">
        <v>52</v>
      </c>
      <c r="C401" s="652"/>
      <c r="D401" s="652"/>
      <c r="E401" s="652"/>
      <c r="F401" s="653"/>
      <c r="G401" s="651" t="s">
        <v>64</v>
      </c>
      <c r="H401" s="652"/>
      <c r="I401" s="652"/>
      <c r="J401" s="652"/>
      <c r="K401" s="653"/>
      <c r="L401" s="651" t="s">
        <v>62</v>
      </c>
      <c r="M401" s="652"/>
      <c r="N401" s="652"/>
      <c r="O401" s="653"/>
      <c r="P401" s="651" t="s">
        <v>63</v>
      </c>
      <c r="Q401" s="652"/>
      <c r="R401" s="652"/>
      <c r="S401" s="653"/>
      <c r="T401" s="365" t="s">
        <v>54</v>
      </c>
      <c r="U401" s="608"/>
      <c r="V401" s="608"/>
      <c r="W401" s="608"/>
    </row>
    <row r="402" spans="1:23" x14ac:dyDescent="0.2">
      <c r="A402" s="219" t="s">
        <v>53</v>
      </c>
      <c r="B402" s="542">
        <v>1</v>
      </c>
      <c r="C402" s="528">
        <v>2</v>
      </c>
      <c r="D402" s="528">
        <v>3</v>
      </c>
      <c r="E402" s="584">
        <v>4</v>
      </c>
      <c r="F402" s="585">
        <v>5</v>
      </c>
      <c r="G402" s="540">
        <v>1</v>
      </c>
      <c r="H402" s="528">
        <v>2</v>
      </c>
      <c r="I402" s="528">
        <v>3</v>
      </c>
      <c r="J402" s="528">
        <v>4</v>
      </c>
      <c r="K402" s="528">
        <v>5</v>
      </c>
      <c r="L402" s="542">
        <v>1</v>
      </c>
      <c r="M402" s="528">
        <v>2</v>
      </c>
      <c r="N402" s="528">
        <v>3</v>
      </c>
      <c r="O402" s="585">
        <v>4</v>
      </c>
      <c r="P402" s="542">
        <v>1</v>
      </c>
      <c r="Q402" s="528">
        <v>2</v>
      </c>
      <c r="R402" s="528">
        <v>3</v>
      </c>
      <c r="S402" s="585">
        <v>4</v>
      </c>
      <c r="T402" s="367"/>
      <c r="U402" s="608"/>
      <c r="V402" s="608"/>
      <c r="W402" s="608"/>
    </row>
    <row r="403" spans="1:23" x14ac:dyDescent="0.2">
      <c r="A403" s="304" t="s">
        <v>74</v>
      </c>
      <c r="B403" s="507">
        <v>4175</v>
      </c>
      <c r="C403" s="508">
        <v>4175</v>
      </c>
      <c r="D403" s="508">
        <v>4175</v>
      </c>
      <c r="E403" s="509">
        <v>4175</v>
      </c>
      <c r="F403" s="510">
        <v>4175</v>
      </c>
      <c r="G403" s="511">
        <v>4175</v>
      </c>
      <c r="H403" s="508">
        <v>4175</v>
      </c>
      <c r="I403" s="508">
        <v>4175</v>
      </c>
      <c r="J403" s="508">
        <v>4175</v>
      </c>
      <c r="K403" s="508">
        <v>4175</v>
      </c>
      <c r="L403" s="507">
        <v>4175</v>
      </c>
      <c r="M403" s="508">
        <v>4175</v>
      </c>
      <c r="N403" s="508">
        <v>4175</v>
      </c>
      <c r="O403" s="510">
        <v>4175</v>
      </c>
      <c r="P403" s="507">
        <v>4175</v>
      </c>
      <c r="Q403" s="508">
        <v>4175</v>
      </c>
      <c r="R403" s="508">
        <v>4175</v>
      </c>
      <c r="S403" s="510">
        <v>4175</v>
      </c>
      <c r="T403" s="512">
        <v>4175</v>
      </c>
      <c r="U403" s="608"/>
      <c r="V403" s="608"/>
      <c r="W403" s="608"/>
    </row>
    <row r="404" spans="1:23" x14ac:dyDescent="0.2">
      <c r="A404" s="307" t="s">
        <v>6</v>
      </c>
      <c r="B404" s="471">
        <v>4277.1428571428569</v>
      </c>
      <c r="C404" s="472">
        <v>4317.272727272727</v>
      </c>
      <c r="D404" s="472">
        <v>4436</v>
      </c>
      <c r="E404" s="473">
        <v>4368.333333333333</v>
      </c>
      <c r="F404" s="474">
        <v>4480.666666666667</v>
      </c>
      <c r="G404" s="475">
        <v>4364</v>
      </c>
      <c r="H404" s="472">
        <v>4424.2857142857147</v>
      </c>
      <c r="I404" s="472">
        <v>4193.333333333333</v>
      </c>
      <c r="J404" s="472">
        <v>4588.5714285714284</v>
      </c>
      <c r="K404" s="472">
        <v>4316.9230769230771</v>
      </c>
      <c r="L404" s="471">
        <v>4296.5</v>
      </c>
      <c r="M404" s="472">
        <v>4560.666666666667</v>
      </c>
      <c r="N404" s="472">
        <v>4052.5</v>
      </c>
      <c r="O404" s="474">
        <v>4363.8888888888887</v>
      </c>
      <c r="P404" s="471">
        <v>4415.625</v>
      </c>
      <c r="Q404" s="472">
        <v>4325.333333333333</v>
      </c>
      <c r="R404" s="472">
        <v>4074</v>
      </c>
      <c r="S404" s="474">
        <v>4544.375</v>
      </c>
      <c r="T404" s="476">
        <v>4387.6888888888889</v>
      </c>
      <c r="U404" s="608"/>
      <c r="V404" s="608"/>
      <c r="W404" s="608"/>
    </row>
    <row r="405" spans="1:23" x14ac:dyDescent="0.2">
      <c r="A405" s="219" t="s">
        <v>7</v>
      </c>
      <c r="B405" s="477">
        <v>100</v>
      </c>
      <c r="C405" s="478">
        <v>100</v>
      </c>
      <c r="D405" s="478">
        <v>100</v>
      </c>
      <c r="E405" s="479">
        <v>91.666666666666671</v>
      </c>
      <c r="F405" s="480">
        <v>93.333333333333329</v>
      </c>
      <c r="G405" s="481">
        <v>93.333333333333329</v>
      </c>
      <c r="H405" s="478">
        <v>100</v>
      </c>
      <c r="I405" s="478">
        <v>100</v>
      </c>
      <c r="J405" s="478">
        <v>100</v>
      </c>
      <c r="K405" s="478">
        <v>100</v>
      </c>
      <c r="L405" s="477">
        <v>95</v>
      </c>
      <c r="M405" s="478">
        <v>93.333333333333329</v>
      </c>
      <c r="N405" s="478">
        <v>100</v>
      </c>
      <c r="O405" s="480">
        <v>94.444444444444443</v>
      </c>
      <c r="P405" s="477">
        <v>100</v>
      </c>
      <c r="Q405" s="478">
        <v>93.333333333333329</v>
      </c>
      <c r="R405" s="478">
        <v>100</v>
      </c>
      <c r="S405" s="480">
        <v>87.5</v>
      </c>
      <c r="T405" s="482">
        <v>92.444444444444443</v>
      </c>
      <c r="U405" s="608"/>
      <c r="V405" s="608"/>
      <c r="W405" s="608"/>
    </row>
    <row r="406" spans="1:23" x14ac:dyDescent="0.2">
      <c r="A406" s="219" t="s">
        <v>8</v>
      </c>
      <c r="B406" s="489">
        <v>4.9929569151506488E-2</v>
      </c>
      <c r="C406" s="490">
        <v>4.8687831410751288E-2</v>
      </c>
      <c r="D406" s="490">
        <v>5.6178255518901432E-2</v>
      </c>
      <c r="E406" s="491">
        <v>5.0222076674321624E-2</v>
      </c>
      <c r="F406" s="492">
        <v>5.7840604696635822E-2</v>
      </c>
      <c r="G406" s="493">
        <v>6.1905479095121722E-2</v>
      </c>
      <c r="H406" s="490">
        <v>5.5796081034014733E-2</v>
      </c>
      <c r="I406" s="490">
        <v>5.6477963969257493E-2</v>
      </c>
      <c r="J406" s="490">
        <v>4.0853420707855317E-2</v>
      </c>
      <c r="K406" s="490">
        <v>3.713447192188396E-2</v>
      </c>
      <c r="L406" s="489">
        <v>5.7363072983481561E-2</v>
      </c>
      <c r="M406" s="490">
        <v>5.887595469416828E-2</v>
      </c>
      <c r="N406" s="490">
        <v>5.3425379628898127E-3</v>
      </c>
      <c r="O406" s="492">
        <v>5.4901991711884049E-2</v>
      </c>
      <c r="P406" s="489">
        <v>4.8900738692690189E-2</v>
      </c>
      <c r="Q406" s="490">
        <v>5.6472866935329914E-2</v>
      </c>
      <c r="R406" s="490">
        <v>3.4594919837894686E-2</v>
      </c>
      <c r="S406" s="492">
        <v>7.6196447214295179E-2</v>
      </c>
      <c r="T406" s="494">
        <v>6.101267399748074E-2</v>
      </c>
      <c r="U406" s="608"/>
      <c r="V406" s="608"/>
      <c r="W406" s="608"/>
    </row>
    <row r="407" spans="1:23" x14ac:dyDescent="0.2">
      <c r="A407" s="307" t="s">
        <v>1</v>
      </c>
      <c r="B407" s="483">
        <f>B404/B403*100-100</f>
        <v>2.4465355004277001</v>
      </c>
      <c r="C407" s="484">
        <f t="shared" ref="C407:F407" si="108">C404/C403*100-100</f>
        <v>3.4077299945563482</v>
      </c>
      <c r="D407" s="484">
        <f t="shared" si="108"/>
        <v>6.2514970059880142</v>
      </c>
      <c r="E407" s="484">
        <f t="shared" si="108"/>
        <v>4.6307385229540756</v>
      </c>
      <c r="F407" s="485">
        <f t="shared" si="108"/>
        <v>7.3213572854291584</v>
      </c>
      <c r="G407" s="486">
        <f>G404/G403*100-100</f>
        <v>4.5269461077844397</v>
      </c>
      <c r="H407" s="484">
        <f t="shared" ref="H407:L407" si="109">H404/H403*100-100</f>
        <v>5.9709153122326768</v>
      </c>
      <c r="I407" s="484">
        <f t="shared" si="109"/>
        <v>0.43912175648701179</v>
      </c>
      <c r="J407" s="484">
        <f t="shared" si="109"/>
        <v>9.9059024807527862</v>
      </c>
      <c r="K407" s="484">
        <f t="shared" si="109"/>
        <v>3.3993551358820753</v>
      </c>
      <c r="L407" s="483">
        <f t="shared" si="109"/>
        <v>2.9101796407185532</v>
      </c>
      <c r="M407" s="484">
        <f>M404/M403*100-100</f>
        <v>9.2375249500998109</v>
      </c>
      <c r="N407" s="484">
        <f t="shared" ref="N407:T407" si="110">N404/N403*100-100</f>
        <v>-2.9341317365269504</v>
      </c>
      <c r="O407" s="485">
        <f t="shared" si="110"/>
        <v>4.52428476380571</v>
      </c>
      <c r="P407" s="483">
        <f t="shared" si="110"/>
        <v>5.763473053892227</v>
      </c>
      <c r="Q407" s="484">
        <f t="shared" si="110"/>
        <v>3.6007984031936076</v>
      </c>
      <c r="R407" s="484">
        <f t="shared" si="110"/>
        <v>-2.4191616766467092</v>
      </c>
      <c r="S407" s="485">
        <f t="shared" si="110"/>
        <v>8.8473053892215603</v>
      </c>
      <c r="T407" s="275">
        <f t="shared" si="110"/>
        <v>5.0943446440452362</v>
      </c>
      <c r="U407" s="370"/>
      <c r="V407" s="608"/>
      <c r="W407" s="608"/>
    </row>
    <row r="408" spans="1:23" ht="13.5" thickBot="1" x14ac:dyDescent="0.25">
      <c r="A408" s="425" t="s">
        <v>26</v>
      </c>
      <c r="B408" s="395">
        <f>B404-B391</f>
        <v>-139.52380952381009</v>
      </c>
      <c r="C408" s="396">
        <f t="shared" ref="C408:T408" si="111">C404-C391</f>
        <v>-212.72727272727298</v>
      </c>
      <c r="D408" s="396">
        <f t="shared" si="111"/>
        <v>76</v>
      </c>
      <c r="E408" s="396">
        <f t="shared" si="111"/>
        <v>-79.79166666666697</v>
      </c>
      <c r="F408" s="397">
        <f t="shared" si="111"/>
        <v>186.91666666666697</v>
      </c>
      <c r="G408" s="401">
        <f t="shared" si="111"/>
        <v>-10.375</v>
      </c>
      <c r="H408" s="396">
        <f t="shared" si="111"/>
        <v>13.660714285714675</v>
      </c>
      <c r="I408" s="396">
        <f t="shared" si="111"/>
        <v>-30</v>
      </c>
      <c r="J408" s="396">
        <f t="shared" si="111"/>
        <v>101.23809523809541</v>
      </c>
      <c r="K408" s="396">
        <f t="shared" si="111"/>
        <v>-164.32692307692287</v>
      </c>
      <c r="L408" s="398">
        <f t="shared" si="111"/>
        <v>75.071428571428442</v>
      </c>
      <c r="M408" s="399">
        <f t="shared" si="111"/>
        <v>337.33333333333394</v>
      </c>
      <c r="N408" s="399">
        <f t="shared" si="111"/>
        <v>-130</v>
      </c>
      <c r="O408" s="400">
        <f t="shared" si="111"/>
        <v>-51.736111111111313</v>
      </c>
      <c r="P408" s="395">
        <f t="shared" si="111"/>
        <v>203.27205882352973</v>
      </c>
      <c r="Q408" s="396">
        <f t="shared" si="111"/>
        <v>-2.9019607843138147</v>
      </c>
      <c r="R408" s="396">
        <f t="shared" si="111"/>
        <v>-186</v>
      </c>
      <c r="S408" s="397">
        <f t="shared" si="111"/>
        <v>365.04166666666697</v>
      </c>
      <c r="T408" s="403">
        <f t="shared" si="111"/>
        <v>35.851282051282396</v>
      </c>
      <c r="U408" s="387"/>
      <c r="V408" s="388"/>
      <c r="W408" s="388"/>
    </row>
    <row r="409" spans="1:23" x14ac:dyDescent="0.2">
      <c r="A409" s="426" t="s">
        <v>50</v>
      </c>
      <c r="B409" s="283">
        <v>75</v>
      </c>
      <c r="C409" s="284">
        <v>68</v>
      </c>
      <c r="D409" s="284">
        <v>15</v>
      </c>
      <c r="E409" s="451">
        <v>69</v>
      </c>
      <c r="F409" s="285">
        <v>69</v>
      </c>
      <c r="G409" s="422">
        <v>77</v>
      </c>
      <c r="H409" s="284">
        <v>68</v>
      </c>
      <c r="I409" s="284">
        <v>17</v>
      </c>
      <c r="J409" s="284">
        <v>70</v>
      </c>
      <c r="K409" s="284">
        <v>70</v>
      </c>
      <c r="L409" s="283">
        <v>78</v>
      </c>
      <c r="M409" s="284">
        <v>79</v>
      </c>
      <c r="N409" s="284">
        <v>16</v>
      </c>
      <c r="O409" s="285">
        <v>78</v>
      </c>
      <c r="P409" s="283">
        <v>81</v>
      </c>
      <c r="Q409" s="284">
        <v>82</v>
      </c>
      <c r="R409" s="284">
        <v>17</v>
      </c>
      <c r="S409" s="285">
        <v>82</v>
      </c>
      <c r="T409" s="366">
        <f>SUM(B409:S409)</f>
        <v>1111</v>
      </c>
      <c r="U409" s="220" t="s">
        <v>55</v>
      </c>
      <c r="V409" s="287">
        <f>T396-T409</f>
        <v>3</v>
      </c>
      <c r="W409" s="288">
        <f>V409/T396</f>
        <v>2.6929982046678637E-3</v>
      </c>
    </row>
    <row r="410" spans="1:23" x14ac:dyDescent="0.2">
      <c r="A410" s="321" t="s">
        <v>27</v>
      </c>
      <c r="B410" s="235">
        <v>142.5</v>
      </c>
      <c r="C410" s="233">
        <v>141.5</v>
      </c>
      <c r="D410" s="233">
        <v>143</v>
      </c>
      <c r="E410" s="452">
        <v>140</v>
      </c>
      <c r="F410" s="236">
        <v>141</v>
      </c>
      <c r="G410" s="423">
        <v>143</v>
      </c>
      <c r="H410" s="233">
        <v>141</v>
      </c>
      <c r="I410" s="233">
        <v>143</v>
      </c>
      <c r="J410" s="233">
        <v>140</v>
      </c>
      <c r="K410" s="233">
        <v>140</v>
      </c>
      <c r="L410" s="235">
        <v>144</v>
      </c>
      <c r="M410" s="233">
        <v>142.5</v>
      </c>
      <c r="N410" s="233">
        <v>143.5</v>
      </c>
      <c r="O410" s="236">
        <v>140.5</v>
      </c>
      <c r="P410" s="235">
        <v>142.5</v>
      </c>
      <c r="Q410" s="233">
        <v>142</v>
      </c>
      <c r="R410" s="233">
        <v>143</v>
      </c>
      <c r="S410" s="236">
        <v>141.5</v>
      </c>
      <c r="T410" s="226"/>
      <c r="U410" s="220" t="s">
        <v>56</v>
      </c>
      <c r="V410" s="220">
        <v>141.97</v>
      </c>
      <c r="W410" s="220"/>
    </row>
    <row r="411" spans="1:23" ht="13.5" thickBot="1" x14ac:dyDescent="0.25">
      <c r="A411" s="324" t="s">
        <v>25</v>
      </c>
      <c r="B411" s="237">
        <f>B410-B397</f>
        <v>0</v>
      </c>
      <c r="C411" s="234">
        <f t="shared" ref="C411:S411" si="112">C410-C397</f>
        <v>0</v>
      </c>
      <c r="D411" s="234">
        <f t="shared" si="112"/>
        <v>0</v>
      </c>
      <c r="E411" s="234">
        <f t="shared" si="112"/>
        <v>0</v>
      </c>
      <c r="F411" s="238">
        <f t="shared" si="112"/>
        <v>0</v>
      </c>
      <c r="G411" s="424">
        <f t="shared" si="112"/>
        <v>0</v>
      </c>
      <c r="H411" s="234">
        <f t="shared" si="112"/>
        <v>0</v>
      </c>
      <c r="I411" s="234">
        <f t="shared" si="112"/>
        <v>0</v>
      </c>
      <c r="J411" s="234">
        <f t="shared" si="112"/>
        <v>0</v>
      </c>
      <c r="K411" s="234">
        <f t="shared" si="112"/>
        <v>0</v>
      </c>
      <c r="L411" s="237">
        <f t="shared" si="112"/>
        <v>0</v>
      </c>
      <c r="M411" s="234">
        <f t="shared" si="112"/>
        <v>0</v>
      </c>
      <c r="N411" s="234">
        <f t="shared" si="112"/>
        <v>0</v>
      </c>
      <c r="O411" s="238">
        <f t="shared" si="112"/>
        <v>0</v>
      </c>
      <c r="P411" s="237">
        <f t="shared" si="112"/>
        <v>0</v>
      </c>
      <c r="Q411" s="234">
        <f t="shared" si="112"/>
        <v>0</v>
      </c>
      <c r="R411" s="234">
        <f t="shared" si="112"/>
        <v>0</v>
      </c>
      <c r="S411" s="238">
        <f t="shared" si="112"/>
        <v>0</v>
      </c>
      <c r="T411" s="227"/>
      <c r="U411" s="220" t="s">
        <v>25</v>
      </c>
      <c r="V411" s="220">
        <f>V410-V397</f>
        <v>0.87999999999999545</v>
      </c>
      <c r="W411" s="220"/>
    </row>
    <row r="413" spans="1:23" ht="13.5" thickBot="1" x14ac:dyDescent="0.25"/>
    <row r="414" spans="1:23" s="609" customFormat="1" ht="13.5" thickBot="1" x14ac:dyDescent="0.25">
      <c r="A414" s="297" t="s">
        <v>194</v>
      </c>
      <c r="B414" s="651" t="s">
        <v>52</v>
      </c>
      <c r="C414" s="652"/>
      <c r="D414" s="652"/>
      <c r="E414" s="652"/>
      <c r="F414" s="653"/>
      <c r="G414" s="651" t="s">
        <v>64</v>
      </c>
      <c r="H414" s="652"/>
      <c r="I414" s="652"/>
      <c r="J414" s="652"/>
      <c r="K414" s="653"/>
      <c r="L414" s="651" t="s">
        <v>62</v>
      </c>
      <c r="M414" s="652"/>
      <c r="N414" s="652"/>
      <c r="O414" s="653"/>
      <c r="P414" s="651" t="s">
        <v>63</v>
      </c>
      <c r="Q414" s="652"/>
      <c r="R414" s="652"/>
      <c r="S414" s="653"/>
      <c r="T414" s="365" t="s">
        <v>54</v>
      </c>
    </row>
    <row r="415" spans="1:23" s="609" customFormat="1" x14ac:dyDescent="0.2">
      <c r="A415" s="219" t="s">
        <v>53</v>
      </c>
      <c r="B415" s="542">
        <v>1</v>
      </c>
      <c r="C415" s="528">
        <v>2</v>
      </c>
      <c r="D415" s="528">
        <v>3</v>
      </c>
      <c r="E415" s="584">
        <v>4</v>
      </c>
      <c r="F415" s="585">
        <v>5</v>
      </c>
      <c r="G415" s="540">
        <v>1</v>
      </c>
      <c r="H415" s="528">
        <v>2</v>
      </c>
      <c r="I415" s="528">
        <v>3</v>
      </c>
      <c r="J415" s="528">
        <v>4</v>
      </c>
      <c r="K415" s="528">
        <v>5</v>
      </c>
      <c r="L415" s="542">
        <v>1</v>
      </c>
      <c r="M415" s="528">
        <v>2</v>
      </c>
      <c r="N415" s="528">
        <v>3</v>
      </c>
      <c r="O415" s="585">
        <v>4</v>
      </c>
      <c r="P415" s="542">
        <v>1</v>
      </c>
      <c r="Q415" s="528">
        <v>2</v>
      </c>
      <c r="R415" s="528">
        <v>3</v>
      </c>
      <c r="S415" s="585">
        <v>4</v>
      </c>
      <c r="T415" s="367"/>
    </row>
    <row r="416" spans="1:23" s="609" customFormat="1" x14ac:dyDescent="0.2">
      <c r="A416" s="304" t="s">
        <v>74</v>
      </c>
      <c r="B416" s="507">
        <v>4190</v>
      </c>
      <c r="C416" s="508">
        <v>4190</v>
      </c>
      <c r="D416" s="508">
        <v>4190</v>
      </c>
      <c r="E416" s="509">
        <v>4190</v>
      </c>
      <c r="F416" s="510">
        <v>4190</v>
      </c>
      <c r="G416" s="511">
        <v>4190</v>
      </c>
      <c r="H416" s="508">
        <v>4190</v>
      </c>
      <c r="I416" s="508">
        <v>4190</v>
      </c>
      <c r="J416" s="508">
        <v>4190</v>
      </c>
      <c r="K416" s="508">
        <v>4190</v>
      </c>
      <c r="L416" s="507">
        <v>4190</v>
      </c>
      <c r="M416" s="508">
        <v>4190</v>
      </c>
      <c r="N416" s="508">
        <v>4190</v>
      </c>
      <c r="O416" s="510">
        <v>4190</v>
      </c>
      <c r="P416" s="507">
        <v>4190</v>
      </c>
      <c r="Q416" s="508">
        <v>4190</v>
      </c>
      <c r="R416" s="508">
        <v>4190</v>
      </c>
      <c r="S416" s="510">
        <v>4190</v>
      </c>
      <c r="T416" s="512">
        <v>4190</v>
      </c>
    </row>
    <row r="417" spans="1:23" s="609" customFormat="1" x14ac:dyDescent="0.2">
      <c r="A417" s="307" t="s">
        <v>6</v>
      </c>
      <c r="B417" s="471">
        <v>4495</v>
      </c>
      <c r="C417" s="472">
        <v>4451.33</v>
      </c>
      <c r="D417" s="472">
        <v>4186.67</v>
      </c>
      <c r="E417" s="473">
        <v>4530</v>
      </c>
      <c r="F417" s="474">
        <v>4375.38</v>
      </c>
      <c r="G417" s="475">
        <v>4401.54</v>
      </c>
      <c r="H417" s="472">
        <v>4502.5</v>
      </c>
      <c r="I417" s="472">
        <v>4350</v>
      </c>
      <c r="J417" s="472">
        <v>4480</v>
      </c>
      <c r="K417" s="472">
        <v>4635.71</v>
      </c>
      <c r="L417" s="471">
        <v>4273.75</v>
      </c>
      <c r="M417" s="472">
        <v>4257.8599999999997</v>
      </c>
      <c r="N417" s="472">
        <v>4387.5</v>
      </c>
      <c r="O417" s="474">
        <v>4422.3999999999996</v>
      </c>
      <c r="P417" s="471">
        <v>4293.33</v>
      </c>
      <c r="Q417" s="472">
        <v>4331.1000000000004</v>
      </c>
      <c r="R417" s="472">
        <v>4392.5</v>
      </c>
      <c r="S417" s="474">
        <v>4374.12</v>
      </c>
      <c r="T417" s="476">
        <v>4403.7700000000004</v>
      </c>
    </row>
    <row r="418" spans="1:23" s="609" customFormat="1" x14ac:dyDescent="0.2">
      <c r="A418" s="219" t="s">
        <v>7</v>
      </c>
      <c r="B418" s="477">
        <v>100</v>
      </c>
      <c r="C418" s="478">
        <v>86.67</v>
      </c>
      <c r="D418" s="478">
        <v>100</v>
      </c>
      <c r="E418" s="479">
        <v>92.3</v>
      </c>
      <c r="F418" s="480">
        <v>100</v>
      </c>
      <c r="G418" s="481">
        <v>100</v>
      </c>
      <c r="H418" s="478">
        <v>100</v>
      </c>
      <c r="I418" s="478">
        <v>100</v>
      </c>
      <c r="J418" s="478">
        <v>100</v>
      </c>
      <c r="K418" s="478">
        <v>100</v>
      </c>
      <c r="L418" s="477">
        <v>100</v>
      </c>
      <c r="M418" s="478">
        <v>100</v>
      </c>
      <c r="N418" s="478">
        <v>100</v>
      </c>
      <c r="O418" s="480">
        <v>94.12</v>
      </c>
      <c r="P418" s="477">
        <v>94.44</v>
      </c>
      <c r="Q418" s="478">
        <v>100</v>
      </c>
      <c r="R418" s="478">
        <v>100</v>
      </c>
      <c r="S418" s="480">
        <v>70.59</v>
      </c>
      <c r="T418" s="482">
        <v>90.58</v>
      </c>
    </row>
    <row r="419" spans="1:23" s="609" customFormat="1" x14ac:dyDescent="0.2">
      <c r="A419" s="219" t="s">
        <v>8</v>
      </c>
      <c r="B419" s="489">
        <v>5.5199999999999999E-2</v>
      </c>
      <c r="C419" s="490">
        <v>6.6699999999999995E-2</v>
      </c>
      <c r="D419" s="490">
        <v>3.0599999999999999E-2</v>
      </c>
      <c r="E419" s="491">
        <v>4.3900000000000002E-2</v>
      </c>
      <c r="F419" s="492">
        <v>5.04E-2</v>
      </c>
      <c r="G419" s="493">
        <v>5.0999999999999997E-2</v>
      </c>
      <c r="H419" s="490">
        <v>4.5999999999999999E-2</v>
      </c>
      <c r="I419" s="490">
        <v>3.7699999999999997E-2</v>
      </c>
      <c r="J419" s="490">
        <v>4.2200000000000001E-2</v>
      </c>
      <c r="K419" s="490">
        <v>4.4299999999999999E-2</v>
      </c>
      <c r="L419" s="489">
        <v>5.3100000000000001E-2</v>
      </c>
      <c r="M419" s="490">
        <v>4.8099999999999997E-2</v>
      </c>
      <c r="N419" s="490">
        <v>2.8299999999999999E-2</v>
      </c>
      <c r="O419" s="492">
        <v>0.05</v>
      </c>
      <c r="P419" s="489">
        <v>6.4600000000000005E-2</v>
      </c>
      <c r="Q419" s="490">
        <v>6.3700000000000007E-2</v>
      </c>
      <c r="R419" s="490">
        <v>2.35E-2</v>
      </c>
      <c r="S419" s="492">
        <v>8.0100000000000005E-2</v>
      </c>
      <c r="T419" s="494">
        <v>5.9799999999999999E-2</v>
      </c>
    </row>
    <row r="420" spans="1:23" s="609" customFormat="1" x14ac:dyDescent="0.2">
      <c r="A420" s="307" t="s">
        <v>1</v>
      </c>
      <c r="B420" s="483">
        <f>B417/B416*100-100</f>
        <v>7.2792362768496304</v>
      </c>
      <c r="C420" s="484">
        <f t="shared" ref="C420:F420" si="113">C417/C416*100-100</f>
        <v>6.2369928400954677</v>
      </c>
      <c r="D420" s="484">
        <f t="shared" si="113"/>
        <v>-7.9474940334122834E-2</v>
      </c>
      <c r="E420" s="484">
        <f t="shared" si="113"/>
        <v>8.1145584725536963</v>
      </c>
      <c r="F420" s="485">
        <f t="shared" si="113"/>
        <v>4.4243436754176599</v>
      </c>
      <c r="G420" s="486">
        <f>G417/G416*100-100</f>
        <v>5.0486873508353227</v>
      </c>
      <c r="H420" s="484">
        <f t="shared" ref="H420:L420" si="114">H417/H416*100-100</f>
        <v>7.4582338902147995</v>
      </c>
      <c r="I420" s="484">
        <f t="shared" si="114"/>
        <v>3.818615751789963</v>
      </c>
      <c r="J420" s="484">
        <f t="shared" si="114"/>
        <v>6.9212410501193347</v>
      </c>
      <c r="K420" s="484">
        <f t="shared" si="114"/>
        <v>10.63747016706445</v>
      </c>
      <c r="L420" s="483">
        <f t="shared" si="114"/>
        <v>1.9988066825775661</v>
      </c>
      <c r="M420" s="484">
        <f>M417/M416*100-100</f>
        <v>1.619570405727913</v>
      </c>
      <c r="N420" s="484">
        <f t="shared" ref="N420:T420" si="115">N417/N416*100-100</f>
        <v>4.7136038186157379</v>
      </c>
      <c r="O420" s="485">
        <f t="shared" si="115"/>
        <v>5.546539379474936</v>
      </c>
      <c r="P420" s="483">
        <f t="shared" si="115"/>
        <v>2.4661097852028462</v>
      </c>
      <c r="Q420" s="484">
        <f t="shared" si="115"/>
        <v>3.3675417661097811</v>
      </c>
      <c r="R420" s="484">
        <f t="shared" si="115"/>
        <v>4.8329355608591982</v>
      </c>
      <c r="S420" s="485">
        <f t="shared" si="115"/>
        <v>4.3942720763723031</v>
      </c>
      <c r="T420" s="275">
        <f t="shared" si="115"/>
        <v>5.1019093078758999</v>
      </c>
      <c r="U420" s="370"/>
    </row>
    <row r="421" spans="1:23" s="609" customFormat="1" ht="13.5" thickBot="1" x14ac:dyDescent="0.25">
      <c r="A421" s="425" t="s">
        <v>26</v>
      </c>
      <c r="B421" s="395">
        <f>B417-B404</f>
        <v>217.85714285714312</v>
      </c>
      <c r="C421" s="396">
        <f t="shared" ref="C421:T421" si="116">C417-C404</f>
        <v>134.0572727272729</v>
      </c>
      <c r="D421" s="396">
        <f t="shared" si="116"/>
        <v>-249.32999999999993</v>
      </c>
      <c r="E421" s="396">
        <f t="shared" si="116"/>
        <v>161.66666666666697</v>
      </c>
      <c r="F421" s="397">
        <f t="shared" si="116"/>
        <v>-105.28666666666686</v>
      </c>
      <c r="G421" s="401">
        <f t="shared" si="116"/>
        <v>37.539999999999964</v>
      </c>
      <c r="H421" s="396">
        <f t="shared" si="116"/>
        <v>78.214285714285325</v>
      </c>
      <c r="I421" s="396">
        <f t="shared" si="116"/>
        <v>156.66666666666697</v>
      </c>
      <c r="J421" s="396">
        <f t="shared" si="116"/>
        <v>-108.57142857142844</v>
      </c>
      <c r="K421" s="396">
        <f t="shared" si="116"/>
        <v>318.7869230769229</v>
      </c>
      <c r="L421" s="398">
        <f t="shared" si="116"/>
        <v>-22.75</v>
      </c>
      <c r="M421" s="399">
        <f t="shared" si="116"/>
        <v>-302.8066666666673</v>
      </c>
      <c r="N421" s="399">
        <f t="shared" si="116"/>
        <v>335</v>
      </c>
      <c r="O421" s="400">
        <f t="shared" si="116"/>
        <v>58.511111111110949</v>
      </c>
      <c r="P421" s="395">
        <f t="shared" si="116"/>
        <v>-122.29500000000007</v>
      </c>
      <c r="Q421" s="396">
        <f t="shared" si="116"/>
        <v>5.7666666666673336</v>
      </c>
      <c r="R421" s="396">
        <f t="shared" si="116"/>
        <v>318.5</v>
      </c>
      <c r="S421" s="397">
        <f t="shared" si="116"/>
        <v>-170.25500000000011</v>
      </c>
      <c r="T421" s="403">
        <f t="shared" si="116"/>
        <v>16.081111111111568</v>
      </c>
      <c r="U421" s="387"/>
      <c r="V421" s="388"/>
      <c r="W421" s="388"/>
    </row>
    <row r="422" spans="1:23" s="609" customFormat="1" x14ac:dyDescent="0.2">
      <c r="A422" s="426" t="s">
        <v>50</v>
      </c>
      <c r="B422" s="283">
        <v>75</v>
      </c>
      <c r="C422" s="284">
        <v>68</v>
      </c>
      <c r="D422" s="284">
        <v>15</v>
      </c>
      <c r="E422" s="451">
        <v>69</v>
      </c>
      <c r="F422" s="285">
        <v>69</v>
      </c>
      <c r="G422" s="422">
        <v>77</v>
      </c>
      <c r="H422" s="284">
        <v>68</v>
      </c>
      <c r="I422" s="284">
        <v>17</v>
      </c>
      <c r="J422" s="284">
        <v>69</v>
      </c>
      <c r="K422" s="284">
        <v>70</v>
      </c>
      <c r="L422" s="283">
        <v>78</v>
      </c>
      <c r="M422" s="284">
        <v>79</v>
      </c>
      <c r="N422" s="284">
        <v>16</v>
      </c>
      <c r="O422" s="285">
        <v>78</v>
      </c>
      <c r="P422" s="283">
        <v>81</v>
      </c>
      <c r="Q422" s="284">
        <v>82</v>
      </c>
      <c r="R422" s="284">
        <v>17</v>
      </c>
      <c r="S422" s="285">
        <v>82</v>
      </c>
      <c r="T422" s="366">
        <f>SUM(B422:S422)</f>
        <v>1110</v>
      </c>
      <c r="U422" s="220" t="s">
        <v>55</v>
      </c>
      <c r="V422" s="287">
        <f>T409-T422</f>
        <v>1</v>
      </c>
      <c r="W422" s="288">
        <f>V422/T409</f>
        <v>9.0009000900090005E-4</v>
      </c>
    </row>
    <row r="423" spans="1:23" s="609" customFormat="1" x14ac:dyDescent="0.2">
      <c r="A423" s="321" t="s">
        <v>27</v>
      </c>
      <c r="B423" s="235">
        <v>143.5</v>
      </c>
      <c r="C423" s="233">
        <v>142.5</v>
      </c>
      <c r="D423" s="233">
        <v>144</v>
      </c>
      <c r="E423" s="452">
        <v>141</v>
      </c>
      <c r="F423" s="236">
        <v>142</v>
      </c>
      <c r="G423" s="423">
        <v>144</v>
      </c>
      <c r="H423" s="233">
        <v>142</v>
      </c>
      <c r="I423" s="233">
        <v>144</v>
      </c>
      <c r="J423" s="233">
        <v>141</v>
      </c>
      <c r="K423" s="233">
        <v>141</v>
      </c>
      <c r="L423" s="235">
        <v>145</v>
      </c>
      <c r="M423" s="233">
        <v>143.5</v>
      </c>
      <c r="N423" s="233">
        <v>144.5</v>
      </c>
      <c r="O423" s="236">
        <v>141.5</v>
      </c>
      <c r="P423" s="235">
        <v>143.5</v>
      </c>
      <c r="Q423" s="233">
        <v>143</v>
      </c>
      <c r="R423" s="233">
        <v>144</v>
      </c>
      <c r="S423" s="236">
        <v>142.5</v>
      </c>
      <c r="T423" s="226"/>
      <c r="U423" s="220" t="s">
        <v>56</v>
      </c>
      <c r="V423" s="220">
        <v>141.71</v>
      </c>
      <c r="W423" s="220"/>
    </row>
    <row r="424" spans="1:23" s="609" customFormat="1" ht="13.5" thickBot="1" x14ac:dyDescent="0.25">
      <c r="A424" s="324" t="s">
        <v>25</v>
      </c>
      <c r="B424" s="237">
        <f>B423-B410</f>
        <v>1</v>
      </c>
      <c r="C424" s="234">
        <f t="shared" ref="C424:S424" si="117">C423-C410</f>
        <v>1</v>
      </c>
      <c r="D424" s="234">
        <f t="shared" si="117"/>
        <v>1</v>
      </c>
      <c r="E424" s="234">
        <f t="shared" si="117"/>
        <v>1</v>
      </c>
      <c r="F424" s="238">
        <f t="shared" si="117"/>
        <v>1</v>
      </c>
      <c r="G424" s="424">
        <f t="shared" si="117"/>
        <v>1</v>
      </c>
      <c r="H424" s="234">
        <f t="shared" si="117"/>
        <v>1</v>
      </c>
      <c r="I424" s="234">
        <f t="shared" si="117"/>
        <v>1</v>
      </c>
      <c r="J424" s="234">
        <f t="shared" si="117"/>
        <v>1</v>
      </c>
      <c r="K424" s="234">
        <f t="shared" si="117"/>
        <v>1</v>
      </c>
      <c r="L424" s="237">
        <f t="shared" si="117"/>
        <v>1</v>
      </c>
      <c r="M424" s="234">
        <f t="shared" si="117"/>
        <v>1</v>
      </c>
      <c r="N424" s="234">
        <f t="shared" si="117"/>
        <v>1</v>
      </c>
      <c r="O424" s="238">
        <f t="shared" si="117"/>
        <v>1</v>
      </c>
      <c r="P424" s="237">
        <f t="shared" si="117"/>
        <v>1</v>
      </c>
      <c r="Q424" s="234">
        <f t="shared" si="117"/>
        <v>1</v>
      </c>
      <c r="R424" s="234">
        <f t="shared" si="117"/>
        <v>1</v>
      </c>
      <c r="S424" s="238">
        <f t="shared" si="117"/>
        <v>1</v>
      </c>
      <c r="T424" s="227"/>
      <c r="U424" s="220" t="s">
        <v>25</v>
      </c>
      <c r="V424" s="220">
        <f>V423-V410</f>
        <v>-0.25999999999999091</v>
      </c>
      <c r="W424" s="220"/>
    </row>
    <row r="426" spans="1:23" ht="13.5" thickBot="1" x14ac:dyDescent="0.25"/>
    <row r="427" spans="1:23" ht="13.5" thickBot="1" x14ac:dyDescent="0.25">
      <c r="A427" s="297" t="s">
        <v>195</v>
      </c>
      <c r="B427" s="651" t="s">
        <v>52</v>
      </c>
      <c r="C427" s="652"/>
      <c r="D427" s="652"/>
      <c r="E427" s="652"/>
      <c r="F427" s="653"/>
      <c r="G427" s="651" t="s">
        <v>64</v>
      </c>
      <c r="H427" s="652"/>
      <c r="I427" s="652"/>
      <c r="J427" s="652"/>
      <c r="K427" s="653"/>
      <c r="L427" s="651" t="s">
        <v>62</v>
      </c>
      <c r="M427" s="652"/>
      <c r="N427" s="652"/>
      <c r="O427" s="653"/>
      <c r="P427" s="651" t="s">
        <v>63</v>
      </c>
      <c r="Q427" s="652"/>
      <c r="R427" s="652"/>
      <c r="S427" s="653"/>
      <c r="T427" s="365" t="s">
        <v>54</v>
      </c>
      <c r="U427" s="610"/>
      <c r="V427" s="610"/>
      <c r="W427" s="610"/>
    </row>
    <row r="428" spans="1:23" x14ac:dyDescent="0.2">
      <c r="A428" s="219" t="s">
        <v>53</v>
      </c>
      <c r="B428" s="542">
        <v>1</v>
      </c>
      <c r="C428" s="528">
        <v>2</v>
      </c>
      <c r="D428" s="528">
        <v>3</v>
      </c>
      <c r="E428" s="584">
        <v>4</v>
      </c>
      <c r="F428" s="585">
        <v>5</v>
      </c>
      <c r="G428" s="540">
        <v>1</v>
      </c>
      <c r="H428" s="528">
        <v>2</v>
      </c>
      <c r="I428" s="528">
        <v>3</v>
      </c>
      <c r="J428" s="528">
        <v>4</v>
      </c>
      <c r="K428" s="528">
        <v>5</v>
      </c>
      <c r="L428" s="542">
        <v>1</v>
      </c>
      <c r="M428" s="528">
        <v>2</v>
      </c>
      <c r="N428" s="528">
        <v>3</v>
      </c>
      <c r="O428" s="585">
        <v>4</v>
      </c>
      <c r="P428" s="542">
        <v>1</v>
      </c>
      <c r="Q428" s="528">
        <v>2</v>
      </c>
      <c r="R428" s="528">
        <v>3</v>
      </c>
      <c r="S428" s="585">
        <v>4</v>
      </c>
      <c r="T428" s="367">
        <v>234</v>
      </c>
      <c r="U428" s="610"/>
      <c r="V428" s="610"/>
      <c r="W428" s="610"/>
    </row>
    <row r="429" spans="1:23" x14ac:dyDescent="0.2">
      <c r="A429" s="304" t="s">
        <v>74</v>
      </c>
      <c r="B429" s="507">
        <v>4205</v>
      </c>
      <c r="C429" s="508">
        <v>4205</v>
      </c>
      <c r="D429" s="508">
        <v>4205</v>
      </c>
      <c r="E429" s="509">
        <v>4205</v>
      </c>
      <c r="F429" s="510">
        <v>4205</v>
      </c>
      <c r="G429" s="511">
        <v>4205</v>
      </c>
      <c r="H429" s="508">
        <v>4205</v>
      </c>
      <c r="I429" s="508">
        <v>4205</v>
      </c>
      <c r="J429" s="508">
        <v>4205</v>
      </c>
      <c r="K429" s="508">
        <v>4205</v>
      </c>
      <c r="L429" s="507">
        <v>4205</v>
      </c>
      <c r="M429" s="508">
        <v>4205</v>
      </c>
      <c r="N429" s="508">
        <v>4205</v>
      </c>
      <c r="O429" s="510">
        <v>4205</v>
      </c>
      <c r="P429" s="507">
        <v>4205</v>
      </c>
      <c r="Q429" s="508">
        <v>4205</v>
      </c>
      <c r="R429" s="508">
        <v>4205</v>
      </c>
      <c r="S429" s="510">
        <v>4205</v>
      </c>
      <c r="T429" s="512">
        <v>4205</v>
      </c>
      <c r="U429" s="610"/>
      <c r="V429" s="610"/>
      <c r="W429" s="610"/>
    </row>
    <row r="430" spans="1:23" x14ac:dyDescent="0.2">
      <c r="A430" s="307" t="s">
        <v>6</v>
      </c>
      <c r="B430" s="471">
        <v>4375</v>
      </c>
      <c r="C430" s="472">
        <v>4599.333333333333</v>
      </c>
      <c r="D430" s="472">
        <v>4694</v>
      </c>
      <c r="E430" s="473">
        <v>4593.8461538461543</v>
      </c>
      <c r="F430" s="474">
        <v>4515.333333333333</v>
      </c>
      <c r="G430" s="475">
        <v>4695.7142857142853</v>
      </c>
      <c r="H430" s="472">
        <v>4596</v>
      </c>
      <c r="I430" s="472">
        <v>4302</v>
      </c>
      <c r="J430" s="472">
        <v>4472.666666666667</v>
      </c>
      <c r="K430" s="472">
        <v>4602.3529411764703</v>
      </c>
      <c r="L430" s="471">
        <v>4186.875</v>
      </c>
      <c r="M430" s="472">
        <v>4326.1538461538457</v>
      </c>
      <c r="N430" s="472">
        <v>4420</v>
      </c>
      <c r="O430" s="474">
        <v>4565.625</v>
      </c>
      <c r="P430" s="471">
        <v>4270</v>
      </c>
      <c r="Q430" s="472">
        <v>4544.7058823529414</v>
      </c>
      <c r="R430" s="472">
        <v>4320</v>
      </c>
      <c r="S430" s="474">
        <v>4450</v>
      </c>
      <c r="T430" s="476">
        <v>4478.5897435897432</v>
      </c>
      <c r="U430" s="610"/>
      <c r="V430" s="610"/>
      <c r="W430" s="610"/>
    </row>
    <row r="431" spans="1:23" x14ac:dyDescent="0.2">
      <c r="A431" s="219" t="s">
        <v>7</v>
      </c>
      <c r="B431" s="477">
        <v>100</v>
      </c>
      <c r="C431" s="478">
        <v>86.666666666666671</v>
      </c>
      <c r="D431" s="478">
        <v>100</v>
      </c>
      <c r="E431" s="479">
        <v>84.615384615384613</v>
      </c>
      <c r="F431" s="480">
        <v>93.333333333333329</v>
      </c>
      <c r="G431" s="481">
        <v>92.857142857142861</v>
      </c>
      <c r="H431" s="478">
        <v>100</v>
      </c>
      <c r="I431" s="478">
        <v>100</v>
      </c>
      <c r="J431" s="478">
        <v>86.666666666666671</v>
      </c>
      <c r="K431" s="478">
        <v>100</v>
      </c>
      <c r="L431" s="477">
        <v>100</v>
      </c>
      <c r="M431" s="478">
        <v>92.307692307692307</v>
      </c>
      <c r="N431" s="478">
        <v>100</v>
      </c>
      <c r="O431" s="480">
        <v>87.5</v>
      </c>
      <c r="P431" s="477">
        <v>100</v>
      </c>
      <c r="Q431" s="478">
        <v>88.235294117647058</v>
      </c>
      <c r="R431" s="478">
        <v>100</v>
      </c>
      <c r="S431" s="480">
        <v>81.25</v>
      </c>
      <c r="T431" s="482">
        <v>86.752136752136749</v>
      </c>
      <c r="U431" s="610"/>
      <c r="V431" s="610"/>
      <c r="W431" s="610"/>
    </row>
    <row r="432" spans="1:23" x14ac:dyDescent="0.2">
      <c r="A432" s="219" t="s">
        <v>8</v>
      </c>
      <c r="B432" s="489">
        <v>5.4606570584687042E-2</v>
      </c>
      <c r="C432" s="490">
        <v>6.6216898721329298E-2</v>
      </c>
      <c r="D432" s="490">
        <v>4.713099892296492E-2</v>
      </c>
      <c r="E432" s="491">
        <v>6.9530286887914253E-2</v>
      </c>
      <c r="F432" s="492">
        <v>6.5327892793266118E-2</v>
      </c>
      <c r="G432" s="493">
        <v>5.3414465012643041E-2</v>
      </c>
      <c r="H432" s="490">
        <v>4.7315964598458347E-2</v>
      </c>
      <c r="I432" s="490">
        <v>2.7948188498724571E-2</v>
      </c>
      <c r="J432" s="490">
        <v>5.7534268790837263E-2</v>
      </c>
      <c r="K432" s="490">
        <v>5.7203768682014718E-2</v>
      </c>
      <c r="L432" s="489">
        <v>2.8905248087106032E-2</v>
      </c>
      <c r="M432" s="490">
        <v>5.3795495073200236E-2</v>
      </c>
      <c r="N432" s="490">
        <v>3.5772371721361759E-2</v>
      </c>
      <c r="O432" s="492">
        <v>6.6920012724484237E-2</v>
      </c>
      <c r="P432" s="489">
        <v>5.1046940591012696E-2</v>
      </c>
      <c r="Q432" s="490">
        <v>6.5795306176250165E-2</v>
      </c>
      <c r="R432" s="490">
        <v>4.3026921980187739E-2</v>
      </c>
      <c r="S432" s="492">
        <v>6.7574718893280414E-2</v>
      </c>
      <c r="T432" s="494">
        <v>6.5888005644592226E-2</v>
      </c>
      <c r="U432" s="610"/>
      <c r="V432" s="610"/>
      <c r="W432" s="610"/>
    </row>
    <row r="433" spans="1:23" x14ac:dyDescent="0.2">
      <c r="A433" s="307" t="s">
        <v>1</v>
      </c>
      <c r="B433" s="483">
        <f>B430/B429*100-100</f>
        <v>4.0428061831153457</v>
      </c>
      <c r="C433" s="484">
        <f t="shared" ref="C433:F433" si="118">C430/C429*100-100</f>
        <v>9.3777249306381378</v>
      </c>
      <c r="D433" s="484">
        <f t="shared" si="118"/>
        <v>11.629013079667061</v>
      </c>
      <c r="E433" s="484">
        <f t="shared" si="118"/>
        <v>9.2472331473520768</v>
      </c>
      <c r="F433" s="485">
        <f t="shared" si="118"/>
        <v>7.380103051922319</v>
      </c>
      <c r="G433" s="486">
        <f>G430/G429*100-100</f>
        <v>11.669780873110241</v>
      </c>
      <c r="H433" s="484">
        <f t="shared" ref="H433:L433" si="119">H430/H429*100-100</f>
        <v>9.2984542211652865</v>
      </c>
      <c r="I433" s="484">
        <f t="shared" si="119"/>
        <v>2.3067776456599205</v>
      </c>
      <c r="J433" s="484">
        <f t="shared" si="119"/>
        <v>6.365437970669845</v>
      </c>
      <c r="K433" s="484">
        <f t="shared" si="119"/>
        <v>9.4495348674547017</v>
      </c>
      <c r="L433" s="483">
        <f t="shared" si="119"/>
        <v>-0.43103448275861922</v>
      </c>
      <c r="M433" s="484">
        <f>M430/M429*100-100</f>
        <v>2.8811854019939602</v>
      </c>
      <c r="N433" s="484">
        <f t="shared" ref="N433:T433" si="120">N430/N429*100-100</f>
        <v>5.1129607609988028</v>
      </c>
      <c r="O433" s="485">
        <f t="shared" si="120"/>
        <v>8.5760998810939384</v>
      </c>
      <c r="P433" s="483">
        <f t="shared" si="120"/>
        <v>1.5457788347205792</v>
      </c>
      <c r="Q433" s="484">
        <f t="shared" si="120"/>
        <v>8.0786178918654343</v>
      </c>
      <c r="R433" s="484">
        <f t="shared" si="120"/>
        <v>2.7348394768133204</v>
      </c>
      <c r="S433" s="485">
        <f t="shared" si="120"/>
        <v>5.8263971462544646</v>
      </c>
      <c r="T433" s="275">
        <f t="shared" si="120"/>
        <v>6.5062959236561966</v>
      </c>
      <c r="U433" s="370"/>
      <c r="V433" s="610"/>
      <c r="W433" s="610"/>
    </row>
    <row r="434" spans="1:23" ht="13.5" thickBot="1" x14ac:dyDescent="0.25">
      <c r="A434" s="425" t="s">
        <v>26</v>
      </c>
      <c r="B434" s="395">
        <f>B430-B417</f>
        <v>-120</v>
      </c>
      <c r="C434" s="396">
        <f t="shared" ref="C434:T434" si="121">C430-C417</f>
        <v>148.0033333333331</v>
      </c>
      <c r="D434" s="396">
        <f t="shared" si="121"/>
        <v>507.32999999999993</v>
      </c>
      <c r="E434" s="396">
        <f t="shared" si="121"/>
        <v>63.846153846154266</v>
      </c>
      <c r="F434" s="397">
        <f t="shared" si="121"/>
        <v>139.95333333333292</v>
      </c>
      <c r="G434" s="401">
        <f t="shared" si="121"/>
        <v>294.17428571428536</v>
      </c>
      <c r="H434" s="396">
        <f t="shared" si="121"/>
        <v>93.5</v>
      </c>
      <c r="I434" s="396">
        <f t="shared" si="121"/>
        <v>-48</v>
      </c>
      <c r="J434" s="396">
        <f t="shared" si="121"/>
        <v>-7.3333333333330302</v>
      </c>
      <c r="K434" s="396">
        <f t="shared" si="121"/>
        <v>-33.357058823529769</v>
      </c>
      <c r="L434" s="398">
        <f t="shared" si="121"/>
        <v>-86.875</v>
      </c>
      <c r="M434" s="399">
        <f t="shared" si="121"/>
        <v>68.293846153846061</v>
      </c>
      <c r="N434" s="399">
        <f t="shared" si="121"/>
        <v>32.5</v>
      </c>
      <c r="O434" s="400">
        <f t="shared" si="121"/>
        <v>143.22500000000036</v>
      </c>
      <c r="P434" s="395">
        <f t="shared" si="121"/>
        <v>-23.329999999999927</v>
      </c>
      <c r="Q434" s="396">
        <f t="shared" si="121"/>
        <v>213.60588235294108</v>
      </c>
      <c r="R434" s="396">
        <f t="shared" si="121"/>
        <v>-72.5</v>
      </c>
      <c r="S434" s="397">
        <f t="shared" si="121"/>
        <v>75.880000000000109</v>
      </c>
      <c r="T434" s="403">
        <f t="shared" si="121"/>
        <v>74.819743589742757</v>
      </c>
      <c r="U434" s="387"/>
      <c r="V434" s="388"/>
      <c r="W434" s="388"/>
    </row>
    <row r="435" spans="1:23" x14ac:dyDescent="0.2">
      <c r="A435" s="426" t="s">
        <v>50</v>
      </c>
      <c r="B435" s="283">
        <v>75</v>
      </c>
      <c r="C435" s="284">
        <v>68</v>
      </c>
      <c r="D435" s="284">
        <v>14</v>
      </c>
      <c r="E435" s="451">
        <v>69</v>
      </c>
      <c r="F435" s="285">
        <v>69</v>
      </c>
      <c r="G435" s="422">
        <v>77</v>
      </c>
      <c r="H435" s="284">
        <v>68</v>
      </c>
      <c r="I435" s="284">
        <v>17</v>
      </c>
      <c r="J435" s="284">
        <v>69</v>
      </c>
      <c r="K435" s="284">
        <v>70</v>
      </c>
      <c r="L435" s="283">
        <v>78</v>
      </c>
      <c r="M435" s="284">
        <v>79</v>
      </c>
      <c r="N435" s="284">
        <v>16</v>
      </c>
      <c r="O435" s="285">
        <v>78</v>
      </c>
      <c r="P435" s="283">
        <v>81</v>
      </c>
      <c r="Q435" s="284">
        <v>82</v>
      </c>
      <c r="R435" s="284">
        <v>17</v>
      </c>
      <c r="S435" s="285">
        <v>82</v>
      </c>
      <c r="T435" s="366">
        <f>SUM(B435:S435)</f>
        <v>1109</v>
      </c>
      <c r="U435" s="220" t="s">
        <v>55</v>
      </c>
      <c r="V435" s="287">
        <f>T422-T435</f>
        <v>1</v>
      </c>
      <c r="W435" s="288">
        <f>V435/T422</f>
        <v>9.0090090090090091E-4</v>
      </c>
    </row>
    <row r="436" spans="1:23" x14ac:dyDescent="0.2">
      <c r="A436" s="321" t="s">
        <v>27</v>
      </c>
      <c r="B436" s="235"/>
      <c r="C436" s="233"/>
      <c r="D436" s="233"/>
      <c r="E436" s="452"/>
      <c r="F436" s="236"/>
      <c r="G436" s="423"/>
      <c r="H436" s="233"/>
      <c r="I436" s="233"/>
      <c r="J436" s="233"/>
      <c r="K436" s="233"/>
      <c r="L436" s="235"/>
      <c r="M436" s="233"/>
      <c r="N436" s="233"/>
      <c r="O436" s="236"/>
      <c r="P436" s="235"/>
      <c r="Q436" s="233"/>
      <c r="R436" s="233"/>
      <c r="S436" s="236"/>
      <c r="T436" s="226"/>
      <c r="U436" s="220" t="s">
        <v>56</v>
      </c>
      <c r="V436" s="220">
        <v>142.75</v>
      </c>
      <c r="W436" s="220"/>
    </row>
    <row r="437" spans="1:23" ht="13.5" thickBot="1" x14ac:dyDescent="0.25">
      <c r="A437" s="324" t="s">
        <v>25</v>
      </c>
      <c r="B437" s="237">
        <f>B436-B423</f>
        <v>-143.5</v>
      </c>
      <c r="C437" s="234">
        <f t="shared" ref="C437:S437" si="122">C436-C423</f>
        <v>-142.5</v>
      </c>
      <c r="D437" s="234">
        <f t="shared" si="122"/>
        <v>-144</v>
      </c>
      <c r="E437" s="234">
        <f t="shared" si="122"/>
        <v>-141</v>
      </c>
      <c r="F437" s="238">
        <f t="shared" si="122"/>
        <v>-142</v>
      </c>
      <c r="G437" s="424">
        <f t="shared" si="122"/>
        <v>-144</v>
      </c>
      <c r="H437" s="234">
        <f t="shared" si="122"/>
        <v>-142</v>
      </c>
      <c r="I437" s="234">
        <f t="shared" si="122"/>
        <v>-144</v>
      </c>
      <c r="J437" s="234">
        <f t="shared" si="122"/>
        <v>-141</v>
      </c>
      <c r="K437" s="234">
        <f t="shared" si="122"/>
        <v>-141</v>
      </c>
      <c r="L437" s="237">
        <f t="shared" si="122"/>
        <v>-145</v>
      </c>
      <c r="M437" s="234">
        <f t="shared" si="122"/>
        <v>-143.5</v>
      </c>
      <c r="N437" s="234">
        <f t="shared" si="122"/>
        <v>-144.5</v>
      </c>
      <c r="O437" s="238">
        <f t="shared" si="122"/>
        <v>-141.5</v>
      </c>
      <c r="P437" s="237">
        <f t="shared" si="122"/>
        <v>-143.5</v>
      </c>
      <c r="Q437" s="234">
        <f t="shared" si="122"/>
        <v>-143</v>
      </c>
      <c r="R437" s="234">
        <f t="shared" si="122"/>
        <v>-144</v>
      </c>
      <c r="S437" s="238">
        <f t="shared" si="122"/>
        <v>-142.5</v>
      </c>
      <c r="T437" s="227"/>
      <c r="U437" s="220" t="s">
        <v>25</v>
      </c>
      <c r="V437" s="220">
        <f>V436-V423</f>
        <v>1.039999999999992</v>
      </c>
      <c r="W437" s="220"/>
    </row>
    <row r="439" spans="1:23" ht="13.5" thickBot="1" x14ac:dyDescent="0.25"/>
    <row r="440" spans="1:23" s="611" customFormat="1" ht="13.5" thickBot="1" x14ac:dyDescent="0.25">
      <c r="A440" s="297" t="s">
        <v>196</v>
      </c>
      <c r="B440" s="651" t="s">
        <v>52</v>
      </c>
      <c r="C440" s="652"/>
      <c r="D440" s="652"/>
      <c r="E440" s="652"/>
      <c r="F440" s="653"/>
      <c r="G440" s="651" t="s">
        <v>64</v>
      </c>
      <c r="H440" s="652"/>
      <c r="I440" s="652"/>
      <c r="J440" s="652"/>
      <c r="K440" s="653"/>
      <c r="L440" s="651" t="s">
        <v>62</v>
      </c>
      <c r="M440" s="652"/>
      <c r="N440" s="652"/>
      <c r="O440" s="653"/>
      <c r="P440" s="651" t="s">
        <v>63</v>
      </c>
      <c r="Q440" s="652"/>
      <c r="R440" s="652"/>
      <c r="S440" s="653"/>
      <c r="T440" s="365" t="s">
        <v>54</v>
      </c>
    </row>
    <row r="441" spans="1:23" s="611" customFormat="1" x14ac:dyDescent="0.2">
      <c r="A441" s="219" t="s">
        <v>53</v>
      </c>
      <c r="B441" s="542">
        <v>1</v>
      </c>
      <c r="C441" s="528">
        <v>2</v>
      </c>
      <c r="D441" s="528">
        <v>3</v>
      </c>
      <c r="E441" s="584">
        <v>4</v>
      </c>
      <c r="F441" s="585">
        <v>5</v>
      </c>
      <c r="G441" s="540">
        <v>1</v>
      </c>
      <c r="H441" s="528">
        <v>2</v>
      </c>
      <c r="I441" s="528">
        <v>3</v>
      </c>
      <c r="J441" s="528">
        <v>4</v>
      </c>
      <c r="K441" s="528">
        <v>5</v>
      </c>
      <c r="L441" s="542">
        <v>1</v>
      </c>
      <c r="M441" s="528">
        <v>2</v>
      </c>
      <c r="N441" s="528">
        <v>3</v>
      </c>
      <c r="O441" s="585">
        <v>4</v>
      </c>
      <c r="P441" s="542">
        <v>1</v>
      </c>
      <c r="Q441" s="528">
        <v>2</v>
      </c>
      <c r="R441" s="528">
        <v>3</v>
      </c>
      <c r="S441" s="585">
        <v>4</v>
      </c>
      <c r="T441" s="367">
        <v>234</v>
      </c>
    </row>
    <row r="442" spans="1:23" s="611" customFormat="1" x14ac:dyDescent="0.2">
      <c r="A442" s="304" t="s">
        <v>74</v>
      </c>
      <c r="B442" s="507">
        <v>4220</v>
      </c>
      <c r="C442" s="508">
        <v>4220</v>
      </c>
      <c r="D442" s="508">
        <v>4220</v>
      </c>
      <c r="E442" s="509">
        <v>4220</v>
      </c>
      <c r="F442" s="510">
        <v>4220</v>
      </c>
      <c r="G442" s="511">
        <v>4220</v>
      </c>
      <c r="H442" s="508">
        <v>4220</v>
      </c>
      <c r="I442" s="508">
        <v>4220</v>
      </c>
      <c r="J442" s="508">
        <v>4220</v>
      </c>
      <c r="K442" s="508">
        <v>4220</v>
      </c>
      <c r="L442" s="507">
        <v>4220</v>
      </c>
      <c r="M442" s="508">
        <v>4220</v>
      </c>
      <c r="N442" s="508">
        <v>4220</v>
      </c>
      <c r="O442" s="510">
        <v>4220</v>
      </c>
      <c r="P442" s="507">
        <v>4220</v>
      </c>
      <c r="Q442" s="508">
        <v>4220</v>
      </c>
      <c r="R442" s="508">
        <v>4220</v>
      </c>
      <c r="S442" s="510">
        <v>4220</v>
      </c>
      <c r="T442" s="512">
        <v>4220</v>
      </c>
    </row>
    <row r="443" spans="1:23" s="611" customFormat="1" x14ac:dyDescent="0.2">
      <c r="A443" s="307" t="s">
        <v>6</v>
      </c>
      <c r="B443" s="471">
        <v>4451.33</v>
      </c>
      <c r="C443" s="472">
        <v>4575.33</v>
      </c>
      <c r="D443" s="472">
        <v>4692</v>
      </c>
      <c r="E443" s="473">
        <v>4545.38</v>
      </c>
      <c r="F443" s="474">
        <v>4472.1400000000003</v>
      </c>
      <c r="G443" s="475">
        <v>4579.17</v>
      </c>
      <c r="H443" s="472">
        <v>4520.67</v>
      </c>
      <c r="I443" s="472">
        <v>4444</v>
      </c>
      <c r="J443" s="472">
        <v>4604</v>
      </c>
      <c r="K443" s="472">
        <v>4539.2299999999996</v>
      </c>
      <c r="L443" s="471">
        <v>4494.38</v>
      </c>
      <c r="M443" s="472">
        <v>4359.38</v>
      </c>
      <c r="N443" s="472">
        <v>4500</v>
      </c>
      <c r="O443" s="474">
        <v>4495.3</v>
      </c>
      <c r="P443" s="471">
        <v>4388.75</v>
      </c>
      <c r="Q443" s="472">
        <v>4368.2</v>
      </c>
      <c r="R443" s="472">
        <v>4380</v>
      </c>
      <c r="S443" s="474">
        <v>4456.47</v>
      </c>
      <c r="T443" s="476">
        <v>4486.6099999999997</v>
      </c>
    </row>
    <row r="444" spans="1:23" s="611" customFormat="1" x14ac:dyDescent="0.2">
      <c r="A444" s="219" t="s">
        <v>7</v>
      </c>
      <c r="B444" s="477">
        <v>100</v>
      </c>
      <c r="C444" s="478">
        <v>93.33</v>
      </c>
      <c r="D444" s="478">
        <v>100</v>
      </c>
      <c r="E444" s="479">
        <v>100</v>
      </c>
      <c r="F444" s="480">
        <v>100</v>
      </c>
      <c r="G444" s="481">
        <v>100</v>
      </c>
      <c r="H444" s="478">
        <v>86.67</v>
      </c>
      <c r="I444" s="478">
        <v>100</v>
      </c>
      <c r="J444" s="478">
        <v>100</v>
      </c>
      <c r="K444" s="478">
        <v>84.62</v>
      </c>
      <c r="L444" s="477">
        <v>100</v>
      </c>
      <c r="M444" s="478">
        <v>93.75</v>
      </c>
      <c r="N444" s="478">
        <v>100</v>
      </c>
      <c r="O444" s="480">
        <v>80</v>
      </c>
      <c r="P444" s="477">
        <v>93.75</v>
      </c>
      <c r="Q444" s="478">
        <v>82.35</v>
      </c>
      <c r="R444" s="478">
        <v>100</v>
      </c>
      <c r="S444" s="480">
        <v>76.47</v>
      </c>
      <c r="T444" s="482">
        <v>88.99</v>
      </c>
    </row>
    <row r="445" spans="1:23" s="611" customFormat="1" x14ac:dyDescent="0.2">
      <c r="A445" s="219" t="s">
        <v>8</v>
      </c>
      <c r="B445" s="489">
        <v>5.2400000000000002E-2</v>
      </c>
      <c r="C445" s="490">
        <v>6.3700000000000007E-2</v>
      </c>
      <c r="D445" s="490">
        <v>5.91E-2</v>
      </c>
      <c r="E445" s="491">
        <v>5.11E-2</v>
      </c>
      <c r="F445" s="492">
        <v>4.8399999999999999E-2</v>
      </c>
      <c r="G445" s="493">
        <v>4.2999999999999997E-2</v>
      </c>
      <c r="H445" s="490">
        <v>0.06</v>
      </c>
      <c r="I445" s="490">
        <v>4.8099999999999997E-2</v>
      </c>
      <c r="J445" s="490">
        <v>4.9000000000000002E-2</v>
      </c>
      <c r="K445" s="490">
        <v>6.6500000000000004E-2</v>
      </c>
      <c r="L445" s="489">
        <v>3.9100000000000003E-2</v>
      </c>
      <c r="M445" s="490">
        <v>5.91E-2</v>
      </c>
      <c r="N445" s="490">
        <v>2.06E-2</v>
      </c>
      <c r="O445" s="492">
        <v>7.0000000000000007E-2</v>
      </c>
      <c r="P445" s="489">
        <v>5.8200000000000002E-2</v>
      </c>
      <c r="Q445" s="490">
        <v>6.8099999999999994E-2</v>
      </c>
      <c r="R445" s="490">
        <v>1.06E-2</v>
      </c>
      <c r="S445" s="492">
        <v>7.6600000000000001E-2</v>
      </c>
      <c r="T445" s="494">
        <v>6.0199999999999997E-2</v>
      </c>
    </row>
    <row r="446" spans="1:23" s="611" customFormat="1" x14ac:dyDescent="0.2">
      <c r="A446" s="307" t="s">
        <v>1</v>
      </c>
      <c r="B446" s="483">
        <f>B443/B442*100-100</f>
        <v>5.4817535545023759</v>
      </c>
      <c r="C446" s="484">
        <f t="shared" ref="C446:F446" si="123">C443/C442*100-100</f>
        <v>8.4201421800947855</v>
      </c>
      <c r="D446" s="484">
        <f t="shared" si="123"/>
        <v>11.184834123222757</v>
      </c>
      <c r="E446" s="484">
        <f t="shared" si="123"/>
        <v>7.7104265402843595</v>
      </c>
      <c r="F446" s="485">
        <f t="shared" si="123"/>
        <v>5.9748815165876863</v>
      </c>
      <c r="G446" s="486">
        <f>G443/G442*100-100</f>
        <v>8.51113744075829</v>
      </c>
      <c r="H446" s="484">
        <f t="shared" ref="H446:L446" si="124">H443/H442*100-100</f>
        <v>7.1248815165876778</v>
      </c>
      <c r="I446" s="484">
        <f t="shared" si="124"/>
        <v>5.3080568720379233</v>
      </c>
      <c r="J446" s="484">
        <f t="shared" si="124"/>
        <v>9.0995260663507196</v>
      </c>
      <c r="K446" s="484">
        <f t="shared" si="124"/>
        <v>7.56469194312794</v>
      </c>
      <c r="L446" s="483">
        <f t="shared" si="124"/>
        <v>6.5018957345971558</v>
      </c>
      <c r="M446" s="484">
        <f>M443/M442*100-100</f>
        <v>3.302843601895745</v>
      </c>
      <c r="N446" s="484">
        <f t="shared" ref="N446:T446" si="125">N443/N442*100-100</f>
        <v>6.6350710900473899</v>
      </c>
      <c r="O446" s="485">
        <f t="shared" si="125"/>
        <v>6.5236966824644611</v>
      </c>
      <c r="P446" s="483">
        <f t="shared" si="125"/>
        <v>3.9988151658767634</v>
      </c>
      <c r="Q446" s="484">
        <f t="shared" si="125"/>
        <v>3.5118483412322092</v>
      </c>
      <c r="R446" s="484">
        <f t="shared" si="125"/>
        <v>3.7914691943127963</v>
      </c>
      <c r="S446" s="485">
        <f t="shared" si="125"/>
        <v>5.6035545023696613</v>
      </c>
      <c r="T446" s="275">
        <f t="shared" si="125"/>
        <v>6.3177725118483323</v>
      </c>
      <c r="U446" s="370"/>
    </row>
    <row r="447" spans="1:23" s="611" customFormat="1" ht="13.5" thickBot="1" x14ac:dyDescent="0.25">
      <c r="A447" s="425" t="s">
        <v>26</v>
      </c>
      <c r="B447" s="395">
        <f>B443-B430</f>
        <v>76.329999999999927</v>
      </c>
      <c r="C447" s="396">
        <f t="shared" ref="C447:T447" si="126">C443-C430</f>
        <v>-24.003333333333103</v>
      </c>
      <c r="D447" s="396">
        <f t="shared" si="126"/>
        <v>-2</v>
      </c>
      <c r="E447" s="396">
        <f t="shared" si="126"/>
        <v>-48.466153846154157</v>
      </c>
      <c r="F447" s="397">
        <f t="shared" si="126"/>
        <v>-43.193333333332703</v>
      </c>
      <c r="G447" s="401">
        <f t="shared" si="126"/>
        <v>-116.54428571428525</v>
      </c>
      <c r="H447" s="396">
        <f t="shared" si="126"/>
        <v>-75.329999999999927</v>
      </c>
      <c r="I447" s="396">
        <f t="shared" si="126"/>
        <v>142</v>
      </c>
      <c r="J447" s="396">
        <f t="shared" si="126"/>
        <v>131.33333333333303</v>
      </c>
      <c r="K447" s="396">
        <f t="shared" si="126"/>
        <v>-63.122941176470704</v>
      </c>
      <c r="L447" s="398">
        <f t="shared" si="126"/>
        <v>307.50500000000011</v>
      </c>
      <c r="M447" s="399">
        <f t="shared" si="126"/>
        <v>33.226153846154375</v>
      </c>
      <c r="N447" s="399">
        <f t="shared" si="126"/>
        <v>80</v>
      </c>
      <c r="O447" s="400">
        <f t="shared" si="126"/>
        <v>-70.324999999999818</v>
      </c>
      <c r="P447" s="395">
        <f t="shared" si="126"/>
        <v>118.75</v>
      </c>
      <c r="Q447" s="396">
        <f t="shared" si="126"/>
        <v>-176.50588235294163</v>
      </c>
      <c r="R447" s="396">
        <f t="shared" si="126"/>
        <v>60</v>
      </c>
      <c r="S447" s="397">
        <f t="shared" si="126"/>
        <v>6.4700000000002547</v>
      </c>
      <c r="T447" s="403">
        <f t="shared" si="126"/>
        <v>8.0202564102564793</v>
      </c>
      <c r="U447" s="387"/>
      <c r="V447" s="388"/>
      <c r="W447" s="388"/>
    </row>
    <row r="448" spans="1:23" s="611" customFormat="1" x14ac:dyDescent="0.2">
      <c r="A448" s="426" t="s">
        <v>50</v>
      </c>
      <c r="B448" s="283">
        <v>75</v>
      </c>
      <c r="C448" s="284">
        <v>68</v>
      </c>
      <c r="D448" s="284">
        <v>14</v>
      </c>
      <c r="E448" s="451">
        <v>69</v>
      </c>
      <c r="F448" s="285">
        <v>69</v>
      </c>
      <c r="G448" s="422">
        <v>77</v>
      </c>
      <c r="H448" s="284">
        <v>68</v>
      </c>
      <c r="I448" s="284">
        <v>17</v>
      </c>
      <c r="J448" s="284">
        <v>68</v>
      </c>
      <c r="K448" s="284">
        <v>70</v>
      </c>
      <c r="L448" s="283">
        <v>78</v>
      </c>
      <c r="M448" s="284">
        <v>79</v>
      </c>
      <c r="N448" s="284">
        <v>16</v>
      </c>
      <c r="O448" s="285">
        <v>78</v>
      </c>
      <c r="P448" s="283">
        <v>81</v>
      </c>
      <c r="Q448" s="284">
        <v>81</v>
      </c>
      <c r="R448" s="284">
        <v>17</v>
      </c>
      <c r="S448" s="285">
        <v>82</v>
      </c>
      <c r="T448" s="366">
        <f>SUM(B448:S448)</f>
        <v>1107</v>
      </c>
      <c r="U448" s="220" t="s">
        <v>55</v>
      </c>
      <c r="V448" s="287">
        <f>T435-T448</f>
        <v>2</v>
      </c>
      <c r="W448" s="288">
        <f>V448/T435</f>
        <v>1.8034265103697023E-3</v>
      </c>
    </row>
    <row r="449" spans="1:23" s="611" customFormat="1" x14ac:dyDescent="0.2">
      <c r="A449" s="321" t="s">
        <v>27</v>
      </c>
      <c r="B449" s="235">
        <v>143.5</v>
      </c>
      <c r="C449" s="233">
        <v>142.5</v>
      </c>
      <c r="D449" s="233">
        <v>144</v>
      </c>
      <c r="E449" s="452">
        <v>141</v>
      </c>
      <c r="F449" s="236">
        <v>142</v>
      </c>
      <c r="G449" s="423">
        <v>144</v>
      </c>
      <c r="H449" s="233">
        <v>142</v>
      </c>
      <c r="I449" s="233">
        <v>144</v>
      </c>
      <c r="J449" s="233">
        <v>141</v>
      </c>
      <c r="K449" s="233">
        <v>141</v>
      </c>
      <c r="L449" s="235">
        <v>144</v>
      </c>
      <c r="M449" s="233">
        <v>143.5</v>
      </c>
      <c r="N449" s="233">
        <v>145</v>
      </c>
      <c r="O449" s="236">
        <v>141.5</v>
      </c>
      <c r="P449" s="235">
        <v>143.5</v>
      </c>
      <c r="Q449" s="233">
        <v>143</v>
      </c>
      <c r="R449" s="233">
        <v>144</v>
      </c>
      <c r="S449" s="236">
        <v>142.5</v>
      </c>
      <c r="T449" s="226"/>
      <c r="U449" s="220" t="s">
        <v>56</v>
      </c>
      <c r="V449" s="220">
        <v>142.81</v>
      </c>
      <c r="W449" s="220"/>
    </row>
    <row r="450" spans="1:23" s="611" customFormat="1" ht="13.5" thickBot="1" x14ac:dyDescent="0.25">
      <c r="A450" s="324" t="s">
        <v>25</v>
      </c>
      <c r="B450" s="237">
        <f>B449-B436</f>
        <v>143.5</v>
      </c>
      <c r="C450" s="234">
        <f t="shared" ref="C450:S450" si="127">C449-C436</f>
        <v>142.5</v>
      </c>
      <c r="D450" s="234">
        <f t="shared" si="127"/>
        <v>144</v>
      </c>
      <c r="E450" s="234">
        <f t="shared" si="127"/>
        <v>141</v>
      </c>
      <c r="F450" s="238">
        <f t="shared" si="127"/>
        <v>142</v>
      </c>
      <c r="G450" s="424">
        <f t="shared" si="127"/>
        <v>144</v>
      </c>
      <c r="H450" s="234">
        <f t="shared" si="127"/>
        <v>142</v>
      </c>
      <c r="I450" s="234">
        <f t="shared" si="127"/>
        <v>144</v>
      </c>
      <c r="J450" s="234">
        <f t="shared" si="127"/>
        <v>141</v>
      </c>
      <c r="K450" s="234">
        <f t="shared" si="127"/>
        <v>141</v>
      </c>
      <c r="L450" s="237">
        <f t="shared" si="127"/>
        <v>144</v>
      </c>
      <c r="M450" s="234">
        <f t="shared" si="127"/>
        <v>143.5</v>
      </c>
      <c r="N450" s="234">
        <f t="shared" si="127"/>
        <v>145</v>
      </c>
      <c r="O450" s="238">
        <f t="shared" si="127"/>
        <v>141.5</v>
      </c>
      <c r="P450" s="237">
        <f t="shared" si="127"/>
        <v>143.5</v>
      </c>
      <c r="Q450" s="234">
        <f t="shared" si="127"/>
        <v>143</v>
      </c>
      <c r="R450" s="234">
        <f t="shared" si="127"/>
        <v>144</v>
      </c>
      <c r="S450" s="238">
        <f t="shared" si="127"/>
        <v>142.5</v>
      </c>
      <c r="T450" s="227"/>
      <c r="U450" s="220" t="s">
        <v>25</v>
      </c>
      <c r="V450" s="220">
        <f>V449-V436</f>
        <v>6.0000000000002274E-2</v>
      </c>
      <c r="W450" s="220"/>
    </row>
    <row r="452" spans="1:23" ht="13.5" thickBot="1" x14ac:dyDescent="0.25"/>
    <row r="453" spans="1:23" s="612" customFormat="1" ht="13.5" thickBot="1" x14ac:dyDescent="0.25">
      <c r="A453" s="297" t="s">
        <v>198</v>
      </c>
      <c r="B453" s="651" t="s">
        <v>52</v>
      </c>
      <c r="C453" s="652"/>
      <c r="D453" s="652"/>
      <c r="E453" s="652"/>
      <c r="F453" s="653"/>
      <c r="G453" s="651" t="s">
        <v>64</v>
      </c>
      <c r="H453" s="652"/>
      <c r="I453" s="652"/>
      <c r="J453" s="652"/>
      <c r="K453" s="653"/>
      <c r="L453" s="651" t="s">
        <v>62</v>
      </c>
      <c r="M453" s="652"/>
      <c r="N453" s="652"/>
      <c r="O453" s="653"/>
      <c r="P453" s="651" t="s">
        <v>63</v>
      </c>
      <c r="Q453" s="652"/>
      <c r="R453" s="652"/>
      <c r="S453" s="653"/>
      <c r="T453" s="365" t="s">
        <v>54</v>
      </c>
    </row>
    <row r="454" spans="1:23" s="612" customFormat="1" x14ac:dyDescent="0.2">
      <c r="A454" s="219" t="s">
        <v>53</v>
      </c>
      <c r="B454" s="542">
        <v>1</v>
      </c>
      <c r="C454" s="528">
        <v>2</v>
      </c>
      <c r="D454" s="528">
        <v>3</v>
      </c>
      <c r="E454" s="584">
        <v>4</v>
      </c>
      <c r="F454" s="585">
        <v>5</v>
      </c>
      <c r="G454" s="540">
        <v>1</v>
      </c>
      <c r="H454" s="528">
        <v>2</v>
      </c>
      <c r="I454" s="528">
        <v>3</v>
      </c>
      <c r="J454" s="528">
        <v>4</v>
      </c>
      <c r="K454" s="528">
        <v>5</v>
      </c>
      <c r="L454" s="542">
        <v>1</v>
      </c>
      <c r="M454" s="528">
        <v>2</v>
      </c>
      <c r="N454" s="528">
        <v>3</v>
      </c>
      <c r="O454" s="585">
        <v>4</v>
      </c>
      <c r="P454" s="542">
        <v>1</v>
      </c>
      <c r="Q454" s="528">
        <v>2</v>
      </c>
      <c r="R454" s="528">
        <v>3</v>
      </c>
      <c r="S454" s="585">
        <v>4</v>
      </c>
      <c r="T454" s="367">
        <v>234</v>
      </c>
    </row>
    <row r="455" spans="1:23" s="612" customFormat="1" x14ac:dyDescent="0.2">
      <c r="A455" s="304" t="s">
        <v>74</v>
      </c>
      <c r="B455" s="507">
        <v>4235</v>
      </c>
      <c r="C455" s="508">
        <v>4235</v>
      </c>
      <c r="D455" s="508">
        <v>4235</v>
      </c>
      <c r="E455" s="509">
        <v>4235</v>
      </c>
      <c r="F455" s="510">
        <v>4235</v>
      </c>
      <c r="G455" s="511">
        <v>4235</v>
      </c>
      <c r="H455" s="508">
        <v>4235</v>
      </c>
      <c r="I455" s="508">
        <v>4235</v>
      </c>
      <c r="J455" s="508">
        <v>4235</v>
      </c>
      <c r="K455" s="508">
        <v>4235</v>
      </c>
      <c r="L455" s="507">
        <v>4235</v>
      </c>
      <c r="M455" s="508">
        <v>4235</v>
      </c>
      <c r="N455" s="508">
        <v>4235</v>
      </c>
      <c r="O455" s="510">
        <v>4235</v>
      </c>
      <c r="P455" s="507">
        <v>4235</v>
      </c>
      <c r="Q455" s="508">
        <v>4235</v>
      </c>
      <c r="R455" s="508">
        <v>4235</v>
      </c>
      <c r="S455" s="510">
        <v>4235</v>
      </c>
      <c r="T455" s="512">
        <v>4235</v>
      </c>
    </row>
    <row r="456" spans="1:23" s="612" customFormat="1" x14ac:dyDescent="0.2">
      <c r="A456" s="307" t="s">
        <v>6</v>
      </c>
      <c r="B456" s="471">
        <v>4349.333333333333</v>
      </c>
      <c r="C456" s="472">
        <v>4558.666666666667</v>
      </c>
      <c r="D456" s="472">
        <v>4324</v>
      </c>
      <c r="E456" s="473">
        <v>4588.666666666667</v>
      </c>
      <c r="F456" s="474">
        <v>4938.666666666667</v>
      </c>
      <c r="G456" s="475">
        <v>4421.4285714285716</v>
      </c>
      <c r="H456" s="472">
        <v>4630</v>
      </c>
      <c r="I456" s="472">
        <v>4346</v>
      </c>
      <c r="J456" s="472">
        <v>4659.333333333333</v>
      </c>
      <c r="K456" s="472">
        <v>4903.0769230769229</v>
      </c>
      <c r="L456" s="471">
        <v>4281.875</v>
      </c>
      <c r="M456" s="472">
        <v>4476.666666666667</v>
      </c>
      <c r="N456" s="472">
        <v>4170</v>
      </c>
      <c r="O456" s="474">
        <v>4783.333333333333</v>
      </c>
      <c r="P456" s="471">
        <v>4288.666666666667</v>
      </c>
      <c r="Q456" s="472">
        <v>4518.4615384615381</v>
      </c>
      <c r="R456" s="472">
        <v>3957.5</v>
      </c>
      <c r="S456" s="474">
        <v>4764.1176470588234</v>
      </c>
      <c r="T456" s="476">
        <v>4553.75</v>
      </c>
    </row>
    <row r="457" spans="1:23" s="612" customFormat="1" x14ac:dyDescent="0.2">
      <c r="A457" s="219" t="s">
        <v>7</v>
      </c>
      <c r="B457" s="477">
        <v>100</v>
      </c>
      <c r="C457" s="478">
        <v>100</v>
      </c>
      <c r="D457" s="478">
        <v>100</v>
      </c>
      <c r="E457" s="479">
        <v>100</v>
      </c>
      <c r="F457" s="480">
        <v>100</v>
      </c>
      <c r="G457" s="481">
        <v>100</v>
      </c>
      <c r="H457" s="478">
        <v>100</v>
      </c>
      <c r="I457" s="478">
        <v>100</v>
      </c>
      <c r="J457" s="478">
        <v>100</v>
      </c>
      <c r="K457" s="478">
        <v>100</v>
      </c>
      <c r="L457" s="477">
        <v>100</v>
      </c>
      <c r="M457" s="478">
        <v>100</v>
      </c>
      <c r="N457" s="478">
        <v>100</v>
      </c>
      <c r="O457" s="480">
        <v>100</v>
      </c>
      <c r="P457" s="477">
        <v>100</v>
      </c>
      <c r="Q457" s="478">
        <v>100</v>
      </c>
      <c r="R457" s="478">
        <v>100</v>
      </c>
      <c r="S457" s="480">
        <v>100</v>
      </c>
      <c r="T457" s="482">
        <v>91.071428571428569</v>
      </c>
    </row>
    <row r="458" spans="1:23" s="612" customFormat="1" x14ac:dyDescent="0.2">
      <c r="A458" s="219" t="s">
        <v>8</v>
      </c>
      <c r="B458" s="489">
        <v>3.8449810951840732E-2</v>
      </c>
      <c r="C458" s="490">
        <v>3.7113684145911346E-2</v>
      </c>
      <c r="D458" s="490">
        <v>3.7164309762443413E-2</v>
      </c>
      <c r="E458" s="491">
        <v>2.1527759920953304E-2</v>
      </c>
      <c r="F458" s="492">
        <v>4.1449818395416206E-2</v>
      </c>
      <c r="G458" s="493">
        <v>4.8574996942687895E-2</v>
      </c>
      <c r="H458" s="490">
        <v>3.3360167653873521E-2</v>
      </c>
      <c r="I458" s="490">
        <v>2.2384512668228825E-2</v>
      </c>
      <c r="J458" s="490">
        <v>2.7254771082295459E-2</v>
      </c>
      <c r="K458" s="490">
        <v>3.0914373619302948E-2</v>
      </c>
      <c r="L458" s="489">
        <v>2.9183694384954318E-2</v>
      </c>
      <c r="M458" s="490">
        <v>3.0043545795727884E-2</v>
      </c>
      <c r="N458" s="490">
        <v>1.036089640033231E-2</v>
      </c>
      <c r="O458" s="492">
        <v>4.1669910074607137E-2</v>
      </c>
      <c r="P458" s="489">
        <v>3.6071414417707642E-2</v>
      </c>
      <c r="Q458" s="490">
        <v>2.8617834528394202E-2</v>
      </c>
      <c r="R458" s="490">
        <v>1.1767489583194667E-2</v>
      </c>
      <c r="S458" s="492">
        <v>3.2198040622898869E-2</v>
      </c>
      <c r="T458" s="494">
        <v>5.9789412357069409E-2</v>
      </c>
    </row>
    <row r="459" spans="1:23" s="612" customFormat="1" x14ac:dyDescent="0.2">
      <c r="A459" s="307" t="s">
        <v>1</v>
      </c>
      <c r="B459" s="483">
        <f>B456/B455*100-100</f>
        <v>2.6997245179063185</v>
      </c>
      <c r="C459" s="484">
        <f t="shared" ref="C459:F459" si="128">C456/C455*100-100</f>
        <v>7.642660369933111</v>
      </c>
      <c r="D459" s="484">
        <f t="shared" si="128"/>
        <v>2.1015348288075444</v>
      </c>
      <c r="E459" s="484">
        <f t="shared" si="128"/>
        <v>8.3510428964974466</v>
      </c>
      <c r="F459" s="485">
        <f t="shared" si="128"/>
        <v>16.615505706414808</v>
      </c>
      <c r="G459" s="486">
        <f>G456/G455*100-100</f>
        <v>4.4020914150784307</v>
      </c>
      <c r="H459" s="484">
        <f t="shared" ref="H459:L459" si="129">H456/H455*100-100</f>
        <v>9.3270365997638862</v>
      </c>
      <c r="I459" s="484">
        <f t="shared" si="129"/>
        <v>2.6210153482880685</v>
      </c>
      <c r="J459" s="484">
        <f t="shared" si="129"/>
        <v>10.019677292404566</v>
      </c>
      <c r="K459" s="484">
        <f t="shared" si="129"/>
        <v>15.775133956952132</v>
      </c>
      <c r="L459" s="483">
        <f t="shared" si="129"/>
        <v>1.1068476977567911</v>
      </c>
      <c r="M459" s="484">
        <f>M456/M455*100-100</f>
        <v>5.7064147973239017</v>
      </c>
      <c r="N459" s="484">
        <f t="shared" ref="N459:T459" si="130">N456/N455*100-100</f>
        <v>-1.5348288075560816</v>
      </c>
      <c r="O459" s="485">
        <f t="shared" si="130"/>
        <v>12.947658402203842</v>
      </c>
      <c r="P459" s="483">
        <f t="shared" si="130"/>
        <v>1.267217630854006</v>
      </c>
      <c r="Q459" s="484">
        <f t="shared" si="130"/>
        <v>6.6933066933066812</v>
      </c>
      <c r="R459" s="484">
        <f t="shared" si="130"/>
        <v>-6.5525383707201854</v>
      </c>
      <c r="S459" s="485">
        <f t="shared" si="130"/>
        <v>12.493923189110362</v>
      </c>
      <c r="T459" s="275">
        <f t="shared" si="130"/>
        <v>7.5265643447461628</v>
      </c>
      <c r="U459" s="370"/>
    </row>
    <row r="460" spans="1:23" s="612" customFormat="1" ht="13.5" thickBot="1" x14ac:dyDescent="0.25">
      <c r="A460" s="425" t="s">
        <v>26</v>
      </c>
      <c r="B460" s="395">
        <f>B456-B443</f>
        <v>-101.9966666666669</v>
      </c>
      <c r="C460" s="396">
        <f t="shared" ref="C460:T460" si="131">C456-C443</f>
        <v>-16.663333333332957</v>
      </c>
      <c r="D460" s="396">
        <f t="shared" si="131"/>
        <v>-368</v>
      </c>
      <c r="E460" s="396">
        <f t="shared" si="131"/>
        <v>43.286666666666861</v>
      </c>
      <c r="F460" s="397">
        <f t="shared" si="131"/>
        <v>466.52666666666664</v>
      </c>
      <c r="G460" s="401">
        <f t="shared" si="131"/>
        <v>-157.74142857142851</v>
      </c>
      <c r="H460" s="396">
        <f t="shared" si="131"/>
        <v>109.32999999999993</v>
      </c>
      <c r="I460" s="396">
        <f t="shared" si="131"/>
        <v>-98</v>
      </c>
      <c r="J460" s="396">
        <f t="shared" si="131"/>
        <v>55.33333333333303</v>
      </c>
      <c r="K460" s="396">
        <f t="shared" si="131"/>
        <v>363.8469230769233</v>
      </c>
      <c r="L460" s="398">
        <f t="shared" si="131"/>
        <v>-212.50500000000011</v>
      </c>
      <c r="M460" s="399">
        <f t="shared" si="131"/>
        <v>117.28666666666686</v>
      </c>
      <c r="N460" s="399">
        <f t="shared" si="131"/>
        <v>-330</v>
      </c>
      <c r="O460" s="400">
        <f t="shared" si="131"/>
        <v>288.03333333333285</v>
      </c>
      <c r="P460" s="395">
        <f t="shared" si="131"/>
        <v>-100.08333333333303</v>
      </c>
      <c r="Q460" s="396">
        <f t="shared" si="131"/>
        <v>150.26153846153829</v>
      </c>
      <c r="R460" s="396">
        <f t="shared" si="131"/>
        <v>-422.5</v>
      </c>
      <c r="S460" s="397">
        <f t="shared" si="131"/>
        <v>307.64764705882317</v>
      </c>
      <c r="T460" s="403">
        <f t="shared" si="131"/>
        <v>67.140000000000327</v>
      </c>
      <c r="U460" s="387"/>
      <c r="V460" s="388"/>
      <c r="W460" s="388"/>
    </row>
    <row r="461" spans="1:23" s="612" customFormat="1" x14ac:dyDescent="0.2">
      <c r="A461" s="426" t="s">
        <v>50</v>
      </c>
      <c r="B461" s="283">
        <v>75</v>
      </c>
      <c r="C461" s="284">
        <v>68</v>
      </c>
      <c r="D461" s="284">
        <v>14</v>
      </c>
      <c r="E461" s="451">
        <v>69</v>
      </c>
      <c r="F461" s="285">
        <v>69</v>
      </c>
      <c r="G461" s="422">
        <v>76</v>
      </c>
      <c r="H461" s="284">
        <v>69</v>
      </c>
      <c r="I461" s="284">
        <v>15</v>
      </c>
      <c r="J461" s="284">
        <v>69</v>
      </c>
      <c r="K461" s="284">
        <v>70</v>
      </c>
      <c r="L461" s="283">
        <v>77</v>
      </c>
      <c r="M461" s="284">
        <v>78</v>
      </c>
      <c r="N461" s="284">
        <v>17</v>
      </c>
      <c r="O461" s="285">
        <v>79</v>
      </c>
      <c r="P461" s="283">
        <v>81</v>
      </c>
      <c r="Q461" s="284">
        <v>81</v>
      </c>
      <c r="R461" s="284">
        <v>17</v>
      </c>
      <c r="S461" s="285">
        <v>82</v>
      </c>
      <c r="T461" s="366">
        <f>SUM(B461:S461)</f>
        <v>1106</v>
      </c>
      <c r="U461" s="220" t="s">
        <v>55</v>
      </c>
      <c r="V461" s="287">
        <f>T448-T461</f>
        <v>1</v>
      </c>
      <c r="W461" s="288">
        <f>V461/T448</f>
        <v>9.0334236675700087E-4</v>
      </c>
    </row>
    <row r="462" spans="1:23" s="612" customFormat="1" x14ac:dyDescent="0.2">
      <c r="A462" s="321" t="s">
        <v>27</v>
      </c>
      <c r="B462" s="235">
        <v>144.5</v>
      </c>
      <c r="C462" s="233">
        <v>143.5</v>
      </c>
      <c r="D462" s="233">
        <v>145</v>
      </c>
      <c r="E462" s="452">
        <v>142</v>
      </c>
      <c r="F462" s="236">
        <v>143</v>
      </c>
      <c r="G462" s="423">
        <v>145</v>
      </c>
      <c r="H462" s="233">
        <v>143</v>
      </c>
      <c r="I462" s="233">
        <v>145</v>
      </c>
      <c r="J462" s="233">
        <v>142</v>
      </c>
      <c r="K462" s="233">
        <v>142</v>
      </c>
      <c r="L462" s="235">
        <v>145</v>
      </c>
      <c r="M462" s="233">
        <v>144.5</v>
      </c>
      <c r="N462" s="233">
        <v>146</v>
      </c>
      <c r="O462" s="236">
        <v>142.5</v>
      </c>
      <c r="P462" s="235">
        <v>144.5</v>
      </c>
      <c r="Q462" s="233">
        <v>144</v>
      </c>
      <c r="R462" s="233">
        <v>145</v>
      </c>
      <c r="S462" s="236">
        <v>143.5</v>
      </c>
      <c r="T462" s="226"/>
      <c r="U462" s="220" t="s">
        <v>56</v>
      </c>
      <c r="V462" s="220">
        <v>142.81</v>
      </c>
      <c r="W462" s="220"/>
    </row>
    <row r="463" spans="1:23" s="612" customFormat="1" ht="13.5" thickBot="1" x14ac:dyDescent="0.25">
      <c r="A463" s="324" t="s">
        <v>25</v>
      </c>
      <c r="B463" s="237">
        <f>B462-B449</f>
        <v>1</v>
      </c>
      <c r="C463" s="234">
        <f t="shared" ref="C463:S463" si="132">C462-C449</f>
        <v>1</v>
      </c>
      <c r="D463" s="234">
        <f t="shared" si="132"/>
        <v>1</v>
      </c>
      <c r="E463" s="234">
        <f t="shared" si="132"/>
        <v>1</v>
      </c>
      <c r="F463" s="238">
        <f t="shared" si="132"/>
        <v>1</v>
      </c>
      <c r="G463" s="424">
        <f t="shared" si="132"/>
        <v>1</v>
      </c>
      <c r="H463" s="234">
        <f t="shared" si="132"/>
        <v>1</v>
      </c>
      <c r="I463" s="234">
        <f t="shared" si="132"/>
        <v>1</v>
      </c>
      <c r="J463" s="234">
        <f t="shared" si="132"/>
        <v>1</v>
      </c>
      <c r="K463" s="234">
        <f t="shared" si="132"/>
        <v>1</v>
      </c>
      <c r="L463" s="237">
        <f t="shared" si="132"/>
        <v>1</v>
      </c>
      <c r="M463" s="234">
        <f t="shared" si="132"/>
        <v>1</v>
      </c>
      <c r="N463" s="234">
        <f t="shared" si="132"/>
        <v>1</v>
      </c>
      <c r="O463" s="238">
        <f t="shared" si="132"/>
        <v>1</v>
      </c>
      <c r="P463" s="237">
        <f t="shared" si="132"/>
        <v>1</v>
      </c>
      <c r="Q463" s="234">
        <f t="shared" si="132"/>
        <v>1</v>
      </c>
      <c r="R463" s="234">
        <f t="shared" si="132"/>
        <v>1</v>
      </c>
      <c r="S463" s="238">
        <f t="shared" si="132"/>
        <v>1</v>
      </c>
      <c r="T463" s="227"/>
      <c r="U463" s="220" t="s">
        <v>25</v>
      </c>
      <c r="V463" s="220">
        <f>V462-V449</f>
        <v>0</v>
      </c>
      <c r="W463" s="220"/>
    </row>
    <row r="465" spans="1:23" ht="13.5" thickBot="1" x14ac:dyDescent="0.25"/>
    <row r="466" spans="1:23" ht="13.5" thickBot="1" x14ac:dyDescent="0.25">
      <c r="A466" s="297" t="s">
        <v>215</v>
      </c>
      <c r="B466" s="651" t="s">
        <v>52</v>
      </c>
      <c r="C466" s="652"/>
      <c r="D466" s="652"/>
      <c r="E466" s="652"/>
      <c r="F466" s="653"/>
      <c r="G466" s="651" t="s">
        <v>64</v>
      </c>
      <c r="H466" s="652"/>
      <c r="I466" s="652"/>
      <c r="J466" s="652"/>
      <c r="K466" s="653"/>
      <c r="L466" s="651" t="s">
        <v>62</v>
      </c>
      <c r="M466" s="652"/>
      <c r="N466" s="652"/>
      <c r="O466" s="653"/>
      <c r="P466" s="651" t="s">
        <v>63</v>
      </c>
      <c r="Q466" s="652"/>
      <c r="R466" s="652"/>
      <c r="S466" s="653"/>
      <c r="T466" s="365" t="s">
        <v>54</v>
      </c>
      <c r="U466" s="613"/>
      <c r="V466" s="613"/>
      <c r="W466" s="613"/>
    </row>
    <row r="467" spans="1:23" x14ac:dyDescent="0.2">
      <c r="A467" s="219" t="s">
        <v>53</v>
      </c>
      <c r="B467" s="542">
        <v>1</v>
      </c>
      <c r="C467" s="528">
        <v>2</v>
      </c>
      <c r="D467" s="528">
        <v>3</v>
      </c>
      <c r="E467" s="584">
        <v>4</v>
      </c>
      <c r="F467" s="585">
        <v>5</v>
      </c>
      <c r="G467" s="540">
        <v>1</v>
      </c>
      <c r="H467" s="528">
        <v>2</v>
      </c>
      <c r="I467" s="528">
        <v>3</v>
      </c>
      <c r="J467" s="528">
        <v>4</v>
      </c>
      <c r="K467" s="528">
        <v>5</v>
      </c>
      <c r="L467" s="542">
        <v>1</v>
      </c>
      <c r="M467" s="528">
        <v>2</v>
      </c>
      <c r="N467" s="528">
        <v>3</v>
      </c>
      <c r="O467" s="585">
        <v>4</v>
      </c>
      <c r="P467" s="542">
        <v>1</v>
      </c>
      <c r="Q467" s="528">
        <v>2</v>
      </c>
      <c r="R467" s="528">
        <v>3</v>
      </c>
      <c r="S467" s="585">
        <v>4</v>
      </c>
      <c r="T467" s="367"/>
      <c r="U467" s="613"/>
      <c r="V467" s="613"/>
      <c r="W467" s="613"/>
    </row>
    <row r="468" spans="1:23" x14ac:dyDescent="0.2">
      <c r="A468" s="304" t="s">
        <v>74</v>
      </c>
      <c r="B468" s="507">
        <v>4250</v>
      </c>
      <c r="C468" s="508">
        <v>4250</v>
      </c>
      <c r="D468" s="508">
        <v>4250</v>
      </c>
      <c r="E468" s="509">
        <v>4250</v>
      </c>
      <c r="F468" s="510">
        <v>4250</v>
      </c>
      <c r="G468" s="511">
        <v>4250</v>
      </c>
      <c r="H468" s="508">
        <v>4250</v>
      </c>
      <c r="I468" s="508">
        <v>4250</v>
      </c>
      <c r="J468" s="508">
        <v>4250</v>
      </c>
      <c r="K468" s="508">
        <v>4250</v>
      </c>
      <c r="L468" s="507">
        <v>4250</v>
      </c>
      <c r="M468" s="508">
        <v>4250</v>
      </c>
      <c r="N468" s="508">
        <v>4250</v>
      </c>
      <c r="O468" s="510">
        <v>4250</v>
      </c>
      <c r="P468" s="507">
        <v>4250</v>
      </c>
      <c r="Q468" s="508">
        <v>4250</v>
      </c>
      <c r="R468" s="508">
        <v>4250</v>
      </c>
      <c r="S468" s="510">
        <v>4250</v>
      </c>
      <c r="T468" s="512">
        <v>4250</v>
      </c>
      <c r="U468" s="613"/>
      <c r="V468" s="613"/>
      <c r="W468" s="613"/>
    </row>
    <row r="469" spans="1:23" x14ac:dyDescent="0.2">
      <c r="A469" s="307" t="s">
        <v>6</v>
      </c>
      <c r="B469" s="471">
        <v>4361.875</v>
      </c>
      <c r="C469" s="472">
        <v>4586.666666666667</v>
      </c>
      <c r="D469" s="472">
        <v>4478</v>
      </c>
      <c r="E469" s="473">
        <v>4673.333333333333</v>
      </c>
      <c r="F469" s="474">
        <v>4833.0769230769229</v>
      </c>
      <c r="G469" s="475">
        <v>4330</v>
      </c>
      <c r="H469" s="472">
        <v>4462.424242424242</v>
      </c>
      <c r="I469" s="472">
        <v>4634.4444444444443</v>
      </c>
      <c r="J469" s="472">
        <v>4540</v>
      </c>
      <c r="K469" s="472">
        <v>4636.75</v>
      </c>
      <c r="L469" s="471">
        <v>4341.666666666667</v>
      </c>
      <c r="M469" s="472">
        <v>4601.875</v>
      </c>
      <c r="N469" s="472">
        <v>4357.5</v>
      </c>
      <c r="O469" s="474">
        <v>4737.5</v>
      </c>
      <c r="P469" s="471">
        <v>4376.4285714285716</v>
      </c>
      <c r="Q469" s="472">
        <v>4555</v>
      </c>
      <c r="R469" s="472">
        <v>4130</v>
      </c>
      <c r="S469" s="474">
        <v>4880.588235294118</v>
      </c>
      <c r="T469" s="476">
        <v>4542.2468354430375</v>
      </c>
      <c r="U469" s="613"/>
      <c r="V469" s="613"/>
      <c r="W469" s="613"/>
    </row>
    <row r="470" spans="1:23" x14ac:dyDescent="0.2">
      <c r="A470" s="219" t="s">
        <v>7</v>
      </c>
      <c r="B470" s="477">
        <v>100</v>
      </c>
      <c r="C470" s="478">
        <v>100</v>
      </c>
      <c r="D470" s="478">
        <v>100</v>
      </c>
      <c r="E470" s="479">
        <v>100</v>
      </c>
      <c r="F470" s="480">
        <v>100</v>
      </c>
      <c r="G470" s="481">
        <v>100</v>
      </c>
      <c r="H470" s="478">
        <v>93.939393939393938</v>
      </c>
      <c r="I470" s="478">
        <v>100</v>
      </c>
      <c r="J470" s="478">
        <v>100</v>
      </c>
      <c r="K470" s="478">
        <v>82.5</v>
      </c>
      <c r="L470" s="477">
        <v>100</v>
      </c>
      <c r="M470" s="478">
        <v>100</v>
      </c>
      <c r="N470" s="478">
        <v>100</v>
      </c>
      <c r="O470" s="480">
        <v>100</v>
      </c>
      <c r="P470" s="477">
        <v>100</v>
      </c>
      <c r="Q470" s="478">
        <v>100</v>
      </c>
      <c r="R470" s="478">
        <v>100</v>
      </c>
      <c r="S470" s="480">
        <v>94.117647058823536</v>
      </c>
      <c r="T470" s="482">
        <v>91.77215189873418</v>
      </c>
      <c r="U470" s="613"/>
      <c r="V470" s="613"/>
      <c r="W470" s="613"/>
    </row>
    <row r="471" spans="1:23" x14ac:dyDescent="0.2">
      <c r="A471" s="219" t="s">
        <v>8</v>
      </c>
      <c r="B471" s="489">
        <v>3.5128117494468397E-2</v>
      </c>
      <c r="C471" s="490">
        <v>4.9937427044196223E-2</v>
      </c>
      <c r="D471" s="490">
        <v>3.8091892916874315E-2</v>
      </c>
      <c r="E471" s="491">
        <v>2.9252634314421044E-2</v>
      </c>
      <c r="F471" s="492">
        <v>2.6810723144034106E-2</v>
      </c>
      <c r="G471" s="493">
        <v>4.608099293125846E-2</v>
      </c>
      <c r="H471" s="490">
        <v>5.8128400908250215E-2</v>
      </c>
      <c r="I471" s="490">
        <v>5.526655734040084E-2</v>
      </c>
      <c r="J471" s="490">
        <v>5.8155023887719072E-2</v>
      </c>
      <c r="K471" s="490">
        <v>6.6744701092509753E-2</v>
      </c>
      <c r="L471" s="489">
        <v>3.1963392841713796E-2</v>
      </c>
      <c r="M471" s="490">
        <v>2.8656153824566079E-2</v>
      </c>
      <c r="N471" s="490">
        <v>2.6830391167159889E-2</v>
      </c>
      <c r="O471" s="492">
        <v>2.6464261568590677E-2</v>
      </c>
      <c r="P471" s="489">
        <v>3.6031431449720014E-2</v>
      </c>
      <c r="Q471" s="490">
        <v>3.2316148897870947E-2</v>
      </c>
      <c r="R471" s="490">
        <v>4.5909165195783391E-2</v>
      </c>
      <c r="S471" s="492">
        <v>4.8100393216026389E-2</v>
      </c>
      <c r="T471" s="494">
        <v>5.9883745218460405E-2</v>
      </c>
      <c r="U471" s="613"/>
      <c r="V471" s="613"/>
      <c r="W471" s="613"/>
    </row>
    <row r="472" spans="1:23" x14ac:dyDescent="0.2">
      <c r="A472" s="307" t="s">
        <v>1</v>
      </c>
      <c r="B472" s="483">
        <f>B469/B468*100-100</f>
        <v>2.6323529411764781</v>
      </c>
      <c r="C472" s="484">
        <f t="shared" ref="C472:F472" si="133">C469/C468*100-100</f>
        <v>7.9215686274509949</v>
      </c>
      <c r="D472" s="484">
        <f t="shared" si="133"/>
        <v>5.3647058823529363</v>
      </c>
      <c r="E472" s="484">
        <f t="shared" si="133"/>
        <v>9.9607843137254974</v>
      </c>
      <c r="F472" s="485">
        <f t="shared" si="133"/>
        <v>13.719457013574669</v>
      </c>
      <c r="G472" s="486">
        <f>G469/G468*100-100</f>
        <v>1.8823529411764639</v>
      </c>
      <c r="H472" s="484">
        <f t="shared" ref="H472:L472" si="134">H469/H468*100-100</f>
        <v>4.9982174688056915</v>
      </c>
      <c r="I472" s="484">
        <f t="shared" si="134"/>
        <v>9.0457516339869244</v>
      </c>
      <c r="J472" s="484">
        <f t="shared" si="134"/>
        <v>6.8235294117646959</v>
      </c>
      <c r="K472" s="484">
        <f t="shared" si="134"/>
        <v>9.0999999999999943</v>
      </c>
      <c r="L472" s="483">
        <f t="shared" si="134"/>
        <v>2.1568627450980529</v>
      </c>
      <c r="M472" s="484">
        <f>M469/M468*100-100</f>
        <v>8.279411764705884</v>
      </c>
      <c r="N472" s="484">
        <f t="shared" ref="N472:T472" si="135">N469/N468*100-100</f>
        <v>2.529411764705884</v>
      </c>
      <c r="O472" s="485">
        <f t="shared" si="135"/>
        <v>11.470588235294116</v>
      </c>
      <c r="P472" s="483">
        <f t="shared" si="135"/>
        <v>2.9747899159663831</v>
      </c>
      <c r="Q472" s="484">
        <f t="shared" si="135"/>
        <v>7.1764705882352899</v>
      </c>
      <c r="R472" s="484">
        <f t="shared" si="135"/>
        <v>-2.8235294117646959</v>
      </c>
      <c r="S472" s="485">
        <f t="shared" si="135"/>
        <v>14.837370242214547</v>
      </c>
      <c r="T472" s="275">
        <f t="shared" si="135"/>
        <v>6.8763961280714767</v>
      </c>
      <c r="U472" s="370"/>
      <c r="V472" s="613"/>
      <c r="W472" s="613"/>
    </row>
    <row r="473" spans="1:23" ht="13.5" thickBot="1" x14ac:dyDescent="0.25">
      <c r="A473" s="425" t="s">
        <v>26</v>
      </c>
      <c r="B473" s="395">
        <f>B469-B456</f>
        <v>12.54166666666697</v>
      </c>
      <c r="C473" s="396">
        <f t="shared" ref="C473:T473" si="136">C469-C456</f>
        <v>28</v>
      </c>
      <c r="D473" s="396">
        <f t="shared" si="136"/>
        <v>154</v>
      </c>
      <c r="E473" s="396">
        <f t="shared" si="136"/>
        <v>84.66666666666606</v>
      </c>
      <c r="F473" s="397">
        <f t="shared" si="136"/>
        <v>-105.5897435897441</v>
      </c>
      <c r="G473" s="401">
        <f t="shared" si="136"/>
        <v>-91.428571428571558</v>
      </c>
      <c r="H473" s="396">
        <f t="shared" si="136"/>
        <v>-167.57575757575796</v>
      </c>
      <c r="I473" s="396">
        <f t="shared" si="136"/>
        <v>288.44444444444434</v>
      </c>
      <c r="J473" s="396">
        <f t="shared" si="136"/>
        <v>-119.33333333333303</v>
      </c>
      <c r="K473" s="396">
        <f t="shared" si="136"/>
        <v>-266.32692307692287</v>
      </c>
      <c r="L473" s="398">
        <f t="shared" si="136"/>
        <v>59.79166666666697</v>
      </c>
      <c r="M473" s="399">
        <f t="shared" si="136"/>
        <v>125.20833333333303</v>
      </c>
      <c r="N473" s="399">
        <f t="shared" si="136"/>
        <v>187.5</v>
      </c>
      <c r="O473" s="400">
        <f t="shared" si="136"/>
        <v>-45.83333333333303</v>
      </c>
      <c r="P473" s="395">
        <f t="shared" si="136"/>
        <v>87.761904761904589</v>
      </c>
      <c r="Q473" s="396">
        <f t="shared" si="136"/>
        <v>36.538461538461888</v>
      </c>
      <c r="R473" s="396">
        <f t="shared" si="136"/>
        <v>172.5</v>
      </c>
      <c r="S473" s="397">
        <f t="shared" si="136"/>
        <v>116.4705882352946</v>
      </c>
      <c r="T473" s="403">
        <f t="shared" si="136"/>
        <v>-11.503164556962474</v>
      </c>
      <c r="U473" s="387"/>
      <c r="V473" s="388"/>
      <c r="W473" s="388"/>
    </row>
    <row r="474" spans="1:23" x14ac:dyDescent="0.2">
      <c r="A474" s="426" t="s">
        <v>50</v>
      </c>
      <c r="B474" s="283">
        <v>75</v>
      </c>
      <c r="C474" s="284">
        <v>68</v>
      </c>
      <c r="D474" s="284">
        <v>14</v>
      </c>
      <c r="E474" s="451">
        <v>68</v>
      </c>
      <c r="F474" s="285">
        <v>69</v>
      </c>
      <c r="G474" s="422">
        <v>76</v>
      </c>
      <c r="H474" s="284">
        <v>68</v>
      </c>
      <c r="I474" s="284">
        <v>15</v>
      </c>
      <c r="J474" s="284">
        <v>69</v>
      </c>
      <c r="K474" s="284">
        <v>70</v>
      </c>
      <c r="L474" s="283">
        <v>77</v>
      </c>
      <c r="M474" s="284">
        <v>78</v>
      </c>
      <c r="N474" s="284">
        <v>17</v>
      </c>
      <c r="O474" s="285">
        <v>79</v>
      </c>
      <c r="P474" s="283">
        <v>81</v>
      </c>
      <c r="Q474" s="284">
        <v>81</v>
      </c>
      <c r="R474" s="284">
        <v>17</v>
      </c>
      <c r="S474" s="285">
        <v>82</v>
      </c>
      <c r="T474" s="366">
        <f>SUM(B474:S474)</f>
        <v>1104</v>
      </c>
      <c r="U474" s="220" t="s">
        <v>55</v>
      </c>
      <c r="V474" s="287">
        <f>T461-T474</f>
        <v>2</v>
      </c>
      <c r="W474" s="288">
        <f>V474/T461</f>
        <v>1.8083182640144665E-3</v>
      </c>
    </row>
    <row r="475" spans="1:23" x14ac:dyDescent="0.2">
      <c r="A475" s="321" t="s">
        <v>27</v>
      </c>
      <c r="B475" s="235">
        <v>144.5</v>
      </c>
      <c r="C475" s="233">
        <v>143.5</v>
      </c>
      <c r="D475" s="233">
        <v>145</v>
      </c>
      <c r="E475" s="452">
        <v>142</v>
      </c>
      <c r="F475" s="236">
        <v>143</v>
      </c>
      <c r="G475" s="423">
        <v>145</v>
      </c>
      <c r="H475" s="233">
        <v>143</v>
      </c>
      <c r="I475" s="233">
        <v>145</v>
      </c>
      <c r="J475" s="233">
        <v>142</v>
      </c>
      <c r="K475" s="233">
        <v>142</v>
      </c>
      <c r="L475" s="235">
        <v>145</v>
      </c>
      <c r="M475" s="233">
        <v>144.5</v>
      </c>
      <c r="N475" s="233">
        <v>146</v>
      </c>
      <c r="O475" s="236">
        <v>142.5</v>
      </c>
      <c r="P475" s="235">
        <v>144.5</v>
      </c>
      <c r="Q475" s="233">
        <v>144</v>
      </c>
      <c r="R475" s="233">
        <v>145</v>
      </c>
      <c r="S475" s="236">
        <v>143.5</v>
      </c>
      <c r="T475" s="226"/>
      <c r="U475" s="220" t="s">
        <v>56</v>
      </c>
      <c r="V475" s="220">
        <v>143.83000000000001</v>
      </c>
      <c r="W475" s="220"/>
    </row>
    <row r="476" spans="1:23" ht="13.5" thickBot="1" x14ac:dyDescent="0.25">
      <c r="A476" s="324" t="s">
        <v>25</v>
      </c>
      <c r="B476" s="237">
        <f>B475-B462</f>
        <v>0</v>
      </c>
      <c r="C476" s="234">
        <f t="shared" ref="C476:S476" si="137">C475-C462</f>
        <v>0</v>
      </c>
      <c r="D476" s="234">
        <f t="shared" si="137"/>
        <v>0</v>
      </c>
      <c r="E476" s="234">
        <f t="shared" si="137"/>
        <v>0</v>
      </c>
      <c r="F476" s="238">
        <f t="shared" si="137"/>
        <v>0</v>
      </c>
      <c r="G476" s="424">
        <f t="shared" si="137"/>
        <v>0</v>
      </c>
      <c r="H476" s="234">
        <f t="shared" si="137"/>
        <v>0</v>
      </c>
      <c r="I476" s="234">
        <f t="shared" si="137"/>
        <v>0</v>
      </c>
      <c r="J476" s="234">
        <f t="shared" si="137"/>
        <v>0</v>
      </c>
      <c r="K476" s="234">
        <f t="shared" si="137"/>
        <v>0</v>
      </c>
      <c r="L476" s="237">
        <f t="shared" si="137"/>
        <v>0</v>
      </c>
      <c r="M476" s="234">
        <f t="shared" si="137"/>
        <v>0</v>
      </c>
      <c r="N476" s="234">
        <f t="shared" si="137"/>
        <v>0</v>
      </c>
      <c r="O476" s="238">
        <f t="shared" si="137"/>
        <v>0</v>
      </c>
      <c r="P476" s="237">
        <f t="shared" si="137"/>
        <v>0</v>
      </c>
      <c r="Q476" s="234">
        <f t="shared" si="137"/>
        <v>0</v>
      </c>
      <c r="R476" s="234">
        <f t="shared" si="137"/>
        <v>0</v>
      </c>
      <c r="S476" s="238">
        <f t="shared" si="137"/>
        <v>0</v>
      </c>
      <c r="T476" s="227"/>
      <c r="U476" s="220" t="s">
        <v>25</v>
      </c>
      <c r="V476" s="220">
        <f>V475-V462</f>
        <v>1.0200000000000102</v>
      </c>
      <c r="W476" s="220"/>
    </row>
    <row r="478" spans="1:23" ht="13.5" thickBot="1" x14ac:dyDescent="0.25"/>
    <row r="479" spans="1:23" ht="13.5" thickBot="1" x14ac:dyDescent="0.25">
      <c r="A479" s="297" t="s">
        <v>216</v>
      </c>
      <c r="B479" s="651" t="s">
        <v>52</v>
      </c>
      <c r="C479" s="652"/>
      <c r="D479" s="652"/>
      <c r="E479" s="652"/>
      <c r="F479" s="653"/>
      <c r="G479" s="651" t="s">
        <v>64</v>
      </c>
      <c r="H479" s="652"/>
      <c r="I479" s="652"/>
      <c r="J479" s="652"/>
      <c r="K479" s="653"/>
      <c r="L479" s="651" t="s">
        <v>62</v>
      </c>
      <c r="M479" s="652"/>
      <c r="N479" s="652"/>
      <c r="O479" s="653"/>
      <c r="P479" s="651" t="s">
        <v>63</v>
      </c>
      <c r="Q479" s="652"/>
      <c r="R479" s="652"/>
      <c r="S479" s="653"/>
      <c r="T479" s="365" t="s">
        <v>54</v>
      </c>
      <c r="U479" s="614"/>
      <c r="V479" s="614"/>
      <c r="W479" s="614"/>
    </row>
    <row r="480" spans="1:23" x14ac:dyDescent="0.2">
      <c r="A480" s="219" t="s">
        <v>53</v>
      </c>
      <c r="B480" s="542">
        <v>1</v>
      </c>
      <c r="C480" s="528">
        <v>2</v>
      </c>
      <c r="D480" s="528">
        <v>3</v>
      </c>
      <c r="E480" s="584">
        <v>4</v>
      </c>
      <c r="F480" s="585">
        <v>5</v>
      </c>
      <c r="G480" s="540">
        <v>1</v>
      </c>
      <c r="H480" s="528">
        <v>2</v>
      </c>
      <c r="I480" s="528">
        <v>3</v>
      </c>
      <c r="J480" s="528">
        <v>4</v>
      </c>
      <c r="K480" s="528">
        <v>5</v>
      </c>
      <c r="L480" s="542">
        <v>1</v>
      </c>
      <c r="M480" s="528">
        <v>2</v>
      </c>
      <c r="N480" s="528">
        <v>3</v>
      </c>
      <c r="O480" s="585">
        <v>4</v>
      </c>
      <c r="P480" s="542">
        <v>1</v>
      </c>
      <c r="Q480" s="528">
        <v>2</v>
      </c>
      <c r="R480" s="528">
        <v>3</v>
      </c>
      <c r="S480" s="585">
        <v>4</v>
      </c>
      <c r="T480" s="367"/>
      <c r="U480" s="614"/>
      <c r="V480" s="614"/>
      <c r="W480" s="614"/>
    </row>
    <row r="481" spans="1:24" x14ac:dyDescent="0.2">
      <c r="A481" s="304" t="s">
        <v>74</v>
      </c>
      <c r="B481" s="507">
        <v>4265</v>
      </c>
      <c r="C481" s="508">
        <v>4265</v>
      </c>
      <c r="D481" s="508">
        <v>4265</v>
      </c>
      <c r="E481" s="509">
        <v>4265</v>
      </c>
      <c r="F481" s="510">
        <v>4265</v>
      </c>
      <c r="G481" s="511">
        <v>4265</v>
      </c>
      <c r="H481" s="508">
        <v>4265</v>
      </c>
      <c r="I481" s="508">
        <v>4265</v>
      </c>
      <c r="J481" s="508">
        <v>4265</v>
      </c>
      <c r="K481" s="508">
        <v>4265</v>
      </c>
      <c r="L481" s="507">
        <v>4265</v>
      </c>
      <c r="M481" s="508">
        <v>4265</v>
      </c>
      <c r="N481" s="508">
        <v>4265</v>
      </c>
      <c r="O481" s="510">
        <v>4265</v>
      </c>
      <c r="P481" s="507">
        <v>4265</v>
      </c>
      <c r="Q481" s="508">
        <v>4265</v>
      </c>
      <c r="R481" s="508">
        <v>4265</v>
      </c>
      <c r="S481" s="510">
        <v>4265</v>
      </c>
      <c r="T481" s="512">
        <v>4265</v>
      </c>
      <c r="U481" s="614"/>
      <c r="V481" s="614"/>
      <c r="W481" s="614"/>
    </row>
    <row r="482" spans="1:24" x14ac:dyDescent="0.2">
      <c r="A482" s="307" t="s">
        <v>6</v>
      </c>
      <c r="B482" s="471">
        <v>4405</v>
      </c>
      <c r="C482" s="472">
        <v>4753.53</v>
      </c>
      <c r="D482" s="472">
        <v>4358.33</v>
      </c>
      <c r="E482" s="473">
        <v>4592.5</v>
      </c>
      <c r="F482" s="474">
        <v>4846</v>
      </c>
      <c r="G482" s="475">
        <v>4521.43</v>
      </c>
      <c r="H482" s="472">
        <v>4615.88</v>
      </c>
      <c r="I482" s="472">
        <v>4276.67</v>
      </c>
      <c r="J482" s="472">
        <v>4649.29</v>
      </c>
      <c r="K482" s="472">
        <v>4859</v>
      </c>
      <c r="L482" s="471">
        <v>4373.33</v>
      </c>
      <c r="M482" s="472">
        <v>4584.29</v>
      </c>
      <c r="N482" s="472">
        <v>4298</v>
      </c>
      <c r="O482" s="474">
        <v>4750</v>
      </c>
      <c r="P482" s="471">
        <v>4408</v>
      </c>
      <c r="Q482" s="472">
        <v>4598.7</v>
      </c>
      <c r="R482" s="472">
        <v>4195</v>
      </c>
      <c r="S482" s="474">
        <v>4695.63</v>
      </c>
      <c r="T482" s="476">
        <v>4583.07</v>
      </c>
      <c r="U482" s="614"/>
      <c r="V482" s="614"/>
      <c r="W482" s="614"/>
    </row>
    <row r="483" spans="1:24" x14ac:dyDescent="0.2">
      <c r="A483" s="219" t="s">
        <v>7</v>
      </c>
      <c r="B483" s="477">
        <v>100</v>
      </c>
      <c r="C483" s="478">
        <v>100</v>
      </c>
      <c r="D483" s="478">
        <v>100</v>
      </c>
      <c r="E483" s="479">
        <v>100</v>
      </c>
      <c r="F483" s="480">
        <v>100</v>
      </c>
      <c r="G483" s="481">
        <v>100</v>
      </c>
      <c r="H483" s="478">
        <v>94.12</v>
      </c>
      <c r="I483" s="478">
        <v>83.33</v>
      </c>
      <c r="J483" s="478">
        <v>100</v>
      </c>
      <c r="K483" s="478">
        <v>100</v>
      </c>
      <c r="L483" s="477">
        <v>100</v>
      </c>
      <c r="M483" s="478">
        <v>100</v>
      </c>
      <c r="N483" s="478">
        <v>100</v>
      </c>
      <c r="O483" s="480">
        <v>100</v>
      </c>
      <c r="P483" s="477">
        <v>93.33</v>
      </c>
      <c r="Q483" s="478">
        <v>100</v>
      </c>
      <c r="R483" s="478">
        <v>100</v>
      </c>
      <c r="S483" s="480">
        <v>100</v>
      </c>
      <c r="T483" s="482">
        <v>93.33</v>
      </c>
      <c r="U483" s="614"/>
      <c r="V483" s="614"/>
      <c r="W483" s="614"/>
    </row>
    <row r="484" spans="1:24" x14ac:dyDescent="0.2">
      <c r="A484" s="219" t="s">
        <v>8</v>
      </c>
      <c r="B484" s="489">
        <v>3.9800000000000002E-2</v>
      </c>
      <c r="C484" s="490">
        <v>3.7699999999999997E-2</v>
      </c>
      <c r="D484" s="490">
        <v>4.07E-2</v>
      </c>
      <c r="E484" s="491">
        <v>2.07E-2</v>
      </c>
      <c r="F484" s="492">
        <v>3.3500000000000002E-2</v>
      </c>
      <c r="G484" s="493">
        <v>5.8000000000000003E-2</v>
      </c>
      <c r="H484" s="490">
        <v>5.5E-2</v>
      </c>
      <c r="I484" s="490">
        <v>6.5100000000000005E-2</v>
      </c>
      <c r="J484" s="490">
        <v>3.3799999999999997E-2</v>
      </c>
      <c r="K484" s="490">
        <v>2.5499999999999998E-2</v>
      </c>
      <c r="L484" s="489">
        <v>3.15E-2</v>
      </c>
      <c r="M484" s="490">
        <v>3.7600000000000001E-2</v>
      </c>
      <c r="N484" s="490">
        <v>6.7299999999999999E-2</v>
      </c>
      <c r="O484" s="492">
        <v>0.04</v>
      </c>
      <c r="P484" s="489">
        <v>5.2699999999999997E-2</v>
      </c>
      <c r="Q484" s="490">
        <v>4.41E-2</v>
      </c>
      <c r="R484" s="490">
        <v>6.4000000000000003E-3</v>
      </c>
      <c r="S484" s="492">
        <v>5.9499999999999997E-2</v>
      </c>
      <c r="T484" s="494">
        <v>5.7000000000000002E-2</v>
      </c>
      <c r="U484" s="614"/>
      <c r="V484" s="614"/>
      <c r="W484" s="614"/>
    </row>
    <row r="485" spans="1:24" x14ac:dyDescent="0.2">
      <c r="A485" s="307" t="s">
        <v>1</v>
      </c>
      <c r="B485" s="483">
        <f>B482/B481*100-100</f>
        <v>3.2825322391559126</v>
      </c>
      <c r="C485" s="484">
        <f t="shared" ref="C485:F485" si="138">C482/C481*100-100</f>
        <v>11.454396248534565</v>
      </c>
      <c r="D485" s="484">
        <f t="shared" si="138"/>
        <v>2.1882766705744388</v>
      </c>
      <c r="E485" s="484">
        <f t="shared" si="138"/>
        <v>7.6787807737397316</v>
      </c>
      <c r="F485" s="485">
        <f t="shared" si="138"/>
        <v>13.622508792497072</v>
      </c>
      <c r="G485" s="486">
        <f>G482/G481*100-100</f>
        <v>6.0124267291910911</v>
      </c>
      <c r="H485" s="484">
        <f t="shared" ref="H485:L485" si="139">H482/H481*100-100</f>
        <v>8.2269636576787946</v>
      </c>
      <c r="I485" s="484">
        <f t="shared" si="139"/>
        <v>0.27362250879249927</v>
      </c>
      <c r="J485" s="484">
        <f t="shared" si="139"/>
        <v>9.0103165298944816</v>
      </c>
      <c r="K485" s="484">
        <f t="shared" si="139"/>
        <v>13.927315357561554</v>
      </c>
      <c r="L485" s="483">
        <f t="shared" si="139"/>
        <v>2.5399765533411482</v>
      </c>
      <c r="M485" s="484">
        <f>M482/M481*100-100</f>
        <v>7.486283704572088</v>
      </c>
      <c r="N485" s="484">
        <f t="shared" ref="N485:T485" si="140">N482/N481*100-100</f>
        <v>0.77373974208674667</v>
      </c>
      <c r="O485" s="485">
        <f t="shared" si="140"/>
        <v>11.37162954279016</v>
      </c>
      <c r="P485" s="483">
        <f t="shared" si="140"/>
        <v>3.3528722157092545</v>
      </c>
      <c r="Q485" s="484">
        <f t="shared" si="140"/>
        <v>7.8241500586166524</v>
      </c>
      <c r="R485" s="484">
        <f t="shared" si="140"/>
        <v>-1.6412661195779492</v>
      </c>
      <c r="S485" s="485">
        <f t="shared" si="140"/>
        <v>10.096834701055116</v>
      </c>
      <c r="T485" s="275">
        <f t="shared" si="140"/>
        <v>7.457678780773719</v>
      </c>
      <c r="U485" s="370"/>
      <c r="V485" s="614"/>
      <c r="W485" s="614"/>
    </row>
    <row r="486" spans="1:24" ht="13.5" thickBot="1" x14ac:dyDescent="0.25">
      <c r="A486" s="425" t="s">
        <v>26</v>
      </c>
      <c r="B486" s="395">
        <f>B482-B469</f>
        <v>43.125</v>
      </c>
      <c r="C486" s="396">
        <f t="shared" ref="C486:T486" si="141">C482-C469</f>
        <v>166.86333333333278</v>
      </c>
      <c r="D486" s="396">
        <f t="shared" si="141"/>
        <v>-119.67000000000007</v>
      </c>
      <c r="E486" s="396">
        <f t="shared" si="141"/>
        <v>-80.83333333333303</v>
      </c>
      <c r="F486" s="397">
        <f t="shared" si="141"/>
        <v>12.923076923077133</v>
      </c>
      <c r="G486" s="401">
        <f t="shared" si="141"/>
        <v>191.43000000000029</v>
      </c>
      <c r="H486" s="396">
        <f t="shared" si="141"/>
        <v>153.45575757575807</v>
      </c>
      <c r="I486" s="396">
        <f t="shared" si="141"/>
        <v>-357.77444444444427</v>
      </c>
      <c r="J486" s="396">
        <f t="shared" si="141"/>
        <v>109.28999999999996</v>
      </c>
      <c r="K486" s="396">
        <f t="shared" si="141"/>
        <v>222.25</v>
      </c>
      <c r="L486" s="398">
        <f t="shared" si="141"/>
        <v>31.663333333332957</v>
      </c>
      <c r="M486" s="399">
        <f t="shared" si="141"/>
        <v>-17.585000000000036</v>
      </c>
      <c r="N486" s="399">
        <f t="shared" si="141"/>
        <v>-59.5</v>
      </c>
      <c r="O486" s="400">
        <f t="shared" si="141"/>
        <v>12.5</v>
      </c>
      <c r="P486" s="395">
        <f t="shared" si="141"/>
        <v>31.571428571428442</v>
      </c>
      <c r="Q486" s="396">
        <f t="shared" si="141"/>
        <v>43.699999999999818</v>
      </c>
      <c r="R486" s="396">
        <f t="shared" si="141"/>
        <v>65</v>
      </c>
      <c r="S486" s="397">
        <f t="shared" si="141"/>
        <v>-184.95823529411791</v>
      </c>
      <c r="T486" s="403">
        <f t="shared" si="141"/>
        <v>40.823164556962183</v>
      </c>
      <c r="U486" s="387"/>
      <c r="V486" s="388"/>
      <c r="W486" s="388"/>
    </row>
    <row r="487" spans="1:24" x14ac:dyDescent="0.2">
      <c r="A487" s="426" t="s">
        <v>50</v>
      </c>
      <c r="B487" s="283">
        <v>72</v>
      </c>
      <c r="C487" s="284">
        <v>65</v>
      </c>
      <c r="D487" s="284">
        <v>13</v>
      </c>
      <c r="E487" s="451">
        <v>65</v>
      </c>
      <c r="F487" s="285">
        <v>67</v>
      </c>
      <c r="G487" s="422">
        <v>72</v>
      </c>
      <c r="H487" s="284">
        <v>64</v>
      </c>
      <c r="I487" s="284">
        <v>14</v>
      </c>
      <c r="J487" s="284">
        <v>65</v>
      </c>
      <c r="K487" s="284">
        <v>67</v>
      </c>
      <c r="L487" s="283">
        <v>71</v>
      </c>
      <c r="M487" s="284">
        <v>74</v>
      </c>
      <c r="N487" s="284">
        <v>16</v>
      </c>
      <c r="O487" s="285">
        <v>75</v>
      </c>
      <c r="P487" s="283">
        <v>75</v>
      </c>
      <c r="Q487" s="284">
        <v>76</v>
      </c>
      <c r="R487" s="284">
        <v>17</v>
      </c>
      <c r="S487" s="285">
        <v>78</v>
      </c>
      <c r="T487" s="366">
        <f>SUM(B487:S487)</f>
        <v>1046</v>
      </c>
      <c r="U487" s="220" t="s">
        <v>55</v>
      </c>
      <c r="V487" s="287">
        <f>T474-T487</f>
        <v>58</v>
      </c>
      <c r="W487" s="288">
        <f>V487/T474</f>
        <v>5.2536231884057968E-2</v>
      </c>
      <c r="X487" s="414" t="s">
        <v>217</v>
      </c>
    </row>
    <row r="488" spans="1:24" x14ac:dyDescent="0.2">
      <c r="A488" s="321" t="s">
        <v>27</v>
      </c>
      <c r="B488" s="235">
        <v>144.5</v>
      </c>
      <c r="C488" s="233">
        <v>143.5</v>
      </c>
      <c r="D488" s="233">
        <v>145</v>
      </c>
      <c r="E488" s="452">
        <v>142</v>
      </c>
      <c r="F488" s="236">
        <v>143</v>
      </c>
      <c r="G488" s="423">
        <v>145</v>
      </c>
      <c r="H488" s="233">
        <v>143</v>
      </c>
      <c r="I488" s="233">
        <v>145</v>
      </c>
      <c r="J488" s="233">
        <v>142</v>
      </c>
      <c r="K488" s="233">
        <v>142</v>
      </c>
      <c r="L488" s="235">
        <v>145</v>
      </c>
      <c r="M488" s="233">
        <v>144.5</v>
      </c>
      <c r="N488" s="233">
        <v>146</v>
      </c>
      <c r="O488" s="236">
        <v>142.5</v>
      </c>
      <c r="P488" s="235">
        <v>144.5</v>
      </c>
      <c r="Q488" s="233">
        <v>144</v>
      </c>
      <c r="R488" s="233">
        <v>145</v>
      </c>
      <c r="S488" s="236">
        <v>143.5</v>
      </c>
      <c r="T488" s="226"/>
      <c r="U488" s="220" t="s">
        <v>56</v>
      </c>
      <c r="V488" s="220">
        <v>143.83000000000001</v>
      </c>
      <c r="W488" s="220"/>
      <c r="X488" s="373" t="s">
        <v>219</v>
      </c>
    </row>
    <row r="489" spans="1:24" ht="13.5" thickBot="1" x14ac:dyDescent="0.25">
      <c r="A489" s="324" t="s">
        <v>25</v>
      </c>
      <c r="B489" s="237">
        <f>B488-B475</f>
        <v>0</v>
      </c>
      <c r="C489" s="234">
        <f t="shared" ref="C489:S489" si="142">C488-C475</f>
        <v>0</v>
      </c>
      <c r="D489" s="234">
        <f t="shared" si="142"/>
        <v>0</v>
      </c>
      <c r="E489" s="234">
        <f t="shared" si="142"/>
        <v>0</v>
      </c>
      <c r="F489" s="238">
        <f t="shared" si="142"/>
        <v>0</v>
      </c>
      <c r="G489" s="424">
        <f t="shared" si="142"/>
        <v>0</v>
      </c>
      <c r="H489" s="234">
        <f t="shared" si="142"/>
        <v>0</v>
      </c>
      <c r="I489" s="234">
        <f t="shared" si="142"/>
        <v>0</v>
      </c>
      <c r="J489" s="234">
        <f t="shared" si="142"/>
        <v>0</v>
      </c>
      <c r="K489" s="234">
        <f t="shared" si="142"/>
        <v>0</v>
      </c>
      <c r="L489" s="237">
        <f t="shared" si="142"/>
        <v>0</v>
      </c>
      <c r="M489" s="234">
        <f t="shared" si="142"/>
        <v>0</v>
      </c>
      <c r="N489" s="234">
        <f t="shared" si="142"/>
        <v>0</v>
      </c>
      <c r="O489" s="238">
        <f t="shared" si="142"/>
        <v>0</v>
      </c>
      <c r="P489" s="237">
        <f t="shared" si="142"/>
        <v>0</v>
      </c>
      <c r="Q489" s="234">
        <f t="shared" si="142"/>
        <v>0</v>
      </c>
      <c r="R489" s="234">
        <f t="shared" si="142"/>
        <v>0</v>
      </c>
      <c r="S489" s="238">
        <f t="shared" si="142"/>
        <v>0</v>
      </c>
      <c r="T489" s="227"/>
      <c r="U489" s="220" t="s">
        <v>25</v>
      </c>
      <c r="V489" s="220">
        <f>V488-V475</f>
        <v>0</v>
      </c>
      <c r="W489" s="220"/>
    </row>
    <row r="491" spans="1:24" ht="13.5" thickBot="1" x14ac:dyDescent="0.25"/>
    <row r="492" spans="1:24" ht="13.5" thickBot="1" x14ac:dyDescent="0.25">
      <c r="A492" s="297" t="s">
        <v>220</v>
      </c>
      <c r="B492" s="651" t="s">
        <v>52</v>
      </c>
      <c r="C492" s="652"/>
      <c r="D492" s="652"/>
      <c r="E492" s="652"/>
      <c r="F492" s="653"/>
      <c r="G492" s="651" t="s">
        <v>64</v>
      </c>
      <c r="H492" s="652"/>
      <c r="I492" s="652"/>
      <c r="J492" s="652"/>
      <c r="K492" s="653"/>
      <c r="L492" s="651" t="s">
        <v>62</v>
      </c>
      <c r="M492" s="652"/>
      <c r="N492" s="652"/>
      <c r="O492" s="653"/>
      <c r="P492" s="651" t="s">
        <v>63</v>
      </c>
      <c r="Q492" s="652"/>
      <c r="R492" s="652"/>
      <c r="S492" s="653"/>
      <c r="T492" s="365" t="s">
        <v>54</v>
      </c>
      <c r="U492" s="626"/>
      <c r="V492" s="626"/>
      <c r="W492" s="626"/>
    </row>
    <row r="493" spans="1:24" x14ac:dyDescent="0.2">
      <c r="A493" s="219" t="s">
        <v>53</v>
      </c>
      <c r="B493" s="542">
        <v>1</v>
      </c>
      <c r="C493" s="528">
        <v>2</v>
      </c>
      <c r="D493" s="528">
        <v>3</v>
      </c>
      <c r="E493" s="584">
        <v>4</v>
      </c>
      <c r="F493" s="585">
        <v>5</v>
      </c>
      <c r="G493" s="540">
        <v>1</v>
      </c>
      <c r="H493" s="528">
        <v>2</v>
      </c>
      <c r="I493" s="528">
        <v>3</v>
      </c>
      <c r="J493" s="528">
        <v>4</v>
      </c>
      <c r="K493" s="528">
        <v>5</v>
      </c>
      <c r="L493" s="542">
        <v>1</v>
      </c>
      <c r="M493" s="528">
        <v>2</v>
      </c>
      <c r="N493" s="528">
        <v>3</v>
      </c>
      <c r="O493" s="585">
        <v>4</v>
      </c>
      <c r="P493" s="542">
        <v>1</v>
      </c>
      <c r="Q493" s="528">
        <v>2</v>
      </c>
      <c r="R493" s="528">
        <v>3</v>
      </c>
      <c r="S493" s="585">
        <v>4</v>
      </c>
      <c r="T493" s="367"/>
      <c r="U493" s="626"/>
      <c r="V493" s="626"/>
      <c r="W493" s="626"/>
    </row>
    <row r="494" spans="1:24" x14ac:dyDescent="0.2">
      <c r="A494" s="304" t="s">
        <v>74</v>
      </c>
      <c r="B494" s="507">
        <v>4280</v>
      </c>
      <c r="C494" s="508">
        <v>4280</v>
      </c>
      <c r="D494" s="508">
        <v>4280</v>
      </c>
      <c r="E494" s="509">
        <v>4280</v>
      </c>
      <c r="F494" s="510">
        <v>4280</v>
      </c>
      <c r="G494" s="511">
        <v>4280</v>
      </c>
      <c r="H494" s="508">
        <v>4280</v>
      </c>
      <c r="I494" s="508">
        <v>4280</v>
      </c>
      <c r="J494" s="508">
        <v>4280</v>
      </c>
      <c r="K494" s="508">
        <v>4280</v>
      </c>
      <c r="L494" s="507">
        <v>4280</v>
      </c>
      <c r="M494" s="508">
        <v>4280</v>
      </c>
      <c r="N494" s="508">
        <v>4280</v>
      </c>
      <c r="O494" s="510">
        <v>4280</v>
      </c>
      <c r="P494" s="507">
        <v>4280</v>
      </c>
      <c r="Q494" s="508">
        <v>4280</v>
      </c>
      <c r="R494" s="508">
        <v>4280</v>
      </c>
      <c r="S494" s="510">
        <v>4280</v>
      </c>
      <c r="T494" s="512">
        <v>4280</v>
      </c>
      <c r="U494" s="626"/>
      <c r="V494" s="626"/>
      <c r="W494" s="626"/>
    </row>
    <row r="495" spans="1:24" x14ac:dyDescent="0.2">
      <c r="A495" s="307" t="s">
        <v>6</v>
      </c>
      <c r="B495" s="471">
        <v>4430.7692307692305</v>
      </c>
      <c r="C495" s="472">
        <v>4636.666666666667</v>
      </c>
      <c r="D495" s="472">
        <v>4330</v>
      </c>
      <c r="E495" s="473">
        <v>4712.727272727273</v>
      </c>
      <c r="F495" s="474">
        <v>4808.181818181818</v>
      </c>
      <c r="G495" s="475">
        <v>4528.333333333333</v>
      </c>
      <c r="H495" s="472">
        <v>4675.7142857142853</v>
      </c>
      <c r="I495" s="472">
        <v>4452</v>
      </c>
      <c r="J495" s="472">
        <v>4572.8571428571431</v>
      </c>
      <c r="K495" s="472">
        <v>5017.5</v>
      </c>
      <c r="L495" s="471">
        <v>4455.8823529411766</v>
      </c>
      <c r="M495" s="472">
        <v>4587.5</v>
      </c>
      <c r="N495" s="472">
        <v>4353.333333333333</v>
      </c>
      <c r="O495" s="474">
        <v>4746.666666666667</v>
      </c>
      <c r="P495" s="471">
        <v>4404.6153846153848</v>
      </c>
      <c r="Q495" s="472">
        <v>4552.5</v>
      </c>
      <c r="R495" s="472">
        <v>4152.5</v>
      </c>
      <c r="S495" s="474">
        <v>4688.5714285714284</v>
      </c>
      <c r="T495" s="476">
        <v>4597.5527426160334</v>
      </c>
      <c r="U495" s="626"/>
      <c r="V495" s="626"/>
      <c r="W495" s="626"/>
    </row>
    <row r="496" spans="1:24" x14ac:dyDescent="0.2">
      <c r="A496" s="219" t="s">
        <v>7</v>
      </c>
      <c r="B496" s="477">
        <v>100</v>
      </c>
      <c r="C496" s="478">
        <v>100</v>
      </c>
      <c r="D496" s="478">
        <v>100</v>
      </c>
      <c r="E496" s="479">
        <v>100</v>
      </c>
      <c r="F496" s="480">
        <v>100</v>
      </c>
      <c r="G496" s="481">
        <v>100</v>
      </c>
      <c r="H496" s="478">
        <v>100</v>
      </c>
      <c r="I496" s="478">
        <v>100</v>
      </c>
      <c r="J496" s="478">
        <v>97.61904761904762</v>
      </c>
      <c r="K496" s="478">
        <v>100</v>
      </c>
      <c r="L496" s="477">
        <v>100</v>
      </c>
      <c r="M496" s="478">
        <v>100</v>
      </c>
      <c r="N496" s="478">
        <v>100</v>
      </c>
      <c r="O496" s="480">
        <v>100</v>
      </c>
      <c r="P496" s="477">
        <v>100</v>
      </c>
      <c r="Q496" s="478">
        <v>100</v>
      </c>
      <c r="R496" s="478">
        <v>100</v>
      </c>
      <c r="S496" s="480">
        <v>100</v>
      </c>
      <c r="T496" s="482">
        <v>94.514767932489448</v>
      </c>
      <c r="U496" s="626"/>
      <c r="V496" s="626"/>
      <c r="W496" s="626"/>
    </row>
    <row r="497" spans="1:23" x14ac:dyDescent="0.2">
      <c r="A497" s="219" t="s">
        <v>8</v>
      </c>
      <c r="B497" s="489">
        <v>3.8347232282988523E-2</v>
      </c>
      <c r="C497" s="490">
        <v>4.1244856764610795E-2</v>
      </c>
      <c r="D497" s="490">
        <v>3.8367777657820207E-2</v>
      </c>
      <c r="E497" s="491">
        <v>3.0375666850964409E-2</v>
      </c>
      <c r="F497" s="492">
        <v>4.0830723906444648E-2</v>
      </c>
      <c r="G497" s="493">
        <v>6.1270599891314954E-2</v>
      </c>
      <c r="H497" s="490">
        <v>4.9028775195027983E-2</v>
      </c>
      <c r="I497" s="490">
        <v>4.8517520215633422E-2</v>
      </c>
      <c r="J497" s="490">
        <v>4.7052955584437797E-2</v>
      </c>
      <c r="K497" s="490">
        <v>3.4358001012574614E-2</v>
      </c>
      <c r="L497" s="489">
        <v>4.4045349483939226E-2</v>
      </c>
      <c r="M497" s="490">
        <v>3.1139061857573088E-2</v>
      </c>
      <c r="N497" s="490">
        <v>8.4573974097885835E-3</v>
      </c>
      <c r="O497" s="492">
        <v>3.776497095435042E-2</v>
      </c>
      <c r="P497" s="489">
        <v>4.9063519999503605E-2</v>
      </c>
      <c r="Q497" s="490">
        <v>4.1767813003418829E-2</v>
      </c>
      <c r="R497" s="490">
        <v>3.4369447263557097E-2</v>
      </c>
      <c r="S497" s="492">
        <v>5.5088664098865842E-2</v>
      </c>
      <c r="T497" s="494">
        <v>5.5750494132314761E-2</v>
      </c>
      <c r="U497" s="626"/>
      <c r="V497" s="626"/>
      <c r="W497" s="626"/>
    </row>
    <row r="498" spans="1:23" x14ac:dyDescent="0.2">
      <c r="A498" s="307" t="s">
        <v>1</v>
      </c>
      <c r="B498" s="483">
        <f>B495/B494*100-100</f>
        <v>3.5226455787203292</v>
      </c>
      <c r="C498" s="484">
        <f t="shared" ref="C498:F498" si="143">C495/C494*100-100</f>
        <v>8.3333333333333428</v>
      </c>
      <c r="D498" s="484">
        <f t="shared" si="143"/>
        <v>1.1682242990654288</v>
      </c>
      <c r="E498" s="484">
        <f t="shared" si="143"/>
        <v>10.110450297366185</v>
      </c>
      <c r="F498" s="485">
        <f t="shared" si="143"/>
        <v>12.340696686491071</v>
      </c>
      <c r="G498" s="486">
        <f>G495/G494*100-100</f>
        <v>5.8021806853582518</v>
      </c>
      <c r="H498" s="484">
        <f t="shared" ref="H498:L498" si="144">H495/H494*100-100</f>
        <v>9.245660881174885</v>
      </c>
      <c r="I498" s="484">
        <f t="shared" si="144"/>
        <v>4.0186915887850461</v>
      </c>
      <c r="J498" s="484">
        <f t="shared" si="144"/>
        <v>6.8424566088117587</v>
      </c>
      <c r="K498" s="484">
        <f t="shared" si="144"/>
        <v>17.231308411214968</v>
      </c>
      <c r="L498" s="483">
        <f t="shared" si="144"/>
        <v>4.1094007696536465</v>
      </c>
      <c r="M498" s="484">
        <f>M495/M494*100-100</f>
        <v>7.1845794392523317</v>
      </c>
      <c r="N498" s="484">
        <f t="shared" ref="N498:T498" si="145">N495/N494*100-100</f>
        <v>1.7133956386292652</v>
      </c>
      <c r="O498" s="485">
        <f t="shared" si="145"/>
        <v>10.903426791277269</v>
      </c>
      <c r="P498" s="483">
        <f t="shared" si="145"/>
        <v>2.9115744069015079</v>
      </c>
      <c r="Q498" s="484">
        <f t="shared" si="145"/>
        <v>6.3668224299065344</v>
      </c>
      <c r="R498" s="484">
        <f t="shared" si="145"/>
        <v>-2.978971962616825</v>
      </c>
      <c r="S498" s="485">
        <f t="shared" si="145"/>
        <v>9.5460614152202936</v>
      </c>
      <c r="T498" s="275">
        <f t="shared" si="145"/>
        <v>7.4194566031783609</v>
      </c>
      <c r="U498" s="370"/>
      <c r="V498" s="626"/>
      <c r="W498" s="626"/>
    </row>
    <row r="499" spans="1:23" ht="13.5" thickBot="1" x14ac:dyDescent="0.25">
      <c r="A499" s="425" t="s">
        <v>26</v>
      </c>
      <c r="B499" s="395">
        <f>B495-B482</f>
        <v>25.769230769230489</v>
      </c>
      <c r="C499" s="396">
        <f t="shared" ref="C499:T499" si="146">C495-C482</f>
        <v>-116.86333333333278</v>
      </c>
      <c r="D499" s="396">
        <f t="shared" si="146"/>
        <v>-28.329999999999927</v>
      </c>
      <c r="E499" s="396">
        <f t="shared" si="146"/>
        <v>120.22727272727298</v>
      </c>
      <c r="F499" s="397">
        <f t="shared" si="146"/>
        <v>-37.818181818181984</v>
      </c>
      <c r="G499" s="401">
        <f t="shared" si="146"/>
        <v>6.9033333333327391</v>
      </c>
      <c r="H499" s="396">
        <f t="shared" si="146"/>
        <v>59.834285714285215</v>
      </c>
      <c r="I499" s="396">
        <f t="shared" si="146"/>
        <v>175.32999999999993</v>
      </c>
      <c r="J499" s="396">
        <f t="shared" si="146"/>
        <v>-76.432857142856847</v>
      </c>
      <c r="K499" s="396">
        <f t="shared" si="146"/>
        <v>158.5</v>
      </c>
      <c r="L499" s="398">
        <f t="shared" si="146"/>
        <v>82.55235294117665</v>
      </c>
      <c r="M499" s="399">
        <f t="shared" si="146"/>
        <v>3.2100000000000364</v>
      </c>
      <c r="N499" s="399">
        <f t="shared" si="146"/>
        <v>55.33333333333303</v>
      </c>
      <c r="O499" s="400">
        <f t="shared" si="146"/>
        <v>-3.3333333333330302</v>
      </c>
      <c r="P499" s="395">
        <f t="shared" si="146"/>
        <v>-3.3846153846152447</v>
      </c>
      <c r="Q499" s="396">
        <f t="shared" si="146"/>
        <v>-46.199999999999818</v>
      </c>
      <c r="R499" s="396">
        <f t="shared" si="146"/>
        <v>-42.5</v>
      </c>
      <c r="S499" s="397">
        <f t="shared" si="146"/>
        <v>-7.0585714285716676</v>
      </c>
      <c r="T499" s="403">
        <f t="shared" si="146"/>
        <v>14.482742616033647</v>
      </c>
      <c r="U499" s="387"/>
      <c r="V499" s="388"/>
      <c r="W499" s="388"/>
    </row>
    <row r="500" spans="1:23" x14ac:dyDescent="0.2">
      <c r="A500" s="426" t="s">
        <v>50</v>
      </c>
      <c r="B500" s="283">
        <v>72</v>
      </c>
      <c r="C500" s="284">
        <v>65</v>
      </c>
      <c r="D500" s="284">
        <v>13</v>
      </c>
      <c r="E500" s="451">
        <v>65</v>
      </c>
      <c r="F500" s="285">
        <v>67</v>
      </c>
      <c r="G500" s="422">
        <v>72</v>
      </c>
      <c r="H500" s="284">
        <v>63</v>
      </c>
      <c r="I500" s="284">
        <v>14</v>
      </c>
      <c r="J500" s="284">
        <v>65</v>
      </c>
      <c r="K500" s="284">
        <v>67</v>
      </c>
      <c r="L500" s="283">
        <v>71</v>
      </c>
      <c r="M500" s="284">
        <v>74</v>
      </c>
      <c r="N500" s="284">
        <v>16</v>
      </c>
      <c r="O500" s="285">
        <v>75</v>
      </c>
      <c r="P500" s="283">
        <v>75</v>
      </c>
      <c r="Q500" s="284">
        <v>76</v>
      </c>
      <c r="R500" s="284">
        <v>17</v>
      </c>
      <c r="S500" s="285">
        <v>78</v>
      </c>
      <c r="T500" s="366">
        <f>SUM(B500:S500)</f>
        <v>1045</v>
      </c>
      <c r="U500" s="220" t="s">
        <v>55</v>
      </c>
      <c r="V500" s="287">
        <f>T487-T500</f>
        <v>1</v>
      </c>
      <c r="W500" s="288">
        <f>V500/T487</f>
        <v>9.5602294455066918E-4</v>
      </c>
    </row>
    <row r="501" spans="1:23" x14ac:dyDescent="0.2">
      <c r="A501" s="321" t="s">
        <v>27</v>
      </c>
      <c r="B501" s="235">
        <v>145.5</v>
      </c>
      <c r="C501" s="233">
        <v>145</v>
      </c>
      <c r="D501" s="233">
        <v>146.5</v>
      </c>
      <c r="E501" s="452">
        <v>143</v>
      </c>
      <c r="F501" s="236">
        <v>144</v>
      </c>
      <c r="G501" s="423">
        <v>146</v>
      </c>
      <c r="H501" s="233">
        <v>144</v>
      </c>
      <c r="I501" s="233">
        <v>146</v>
      </c>
      <c r="J501" s="233">
        <v>143</v>
      </c>
      <c r="K501" s="233">
        <v>143</v>
      </c>
      <c r="L501" s="235">
        <v>146</v>
      </c>
      <c r="M501" s="233">
        <v>145.5</v>
      </c>
      <c r="N501" s="233">
        <v>147</v>
      </c>
      <c r="O501" s="236">
        <v>143.5</v>
      </c>
      <c r="P501" s="235">
        <v>145.5</v>
      </c>
      <c r="Q501" s="233">
        <v>145</v>
      </c>
      <c r="R501" s="233">
        <v>146.5</v>
      </c>
      <c r="S501" s="236">
        <v>145</v>
      </c>
      <c r="T501" s="226"/>
      <c r="U501" s="220" t="s">
        <v>56</v>
      </c>
      <c r="V501" s="220">
        <v>143.75</v>
      </c>
      <c r="W501" s="220"/>
    </row>
    <row r="502" spans="1:23" ht="13.5" thickBot="1" x14ac:dyDescent="0.25">
      <c r="A502" s="324" t="s">
        <v>25</v>
      </c>
      <c r="B502" s="237">
        <f>B501-B488</f>
        <v>1</v>
      </c>
      <c r="C502" s="234">
        <f t="shared" ref="C502:S502" si="147">C501-C488</f>
        <v>1.5</v>
      </c>
      <c r="D502" s="234">
        <f t="shared" si="147"/>
        <v>1.5</v>
      </c>
      <c r="E502" s="234">
        <f t="shared" si="147"/>
        <v>1</v>
      </c>
      <c r="F502" s="238">
        <f t="shared" si="147"/>
        <v>1</v>
      </c>
      <c r="G502" s="424">
        <f t="shared" si="147"/>
        <v>1</v>
      </c>
      <c r="H502" s="234">
        <f t="shared" si="147"/>
        <v>1</v>
      </c>
      <c r="I502" s="234">
        <f t="shared" si="147"/>
        <v>1</v>
      </c>
      <c r="J502" s="234">
        <f t="shared" si="147"/>
        <v>1</v>
      </c>
      <c r="K502" s="234">
        <f t="shared" si="147"/>
        <v>1</v>
      </c>
      <c r="L502" s="237">
        <f t="shared" si="147"/>
        <v>1</v>
      </c>
      <c r="M502" s="234">
        <f t="shared" si="147"/>
        <v>1</v>
      </c>
      <c r="N502" s="234">
        <f t="shared" si="147"/>
        <v>1</v>
      </c>
      <c r="O502" s="238">
        <f t="shared" si="147"/>
        <v>1</v>
      </c>
      <c r="P502" s="237">
        <f t="shared" si="147"/>
        <v>1</v>
      </c>
      <c r="Q502" s="234">
        <f t="shared" si="147"/>
        <v>1</v>
      </c>
      <c r="R502" s="234">
        <f t="shared" si="147"/>
        <v>1.5</v>
      </c>
      <c r="S502" s="238">
        <f t="shared" si="147"/>
        <v>1.5</v>
      </c>
      <c r="T502" s="227"/>
      <c r="U502" s="220" t="s">
        <v>25</v>
      </c>
      <c r="V502" s="220">
        <f>V501-V488</f>
        <v>-8.0000000000012506E-2</v>
      </c>
      <c r="W502" s="220"/>
    </row>
    <row r="504" spans="1:23" ht="13.5" thickBot="1" x14ac:dyDescent="0.25"/>
    <row r="505" spans="1:23" s="627" customFormat="1" ht="13.5" thickBot="1" x14ac:dyDescent="0.25">
      <c r="A505" s="297" t="s">
        <v>221</v>
      </c>
      <c r="B505" s="651" t="s">
        <v>52</v>
      </c>
      <c r="C505" s="652"/>
      <c r="D505" s="652"/>
      <c r="E505" s="652"/>
      <c r="F505" s="653"/>
      <c r="G505" s="651" t="s">
        <v>64</v>
      </c>
      <c r="H505" s="652"/>
      <c r="I505" s="652"/>
      <c r="J505" s="652"/>
      <c r="K505" s="653"/>
      <c r="L505" s="651" t="s">
        <v>62</v>
      </c>
      <c r="M505" s="652"/>
      <c r="N505" s="652"/>
      <c r="O505" s="653"/>
      <c r="P505" s="651" t="s">
        <v>63</v>
      </c>
      <c r="Q505" s="652"/>
      <c r="R505" s="652"/>
      <c r="S505" s="653"/>
      <c r="T505" s="365" t="s">
        <v>54</v>
      </c>
    </row>
    <row r="506" spans="1:23" s="627" customFormat="1" x14ac:dyDescent="0.2">
      <c r="A506" s="219" t="s">
        <v>53</v>
      </c>
      <c r="B506" s="542">
        <v>1</v>
      </c>
      <c r="C506" s="528">
        <v>2</v>
      </c>
      <c r="D506" s="528">
        <v>3</v>
      </c>
      <c r="E506" s="584">
        <v>4</v>
      </c>
      <c r="F506" s="585">
        <v>5</v>
      </c>
      <c r="G506" s="540">
        <v>1</v>
      </c>
      <c r="H506" s="528">
        <v>2</v>
      </c>
      <c r="I506" s="528">
        <v>3</v>
      </c>
      <c r="J506" s="528">
        <v>4</v>
      </c>
      <c r="K506" s="528">
        <v>5</v>
      </c>
      <c r="L506" s="542">
        <v>1</v>
      </c>
      <c r="M506" s="528">
        <v>2</v>
      </c>
      <c r="N506" s="528">
        <v>3</v>
      </c>
      <c r="O506" s="585">
        <v>4</v>
      </c>
      <c r="P506" s="542">
        <v>1</v>
      </c>
      <c r="Q506" s="528">
        <v>2</v>
      </c>
      <c r="R506" s="528">
        <v>3</v>
      </c>
      <c r="S506" s="585">
        <v>4</v>
      </c>
      <c r="T506" s="367"/>
    </row>
    <row r="507" spans="1:23" s="627" customFormat="1" x14ac:dyDescent="0.2">
      <c r="A507" s="304" t="s">
        <v>74</v>
      </c>
      <c r="B507" s="507">
        <v>4295</v>
      </c>
      <c r="C507" s="508">
        <v>4295</v>
      </c>
      <c r="D507" s="508">
        <v>4295</v>
      </c>
      <c r="E507" s="509">
        <v>4295</v>
      </c>
      <c r="F507" s="510">
        <v>4295</v>
      </c>
      <c r="G507" s="511">
        <v>4295</v>
      </c>
      <c r="H507" s="508">
        <v>4295</v>
      </c>
      <c r="I507" s="508">
        <v>4295</v>
      </c>
      <c r="J507" s="508">
        <v>4295</v>
      </c>
      <c r="K507" s="508">
        <v>4295</v>
      </c>
      <c r="L507" s="507">
        <v>4295</v>
      </c>
      <c r="M507" s="508">
        <v>4295</v>
      </c>
      <c r="N507" s="508">
        <v>4295</v>
      </c>
      <c r="O507" s="510">
        <v>4295</v>
      </c>
      <c r="P507" s="507">
        <v>4295</v>
      </c>
      <c r="Q507" s="508">
        <v>4295</v>
      </c>
      <c r="R507" s="508">
        <v>4295</v>
      </c>
      <c r="S507" s="510">
        <v>4295</v>
      </c>
      <c r="T507" s="512">
        <v>4295</v>
      </c>
    </row>
    <row r="508" spans="1:23" s="627" customFormat="1" x14ac:dyDescent="0.2">
      <c r="A508" s="307" t="s">
        <v>6</v>
      </c>
      <c r="B508" s="471">
        <v>4432</v>
      </c>
      <c r="C508" s="472">
        <v>4622.7299999999996</v>
      </c>
      <c r="D508" s="472">
        <v>4610</v>
      </c>
      <c r="E508" s="473">
        <v>4716.1499999999996</v>
      </c>
      <c r="F508" s="474">
        <v>4824.67</v>
      </c>
      <c r="G508" s="475">
        <v>4612.3100000000004</v>
      </c>
      <c r="H508" s="472">
        <v>4526.43</v>
      </c>
      <c r="I508" s="472">
        <v>4230</v>
      </c>
      <c r="J508" s="472">
        <v>4851.54</v>
      </c>
      <c r="K508" s="472">
        <v>4987</v>
      </c>
      <c r="L508" s="471">
        <v>4420</v>
      </c>
      <c r="M508" s="472">
        <v>4630.67</v>
      </c>
      <c r="N508" s="472">
        <v>4462.5</v>
      </c>
      <c r="O508" s="474">
        <v>4730.6000000000004</v>
      </c>
      <c r="P508" s="471">
        <v>4552.5</v>
      </c>
      <c r="Q508" s="472">
        <v>4589.3999999999996</v>
      </c>
      <c r="R508" s="472">
        <v>4040</v>
      </c>
      <c r="S508" s="474">
        <v>4750</v>
      </c>
      <c r="T508" s="476">
        <v>4628.63</v>
      </c>
    </row>
    <row r="509" spans="1:23" s="627" customFormat="1" x14ac:dyDescent="0.2">
      <c r="A509" s="219" t="s">
        <v>7</v>
      </c>
      <c r="B509" s="477">
        <v>100</v>
      </c>
      <c r="C509" s="478">
        <v>100</v>
      </c>
      <c r="D509" s="478">
        <v>100</v>
      </c>
      <c r="E509" s="479">
        <v>100</v>
      </c>
      <c r="F509" s="480">
        <v>100</v>
      </c>
      <c r="G509" s="481">
        <v>100</v>
      </c>
      <c r="H509" s="478">
        <v>100</v>
      </c>
      <c r="I509" s="478">
        <v>75</v>
      </c>
      <c r="J509" s="478">
        <v>100</v>
      </c>
      <c r="K509" s="478">
        <v>100</v>
      </c>
      <c r="L509" s="477">
        <v>100</v>
      </c>
      <c r="M509" s="478">
        <v>100</v>
      </c>
      <c r="N509" s="478">
        <v>100</v>
      </c>
      <c r="O509" s="480">
        <v>100</v>
      </c>
      <c r="P509" s="477">
        <v>100</v>
      </c>
      <c r="Q509" s="478">
        <v>100</v>
      </c>
      <c r="R509" s="478">
        <v>100</v>
      </c>
      <c r="S509" s="480">
        <v>92.86</v>
      </c>
      <c r="T509" s="482">
        <v>92.89</v>
      </c>
    </row>
    <row r="510" spans="1:23" s="627" customFormat="1" x14ac:dyDescent="0.2">
      <c r="A510" s="219" t="s">
        <v>8</v>
      </c>
      <c r="B510" s="489">
        <v>3.4099999999999998E-2</v>
      </c>
      <c r="C510" s="490">
        <v>4.4200000000000003E-2</v>
      </c>
      <c r="D510" s="490">
        <v>3.8399999999999997E-2</v>
      </c>
      <c r="E510" s="491">
        <v>2.98E-2</v>
      </c>
      <c r="F510" s="492">
        <v>4.19E-2</v>
      </c>
      <c r="G510" s="493">
        <v>5.3999999999999999E-2</v>
      </c>
      <c r="H510" s="490">
        <v>3.6999999999999998E-2</v>
      </c>
      <c r="I510" s="490">
        <v>5.8700000000000002E-2</v>
      </c>
      <c r="J510" s="490">
        <v>4.02E-2</v>
      </c>
      <c r="K510" s="490">
        <v>4.1500000000000002E-2</v>
      </c>
      <c r="L510" s="489">
        <v>4.1399999999999999E-2</v>
      </c>
      <c r="M510" s="490">
        <v>3.56E-2</v>
      </c>
      <c r="N510" s="490">
        <v>5.3699999999999998E-2</v>
      </c>
      <c r="O510" s="492">
        <v>0.04</v>
      </c>
      <c r="P510" s="489">
        <v>0.04</v>
      </c>
      <c r="Q510" s="490">
        <v>3.2599999999999997E-2</v>
      </c>
      <c r="R510" s="490">
        <v>1.23E-2</v>
      </c>
      <c r="S510" s="492">
        <v>0.05</v>
      </c>
      <c r="T510" s="494">
        <v>5.5500000000000001E-2</v>
      </c>
    </row>
    <row r="511" spans="1:23" s="627" customFormat="1" x14ac:dyDescent="0.2">
      <c r="A511" s="307" t="s">
        <v>1</v>
      </c>
      <c r="B511" s="483">
        <f>B508/B507*100-100</f>
        <v>3.1897555296856837</v>
      </c>
      <c r="C511" s="484">
        <f t="shared" ref="C511:F511" si="148">C508/C507*100-100</f>
        <v>7.6305005820721732</v>
      </c>
      <c r="D511" s="484">
        <f t="shared" si="148"/>
        <v>7.334109429569267</v>
      </c>
      <c r="E511" s="484">
        <f t="shared" si="148"/>
        <v>9.8055878928987141</v>
      </c>
      <c r="F511" s="485">
        <f t="shared" si="148"/>
        <v>12.332246798603023</v>
      </c>
      <c r="G511" s="486">
        <f>G508/G507*100-100</f>
        <v>7.387892898719457</v>
      </c>
      <c r="H511" s="484">
        <f t="shared" ref="H511:L511" si="149">H508/H507*100-100</f>
        <v>5.3883585564610001</v>
      </c>
      <c r="I511" s="484">
        <f t="shared" si="149"/>
        <v>-1.5133876600698528</v>
      </c>
      <c r="J511" s="484">
        <f t="shared" si="149"/>
        <v>12.957857974388816</v>
      </c>
      <c r="K511" s="484">
        <f t="shared" si="149"/>
        <v>16.111757857974382</v>
      </c>
      <c r="L511" s="483">
        <f t="shared" si="149"/>
        <v>2.9103608847497213</v>
      </c>
      <c r="M511" s="484">
        <f>M508/M507*100-100</f>
        <v>7.8153667054714759</v>
      </c>
      <c r="N511" s="484">
        <f t="shared" ref="N511:T511" si="150">N508/N507*100-100</f>
        <v>3.8998835855646092</v>
      </c>
      <c r="O511" s="485">
        <f t="shared" si="150"/>
        <v>10.142025611175782</v>
      </c>
      <c r="P511" s="483">
        <f t="shared" si="150"/>
        <v>5.995343422584412</v>
      </c>
      <c r="Q511" s="484">
        <f t="shared" si="150"/>
        <v>6.854481955762509</v>
      </c>
      <c r="R511" s="484">
        <f t="shared" si="150"/>
        <v>-5.9371362048893985</v>
      </c>
      <c r="S511" s="485">
        <f t="shared" si="150"/>
        <v>10.593713620488927</v>
      </c>
      <c r="T511" s="275">
        <f t="shared" si="150"/>
        <v>7.7678696158323532</v>
      </c>
      <c r="U511" s="370"/>
    </row>
    <row r="512" spans="1:23" s="627" customFormat="1" ht="13.5" thickBot="1" x14ac:dyDescent="0.25">
      <c r="A512" s="425" t="s">
        <v>26</v>
      </c>
      <c r="B512" s="395">
        <f>B508-B495</f>
        <v>1.2307692307695106</v>
      </c>
      <c r="C512" s="396">
        <f t="shared" ref="C512:T512" si="151">C508-C495</f>
        <v>-13.936666666667406</v>
      </c>
      <c r="D512" s="396">
        <f t="shared" si="151"/>
        <v>280</v>
      </c>
      <c r="E512" s="396">
        <f t="shared" si="151"/>
        <v>3.4227272727266609</v>
      </c>
      <c r="F512" s="397">
        <f t="shared" si="151"/>
        <v>16.488181818182056</v>
      </c>
      <c r="G512" s="401">
        <f t="shared" si="151"/>
        <v>83.97666666666737</v>
      </c>
      <c r="H512" s="396">
        <f t="shared" si="151"/>
        <v>-149.28428571428503</v>
      </c>
      <c r="I512" s="396">
        <f t="shared" si="151"/>
        <v>-222</v>
      </c>
      <c r="J512" s="396">
        <f t="shared" si="151"/>
        <v>278.68285714285685</v>
      </c>
      <c r="K512" s="396">
        <f t="shared" si="151"/>
        <v>-30.5</v>
      </c>
      <c r="L512" s="398">
        <f t="shared" si="151"/>
        <v>-35.882352941176578</v>
      </c>
      <c r="M512" s="399">
        <f t="shared" si="151"/>
        <v>43.170000000000073</v>
      </c>
      <c r="N512" s="399">
        <f t="shared" si="151"/>
        <v>109.16666666666697</v>
      </c>
      <c r="O512" s="400">
        <f t="shared" si="151"/>
        <v>-16.066666666666606</v>
      </c>
      <c r="P512" s="395">
        <f t="shared" si="151"/>
        <v>147.88461538461524</v>
      </c>
      <c r="Q512" s="396">
        <f t="shared" si="151"/>
        <v>36.899999999999636</v>
      </c>
      <c r="R512" s="396">
        <f t="shared" si="151"/>
        <v>-112.5</v>
      </c>
      <c r="S512" s="397">
        <f t="shared" si="151"/>
        <v>61.428571428571558</v>
      </c>
      <c r="T512" s="403">
        <f t="shared" si="151"/>
        <v>31.077257383966753</v>
      </c>
      <c r="U512" s="387"/>
      <c r="V512" s="388"/>
      <c r="W512" s="388"/>
    </row>
    <row r="513" spans="1:23" s="627" customFormat="1" x14ac:dyDescent="0.2">
      <c r="A513" s="426" t="s">
        <v>50</v>
      </c>
      <c r="B513" s="283">
        <v>72</v>
      </c>
      <c r="C513" s="284">
        <v>65</v>
      </c>
      <c r="D513" s="284">
        <v>13</v>
      </c>
      <c r="E513" s="451">
        <v>65</v>
      </c>
      <c r="F513" s="285">
        <v>67</v>
      </c>
      <c r="G513" s="422">
        <v>72</v>
      </c>
      <c r="H513" s="284">
        <v>63</v>
      </c>
      <c r="I513" s="284">
        <v>14</v>
      </c>
      <c r="J513" s="284">
        <v>65</v>
      </c>
      <c r="K513" s="284">
        <v>67</v>
      </c>
      <c r="L513" s="283">
        <v>71</v>
      </c>
      <c r="M513" s="284">
        <v>74</v>
      </c>
      <c r="N513" s="284">
        <v>16</v>
      </c>
      <c r="O513" s="285">
        <v>75</v>
      </c>
      <c r="P513" s="283">
        <v>75</v>
      </c>
      <c r="Q513" s="284">
        <v>76</v>
      </c>
      <c r="R513" s="284">
        <v>17</v>
      </c>
      <c r="S513" s="285">
        <v>78</v>
      </c>
      <c r="T513" s="366">
        <f>SUM(B513:S513)</f>
        <v>1045</v>
      </c>
      <c r="U513" s="220" t="s">
        <v>55</v>
      </c>
      <c r="V513" s="287">
        <f>T500-T513</f>
        <v>0</v>
      </c>
      <c r="W513" s="288">
        <f>V513/T500</f>
        <v>0</v>
      </c>
    </row>
    <row r="514" spans="1:23" s="627" customFormat="1" x14ac:dyDescent="0.2">
      <c r="A514" s="321" t="s">
        <v>27</v>
      </c>
      <c r="B514" s="235">
        <v>145.5</v>
      </c>
      <c r="C514" s="233">
        <v>145</v>
      </c>
      <c r="D514" s="233">
        <v>146.5</v>
      </c>
      <c r="E514" s="452">
        <v>143</v>
      </c>
      <c r="F514" s="236">
        <v>144</v>
      </c>
      <c r="G514" s="423">
        <v>146</v>
      </c>
      <c r="H514" s="233">
        <v>144</v>
      </c>
      <c r="I514" s="233">
        <v>146</v>
      </c>
      <c r="J514" s="233">
        <v>143</v>
      </c>
      <c r="K514" s="233">
        <v>143</v>
      </c>
      <c r="L514" s="235">
        <v>146</v>
      </c>
      <c r="M514" s="233">
        <v>145.5</v>
      </c>
      <c r="N514" s="233">
        <v>147</v>
      </c>
      <c r="O514" s="236">
        <v>143.5</v>
      </c>
      <c r="P514" s="235">
        <v>145.5</v>
      </c>
      <c r="Q514" s="233">
        <v>145</v>
      </c>
      <c r="R514" s="233">
        <v>146.5</v>
      </c>
      <c r="S514" s="236">
        <v>145</v>
      </c>
      <c r="T514" s="226"/>
      <c r="U514" s="220" t="s">
        <v>56</v>
      </c>
      <c r="V514" s="220">
        <v>144.78</v>
      </c>
      <c r="W514" s="220"/>
    </row>
    <row r="515" spans="1:23" s="627" customFormat="1" ht="13.5" thickBot="1" x14ac:dyDescent="0.25">
      <c r="A515" s="324" t="s">
        <v>25</v>
      </c>
      <c r="B515" s="237">
        <f>B514-B501</f>
        <v>0</v>
      </c>
      <c r="C515" s="234">
        <f t="shared" ref="C515:S515" si="152">C514-C501</f>
        <v>0</v>
      </c>
      <c r="D515" s="234">
        <f t="shared" si="152"/>
        <v>0</v>
      </c>
      <c r="E515" s="234">
        <f t="shared" si="152"/>
        <v>0</v>
      </c>
      <c r="F515" s="238">
        <f t="shared" si="152"/>
        <v>0</v>
      </c>
      <c r="G515" s="424">
        <f t="shared" si="152"/>
        <v>0</v>
      </c>
      <c r="H515" s="234">
        <f t="shared" si="152"/>
        <v>0</v>
      </c>
      <c r="I515" s="234">
        <f t="shared" si="152"/>
        <v>0</v>
      </c>
      <c r="J515" s="234">
        <f t="shared" si="152"/>
        <v>0</v>
      </c>
      <c r="K515" s="234">
        <f t="shared" si="152"/>
        <v>0</v>
      </c>
      <c r="L515" s="237">
        <f t="shared" si="152"/>
        <v>0</v>
      </c>
      <c r="M515" s="234">
        <f t="shared" si="152"/>
        <v>0</v>
      </c>
      <c r="N515" s="234">
        <f t="shared" si="152"/>
        <v>0</v>
      </c>
      <c r="O515" s="238">
        <f t="shared" si="152"/>
        <v>0</v>
      </c>
      <c r="P515" s="237">
        <f t="shared" si="152"/>
        <v>0</v>
      </c>
      <c r="Q515" s="234">
        <f t="shared" si="152"/>
        <v>0</v>
      </c>
      <c r="R515" s="234">
        <f t="shared" si="152"/>
        <v>0</v>
      </c>
      <c r="S515" s="238">
        <f t="shared" si="152"/>
        <v>0</v>
      </c>
      <c r="T515" s="227"/>
      <c r="U515" s="220" t="s">
        <v>25</v>
      </c>
      <c r="V515" s="220">
        <f>V514-V501</f>
        <v>1.0300000000000011</v>
      </c>
      <c r="W515" s="220"/>
    </row>
    <row r="517" spans="1:23" ht="13.5" thickBot="1" x14ac:dyDescent="0.25"/>
    <row r="518" spans="1:23" ht="13.5" thickBot="1" x14ac:dyDescent="0.25">
      <c r="A518" s="297" t="s">
        <v>226</v>
      </c>
      <c r="B518" s="651" t="s">
        <v>52</v>
      </c>
      <c r="C518" s="652"/>
      <c r="D518" s="652"/>
      <c r="E518" s="652"/>
      <c r="F518" s="653"/>
      <c r="G518" s="651" t="s">
        <v>64</v>
      </c>
      <c r="H518" s="652"/>
      <c r="I518" s="652"/>
      <c r="J518" s="652"/>
      <c r="K518" s="653"/>
      <c r="L518" s="651" t="s">
        <v>62</v>
      </c>
      <c r="M518" s="652"/>
      <c r="N518" s="652"/>
      <c r="O518" s="653"/>
      <c r="P518" s="651" t="s">
        <v>63</v>
      </c>
      <c r="Q518" s="652"/>
      <c r="R518" s="652"/>
      <c r="S518" s="653"/>
      <c r="T518" s="365" t="s">
        <v>54</v>
      </c>
      <c r="U518" s="628"/>
      <c r="V518" s="628"/>
      <c r="W518" s="628"/>
    </row>
    <row r="519" spans="1:23" x14ac:dyDescent="0.2">
      <c r="A519" s="219" t="s">
        <v>53</v>
      </c>
      <c r="B519" s="542">
        <v>1</v>
      </c>
      <c r="C519" s="528">
        <v>2</v>
      </c>
      <c r="D519" s="528">
        <v>3</v>
      </c>
      <c r="E519" s="584">
        <v>4</v>
      </c>
      <c r="F519" s="585">
        <v>5</v>
      </c>
      <c r="G519" s="540">
        <v>1</v>
      </c>
      <c r="H519" s="528">
        <v>2</v>
      </c>
      <c r="I519" s="528">
        <v>3</v>
      </c>
      <c r="J519" s="528">
        <v>4</v>
      </c>
      <c r="K519" s="528">
        <v>5</v>
      </c>
      <c r="L519" s="542">
        <v>1</v>
      </c>
      <c r="M519" s="528">
        <v>2</v>
      </c>
      <c r="N519" s="528">
        <v>3</v>
      </c>
      <c r="O519" s="585">
        <v>4</v>
      </c>
      <c r="P519" s="542">
        <v>1</v>
      </c>
      <c r="Q519" s="528">
        <v>2</v>
      </c>
      <c r="R519" s="528">
        <v>3</v>
      </c>
      <c r="S519" s="585">
        <v>4</v>
      </c>
      <c r="T519" s="367"/>
      <c r="U519" s="628"/>
      <c r="V519" s="628"/>
      <c r="W519" s="628"/>
    </row>
    <row r="520" spans="1:23" x14ac:dyDescent="0.2">
      <c r="A520" s="304" t="s">
        <v>74</v>
      </c>
      <c r="B520" s="507">
        <v>4310</v>
      </c>
      <c r="C520" s="508">
        <v>4310</v>
      </c>
      <c r="D520" s="508">
        <v>4310</v>
      </c>
      <c r="E520" s="509">
        <v>4310</v>
      </c>
      <c r="F520" s="510">
        <v>4310</v>
      </c>
      <c r="G520" s="511">
        <v>4310</v>
      </c>
      <c r="H520" s="508">
        <v>4310</v>
      </c>
      <c r="I520" s="508">
        <v>4310</v>
      </c>
      <c r="J520" s="508">
        <v>4310</v>
      </c>
      <c r="K520" s="508">
        <v>4310</v>
      </c>
      <c r="L520" s="507">
        <v>4310</v>
      </c>
      <c r="M520" s="508">
        <v>4310</v>
      </c>
      <c r="N520" s="508">
        <v>4310</v>
      </c>
      <c r="O520" s="510">
        <v>4310</v>
      </c>
      <c r="P520" s="507">
        <v>4310</v>
      </c>
      <c r="Q520" s="508">
        <v>4310</v>
      </c>
      <c r="R520" s="508">
        <v>4310</v>
      </c>
      <c r="S520" s="510">
        <v>4310</v>
      </c>
      <c r="T520" s="512">
        <v>4310</v>
      </c>
      <c r="U520" s="628"/>
      <c r="V520" s="628"/>
      <c r="W520" s="628"/>
    </row>
    <row r="521" spans="1:23" x14ac:dyDescent="0.2">
      <c r="A521" s="307" t="s">
        <v>6</v>
      </c>
      <c r="B521" s="471">
        <v>4559.333333333333</v>
      </c>
      <c r="C521" s="472">
        <v>4795.3846153846152</v>
      </c>
      <c r="D521" s="472">
        <v>4678</v>
      </c>
      <c r="E521" s="473">
        <v>4715.3846153846152</v>
      </c>
      <c r="F521" s="474">
        <v>4899.166666666667</v>
      </c>
      <c r="G521" s="475">
        <v>4475.3846153846152</v>
      </c>
      <c r="H521" s="472">
        <v>4636.1538461538457</v>
      </c>
      <c r="I521" s="472">
        <v>4390</v>
      </c>
      <c r="J521" s="472">
        <v>4766.9230769230771</v>
      </c>
      <c r="K521" s="472">
        <v>5072.8571428571431</v>
      </c>
      <c r="L521" s="471">
        <v>4370.625</v>
      </c>
      <c r="M521" s="472">
        <v>4589.2857142857147</v>
      </c>
      <c r="N521" s="472">
        <v>4305</v>
      </c>
      <c r="O521" s="474">
        <v>4741.25</v>
      </c>
      <c r="P521" s="471">
        <v>4621.7647058823532</v>
      </c>
      <c r="Q521" s="472">
        <v>4678.5714285714284</v>
      </c>
      <c r="R521" s="472">
        <v>4387.5</v>
      </c>
      <c r="S521" s="474">
        <v>4682.666666666667</v>
      </c>
      <c r="T521" s="476">
        <v>4660.7407407407409</v>
      </c>
      <c r="U521" s="628"/>
      <c r="V521" s="628"/>
      <c r="W521" s="628"/>
    </row>
    <row r="522" spans="1:23" x14ac:dyDescent="0.2">
      <c r="A522" s="219" t="s">
        <v>7</v>
      </c>
      <c r="B522" s="477">
        <v>100</v>
      </c>
      <c r="C522" s="478">
        <v>100</v>
      </c>
      <c r="D522" s="478">
        <v>100</v>
      </c>
      <c r="E522" s="479">
        <v>100</v>
      </c>
      <c r="F522" s="480">
        <v>100</v>
      </c>
      <c r="G522" s="481">
        <v>84.615384615384613</v>
      </c>
      <c r="H522" s="478">
        <v>100</v>
      </c>
      <c r="I522" s="478">
        <v>100</v>
      </c>
      <c r="J522" s="478">
        <v>92.307692307692307</v>
      </c>
      <c r="K522" s="478">
        <v>100</v>
      </c>
      <c r="L522" s="477">
        <v>100</v>
      </c>
      <c r="M522" s="478">
        <v>100</v>
      </c>
      <c r="N522" s="478">
        <v>100</v>
      </c>
      <c r="O522" s="480">
        <v>93.75</v>
      </c>
      <c r="P522" s="477">
        <v>100</v>
      </c>
      <c r="Q522" s="478">
        <v>100</v>
      </c>
      <c r="R522" s="478">
        <v>100</v>
      </c>
      <c r="S522" s="480">
        <v>93.333333333333329</v>
      </c>
      <c r="T522" s="482">
        <v>90.277777777777771</v>
      </c>
      <c r="U522" s="628"/>
      <c r="V522" s="628"/>
      <c r="W522" s="628"/>
    </row>
    <row r="523" spans="1:23" x14ac:dyDescent="0.2">
      <c r="A523" s="219" t="s">
        <v>8</v>
      </c>
      <c r="B523" s="489">
        <v>4.8718765144696453E-2</v>
      </c>
      <c r="C523" s="490">
        <v>4.1871789228502744E-2</v>
      </c>
      <c r="D523" s="490">
        <v>5.0809934217171712E-2</v>
      </c>
      <c r="E523" s="491">
        <v>2.8977888436712541E-2</v>
      </c>
      <c r="F523" s="492">
        <v>4.1283831104021056E-2</v>
      </c>
      <c r="G523" s="493">
        <v>7.0830981320421982E-2</v>
      </c>
      <c r="H523" s="490">
        <v>4.0269033135351462E-2</v>
      </c>
      <c r="I523" s="490">
        <v>6.1156534649839944E-2</v>
      </c>
      <c r="J523" s="490">
        <v>5.9796955905636752E-2</v>
      </c>
      <c r="K523" s="490">
        <v>4.0167811914766663E-2</v>
      </c>
      <c r="L523" s="489">
        <v>4.3059667756127899E-2</v>
      </c>
      <c r="M523" s="490">
        <v>3.0265470890388581E-2</v>
      </c>
      <c r="N523" s="490">
        <v>6.0806690419086755E-2</v>
      </c>
      <c r="O523" s="492">
        <v>5.4307372454566731E-2</v>
      </c>
      <c r="P523" s="489">
        <v>5.0033500731152654E-2</v>
      </c>
      <c r="Q523" s="490">
        <v>2.7034542711522804E-2</v>
      </c>
      <c r="R523" s="490">
        <v>5.95952560926249E-2</v>
      </c>
      <c r="S523" s="492">
        <v>5.7932821694924377E-2</v>
      </c>
      <c r="T523" s="494">
        <v>6.1143991953194941E-2</v>
      </c>
      <c r="U523" s="628"/>
      <c r="V523" s="628"/>
      <c r="W523" s="628"/>
    </row>
    <row r="524" spans="1:23" x14ac:dyDescent="0.2">
      <c r="A524" s="307" t="s">
        <v>1</v>
      </c>
      <c r="B524" s="483">
        <f>B521/B520*100-100</f>
        <v>5.7849961330239665</v>
      </c>
      <c r="C524" s="484">
        <f t="shared" ref="C524:F524" si="153">C521/C520*100-100</f>
        <v>11.261824022844905</v>
      </c>
      <c r="D524" s="484">
        <f t="shared" si="153"/>
        <v>8.5382830626450072</v>
      </c>
      <c r="E524" s="484">
        <f t="shared" si="153"/>
        <v>9.4056755309655387</v>
      </c>
      <c r="F524" s="485">
        <f t="shared" si="153"/>
        <v>13.669760247486479</v>
      </c>
      <c r="G524" s="486">
        <f>G521/G520*100-100</f>
        <v>3.8372300553274954</v>
      </c>
      <c r="H524" s="484">
        <f t="shared" ref="H524:L524" si="154">H521/H520*100-100</f>
        <v>7.5673746207388888</v>
      </c>
      <c r="I524" s="484">
        <f t="shared" si="154"/>
        <v>1.8561484918793667</v>
      </c>
      <c r="J524" s="484">
        <f t="shared" si="154"/>
        <v>10.601463501695534</v>
      </c>
      <c r="K524" s="484">
        <f t="shared" si="154"/>
        <v>17.699701690420937</v>
      </c>
      <c r="L524" s="483">
        <f t="shared" si="154"/>
        <v>1.4066125290023166</v>
      </c>
      <c r="M524" s="484">
        <f>M521/M520*100-100</f>
        <v>6.4799469671859526</v>
      </c>
      <c r="N524" s="484">
        <f t="shared" ref="N524:T524" si="155">N521/N520*100-100</f>
        <v>-0.11600928074246042</v>
      </c>
      <c r="O524" s="485">
        <f t="shared" si="155"/>
        <v>10.005800464037122</v>
      </c>
      <c r="P524" s="483">
        <f t="shared" si="155"/>
        <v>7.233519858059239</v>
      </c>
      <c r="Q524" s="484">
        <f t="shared" si="155"/>
        <v>8.5515412661584236</v>
      </c>
      <c r="R524" s="484">
        <f t="shared" si="155"/>
        <v>1.7981438515081152</v>
      </c>
      <c r="S524" s="485">
        <f t="shared" si="155"/>
        <v>8.6465583913379902</v>
      </c>
      <c r="T524" s="275">
        <f t="shared" si="155"/>
        <v>8.1378362120821492</v>
      </c>
      <c r="U524" s="370"/>
      <c r="V524" s="628"/>
      <c r="W524" s="628"/>
    </row>
    <row r="525" spans="1:23" ht="13.5" thickBot="1" x14ac:dyDescent="0.25">
      <c r="A525" s="425" t="s">
        <v>26</v>
      </c>
      <c r="B525" s="395">
        <f>B521-B508</f>
        <v>127.33333333333303</v>
      </c>
      <c r="C525" s="396">
        <f t="shared" ref="C525:T525" si="156">C521-C508</f>
        <v>172.65461538461568</v>
      </c>
      <c r="D525" s="396">
        <f t="shared" si="156"/>
        <v>68</v>
      </c>
      <c r="E525" s="396">
        <f t="shared" si="156"/>
        <v>-0.76538461538439151</v>
      </c>
      <c r="F525" s="397">
        <f t="shared" si="156"/>
        <v>74.496666666666897</v>
      </c>
      <c r="G525" s="401">
        <f t="shared" si="156"/>
        <v>-136.92538461538516</v>
      </c>
      <c r="H525" s="396">
        <f t="shared" si="156"/>
        <v>109.72384615384544</v>
      </c>
      <c r="I525" s="396">
        <f t="shared" si="156"/>
        <v>160</v>
      </c>
      <c r="J525" s="396">
        <f t="shared" si="156"/>
        <v>-84.616923076922831</v>
      </c>
      <c r="K525" s="396">
        <f t="shared" si="156"/>
        <v>85.857142857143117</v>
      </c>
      <c r="L525" s="398">
        <f t="shared" si="156"/>
        <v>-49.375</v>
      </c>
      <c r="M525" s="399">
        <f t="shared" si="156"/>
        <v>-41.384285714285397</v>
      </c>
      <c r="N525" s="399">
        <f t="shared" si="156"/>
        <v>-157.5</v>
      </c>
      <c r="O525" s="400">
        <f t="shared" si="156"/>
        <v>10.649999999999636</v>
      </c>
      <c r="P525" s="395">
        <f t="shared" si="156"/>
        <v>69.264705882353155</v>
      </c>
      <c r="Q525" s="396">
        <f t="shared" si="156"/>
        <v>89.171428571428805</v>
      </c>
      <c r="R525" s="396">
        <f t="shared" si="156"/>
        <v>347.5</v>
      </c>
      <c r="S525" s="397">
        <f t="shared" si="156"/>
        <v>-67.33333333333303</v>
      </c>
      <c r="T525" s="403">
        <f t="shared" si="156"/>
        <v>32.110740740740766</v>
      </c>
      <c r="U525" s="387"/>
      <c r="V525" s="388"/>
      <c r="W525" s="388"/>
    </row>
    <row r="526" spans="1:23" x14ac:dyDescent="0.2">
      <c r="A526" s="426" t="s">
        <v>50</v>
      </c>
      <c r="B526" s="283">
        <v>72</v>
      </c>
      <c r="C526" s="284">
        <v>64</v>
      </c>
      <c r="D526" s="284">
        <v>13</v>
      </c>
      <c r="E526" s="451">
        <v>64</v>
      </c>
      <c r="F526" s="285">
        <v>67</v>
      </c>
      <c r="G526" s="422">
        <v>72</v>
      </c>
      <c r="H526" s="284">
        <v>63</v>
      </c>
      <c r="I526" s="284">
        <v>14</v>
      </c>
      <c r="J526" s="284">
        <v>65</v>
      </c>
      <c r="K526" s="284">
        <v>66</v>
      </c>
      <c r="L526" s="283">
        <v>71</v>
      </c>
      <c r="M526" s="284">
        <v>74</v>
      </c>
      <c r="N526" s="284">
        <v>16</v>
      </c>
      <c r="O526" s="285">
        <v>75</v>
      </c>
      <c r="P526" s="283">
        <v>75</v>
      </c>
      <c r="Q526" s="284">
        <v>76</v>
      </c>
      <c r="R526" s="284">
        <v>17</v>
      </c>
      <c r="S526" s="285">
        <v>77</v>
      </c>
      <c r="T526" s="366">
        <f>SUM(B526:S526)</f>
        <v>1041</v>
      </c>
      <c r="U526" s="220" t="s">
        <v>55</v>
      </c>
      <c r="V526" s="287">
        <f>T513-T526</f>
        <v>4</v>
      </c>
      <c r="W526" s="288">
        <f>V526/T513</f>
        <v>3.8277511961722489E-3</v>
      </c>
    </row>
    <row r="527" spans="1:23" x14ac:dyDescent="0.2">
      <c r="A527" s="321" t="s">
        <v>27</v>
      </c>
      <c r="B527" s="235">
        <v>145.5</v>
      </c>
      <c r="C527" s="233">
        <v>145</v>
      </c>
      <c r="D527" s="233">
        <v>146.5</v>
      </c>
      <c r="E527" s="452">
        <v>143</v>
      </c>
      <c r="F527" s="236">
        <v>144</v>
      </c>
      <c r="G527" s="423">
        <v>146</v>
      </c>
      <c r="H527" s="233">
        <v>144</v>
      </c>
      <c r="I527" s="233">
        <v>146</v>
      </c>
      <c r="J527" s="233">
        <v>143</v>
      </c>
      <c r="K527" s="233">
        <v>143</v>
      </c>
      <c r="L527" s="235">
        <v>146</v>
      </c>
      <c r="M527" s="233">
        <v>145.5</v>
      </c>
      <c r="N527" s="233">
        <v>147</v>
      </c>
      <c r="O527" s="236">
        <v>143.5</v>
      </c>
      <c r="P527" s="235">
        <v>145.5</v>
      </c>
      <c r="Q527" s="233">
        <v>145</v>
      </c>
      <c r="R527" s="233">
        <v>146.5</v>
      </c>
      <c r="S527" s="236">
        <v>145</v>
      </c>
      <c r="T527" s="226"/>
      <c r="U527" s="220" t="s">
        <v>56</v>
      </c>
      <c r="V527" s="220">
        <v>144.97</v>
      </c>
      <c r="W527" s="220"/>
    </row>
    <row r="528" spans="1:23" ht="13.5" thickBot="1" x14ac:dyDescent="0.25">
      <c r="A528" s="324" t="s">
        <v>25</v>
      </c>
      <c r="B528" s="237">
        <f>B527-B514</f>
        <v>0</v>
      </c>
      <c r="C528" s="234">
        <f t="shared" ref="C528:S528" si="157">C527-C514</f>
        <v>0</v>
      </c>
      <c r="D528" s="234">
        <f t="shared" si="157"/>
        <v>0</v>
      </c>
      <c r="E528" s="234">
        <f t="shared" si="157"/>
        <v>0</v>
      </c>
      <c r="F528" s="238">
        <f t="shared" si="157"/>
        <v>0</v>
      </c>
      <c r="G528" s="424">
        <f t="shared" si="157"/>
        <v>0</v>
      </c>
      <c r="H528" s="234">
        <f t="shared" si="157"/>
        <v>0</v>
      </c>
      <c r="I528" s="234">
        <f t="shared" si="157"/>
        <v>0</v>
      </c>
      <c r="J528" s="234">
        <f t="shared" si="157"/>
        <v>0</v>
      </c>
      <c r="K528" s="234">
        <f t="shared" si="157"/>
        <v>0</v>
      </c>
      <c r="L528" s="237">
        <f t="shared" si="157"/>
        <v>0</v>
      </c>
      <c r="M528" s="234">
        <f t="shared" si="157"/>
        <v>0</v>
      </c>
      <c r="N528" s="234">
        <f t="shared" si="157"/>
        <v>0</v>
      </c>
      <c r="O528" s="238">
        <f t="shared" si="157"/>
        <v>0</v>
      </c>
      <c r="P528" s="237">
        <f t="shared" si="157"/>
        <v>0</v>
      </c>
      <c r="Q528" s="234">
        <f t="shared" si="157"/>
        <v>0</v>
      </c>
      <c r="R528" s="234">
        <f t="shared" si="157"/>
        <v>0</v>
      </c>
      <c r="S528" s="238">
        <f t="shared" si="157"/>
        <v>0</v>
      </c>
      <c r="T528" s="227"/>
      <c r="U528" s="220" t="s">
        <v>25</v>
      </c>
      <c r="V528" s="220">
        <f>V527-V514</f>
        <v>0.18999999999999773</v>
      </c>
      <c r="W528" s="220"/>
    </row>
    <row r="530" spans="1:23" ht="13.5" thickBot="1" x14ac:dyDescent="0.25"/>
    <row r="531" spans="1:23" s="629" customFormat="1" ht="13.5" thickBot="1" x14ac:dyDescent="0.25">
      <c r="A531" s="297" t="s">
        <v>227</v>
      </c>
      <c r="B531" s="651" t="s">
        <v>52</v>
      </c>
      <c r="C531" s="652"/>
      <c r="D531" s="652"/>
      <c r="E531" s="652"/>
      <c r="F531" s="653"/>
      <c r="G531" s="651" t="s">
        <v>64</v>
      </c>
      <c r="H531" s="652"/>
      <c r="I531" s="652"/>
      <c r="J531" s="652"/>
      <c r="K531" s="653"/>
      <c r="L531" s="651" t="s">
        <v>62</v>
      </c>
      <c r="M531" s="652"/>
      <c r="N531" s="652"/>
      <c r="O531" s="653"/>
      <c r="P531" s="651" t="s">
        <v>63</v>
      </c>
      <c r="Q531" s="652"/>
      <c r="R531" s="652"/>
      <c r="S531" s="653"/>
      <c r="T531" s="365" t="s">
        <v>54</v>
      </c>
    </row>
    <row r="532" spans="1:23" s="629" customFormat="1" x14ac:dyDescent="0.2">
      <c r="A532" s="219" t="s">
        <v>53</v>
      </c>
      <c r="B532" s="542">
        <v>1</v>
      </c>
      <c r="C532" s="528">
        <v>2</v>
      </c>
      <c r="D532" s="528">
        <v>3</v>
      </c>
      <c r="E532" s="584">
        <v>4</v>
      </c>
      <c r="F532" s="585">
        <v>5</v>
      </c>
      <c r="G532" s="540">
        <v>1</v>
      </c>
      <c r="H532" s="528">
        <v>2</v>
      </c>
      <c r="I532" s="528">
        <v>3</v>
      </c>
      <c r="J532" s="528">
        <v>4</v>
      </c>
      <c r="K532" s="528">
        <v>5</v>
      </c>
      <c r="L532" s="542">
        <v>1</v>
      </c>
      <c r="M532" s="528">
        <v>2</v>
      </c>
      <c r="N532" s="528">
        <v>3</v>
      </c>
      <c r="O532" s="585">
        <v>4</v>
      </c>
      <c r="P532" s="542">
        <v>1</v>
      </c>
      <c r="Q532" s="528">
        <v>2</v>
      </c>
      <c r="R532" s="528">
        <v>3</v>
      </c>
      <c r="S532" s="585">
        <v>4</v>
      </c>
      <c r="T532" s="367"/>
    </row>
    <row r="533" spans="1:23" s="629" customFormat="1" x14ac:dyDescent="0.2">
      <c r="A533" s="304" t="s">
        <v>74</v>
      </c>
      <c r="B533" s="507">
        <v>4325</v>
      </c>
      <c r="C533" s="508">
        <v>4325</v>
      </c>
      <c r="D533" s="508">
        <v>4325</v>
      </c>
      <c r="E533" s="509">
        <v>4325</v>
      </c>
      <c r="F533" s="510">
        <v>4325</v>
      </c>
      <c r="G533" s="511">
        <v>4325</v>
      </c>
      <c r="H533" s="508">
        <v>4325</v>
      </c>
      <c r="I533" s="508">
        <v>4325</v>
      </c>
      <c r="J533" s="508">
        <v>4325</v>
      </c>
      <c r="K533" s="508">
        <v>4325</v>
      </c>
      <c r="L533" s="507">
        <v>4325</v>
      </c>
      <c r="M533" s="508">
        <v>4325</v>
      </c>
      <c r="N533" s="508">
        <v>4325</v>
      </c>
      <c r="O533" s="510">
        <v>4325</v>
      </c>
      <c r="P533" s="507">
        <v>4325</v>
      </c>
      <c r="Q533" s="508">
        <v>4325</v>
      </c>
      <c r="R533" s="508">
        <v>4325</v>
      </c>
      <c r="S533" s="510">
        <v>4325</v>
      </c>
      <c r="T533" s="512">
        <v>4325</v>
      </c>
    </row>
    <row r="534" spans="1:23" s="629" customFormat="1" x14ac:dyDescent="0.2">
      <c r="A534" s="307" t="s">
        <v>6</v>
      </c>
      <c r="B534" s="471">
        <v>4558</v>
      </c>
      <c r="C534" s="472">
        <v>4832.1428571428569</v>
      </c>
      <c r="D534" s="472">
        <v>4312.5</v>
      </c>
      <c r="E534" s="473">
        <v>4738</v>
      </c>
      <c r="F534" s="474">
        <v>4843.333333333333</v>
      </c>
      <c r="G534" s="475">
        <v>4569.333333333333</v>
      </c>
      <c r="H534" s="472">
        <v>4651.1764705882351</v>
      </c>
      <c r="I534" s="472">
        <v>4380</v>
      </c>
      <c r="J534" s="472">
        <v>4815.625</v>
      </c>
      <c r="K534" s="472">
        <v>4782</v>
      </c>
      <c r="L534" s="471">
        <v>4460</v>
      </c>
      <c r="M534" s="472">
        <v>4680</v>
      </c>
      <c r="N534" s="472">
        <v>4320</v>
      </c>
      <c r="O534" s="474">
        <v>4808.75</v>
      </c>
      <c r="P534" s="471">
        <v>4537.8571428571431</v>
      </c>
      <c r="Q534" s="472">
        <v>4710.625</v>
      </c>
      <c r="R534" s="472">
        <v>4305</v>
      </c>
      <c r="S534" s="474">
        <v>4641.818181818182</v>
      </c>
      <c r="T534" s="476">
        <v>4661.2</v>
      </c>
    </row>
    <row r="535" spans="1:23" s="629" customFormat="1" x14ac:dyDescent="0.2">
      <c r="A535" s="219" t="s">
        <v>7</v>
      </c>
      <c r="B535" s="477">
        <v>100</v>
      </c>
      <c r="C535" s="478">
        <v>100</v>
      </c>
      <c r="D535" s="478">
        <v>100</v>
      </c>
      <c r="E535" s="479">
        <v>100</v>
      </c>
      <c r="F535" s="480">
        <v>100</v>
      </c>
      <c r="G535" s="481">
        <v>93.333333333333329</v>
      </c>
      <c r="H535" s="478">
        <v>100</v>
      </c>
      <c r="I535" s="478">
        <v>100</v>
      </c>
      <c r="J535" s="478">
        <v>100</v>
      </c>
      <c r="K535" s="478">
        <v>93.333333333333329</v>
      </c>
      <c r="L535" s="477">
        <v>100</v>
      </c>
      <c r="M535" s="478">
        <v>100</v>
      </c>
      <c r="N535" s="478">
        <v>100</v>
      </c>
      <c r="O535" s="480">
        <v>100</v>
      </c>
      <c r="P535" s="477">
        <v>92.857142857142861</v>
      </c>
      <c r="Q535" s="478">
        <v>100</v>
      </c>
      <c r="R535" s="478">
        <v>100</v>
      </c>
      <c r="S535" s="480">
        <v>100</v>
      </c>
      <c r="T535" s="482">
        <v>93.777777777777771</v>
      </c>
    </row>
    <row r="536" spans="1:23" s="629" customFormat="1" x14ac:dyDescent="0.2">
      <c r="A536" s="219" t="s">
        <v>8</v>
      </c>
      <c r="B536" s="489">
        <v>3.8229237423456873E-2</v>
      </c>
      <c r="C536" s="490">
        <v>5.7095331721189323E-2</v>
      </c>
      <c r="D536" s="490">
        <v>4.7447779141195134E-2</v>
      </c>
      <c r="E536" s="491">
        <v>3.2889186591538749E-2</v>
      </c>
      <c r="F536" s="492">
        <v>4.8869264903171353E-2</v>
      </c>
      <c r="G536" s="493">
        <v>5.9278231357534995E-2</v>
      </c>
      <c r="H536" s="490">
        <v>3.6216441821588986E-2</v>
      </c>
      <c r="I536" s="490">
        <v>1.2224032271087527E-2</v>
      </c>
      <c r="J536" s="490">
        <v>3.3947126801705967E-2</v>
      </c>
      <c r="K536" s="490">
        <v>5.3392308426683271E-2</v>
      </c>
      <c r="L536" s="489">
        <v>4.7088341958572158E-2</v>
      </c>
      <c r="M536" s="490">
        <v>5.0850792655636974E-2</v>
      </c>
      <c r="N536" s="490">
        <v>1.8005033780213016E-2</v>
      </c>
      <c r="O536" s="492">
        <v>4.5914319368674128E-2</v>
      </c>
      <c r="P536" s="489">
        <v>5.5363277553389503E-2</v>
      </c>
      <c r="Q536" s="490">
        <v>4.3876173977986425E-2</v>
      </c>
      <c r="R536" s="490">
        <v>1.9744483159117306E-2</v>
      </c>
      <c r="S536" s="492">
        <v>2.6747419733926352E-2</v>
      </c>
      <c r="T536" s="494">
        <v>5.4992900656242266E-2</v>
      </c>
    </row>
    <row r="537" spans="1:23" s="629" customFormat="1" x14ac:dyDescent="0.2">
      <c r="A537" s="307" t="s">
        <v>1</v>
      </c>
      <c r="B537" s="483">
        <f>B534/B533*100-100</f>
        <v>5.3872832369942216</v>
      </c>
      <c r="C537" s="484">
        <f t="shared" ref="C537:F537" si="158">C534/C533*100-100</f>
        <v>11.725846407927335</v>
      </c>
      <c r="D537" s="484">
        <f t="shared" si="158"/>
        <v>-0.28901734104046284</v>
      </c>
      <c r="E537" s="484">
        <f t="shared" si="158"/>
        <v>9.5491329479768865</v>
      </c>
      <c r="F537" s="485">
        <f t="shared" si="158"/>
        <v>11.984585741811159</v>
      </c>
      <c r="G537" s="486">
        <f>G534/G533*100-100</f>
        <v>5.6493256262042451</v>
      </c>
      <c r="H537" s="484">
        <f t="shared" ref="H537:L537" si="159">H534/H533*100-100</f>
        <v>7.5416524991499472</v>
      </c>
      <c r="I537" s="484">
        <f t="shared" si="159"/>
        <v>1.2716763005780223</v>
      </c>
      <c r="J537" s="484">
        <f t="shared" si="159"/>
        <v>11.343930635838134</v>
      </c>
      <c r="K537" s="484">
        <f t="shared" si="159"/>
        <v>10.566473988439313</v>
      </c>
      <c r="L537" s="483">
        <f t="shared" si="159"/>
        <v>3.1213872832369844</v>
      </c>
      <c r="M537" s="484">
        <f>M534/M533*100-100</f>
        <v>8.2080924855491162</v>
      </c>
      <c r="N537" s="484">
        <f t="shared" ref="N537:T537" si="160">N534/N533*100-100</f>
        <v>-0.11560693641618514</v>
      </c>
      <c r="O537" s="485">
        <f t="shared" si="160"/>
        <v>11.184971098265905</v>
      </c>
      <c r="P537" s="483">
        <f t="shared" si="160"/>
        <v>4.9215524360033243</v>
      </c>
      <c r="Q537" s="484">
        <f t="shared" si="160"/>
        <v>8.916184971098275</v>
      </c>
      <c r="R537" s="484">
        <f t="shared" si="160"/>
        <v>-0.46242774566474054</v>
      </c>
      <c r="S537" s="485">
        <f t="shared" si="160"/>
        <v>7.3252758801891815</v>
      </c>
      <c r="T537" s="275">
        <f t="shared" si="160"/>
        <v>7.773410404624272</v>
      </c>
      <c r="U537" s="370"/>
    </row>
    <row r="538" spans="1:23" s="629" customFormat="1" ht="13.5" thickBot="1" x14ac:dyDescent="0.25">
      <c r="A538" s="425" t="s">
        <v>26</v>
      </c>
      <c r="B538" s="395">
        <f>B534-B521</f>
        <v>-1.3333333333330302</v>
      </c>
      <c r="C538" s="396">
        <f t="shared" ref="C538:T538" si="161">C534-C521</f>
        <v>36.758241758241638</v>
      </c>
      <c r="D538" s="396">
        <f t="shared" si="161"/>
        <v>-365.5</v>
      </c>
      <c r="E538" s="396">
        <f t="shared" si="161"/>
        <v>22.615384615384755</v>
      </c>
      <c r="F538" s="397">
        <f t="shared" si="161"/>
        <v>-55.83333333333394</v>
      </c>
      <c r="G538" s="401">
        <f t="shared" si="161"/>
        <v>93.948717948717785</v>
      </c>
      <c r="H538" s="396">
        <f t="shared" si="161"/>
        <v>15.0226244343894</v>
      </c>
      <c r="I538" s="396">
        <f t="shared" si="161"/>
        <v>-10</v>
      </c>
      <c r="J538" s="396">
        <f t="shared" si="161"/>
        <v>48.701923076922867</v>
      </c>
      <c r="K538" s="396">
        <f t="shared" si="161"/>
        <v>-290.85714285714312</v>
      </c>
      <c r="L538" s="398">
        <f t="shared" si="161"/>
        <v>89.375</v>
      </c>
      <c r="M538" s="399">
        <f t="shared" si="161"/>
        <v>90.714285714285325</v>
      </c>
      <c r="N538" s="399">
        <f t="shared" si="161"/>
        <v>15</v>
      </c>
      <c r="O538" s="400">
        <f t="shared" si="161"/>
        <v>67.5</v>
      </c>
      <c r="P538" s="395">
        <f t="shared" si="161"/>
        <v>-83.907563025210038</v>
      </c>
      <c r="Q538" s="396">
        <f t="shared" si="161"/>
        <v>32.053571428571558</v>
      </c>
      <c r="R538" s="396">
        <f t="shared" si="161"/>
        <v>-82.5</v>
      </c>
      <c r="S538" s="397">
        <f t="shared" si="161"/>
        <v>-40.848484848484986</v>
      </c>
      <c r="T538" s="403">
        <f t="shared" si="161"/>
        <v>0.45925925925894262</v>
      </c>
      <c r="U538" s="387"/>
      <c r="V538" s="388"/>
      <c r="W538" s="388"/>
    </row>
    <row r="539" spans="1:23" s="629" customFormat="1" x14ac:dyDescent="0.2">
      <c r="A539" s="426" t="s">
        <v>50</v>
      </c>
      <c r="B539" s="283">
        <v>72</v>
      </c>
      <c r="C539" s="284">
        <v>64</v>
      </c>
      <c r="D539" s="284">
        <v>13</v>
      </c>
      <c r="E539" s="451">
        <v>64</v>
      </c>
      <c r="F539" s="285">
        <v>67</v>
      </c>
      <c r="G539" s="422">
        <v>71</v>
      </c>
      <c r="H539" s="284">
        <v>63</v>
      </c>
      <c r="I539" s="284">
        <v>14</v>
      </c>
      <c r="J539" s="284">
        <v>65</v>
      </c>
      <c r="K539" s="284">
        <v>66</v>
      </c>
      <c r="L539" s="283">
        <v>71</v>
      </c>
      <c r="M539" s="284">
        <v>74</v>
      </c>
      <c r="N539" s="284">
        <v>16</v>
      </c>
      <c r="O539" s="285">
        <v>74</v>
      </c>
      <c r="P539" s="283">
        <v>75</v>
      </c>
      <c r="Q539" s="284">
        <v>76</v>
      </c>
      <c r="R539" s="284">
        <v>17</v>
      </c>
      <c r="S539" s="285">
        <v>77</v>
      </c>
      <c r="T539" s="366">
        <f>SUM(B539:S539)</f>
        <v>1039</v>
      </c>
      <c r="U539" s="220" t="s">
        <v>55</v>
      </c>
      <c r="V539" s="287">
        <f>T526-T539</f>
        <v>2</v>
      </c>
      <c r="W539" s="288">
        <f>V539/T526</f>
        <v>1.9212295869356388E-3</v>
      </c>
    </row>
    <row r="540" spans="1:23" s="629" customFormat="1" x14ac:dyDescent="0.2">
      <c r="A540" s="321" t="s">
        <v>27</v>
      </c>
      <c r="B540" s="235">
        <v>146.5</v>
      </c>
      <c r="C540" s="233">
        <v>146</v>
      </c>
      <c r="D540" s="233">
        <v>148</v>
      </c>
      <c r="E540" s="452">
        <v>144</v>
      </c>
      <c r="F540" s="236">
        <v>145</v>
      </c>
      <c r="G540" s="423">
        <v>147</v>
      </c>
      <c r="H540" s="233">
        <v>145</v>
      </c>
      <c r="I540" s="233">
        <v>147</v>
      </c>
      <c r="J540" s="233">
        <v>144</v>
      </c>
      <c r="K540" s="233">
        <v>144.5</v>
      </c>
      <c r="L540" s="235">
        <v>147</v>
      </c>
      <c r="M540" s="233">
        <v>146.5</v>
      </c>
      <c r="N540" s="233">
        <v>148.5</v>
      </c>
      <c r="O540" s="236">
        <v>144.5</v>
      </c>
      <c r="P540" s="235">
        <v>147</v>
      </c>
      <c r="Q540" s="233">
        <v>146</v>
      </c>
      <c r="R540" s="233">
        <v>148</v>
      </c>
      <c r="S540" s="236">
        <v>146.5</v>
      </c>
      <c r="T540" s="226"/>
      <c r="U540" s="220" t="s">
        <v>56</v>
      </c>
      <c r="V540" s="220">
        <v>144.77000000000001</v>
      </c>
      <c r="W540" s="220"/>
    </row>
    <row r="541" spans="1:23" s="629" customFormat="1" ht="13.5" thickBot="1" x14ac:dyDescent="0.25">
      <c r="A541" s="324" t="s">
        <v>25</v>
      </c>
      <c r="B541" s="237">
        <f>B540-B527</f>
        <v>1</v>
      </c>
      <c r="C541" s="234">
        <f t="shared" ref="C541:S541" si="162">C540-C527</f>
        <v>1</v>
      </c>
      <c r="D541" s="234">
        <f t="shared" si="162"/>
        <v>1.5</v>
      </c>
      <c r="E541" s="234">
        <f t="shared" si="162"/>
        <v>1</v>
      </c>
      <c r="F541" s="238">
        <f t="shared" si="162"/>
        <v>1</v>
      </c>
      <c r="G541" s="424">
        <f t="shared" si="162"/>
        <v>1</v>
      </c>
      <c r="H541" s="234">
        <f t="shared" si="162"/>
        <v>1</v>
      </c>
      <c r="I541" s="234">
        <f t="shared" si="162"/>
        <v>1</v>
      </c>
      <c r="J541" s="234">
        <f t="shared" si="162"/>
        <v>1</v>
      </c>
      <c r="K541" s="234">
        <f t="shared" si="162"/>
        <v>1.5</v>
      </c>
      <c r="L541" s="237">
        <f t="shared" si="162"/>
        <v>1</v>
      </c>
      <c r="M541" s="234">
        <f t="shared" si="162"/>
        <v>1</v>
      </c>
      <c r="N541" s="234">
        <f t="shared" si="162"/>
        <v>1.5</v>
      </c>
      <c r="O541" s="238">
        <f t="shared" si="162"/>
        <v>1</v>
      </c>
      <c r="P541" s="237">
        <f t="shared" si="162"/>
        <v>1.5</v>
      </c>
      <c r="Q541" s="234">
        <f t="shared" si="162"/>
        <v>1</v>
      </c>
      <c r="R541" s="234">
        <f t="shared" si="162"/>
        <v>1.5</v>
      </c>
      <c r="S541" s="238">
        <f t="shared" si="162"/>
        <v>1.5</v>
      </c>
      <c r="T541" s="227"/>
      <c r="U541" s="220" t="s">
        <v>25</v>
      </c>
      <c r="V541" s="220">
        <f>V540-V527</f>
        <v>-0.19999999999998863</v>
      </c>
      <c r="W541" s="220"/>
    </row>
    <row r="543" spans="1:23" ht="13.5" thickBot="1" x14ac:dyDescent="0.25"/>
    <row r="544" spans="1:23" ht="13.5" thickBot="1" x14ac:dyDescent="0.25">
      <c r="A544" s="297" t="s">
        <v>228</v>
      </c>
      <c r="B544" s="651" t="s">
        <v>52</v>
      </c>
      <c r="C544" s="652"/>
      <c r="D544" s="652"/>
      <c r="E544" s="652"/>
      <c r="F544" s="653"/>
      <c r="G544" s="651" t="s">
        <v>64</v>
      </c>
      <c r="H544" s="652"/>
      <c r="I544" s="652"/>
      <c r="J544" s="652"/>
      <c r="K544" s="653"/>
      <c r="L544" s="651" t="s">
        <v>62</v>
      </c>
      <c r="M544" s="652"/>
      <c r="N544" s="652"/>
      <c r="O544" s="653"/>
      <c r="P544" s="651" t="s">
        <v>63</v>
      </c>
      <c r="Q544" s="652"/>
      <c r="R544" s="652"/>
      <c r="S544" s="653"/>
      <c r="T544" s="365" t="s">
        <v>54</v>
      </c>
      <c r="U544" s="630"/>
      <c r="V544" s="630"/>
      <c r="W544" s="630"/>
    </row>
    <row r="545" spans="1:23" x14ac:dyDescent="0.2">
      <c r="A545" s="219" t="s">
        <v>53</v>
      </c>
      <c r="B545" s="542">
        <v>1</v>
      </c>
      <c r="C545" s="528">
        <v>2</v>
      </c>
      <c r="D545" s="528">
        <v>3</v>
      </c>
      <c r="E545" s="584">
        <v>4</v>
      </c>
      <c r="F545" s="585">
        <v>5</v>
      </c>
      <c r="G545" s="540">
        <v>1</v>
      </c>
      <c r="H545" s="528">
        <v>2</v>
      </c>
      <c r="I545" s="528">
        <v>3</v>
      </c>
      <c r="J545" s="528">
        <v>4</v>
      </c>
      <c r="K545" s="528">
        <v>5</v>
      </c>
      <c r="L545" s="542">
        <v>1</v>
      </c>
      <c r="M545" s="528">
        <v>2</v>
      </c>
      <c r="N545" s="528">
        <v>3</v>
      </c>
      <c r="O545" s="585">
        <v>4</v>
      </c>
      <c r="P545" s="542">
        <v>1</v>
      </c>
      <c r="Q545" s="528">
        <v>2</v>
      </c>
      <c r="R545" s="528">
        <v>3</v>
      </c>
      <c r="S545" s="585">
        <v>4</v>
      </c>
      <c r="T545" s="631">
        <v>227</v>
      </c>
      <c r="U545" s="630"/>
      <c r="V545" s="630"/>
      <c r="W545" s="630"/>
    </row>
    <row r="546" spans="1:23" x14ac:dyDescent="0.2">
      <c r="A546" s="304" t="s">
        <v>74</v>
      </c>
      <c r="B546" s="507">
        <v>4340</v>
      </c>
      <c r="C546" s="508">
        <v>4340</v>
      </c>
      <c r="D546" s="508">
        <v>4340</v>
      </c>
      <c r="E546" s="509">
        <v>4340</v>
      </c>
      <c r="F546" s="510">
        <v>4340</v>
      </c>
      <c r="G546" s="511">
        <v>4340</v>
      </c>
      <c r="H546" s="508">
        <v>4340</v>
      </c>
      <c r="I546" s="508">
        <v>4340</v>
      </c>
      <c r="J546" s="508">
        <v>4340</v>
      </c>
      <c r="K546" s="508">
        <v>4340</v>
      </c>
      <c r="L546" s="507">
        <v>4340</v>
      </c>
      <c r="M546" s="508">
        <v>4340</v>
      </c>
      <c r="N546" s="508">
        <v>4340</v>
      </c>
      <c r="O546" s="510">
        <v>4340</v>
      </c>
      <c r="P546" s="507">
        <v>4340</v>
      </c>
      <c r="Q546" s="508">
        <v>4340</v>
      </c>
      <c r="R546" s="508">
        <v>4340</v>
      </c>
      <c r="S546" s="510">
        <v>4340</v>
      </c>
      <c r="T546" s="512">
        <v>4340</v>
      </c>
      <c r="U546" s="630"/>
      <c r="V546" s="630"/>
      <c r="W546" s="630"/>
    </row>
    <row r="547" spans="1:23" x14ac:dyDescent="0.2">
      <c r="A547" s="307" t="s">
        <v>6</v>
      </c>
      <c r="B547" s="471">
        <v>4557.333333333333</v>
      </c>
      <c r="C547" s="472">
        <v>4887.333333333333</v>
      </c>
      <c r="D547" s="472">
        <v>4636</v>
      </c>
      <c r="E547" s="473">
        <v>4844</v>
      </c>
      <c r="F547" s="474">
        <v>4890.666666666667</v>
      </c>
      <c r="G547" s="475">
        <v>4516.4285714285716</v>
      </c>
      <c r="H547" s="472">
        <v>4719.2857142857147</v>
      </c>
      <c r="I547" s="472">
        <v>4732</v>
      </c>
      <c r="J547" s="472">
        <v>4750.666666666667</v>
      </c>
      <c r="K547" s="472">
        <v>5053.0769230769229</v>
      </c>
      <c r="L547" s="471">
        <v>4524.7058823529414</v>
      </c>
      <c r="M547" s="472">
        <v>4826.25</v>
      </c>
      <c r="N547" s="472">
        <v>4295</v>
      </c>
      <c r="O547" s="474">
        <v>4880</v>
      </c>
      <c r="P547" s="471">
        <v>4625.625</v>
      </c>
      <c r="Q547" s="472">
        <v>4773.75</v>
      </c>
      <c r="R547" s="472">
        <v>4387.5</v>
      </c>
      <c r="S547" s="474">
        <v>4863.0769230769229</v>
      </c>
      <c r="T547" s="476">
        <v>4742.1145374449343</v>
      </c>
      <c r="U547" s="630"/>
      <c r="V547" s="630"/>
      <c r="W547" s="630"/>
    </row>
    <row r="548" spans="1:23" x14ac:dyDescent="0.2">
      <c r="A548" s="219" t="s">
        <v>7</v>
      </c>
      <c r="B548" s="477">
        <v>100</v>
      </c>
      <c r="C548" s="478">
        <v>100</v>
      </c>
      <c r="D548" s="478">
        <v>100</v>
      </c>
      <c r="E548" s="479">
        <v>73.333333333333329</v>
      </c>
      <c r="F548" s="480">
        <v>100</v>
      </c>
      <c r="G548" s="481">
        <v>92.857142857142861</v>
      </c>
      <c r="H548" s="478">
        <v>100</v>
      </c>
      <c r="I548" s="478">
        <v>100</v>
      </c>
      <c r="J548" s="478">
        <v>86.666666666666671</v>
      </c>
      <c r="K548" s="478">
        <v>100</v>
      </c>
      <c r="L548" s="477">
        <v>100</v>
      </c>
      <c r="M548" s="478">
        <v>100</v>
      </c>
      <c r="N548" s="478">
        <v>100</v>
      </c>
      <c r="O548" s="480">
        <v>100</v>
      </c>
      <c r="P548" s="477">
        <v>93.75</v>
      </c>
      <c r="Q548" s="478">
        <v>100</v>
      </c>
      <c r="R548" s="478">
        <v>100</v>
      </c>
      <c r="S548" s="480">
        <v>100</v>
      </c>
      <c r="T548" s="482">
        <v>91.629955947136565</v>
      </c>
      <c r="U548" s="630"/>
      <c r="V548" s="630"/>
      <c r="W548" s="630"/>
    </row>
    <row r="549" spans="1:23" x14ac:dyDescent="0.2">
      <c r="A549" s="219" t="s">
        <v>8</v>
      </c>
      <c r="B549" s="489">
        <v>3.9767832270440853E-2</v>
      </c>
      <c r="C549" s="490">
        <v>4.1312195265749994E-2</v>
      </c>
      <c r="D549" s="490">
        <v>4.3518620234403768E-2</v>
      </c>
      <c r="E549" s="491">
        <v>8.0279789708904106E-2</v>
      </c>
      <c r="F549" s="492">
        <v>4.3965037923365154E-2</v>
      </c>
      <c r="G549" s="493">
        <v>4.9443171485498469E-2</v>
      </c>
      <c r="H549" s="490">
        <v>4.7133540727135548E-2</v>
      </c>
      <c r="I549" s="490">
        <v>5.1529165356308269E-2</v>
      </c>
      <c r="J549" s="490">
        <v>5.8215287489524412E-2</v>
      </c>
      <c r="K549" s="490">
        <v>2.5702115952578264E-2</v>
      </c>
      <c r="L549" s="489">
        <v>4.5855176506178201E-2</v>
      </c>
      <c r="M549" s="490">
        <v>3.9216949944338969E-2</v>
      </c>
      <c r="N549" s="490">
        <v>2.9289279686633585E-2</v>
      </c>
      <c r="O549" s="492">
        <v>4.5563744621925563E-2</v>
      </c>
      <c r="P549" s="489">
        <v>6.1451743486173258E-2</v>
      </c>
      <c r="Q549" s="490">
        <v>2.8404242931041688E-2</v>
      </c>
      <c r="R549" s="490">
        <v>4.1132339882105864E-2</v>
      </c>
      <c r="S549" s="492">
        <v>5.0872791138540187E-2</v>
      </c>
      <c r="T549" s="494">
        <v>5.9752457384517767E-2</v>
      </c>
      <c r="U549" s="630"/>
      <c r="V549" s="630"/>
      <c r="W549" s="630"/>
    </row>
    <row r="550" spans="1:23" x14ac:dyDescent="0.2">
      <c r="A550" s="307" t="s">
        <v>1</v>
      </c>
      <c r="B550" s="483">
        <f>B547/B546*100-100</f>
        <v>5.0076804915514401</v>
      </c>
      <c r="C550" s="484">
        <f t="shared" ref="C550:F550" si="163">C547/C546*100-100</f>
        <v>12.611367127496152</v>
      </c>
      <c r="D550" s="484">
        <f t="shared" si="163"/>
        <v>6.8202764976958576</v>
      </c>
      <c r="E550" s="484">
        <f t="shared" si="163"/>
        <v>11.612903225806463</v>
      </c>
      <c r="F550" s="485">
        <f t="shared" si="163"/>
        <v>12.688172043010752</v>
      </c>
      <c r="G550" s="486">
        <f>G547/G546*100-100</f>
        <v>4.0651744568795323</v>
      </c>
      <c r="H550" s="484">
        <f t="shared" ref="H550:L550" si="164">H547/H546*100-100</f>
        <v>8.7393021724819135</v>
      </c>
      <c r="I550" s="484">
        <f t="shared" si="164"/>
        <v>9.0322580645161281</v>
      </c>
      <c r="J550" s="484">
        <f t="shared" si="164"/>
        <v>9.4623655913978553</v>
      </c>
      <c r="K550" s="484">
        <f t="shared" si="164"/>
        <v>16.430343849698687</v>
      </c>
      <c r="L550" s="483">
        <f t="shared" si="164"/>
        <v>4.2558959067497995</v>
      </c>
      <c r="M550" s="484">
        <f>M547/M546*100-100</f>
        <v>11.203917050691231</v>
      </c>
      <c r="N550" s="484">
        <f t="shared" ref="N550:T550" si="165">N547/N546*100-100</f>
        <v>-1.0368663594470036</v>
      </c>
      <c r="O550" s="485">
        <f t="shared" si="165"/>
        <v>12.442396313364057</v>
      </c>
      <c r="P550" s="483">
        <f t="shared" si="165"/>
        <v>6.5812211981566691</v>
      </c>
      <c r="Q550" s="484">
        <f t="shared" si="165"/>
        <v>9.9942396313364128</v>
      </c>
      <c r="R550" s="484">
        <f t="shared" si="165"/>
        <v>1.0944700460829466</v>
      </c>
      <c r="S550" s="485">
        <f t="shared" si="165"/>
        <v>12.052463665366901</v>
      </c>
      <c r="T550" s="275">
        <f t="shared" si="165"/>
        <v>9.2653119226943375</v>
      </c>
      <c r="U550" s="370"/>
      <c r="V550" s="630"/>
      <c r="W550" s="630"/>
    </row>
    <row r="551" spans="1:23" ht="13.5" thickBot="1" x14ac:dyDescent="0.25">
      <c r="A551" s="425" t="s">
        <v>26</v>
      </c>
      <c r="B551" s="395">
        <f>B547-B534</f>
        <v>-0.66666666666696983</v>
      </c>
      <c r="C551" s="396">
        <f t="shared" ref="C551:T551" si="166">C547-C534</f>
        <v>55.190476190476147</v>
      </c>
      <c r="D551" s="396">
        <f t="shared" si="166"/>
        <v>323.5</v>
      </c>
      <c r="E551" s="396">
        <f t="shared" si="166"/>
        <v>106</v>
      </c>
      <c r="F551" s="397">
        <f t="shared" si="166"/>
        <v>47.33333333333394</v>
      </c>
      <c r="G551" s="401">
        <f t="shared" si="166"/>
        <v>-52.904761904761472</v>
      </c>
      <c r="H551" s="396">
        <f t="shared" si="166"/>
        <v>68.109243697479542</v>
      </c>
      <c r="I551" s="396">
        <f t="shared" si="166"/>
        <v>352</v>
      </c>
      <c r="J551" s="396">
        <f t="shared" si="166"/>
        <v>-64.95833333333303</v>
      </c>
      <c r="K551" s="396">
        <f t="shared" si="166"/>
        <v>271.07692307692287</v>
      </c>
      <c r="L551" s="398">
        <f t="shared" si="166"/>
        <v>64.705882352941444</v>
      </c>
      <c r="M551" s="399">
        <f t="shared" si="166"/>
        <v>146.25</v>
      </c>
      <c r="N551" s="399">
        <f t="shared" si="166"/>
        <v>-25</v>
      </c>
      <c r="O551" s="400">
        <f t="shared" si="166"/>
        <v>71.25</v>
      </c>
      <c r="P551" s="395">
        <f t="shared" si="166"/>
        <v>87.767857142856883</v>
      </c>
      <c r="Q551" s="396">
        <f t="shared" si="166"/>
        <v>63.125</v>
      </c>
      <c r="R551" s="396">
        <f t="shared" si="166"/>
        <v>82.5</v>
      </c>
      <c r="S551" s="397">
        <f t="shared" si="166"/>
        <v>221.25874125874088</v>
      </c>
      <c r="T551" s="403">
        <f t="shared" si="166"/>
        <v>80.914537444934467</v>
      </c>
      <c r="U551" s="387"/>
      <c r="V551" s="388"/>
      <c r="W551" s="388"/>
    </row>
    <row r="552" spans="1:23" x14ac:dyDescent="0.2">
      <c r="A552" s="426" t="s">
        <v>50</v>
      </c>
      <c r="B552" s="283">
        <v>72</v>
      </c>
      <c r="C552" s="284">
        <v>64</v>
      </c>
      <c r="D552" s="284">
        <v>13</v>
      </c>
      <c r="E552" s="451">
        <v>64</v>
      </c>
      <c r="F552" s="285">
        <v>67</v>
      </c>
      <c r="G552" s="422">
        <v>71</v>
      </c>
      <c r="H552" s="284">
        <v>62</v>
      </c>
      <c r="I552" s="284">
        <v>14</v>
      </c>
      <c r="J552" s="284">
        <v>64</v>
      </c>
      <c r="K552" s="284">
        <v>66</v>
      </c>
      <c r="L552" s="283">
        <v>71</v>
      </c>
      <c r="M552" s="284">
        <v>74</v>
      </c>
      <c r="N552" s="284">
        <v>16</v>
      </c>
      <c r="O552" s="285">
        <v>74</v>
      </c>
      <c r="P552" s="283">
        <v>75</v>
      </c>
      <c r="Q552" s="284">
        <v>76</v>
      </c>
      <c r="R552" s="284">
        <v>17</v>
      </c>
      <c r="S552" s="285">
        <v>77</v>
      </c>
      <c r="T552" s="366">
        <f>SUM(B552:S552)</f>
        <v>1037</v>
      </c>
      <c r="U552" s="220" t="s">
        <v>55</v>
      </c>
      <c r="V552" s="287">
        <f>T539-T552</f>
        <v>2</v>
      </c>
      <c r="W552" s="288">
        <f>V552/T539</f>
        <v>1.9249278152069298E-3</v>
      </c>
    </row>
    <row r="553" spans="1:23" x14ac:dyDescent="0.2">
      <c r="A553" s="321" t="s">
        <v>27</v>
      </c>
      <c r="B553" s="235">
        <v>146.5</v>
      </c>
      <c r="C553" s="233">
        <v>146</v>
      </c>
      <c r="D553" s="233">
        <v>148</v>
      </c>
      <c r="E553" s="452">
        <v>144</v>
      </c>
      <c r="F553" s="236">
        <v>145</v>
      </c>
      <c r="G553" s="423">
        <v>147</v>
      </c>
      <c r="H553" s="233">
        <v>145</v>
      </c>
      <c r="I553" s="233">
        <v>147</v>
      </c>
      <c r="J553" s="233">
        <v>144</v>
      </c>
      <c r="K553" s="233">
        <v>144.5</v>
      </c>
      <c r="L553" s="235">
        <v>147</v>
      </c>
      <c r="M553" s="233">
        <v>146.5</v>
      </c>
      <c r="N553" s="233">
        <v>148.5</v>
      </c>
      <c r="O553" s="236">
        <v>144.5</v>
      </c>
      <c r="P553" s="235">
        <v>147</v>
      </c>
      <c r="Q553" s="233">
        <v>146</v>
      </c>
      <c r="R553" s="233">
        <v>148</v>
      </c>
      <c r="S553" s="236">
        <v>146.5</v>
      </c>
      <c r="T553" s="226"/>
      <c r="U553" s="220" t="s">
        <v>56</v>
      </c>
      <c r="V553" s="220">
        <v>145.97999999999999</v>
      </c>
      <c r="W553" s="220"/>
    </row>
    <row r="554" spans="1:23" ht="13.5" thickBot="1" x14ac:dyDescent="0.25">
      <c r="A554" s="324" t="s">
        <v>25</v>
      </c>
      <c r="B554" s="237">
        <f>B553-B540</f>
        <v>0</v>
      </c>
      <c r="C554" s="234">
        <f t="shared" ref="C554:S554" si="167">C553-C540</f>
        <v>0</v>
      </c>
      <c r="D554" s="234">
        <f t="shared" si="167"/>
        <v>0</v>
      </c>
      <c r="E554" s="234">
        <f t="shared" si="167"/>
        <v>0</v>
      </c>
      <c r="F554" s="238">
        <f t="shared" si="167"/>
        <v>0</v>
      </c>
      <c r="G554" s="424">
        <f t="shared" si="167"/>
        <v>0</v>
      </c>
      <c r="H554" s="234">
        <f t="shared" si="167"/>
        <v>0</v>
      </c>
      <c r="I554" s="234">
        <f t="shared" si="167"/>
        <v>0</v>
      </c>
      <c r="J554" s="234">
        <f t="shared" si="167"/>
        <v>0</v>
      </c>
      <c r="K554" s="234">
        <f t="shared" si="167"/>
        <v>0</v>
      </c>
      <c r="L554" s="237">
        <f t="shared" si="167"/>
        <v>0</v>
      </c>
      <c r="M554" s="234">
        <f t="shared" si="167"/>
        <v>0</v>
      </c>
      <c r="N554" s="234">
        <f t="shared" si="167"/>
        <v>0</v>
      </c>
      <c r="O554" s="238">
        <f t="shared" si="167"/>
        <v>0</v>
      </c>
      <c r="P554" s="237">
        <f t="shared" si="167"/>
        <v>0</v>
      </c>
      <c r="Q554" s="234">
        <f t="shared" si="167"/>
        <v>0</v>
      </c>
      <c r="R554" s="234">
        <f t="shared" si="167"/>
        <v>0</v>
      </c>
      <c r="S554" s="238">
        <f t="shared" si="167"/>
        <v>0</v>
      </c>
      <c r="T554" s="227"/>
      <c r="U554" s="220" t="s">
        <v>25</v>
      </c>
      <c r="V554" s="220">
        <f>V553-V540</f>
        <v>1.2099999999999795</v>
      </c>
      <c r="W554" s="220"/>
    </row>
    <row r="556" spans="1:23" ht="13.5" thickBot="1" x14ac:dyDescent="0.25"/>
    <row r="557" spans="1:23" ht="13.5" thickBot="1" x14ac:dyDescent="0.25">
      <c r="A557" s="297" t="s">
        <v>229</v>
      </c>
      <c r="B557" s="651" t="s">
        <v>52</v>
      </c>
      <c r="C557" s="652"/>
      <c r="D557" s="652"/>
      <c r="E557" s="652"/>
      <c r="F557" s="653"/>
      <c r="G557" s="651" t="s">
        <v>64</v>
      </c>
      <c r="H557" s="652"/>
      <c r="I557" s="652"/>
      <c r="J557" s="652"/>
      <c r="K557" s="653"/>
      <c r="L557" s="651" t="s">
        <v>62</v>
      </c>
      <c r="M557" s="652"/>
      <c r="N557" s="652"/>
      <c r="O557" s="653"/>
      <c r="P557" s="651" t="s">
        <v>63</v>
      </c>
      <c r="Q557" s="652"/>
      <c r="R557" s="652"/>
      <c r="S557" s="653"/>
      <c r="T557" s="365" t="s">
        <v>54</v>
      </c>
      <c r="U557" s="634"/>
      <c r="V557" s="634"/>
      <c r="W557" s="634"/>
    </row>
    <row r="558" spans="1:23" x14ac:dyDescent="0.2">
      <c r="A558" s="219" t="s">
        <v>53</v>
      </c>
      <c r="B558" s="542">
        <v>1</v>
      </c>
      <c r="C558" s="528">
        <v>2</v>
      </c>
      <c r="D558" s="528">
        <v>3</v>
      </c>
      <c r="E558" s="584">
        <v>4</v>
      </c>
      <c r="F558" s="585">
        <v>5</v>
      </c>
      <c r="G558" s="540">
        <v>1</v>
      </c>
      <c r="H558" s="528">
        <v>2</v>
      </c>
      <c r="I558" s="528">
        <v>3</v>
      </c>
      <c r="J558" s="528">
        <v>4</v>
      </c>
      <c r="K558" s="528">
        <v>5</v>
      </c>
      <c r="L558" s="542">
        <v>1</v>
      </c>
      <c r="M558" s="528">
        <v>2</v>
      </c>
      <c r="N558" s="528">
        <v>3</v>
      </c>
      <c r="O558" s="585">
        <v>4</v>
      </c>
      <c r="P558" s="542">
        <v>1</v>
      </c>
      <c r="Q558" s="528">
        <v>2</v>
      </c>
      <c r="R558" s="528">
        <v>3</v>
      </c>
      <c r="S558" s="585">
        <v>4</v>
      </c>
      <c r="T558" s="631">
        <v>206</v>
      </c>
      <c r="U558" s="634"/>
      <c r="V558" s="634"/>
      <c r="W558" s="634"/>
    </row>
    <row r="559" spans="1:23" x14ac:dyDescent="0.2">
      <c r="A559" s="304" t="s">
        <v>74</v>
      </c>
      <c r="B559" s="507">
        <v>4355</v>
      </c>
      <c r="C559" s="508">
        <v>4355</v>
      </c>
      <c r="D559" s="508">
        <v>4355</v>
      </c>
      <c r="E559" s="509">
        <v>4355</v>
      </c>
      <c r="F559" s="510">
        <v>4355</v>
      </c>
      <c r="G559" s="511">
        <v>4355</v>
      </c>
      <c r="H559" s="508">
        <v>4355</v>
      </c>
      <c r="I559" s="508">
        <v>4355</v>
      </c>
      <c r="J559" s="508">
        <v>4355</v>
      </c>
      <c r="K559" s="508">
        <v>4355</v>
      </c>
      <c r="L559" s="507">
        <v>4355</v>
      </c>
      <c r="M559" s="508">
        <v>4355</v>
      </c>
      <c r="N559" s="508">
        <v>4355</v>
      </c>
      <c r="O559" s="510">
        <v>4355</v>
      </c>
      <c r="P559" s="507">
        <v>4355</v>
      </c>
      <c r="Q559" s="508">
        <v>4355</v>
      </c>
      <c r="R559" s="508">
        <v>4355</v>
      </c>
      <c r="S559" s="510">
        <v>4355</v>
      </c>
      <c r="T559" s="512">
        <v>4355</v>
      </c>
      <c r="U559" s="634"/>
      <c r="V559" s="634"/>
      <c r="W559" s="634"/>
    </row>
    <row r="560" spans="1:23" x14ac:dyDescent="0.2">
      <c r="A560" s="307" t="s">
        <v>6</v>
      </c>
      <c r="B560" s="471">
        <v>4569.2307692307695</v>
      </c>
      <c r="C560" s="472">
        <v>4815</v>
      </c>
      <c r="D560" s="472">
        <v>4563.333333333333</v>
      </c>
      <c r="E560" s="473">
        <v>4798.4615384615381</v>
      </c>
      <c r="F560" s="474">
        <v>4859.090909090909</v>
      </c>
      <c r="G560" s="475">
        <v>4593.5714285714284</v>
      </c>
      <c r="H560" s="472">
        <v>4822.5</v>
      </c>
      <c r="I560" s="472">
        <v>4510</v>
      </c>
      <c r="J560" s="472">
        <v>4810</v>
      </c>
      <c r="K560" s="472">
        <v>5005.833333333333</v>
      </c>
      <c r="L560" s="471">
        <v>4541.25</v>
      </c>
      <c r="M560" s="472">
        <v>4826.4285714285716</v>
      </c>
      <c r="N560" s="472">
        <v>4410</v>
      </c>
      <c r="O560" s="474">
        <v>4872.5</v>
      </c>
      <c r="P560" s="471">
        <v>4664.1176470588234</v>
      </c>
      <c r="Q560" s="472">
        <v>4725.7142857142853</v>
      </c>
      <c r="R560" s="472">
        <v>4710</v>
      </c>
      <c r="S560" s="474">
        <v>4932.1428571428569</v>
      </c>
      <c r="T560" s="476">
        <v>4752.4271844660198</v>
      </c>
      <c r="U560" s="634"/>
      <c r="V560" s="634"/>
      <c r="W560" s="634"/>
    </row>
    <row r="561" spans="1:23" x14ac:dyDescent="0.2">
      <c r="A561" s="219" t="s">
        <v>7</v>
      </c>
      <c r="B561" s="477">
        <v>100</v>
      </c>
      <c r="C561" s="478">
        <v>100</v>
      </c>
      <c r="D561" s="478">
        <v>100</v>
      </c>
      <c r="E561" s="479">
        <v>100</v>
      </c>
      <c r="F561" s="480">
        <v>100</v>
      </c>
      <c r="G561" s="481">
        <v>92.857142857142861</v>
      </c>
      <c r="H561" s="478">
        <v>100</v>
      </c>
      <c r="I561" s="478">
        <v>66.666666666666671</v>
      </c>
      <c r="J561" s="478">
        <v>100</v>
      </c>
      <c r="K561" s="478">
        <v>100</v>
      </c>
      <c r="L561" s="477">
        <v>93.75</v>
      </c>
      <c r="M561" s="478">
        <v>100</v>
      </c>
      <c r="N561" s="478">
        <v>100</v>
      </c>
      <c r="O561" s="480">
        <v>100</v>
      </c>
      <c r="P561" s="477">
        <v>100</v>
      </c>
      <c r="Q561" s="478">
        <v>100</v>
      </c>
      <c r="R561" s="478">
        <v>100</v>
      </c>
      <c r="S561" s="480">
        <v>92.857142857142861</v>
      </c>
      <c r="T561" s="482">
        <v>94.174757281553397</v>
      </c>
      <c r="U561" s="634"/>
      <c r="V561" s="634"/>
      <c r="W561" s="634"/>
    </row>
    <row r="562" spans="1:23" x14ac:dyDescent="0.2">
      <c r="A562" s="219" t="s">
        <v>8</v>
      </c>
      <c r="B562" s="489">
        <v>4.2701249461245511E-2</v>
      </c>
      <c r="C562" s="490">
        <v>4.3007277203778192E-2</v>
      </c>
      <c r="D562" s="490">
        <v>2.7506457828724962E-2</v>
      </c>
      <c r="E562" s="491">
        <v>2.8909677857055987E-2</v>
      </c>
      <c r="F562" s="492">
        <v>3.6902907249854899E-2</v>
      </c>
      <c r="G562" s="493">
        <v>6.4029388231203188E-2</v>
      </c>
      <c r="H562" s="490">
        <v>2.1518421545378183E-2</v>
      </c>
      <c r="I562" s="490">
        <v>8.0211747569127953E-2</v>
      </c>
      <c r="J562" s="490">
        <v>5.4617512115092505E-2</v>
      </c>
      <c r="K562" s="490">
        <v>2.633160560554075E-2</v>
      </c>
      <c r="L562" s="489">
        <v>5.3740951518724149E-2</v>
      </c>
      <c r="M562" s="490">
        <v>2.1426541681833874E-2</v>
      </c>
      <c r="N562" s="490">
        <v>3.9373594907449745E-2</v>
      </c>
      <c r="O562" s="492">
        <v>4.8150650541381811E-2</v>
      </c>
      <c r="P562" s="489">
        <v>4.1503026670590047E-2</v>
      </c>
      <c r="Q562" s="490">
        <v>2.2433241794017417E-2</v>
      </c>
      <c r="R562" s="490">
        <v>5.3057320592780469E-2</v>
      </c>
      <c r="S562" s="492">
        <v>4.962937331705658E-2</v>
      </c>
      <c r="T562" s="494">
        <v>5.2338009188410681E-2</v>
      </c>
      <c r="U562" s="634"/>
      <c r="V562" s="634"/>
      <c r="W562" s="634"/>
    </row>
    <row r="563" spans="1:23" x14ac:dyDescent="0.2">
      <c r="A563" s="307" t="s">
        <v>1</v>
      </c>
      <c r="B563" s="483">
        <f>B560/B559*100-100</f>
        <v>4.9191910271129586</v>
      </c>
      <c r="C563" s="484">
        <f t="shared" ref="C563:F563" si="168">C560/C559*100-100</f>
        <v>10.562571756601599</v>
      </c>
      <c r="D563" s="484">
        <f t="shared" si="168"/>
        <v>4.7837734404898526</v>
      </c>
      <c r="E563" s="484">
        <f t="shared" si="168"/>
        <v>10.18281374194116</v>
      </c>
      <c r="F563" s="485">
        <f t="shared" si="168"/>
        <v>11.5749921720071</v>
      </c>
      <c r="G563" s="486">
        <f>G560/G559*100-100</f>
        <v>5.4781039855666762</v>
      </c>
      <c r="H563" s="484">
        <f t="shared" ref="H563:L563" si="169">H560/H559*100-100</f>
        <v>10.734787600459256</v>
      </c>
      <c r="I563" s="484">
        <f t="shared" si="169"/>
        <v>3.5591274397244632</v>
      </c>
      <c r="J563" s="484">
        <f t="shared" si="169"/>
        <v>10.447761194029852</v>
      </c>
      <c r="K563" s="484">
        <f t="shared" si="169"/>
        <v>14.944508228090299</v>
      </c>
      <c r="L563" s="483">
        <f t="shared" si="169"/>
        <v>4.2766934557979255</v>
      </c>
      <c r="M563" s="484">
        <f>M560/M559*100-100</f>
        <v>10.824995899622763</v>
      </c>
      <c r="N563" s="484">
        <f t="shared" ref="N563:T563" si="170">N560/N559*100-100</f>
        <v>1.2629161882893243</v>
      </c>
      <c r="O563" s="485">
        <f t="shared" si="170"/>
        <v>11.882893226176819</v>
      </c>
      <c r="P563" s="483">
        <f t="shared" si="170"/>
        <v>7.0979941919362375</v>
      </c>
      <c r="Q563" s="484">
        <f t="shared" si="170"/>
        <v>8.5123831392487972</v>
      </c>
      <c r="R563" s="484">
        <f t="shared" si="170"/>
        <v>8.1515499425947269</v>
      </c>
      <c r="S563" s="485">
        <f t="shared" si="170"/>
        <v>13.252419222568477</v>
      </c>
      <c r="T563" s="275">
        <f t="shared" si="170"/>
        <v>9.1257677259706043</v>
      </c>
      <c r="U563" s="370"/>
      <c r="V563" s="634"/>
      <c r="W563" s="634"/>
    </row>
    <row r="564" spans="1:23" ht="13.5" thickBot="1" x14ac:dyDescent="0.25">
      <c r="A564" s="425" t="s">
        <v>26</v>
      </c>
      <c r="B564" s="395">
        <f>B560-B547</f>
        <v>11.89743589743648</v>
      </c>
      <c r="C564" s="396">
        <f t="shared" ref="C564:T564" si="171">C560-C547</f>
        <v>-72.33333333333303</v>
      </c>
      <c r="D564" s="396">
        <f t="shared" si="171"/>
        <v>-72.66666666666697</v>
      </c>
      <c r="E564" s="396">
        <f t="shared" si="171"/>
        <v>-45.538461538461888</v>
      </c>
      <c r="F564" s="397">
        <f t="shared" si="171"/>
        <v>-31.575757575757962</v>
      </c>
      <c r="G564" s="401">
        <f t="shared" si="171"/>
        <v>77.142857142856883</v>
      </c>
      <c r="H564" s="396">
        <f t="shared" si="171"/>
        <v>103.21428571428532</v>
      </c>
      <c r="I564" s="396">
        <f t="shared" si="171"/>
        <v>-222</v>
      </c>
      <c r="J564" s="396">
        <f t="shared" si="171"/>
        <v>59.33333333333303</v>
      </c>
      <c r="K564" s="396">
        <f t="shared" si="171"/>
        <v>-47.243589743589837</v>
      </c>
      <c r="L564" s="398">
        <f t="shared" si="171"/>
        <v>16.544117647058556</v>
      </c>
      <c r="M564" s="399">
        <f t="shared" si="171"/>
        <v>0.1785714285715585</v>
      </c>
      <c r="N564" s="399">
        <f t="shared" si="171"/>
        <v>115</v>
      </c>
      <c r="O564" s="400">
        <f t="shared" si="171"/>
        <v>-7.5</v>
      </c>
      <c r="P564" s="395">
        <f t="shared" si="171"/>
        <v>38.492647058823422</v>
      </c>
      <c r="Q564" s="396">
        <f t="shared" si="171"/>
        <v>-48.035714285714675</v>
      </c>
      <c r="R564" s="396">
        <f t="shared" si="171"/>
        <v>322.5</v>
      </c>
      <c r="S564" s="397">
        <f t="shared" si="171"/>
        <v>69.065934065934016</v>
      </c>
      <c r="T564" s="403">
        <f t="shared" si="171"/>
        <v>10.312647021085468</v>
      </c>
      <c r="U564" s="387"/>
      <c r="V564" s="388"/>
      <c r="W564" s="388"/>
    </row>
    <row r="565" spans="1:23" x14ac:dyDescent="0.2">
      <c r="A565" s="426" t="s">
        <v>50</v>
      </c>
      <c r="B565" s="283">
        <v>72</v>
      </c>
      <c r="C565" s="284">
        <v>64</v>
      </c>
      <c r="D565" s="284">
        <v>13</v>
      </c>
      <c r="E565" s="451">
        <v>63</v>
      </c>
      <c r="F565" s="285">
        <v>67</v>
      </c>
      <c r="G565" s="422">
        <v>70</v>
      </c>
      <c r="H565" s="284">
        <v>62</v>
      </c>
      <c r="I565" s="284">
        <v>14</v>
      </c>
      <c r="J565" s="284">
        <v>63</v>
      </c>
      <c r="K565" s="284">
        <v>66</v>
      </c>
      <c r="L565" s="283">
        <v>71</v>
      </c>
      <c r="M565" s="284">
        <v>74</v>
      </c>
      <c r="N565" s="284">
        <v>16</v>
      </c>
      <c r="O565" s="285">
        <v>74</v>
      </c>
      <c r="P565" s="283">
        <v>75</v>
      </c>
      <c r="Q565" s="284">
        <v>76</v>
      </c>
      <c r="R565" s="284">
        <v>17</v>
      </c>
      <c r="S565" s="285">
        <v>77</v>
      </c>
      <c r="T565" s="366">
        <f>SUM(B565:S565)</f>
        <v>1034</v>
      </c>
      <c r="U565" s="220" t="s">
        <v>55</v>
      </c>
      <c r="V565" s="287">
        <f>T552-T565</f>
        <v>3</v>
      </c>
      <c r="W565" s="288">
        <f>V565/T552</f>
        <v>2.8929604628736743E-3</v>
      </c>
    </row>
    <row r="566" spans="1:23" x14ac:dyDescent="0.2">
      <c r="A566" s="321" t="s">
        <v>27</v>
      </c>
      <c r="B566" s="235">
        <v>146.5</v>
      </c>
      <c r="C566" s="233">
        <v>146</v>
      </c>
      <c r="D566" s="233">
        <v>148</v>
      </c>
      <c r="E566" s="452">
        <v>144</v>
      </c>
      <c r="F566" s="236">
        <v>145</v>
      </c>
      <c r="G566" s="423">
        <v>147</v>
      </c>
      <c r="H566" s="233">
        <v>145</v>
      </c>
      <c r="I566" s="233">
        <v>147</v>
      </c>
      <c r="J566" s="233">
        <v>144</v>
      </c>
      <c r="K566" s="233">
        <v>144.5</v>
      </c>
      <c r="L566" s="235">
        <v>147</v>
      </c>
      <c r="M566" s="233">
        <v>146.5</v>
      </c>
      <c r="N566" s="233">
        <v>148.5</v>
      </c>
      <c r="O566" s="236">
        <v>144.5</v>
      </c>
      <c r="P566" s="235">
        <v>147</v>
      </c>
      <c r="Q566" s="233">
        <v>146</v>
      </c>
      <c r="R566" s="233">
        <v>148</v>
      </c>
      <c r="S566" s="236">
        <v>146.5</v>
      </c>
      <c r="T566" s="226"/>
      <c r="U566" s="220" t="s">
        <v>56</v>
      </c>
      <c r="V566" s="220">
        <v>145.91999999999999</v>
      </c>
      <c r="W566" s="220"/>
    </row>
    <row r="567" spans="1:23" ht="13.5" thickBot="1" x14ac:dyDescent="0.25">
      <c r="A567" s="324" t="s">
        <v>25</v>
      </c>
      <c r="B567" s="237">
        <f>B566-B553</f>
        <v>0</v>
      </c>
      <c r="C567" s="234">
        <f t="shared" ref="C567:S567" si="172">C566-C553</f>
        <v>0</v>
      </c>
      <c r="D567" s="234">
        <f t="shared" si="172"/>
        <v>0</v>
      </c>
      <c r="E567" s="234">
        <f t="shared" si="172"/>
        <v>0</v>
      </c>
      <c r="F567" s="238">
        <f t="shared" si="172"/>
        <v>0</v>
      </c>
      <c r="G567" s="424">
        <f t="shared" si="172"/>
        <v>0</v>
      </c>
      <c r="H567" s="234">
        <f t="shared" si="172"/>
        <v>0</v>
      </c>
      <c r="I567" s="234">
        <f t="shared" si="172"/>
        <v>0</v>
      </c>
      <c r="J567" s="234">
        <f t="shared" si="172"/>
        <v>0</v>
      </c>
      <c r="K567" s="234">
        <f t="shared" si="172"/>
        <v>0</v>
      </c>
      <c r="L567" s="237">
        <f t="shared" si="172"/>
        <v>0</v>
      </c>
      <c r="M567" s="234">
        <f t="shared" si="172"/>
        <v>0</v>
      </c>
      <c r="N567" s="234">
        <f t="shared" si="172"/>
        <v>0</v>
      </c>
      <c r="O567" s="238">
        <f t="shared" si="172"/>
        <v>0</v>
      </c>
      <c r="P567" s="237">
        <f t="shared" si="172"/>
        <v>0</v>
      </c>
      <c r="Q567" s="234">
        <f t="shared" si="172"/>
        <v>0</v>
      </c>
      <c r="R567" s="234">
        <f t="shared" si="172"/>
        <v>0</v>
      </c>
      <c r="S567" s="238">
        <f t="shared" si="172"/>
        <v>0</v>
      </c>
      <c r="T567" s="227"/>
      <c r="U567" s="220" t="s">
        <v>25</v>
      </c>
      <c r="V567" s="220">
        <f>V566-V553</f>
        <v>-6.0000000000002274E-2</v>
      </c>
      <c r="W567" s="220"/>
    </row>
    <row r="568" spans="1:23" s="456" customFormat="1" x14ac:dyDescent="0.2"/>
    <row r="569" spans="1:23" ht="13.5" thickBot="1" x14ac:dyDescent="0.25"/>
    <row r="570" spans="1:23" s="636" customFormat="1" ht="13.5" thickBot="1" x14ac:dyDescent="0.25">
      <c r="A570" s="297" t="s">
        <v>236</v>
      </c>
      <c r="B570" s="651" t="s">
        <v>52</v>
      </c>
      <c r="C570" s="652"/>
      <c r="D570" s="652"/>
      <c r="E570" s="652"/>
      <c r="F570" s="653"/>
      <c r="G570" s="651" t="s">
        <v>64</v>
      </c>
      <c r="H570" s="652"/>
      <c r="I570" s="652"/>
      <c r="J570" s="652"/>
      <c r="K570" s="653"/>
      <c r="L570" s="651" t="s">
        <v>62</v>
      </c>
      <c r="M570" s="652"/>
      <c r="N570" s="652"/>
      <c r="O570" s="653"/>
      <c r="P570" s="651" t="s">
        <v>63</v>
      </c>
      <c r="Q570" s="652"/>
      <c r="R570" s="652"/>
      <c r="S570" s="653"/>
      <c r="T570" s="365" t="s">
        <v>54</v>
      </c>
    </row>
    <row r="571" spans="1:23" s="636" customFormat="1" x14ac:dyDescent="0.2">
      <c r="A571" s="219" t="s">
        <v>53</v>
      </c>
      <c r="B571" s="542">
        <v>1</v>
      </c>
      <c r="C571" s="528">
        <v>2</v>
      </c>
      <c r="D571" s="528">
        <v>3</v>
      </c>
      <c r="E571" s="584">
        <v>4</v>
      </c>
      <c r="F571" s="585">
        <v>5</v>
      </c>
      <c r="G571" s="540">
        <v>1</v>
      </c>
      <c r="H571" s="528">
        <v>2</v>
      </c>
      <c r="I571" s="528">
        <v>3</v>
      </c>
      <c r="J571" s="528">
        <v>4</v>
      </c>
      <c r="K571" s="528">
        <v>5</v>
      </c>
      <c r="L571" s="542">
        <v>1</v>
      </c>
      <c r="M571" s="528">
        <v>2</v>
      </c>
      <c r="N571" s="528">
        <v>3</v>
      </c>
      <c r="O571" s="585">
        <v>4</v>
      </c>
      <c r="P571" s="542">
        <v>1</v>
      </c>
      <c r="Q571" s="528">
        <v>2</v>
      </c>
      <c r="R571" s="528">
        <v>3</v>
      </c>
      <c r="S571" s="585">
        <v>4</v>
      </c>
      <c r="T571" s="631">
        <v>206</v>
      </c>
    </row>
    <row r="572" spans="1:23" s="636" customFormat="1" x14ac:dyDescent="0.2">
      <c r="A572" s="304" t="s">
        <v>74</v>
      </c>
      <c r="B572" s="507">
        <v>4370</v>
      </c>
      <c r="C572" s="508">
        <v>4370</v>
      </c>
      <c r="D572" s="508">
        <v>4370</v>
      </c>
      <c r="E572" s="509">
        <v>4370</v>
      </c>
      <c r="F572" s="510">
        <v>4370</v>
      </c>
      <c r="G572" s="511">
        <v>4370</v>
      </c>
      <c r="H572" s="508">
        <v>4370</v>
      </c>
      <c r="I572" s="508">
        <v>4370</v>
      </c>
      <c r="J572" s="508">
        <v>4370</v>
      </c>
      <c r="K572" s="508">
        <v>4370</v>
      </c>
      <c r="L572" s="507">
        <v>4370</v>
      </c>
      <c r="M572" s="508">
        <v>4370</v>
      </c>
      <c r="N572" s="508">
        <v>4370</v>
      </c>
      <c r="O572" s="510">
        <v>4370</v>
      </c>
      <c r="P572" s="507">
        <v>4370</v>
      </c>
      <c r="Q572" s="508">
        <v>4370</v>
      </c>
      <c r="R572" s="508">
        <v>4370</v>
      </c>
      <c r="S572" s="510">
        <v>4370</v>
      </c>
      <c r="T572" s="512">
        <v>4370</v>
      </c>
    </row>
    <row r="573" spans="1:23" s="636" customFormat="1" x14ac:dyDescent="0.2">
      <c r="A573" s="307" t="s">
        <v>6</v>
      </c>
      <c r="B573" s="471">
        <v>4547.33</v>
      </c>
      <c r="C573" s="472">
        <v>4884</v>
      </c>
      <c r="D573" s="472">
        <v>4510</v>
      </c>
      <c r="E573" s="473">
        <v>4715.45</v>
      </c>
      <c r="F573" s="474">
        <v>4997.5</v>
      </c>
      <c r="G573" s="475">
        <v>4581.67</v>
      </c>
      <c r="H573" s="472">
        <v>4742.1400000000003</v>
      </c>
      <c r="I573" s="472">
        <v>4437.5</v>
      </c>
      <c r="J573" s="472">
        <v>4807.5</v>
      </c>
      <c r="K573" s="472">
        <v>4598.8900000000003</v>
      </c>
      <c r="L573" s="471">
        <v>4641.25</v>
      </c>
      <c r="M573" s="472">
        <v>4698.57</v>
      </c>
      <c r="N573" s="472">
        <v>4470</v>
      </c>
      <c r="O573" s="474">
        <v>4895.6000000000004</v>
      </c>
      <c r="P573" s="471">
        <v>4686.67</v>
      </c>
      <c r="Q573" s="472">
        <v>4725.3</v>
      </c>
      <c r="R573" s="472">
        <v>4575</v>
      </c>
      <c r="S573" s="474">
        <v>4761.54</v>
      </c>
      <c r="T573" s="476">
        <v>4720.4399999999996</v>
      </c>
    </row>
    <row r="574" spans="1:23" s="636" customFormat="1" x14ac:dyDescent="0.2">
      <c r="A574" s="219" t="s">
        <v>7</v>
      </c>
      <c r="B574" s="477">
        <v>100</v>
      </c>
      <c r="C574" s="478">
        <v>93.33</v>
      </c>
      <c r="D574" s="478">
        <v>100</v>
      </c>
      <c r="E574" s="479">
        <v>100</v>
      </c>
      <c r="F574" s="480">
        <v>100</v>
      </c>
      <c r="G574" s="481">
        <v>91.67</v>
      </c>
      <c r="H574" s="478">
        <v>100</v>
      </c>
      <c r="I574" s="478">
        <v>100</v>
      </c>
      <c r="J574" s="478">
        <v>100</v>
      </c>
      <c r="K574" s="478">
        <v>100</v>
      </c>
      <c r="L574" s="477">
        <v>100</v>
      </c>
      <c r="M574" s="478">
        <v>100</v>
      </c>
      <c r="N574" s="478">
        <v>100</v>
      </c>
      <c r="O574" s="480">
        <v>100</v>
      </c>
      <c r="P574" s="477">
        <v>100</v>
      </c>
      <c r="Q574" s="478">
        <v>100</v>
      </c>
      <c r="R574" s="478">
        <v>100</v>
      </c>
      <c r="S574" s="480">
        <v>100</v>
      </c>
      <c r="T574" s="482">
        <v>92.2</v>
      </c>
    </row>
    <row r="575" spans="1:23" s="636" customFormat="1" x14ac:dyDescent="0.2">
      <c r="A575" s="219" t="s">
        <v>8</v>
      </c>
      <c r="B575" s="489">
        <v>3.04E-2</v>
      </c>
      <c r="C575" s="490">
        <v>6.3899999999999998E-2</v>
      </c>
      <c r="D575" s="490">
        <v>2.7799999999999998E-2</v>
      </c>
      <c r="E575" s="491">
        <v>3.0300000000000001E-2</v>
      </c>
      <c r="F575" s="492">
        <v>3.7499999999999999E-2</v>
      </c>
      <c r="G575" s="493">
        <v>6.4000000000000001E-2</v>
      </c>
      <c r="H575" s="490">
        <v>3.6999999999999998E-2</v>
      </c>
      <c r="I575" s="490">
        <v>7.4700000000000003E-2</v>
      </c>
      <c r="J575" s="490">
        <v>4.48E-2</v>
      </c>
      <c r="K575" s="490">
        <v>5.0900000000000001E-2</v>
      </c>
      <c r="L575" s="489">
        <v>4.5999999999999999E-2</v>
      </c>
      <c r="M575" s="490">
        <v>4.4900000000000002E-2</v>
      </c>
      <c r="N575" s="490">
        <v>4.9200000000000001E-2</v>
      </c>
      <c r="O575" s="492">
        <v>0.05</v>
      </c>
      <c r="P575" s="489">
        <v>4.41E-2</v>
      </c>
      <c r="Q575" s="490">
        <v>5.0500000000000003E-2</v>
      </c>
      <c r="R575" s="490">
        <v>3.9800000000000002E-2</v>
      </c>
      <c r="S575" s="492">
        <v>6.3399999999999998E-2</v>
      </c>
      <c r="T575" s="494">
        <v>5.57E-2</v>
      </c>
    </row>
    <row r="576" spans="1:23" s="636" customFormat="1" x14ac:dyDescent="0.2">
      <c r="A576" s="307" t="s">
        <v>1</v>
      </c>
      <c r="B576" s="483">
        <f>B573/B572*100-100</f>
        <v>4.0578947368421012</v>
      </c>
      <c r="C576" s="484">
        <f t="shared" ref="C576:F576" si="173">C573/C572*100-100</f>
        <v>11.762013729977113</v>
      </c>
      <c r="D576" s="484">
        <f t="shared" si="173"/>
        <v>3.2036613272311172</v>
      </c>
      <c r="E576" s="484">
        <f t="shared" si="173"/>
        <v>7.9050343249427897</v>
      </c>
      <c r="F576" s="485">
        <f t="shared" si="173"/>
        <v>14.359267734553782</v>
      </c>
      <c r="G576" s="486">
        <f>G573/G572*100-100</f>
        <v>4.8437070938215072</v>
      </c>
      <c r="H576" s="484">
        <f t="shared" ref="H576:L576" si="174">H573/H572*100-100</f>
        <v>8.5157894736842081</v>
      </c>
      <c r="I576" s="484">
        <f t="shared" si="174"/>
        <v>1.5446224256292993</v>
      </c>
      <c r="J576" s="484">
        <f t="shared" si="174"/>
        <v>10.011441647597266</v>
      </c>
      <c r="K576" s="484">
        <f t="shared" si="174"/>
        <v>5.2377574370709539</v>
      </c>
      <c r="L576" s="483">
        <f t="shared" si="174"/>
        <v>6.2070938215102984</v>
      </c>
      <c r="M576" s="484">
        <f>M573/M572*100-100</f>
        <v>7.5187643020594948</v>
      </c>
      <c r="N576" s="484">
        <f t="shared" ref="N576:T576" si="175">N573/N572*100-100</f>
        <v>2.288329519450798</v>
      </c>
      <c r="O576" s="485">
        <f t="shared" si="175"/>
        <v>12.027459954233422</v>
      </c>
      <c r="P576" s="483">
        <f t="shared" si="175"/>
        <v>7.2464530892448522</v>
      </c>
      <c r="Q576" s="484">
        <f t="shared" si="175"/>
        <v>8.1304347826087024</v>
      </c>
      <c r="R576" s="484">
        <f t="shared" si="175"/>
        <v>4.6910755148741288</v>
      </c>
      <c r="S576" s="485">
        <f t="shared" si="175"/>
        <v>8.959725400457657</v>
      </c>
      <c r="T576" s="275">
        <f t="shared" si="175"/>
        <v>8.0192219679633894</v>
      </c>
      <c r="U576" s="370"/>
    </row>
    <row r="577" spans="1:24" s="636" customFormat="1" ht="13.5" thickBot="1" x14ac:dyDescent="0.25">
      <c r="A577" s="425" t="s">
        <v>26</v>
      </c>
      <c r="B577" s="395">
        <f>B573-B560</f>
        <v>-21.900769230769583</v>
      </c>
      <c r="C577" s="396">
        <f t="shared" ref="C577:T577" si="176">C573-C560</f>
        <v>69</v>
      </c>
      <c r="D577" s="396">
        <f t="shared" si="176"/>
        <v>-53.33333333333303</v>
      </c>
      <c r="E577" s="396">
        <f t="shared" si="176"/>
        <v>-83.011538461538294</v>
      </c>
      <c r="F577" s="397">
        <f t="shared" si="176"/>
        <v>138.40909090909099</v>
      </c>
      <c r="G577" s="401">
        <f t="shared" si="176"/>
        <v>-11.901428571428369</v>
      </c>
      <c r="H577" s="396">
        <f t="shared" si="176"/>
        <v>-80.359999999999673</v>
      </c>
      <c r="I577" s="396">
        <f t="shared" si="176"/>
        <v>-72.5</v>
      </c>
      <c r="J577" s="396">
        <f t="shared" si="176"/>
        <v>-2.5</v>
      </c>
      <c r="K577" s="396">
        <f t="shared" si="176"/>
        <v>-406.9433333333327</v>
      </c>
      <c r="L577" s="398">
        <f t="shared" si="176"/>
        <v>100</v>
      </c>
      <c r="M577" s="399">
        <f t="shared" si="176"/>
        <v>-127.85857142857185</v>
      </c>
      <c r="N577" s="399">
        <f t="shared" si="176"/>
        <v>60</v>
      </c>
      <c r="O577" s="400">
        <f t="shared" si="176"/>
        <v>23.100000000000364</v>
      </c>
      <c r="P577" s="395">
        <f t="shared" si="176"/>
        <v>22.55235294117665</v>
      </c>
      <c r="Q577" s="396">
        <f t="shared" si="176"/>
        <v>-0.4142857142851426</v>
      </c>
      <c r="R577" s="396">
        <f t="shared" si="176"/>
        <v>-135</v>
      </c>
      <c r="S577" s="397">
        <f t="shared" si="176"/>
        <v>-170.60285714285692</v>
      </c>
      <c r="T577" s="403">
        <f t="shared" si="176"/>
        <v>-31.987184466020153</v>
      </c>
      <c r="U577" s="387"/>
      <c r="V577" s="388"/>
      <c r="W577" s="388"/>
    </row>
    <row r="578" spans="1:24" s="636" customFormat="1" x14ac:dyDescent="0.2">
      <c r="A578" s="426" t="s">
        <v>50</v>
      </c>
      <c r="B578" s="283">
        <v>72</v>
      </c>
      <c r="C578" s="284">
        <v>64</v>
      </c>
      <c r="D578" s="284">
        <v>12</v>
      </c>
      <c r="E578" s="451">
        <v>63</v>
      </c>
      <c r="F578" s="285">
        <v>67</v>
      </c>
      <c r="G578" s="422">
        <v>70</v>
      </c>
      <c r="H578" s="284">
        <v>62</v>
      </c>
      <c r="I578" s="284">
        <v>14</v>
      </c>
      <c r="J578" s="284">
        <v>63</v>
      </c>
      <c r="K578" s="284">
        <v>66</v>
      </c>
      <c r="L578" s="283">
        <v>71</v>
      </c>
      <c r="M578" s="284">
        <v>73</v>
      </c>
      <c r="N578" s="284">
        <v>16</v>
      </c>
      <c r="O578" s="285">
        <v>73</v>
      </c>
      <c r="P578" s="283">
        <v>75</v>
      </c>
      <c r="Q578" s="284">
        <v>76</v>
      </c>
      <c r="R578" s="284">
        <v>17</v>
      </c>
      <c r="S578" s="285">
        <v>77</v>
      </c>
      <c r="T578" s="366">
        <f>SUM(B578:S578)</f>
        <v>1031</v>
      </c>
      <c r="U578" s="220" t="s">
        <v>55</v>
      </c>
      <c r="V578" s="287">
        <f>T565-T578</f>
        <v>3</v>
      </c>
      <c r="W578" s="288">
        <f>V578/T565</f>
        <v>2.9013539651837525E-3</v>
      </c>
    </row>
    <row r="579" spans="1:24" s="636" customFormat="1" x14ac:dyDescent="0.2">
      <c r="A579" s="321" t="s">
        <v>27</v>
      </c>
      <c r="B579" s="235">
        <v>148</v>
      </c>
      <c r="C579" s="233">
        <v>147.5</v>
      </c>
      <c r="D579" s="233">
        <v>149.5</v>
      </c>
      <c r="E579" s="452">
        <v>145.5</v>
      </c>
      <c r="F579" s="236">
        <v>146.5</v>
      </c>
      <c r="G579" s="423">
        <v>148.5</v>
      </c>
      <c r="H579" s="233">
        <v>146.5</v>
      </c>
      <c r="I579" s="233">
        <v>149</v>
      </c>
      <c r="J579" s="233">
        <v>145.5</v>
      </c>
      <c r="K579" s="233">
        <v>146.5</v>
      </c>
      <c r="L579" s="235">
        <v>148.5</v>
      </c>
      <c r="M579" s="233">
        <v>148</v>
      </c>
      <c r="N579" s="233">
        <v>150</v>
      </c>
      <c r="O579" s="236">
        <v>146</v>
      </c>
      <c r="P579" s="235">
        <v>148.5</v>
      </c>
      <c r="Q579" s="233">
        <v>147.5</v>
      </c>
      <c r="R579" s="233">
        <v>149.5</v>
      </c>
      <c r="S579" s="236">
        <v>148</v>
      </c>
      <c r="T579" s="226"/>
      <c r="U579" s="220" t="s">
        <v>56</v>
      </c>
      <c r="V579" s="220">
        <v>146</v>
      </c>
      <c r="W579" s="220"/>
    </row>
    <row r="580" spans="1:24" s="636" customFormat="1" ht="13.5" thickBot="1" x14ac:dyDescent="0.25">
      <c r="A580" s="324" t="s">
        <v>25</v>
      </c>
      <c r="B580" s="237">
        <f>B579-B566</f>
        <v>1.5</v>
      </c>
      <c r="C580" s="234">
        <f t="shared" ref="C580:S580" si="177">C579-C566</f>
        <v>1.5</v>
      </c>
      <c r="D580" s="234">
        <f t="shared" si="177"/>
        <v>1.5</v>
      </c>
      <c r="E580" s="234">
        <f t="shared" si="177"/>
        <v>1.5</v>
      </c>
      <c r="F580" s="238">
        <f t="shared" si="177"/>
        <v>1.5</v>
      </c>
      <c r="G580" s="424">
        <f t="shared" si="177"/>
        <v>1.5</v>
      </c>
      <c r="H580" s="234">
        <f t="shared" si="177"/>
        <v>1.5</v>
      </c>
      <c r="I580" s="234">
        <f t="shared" si="177"/>
        <v>2</v>
      </c>
      <c r="J580" s="234">
        <f t="shared" si="177"/>
        <v>1.5</v>
      </c>
      <c r="K580" s="234">
        <f t="shared" si="177"/>
        <v>2</v>
      </c>
      <c r="L580" s="237">
        <f t="shared" si="177"/>
        <v>1.5</v>
      </c>
      <c r="M580" s="234">
        <f t="shared" si="177"/>
        <v>1.5</v>
      </c>
      <c r="N580" s="234">
        <f t="shared" si="177"/>
        <v>1.5</v>
      </c>
      <c r="O580" s="238">
        <f t="shared" si="177"/>
        <v>1.5</v>
      </c>
      <c r="P580" s="237">
        <f t="shared" si="177"/>
        <v>1.5</v>
      </c>
      <c r="Q580" s="234">
        <f t="shared" si="177"/>
        <v>1.5</v>
      </c>
      <c r="R580" s="234">
        <f t="shared" si="177"/>
        <v>1.5</v>
      </c>
      <c r="S580" s="238">
        <f t="shared" si="177"/>
        <v>1.5</v>
      </c>
      <c r="T580" s="227"/>
      <c r="U580" s="220" t="s">
        <v>25</v>
      </c>
      <c r="V580" s="220">
        <f>V579-V566</f>
        <v>8.0000000000012506E-2</v>
      </c>
      <c r="W580" s="220"/>
    </row>
    <row r="582" spans="1:24" ht="13.5" thickBot="1" x14ac:dyDescent="0.25"/>
    <row r="583" spans="1:24" s="637" customFormat="1" ht="13.5" thickBot="1" x14ac:dyDescent="0.25">
      <c r="A583" s="297" t="s">
        <v>237</v>
      </c>
      <c r="B583" s="651" t="s">
        <v>52</v>
      </c>
      <c r="C583" s="652"/>
      <c r="D583" s="652"/>
      <c r="E583" s="652"/>
      <c r="F583" s="653"/>
      <c r="G583" s="651" t="s">
        <v>64</v>
      </c>
      <c r="H583" s="652"/>
      <c r="I583" s="652"/>
      <c r="J583" s="652"/>
      <c r="K583" s="653"/>
      <c r="L583" s="651" t="s">
        <v>62</v>
      </c>
      <c r="M583" s="652"/>
      <c r="N583" s="652"/>
      <c r="O583" s="653"/>
      <c r="P583" s="651" t="s">
        <v>63</v>
      </c>
      <c r="Q583" s="652"/>
      <c r="R583" s="652"/>
      <c r="S583" s="653"/>
      <c r="T583" s="365" t="s">
        <v>54</v>
      </c>
    </row>
    <row r="584" spans="1:24" s="637" customFormat="1" x14ac:dyDescent="0.2">
      <c r="A584" s="219" t="s">
        <v>53</v>
      </c>
      <c r="B584" s="542">
        <v>1</v>
      </c>
      <c r="C584" s="528">
        <v>2</v>
      </c>
      <c r="D584" s="528">
        <v>3</v>
      </c>
      <c r="E584" s="584">
        <v>4</v>
      </c>
      <c r="F584" s="585">
        <v>5</v>
      </c>
      <c r="G584" s="540">
        <v>1</v>
      </c>
      <c r="H584" s="528">
        <v>2</v>
      </c>
      <c r="I584" s="528">
        <v>3</v>
      </c>
      <c r="J584" s="528">
        <v>4</v>
      </c>
      <c r="K584" s="528">
        <v>5</v>
      </c>
      <c r="L584" s="542">
        <v>1</v>
      </c>
      <c r="M584" s="528">
        <v>2</v>
      </c>
      <c r="N584" s="528">
        <v>3</v>
      </c>
      <c r="O584" s="585">
        <v>4</v>
      </c>
      <c r="P584" s="542">
        <v>1</v>
      </c>
      <c r="Q584" s="528">
        <v>2</v>
      </c>
      <c r="R584" s="528">
        <v>3</v>
      </c>
      <c r="S584" s="585">
        <v>4</v>
      </c>
      <c r="T584" s="631">
        <v>206</v>
      </c>
    </row>
    <row r="585" spans="1:24" s="637" customFormat="1" x14ac:dyDescent="0.2">
      <c r="A585" s="304" t="s">
        <v>74</v>
      </c>
      <c r="B585" s="507">
        <v>4385</v>
      </c>
      <c r="C585" s="508">
        <v>4385</v>
      </c>
      <c r="D585" s="508">
        <v>4385</v>
      </c>
      <c r="E585" s="509">
        <v>4385</v>
      </c>
      <c r="F585" s="510">
        <v>4385</v>
      </c>
      <c r="G585" s="511">
        <v>4385</v>
      </c>
      <c r="H585" s="508">
        <v>4385</v>
      </c>
      <c r="I585" s="508">
        <v>4385</v>
      </c>
      <c r="J585" s="508">
        <v>4385</v>
      </c>
      <c r="K585" s="508">
        <v>4385</v>
      </c>
      <c r="L585" s="507">
        <v>4385</v>
      </c>
      <c r="M585" s="508">
        <v>4385</v>
      </c>
      <c r="N585" s="508">
        <v>4385</v>
      </c>
      <c r="O585" s="510">
        <v>4385</v>
      </c>
      <c r="P585" s="507">
        <v>4385</v>
      </c>
      <c r="Q585" s="508">
        <v>4385</v>
      </c>
      <c r="R585" s="508">
        <v>4385</v>
      </c>
      <c r="S585" s="510">
        <v>4385</v>
      </c>
      <c r="T585" s="512">
        <v>4385</v>
      </c>
    </row>
    <row r="586" spans="1:24" s="637" customFormat="1" x14ac:dyDescent="0.2">
      <c r="A586" s="307" t="s">
        <v>6</v>
      </c>
      <c r="B586" s="471">
        <v>4441.33</v>
      </c>
      <c r="C586" s="472">
        <v>4890.71</v>
      </c>
      <c r="D586" s="472">
        <v>4386.67</v>
      </c>
      <c r="E586" s="473">
        <v>4675.45</v>
      </c>
      <c r="F586" s="474">
        <v>4716</v>
      </c>
      <c r="G586" s="475">
        <v>4613.57</v>
      </c>
      <c r="H586" s="472">
        <v>4783.08</v>
      </c>
      <c r="I586" s="472">
        <v>4230</v>
      </c>
      <c r="J586" s="472">
        <v>4738.57</v>
      </c>
      <c r="K586" s="472">
        <v>4970</v>
      </c>
      <c r="L586" s="471">
        <v>4471.25</v>
      </c>
      <c r="M586" s="472">
        <v>4809.29</v>
      </c>
      <c r="N586" s="472">
        <v>4597.5</v>
      </c>
      <c r="O586" s="474">
        <v>4622.3</v>
      </c>
      <c r="P586" s="471">
        <v>4525.71</v>
      </c>
      <c r="Q586" s="472">
        <v>4688.6000000000004</v>
      </c>
      <c r="R586" s="472">
        <v>4320</v>
      </c>
      <c r="S586" s="474">
        <v>4746.88</v>
      </c>
      <c r="T586" s="476">
        <v>4672.5200000000004</v>
      </c>
    </row>
    <row r="587" spans="1:24" s="637" customFormat="1" x14ac:dyDescent="0.2">
      <c r="A587" s="219" t="s">
        <v>7</v>
      </c>
      <c r="B587" s="477">
        <v>100</v>
      </c>
      <c r="C587" s="478">
        <v>100</v>
      </c>
      <c r="D587" s="478">
        <v>100</v>
      </c>
      <c r="E587" s="479">
        <v>100</v>
      </c>
      <c r="F587" s="480">
        <v>100</v>
      </c>
      <c r="G587" s="481">
        <v>92.86</v>
      </c>
      <c r="H587" s="478">
        <v>100</v>
      </c>
      <c r="I587" s="478">
        <v>100</v>
      </c>
      <c r="J587" s="478">
        <v>100</v>
      </c>
      <c r="K587" s="478">
        <v>100</v>
      </c>
      <c r="L587" s="477">
        <v>93.75</v>
      </c>
      <c r="M587" s="478">
        <v>100</v>
      </c>
      <c r="N587" s="478">
        <v>100</v>
      </c>
      <c r="O587" s="480">
        <v>100</v>
      </c>
      <c r="P587" s="477">
        <v>92.86</v>
      </c>
      <c r="Q587" s="478">
        <v>100</v>
      </c>
      <c r="R587" s="478">
        <v>75</v>
      </c>
      <c r="S587" s="480">
        <v>100</v>
      </c>
      <c r="T587" s="482">
        <v>92.23</v>
      </c>
    </row>
    <row r="588" spans="1:24" s="637" customFormat="1" x14ac:dyDescent="0.2">
      <c r="A588" s="219" t="s">
        <v>8</v>
      </c>
      <c r="B588" s="489">
        <v>3.1699999999999999E-2</v>
      </c>
      <c r="C588" s="490">
        <v>5.16E-2</v>
      </c>
      <c r="D588" s="490">
        <v>3.2500000000000001E-2</v>
      </c>
      <c r="E588" s="491">
        <v>2.6800000000000001E-2</v>
      </c>
      <c r="F588" s="492">
        <v>5.04E-2</v>
      </c>
      <c r="G588" s="493">
        <v>6.3E-2</v>
      </c>
      <c r="H588" s="490">
        <v>3.6999999999999998E-2</v>
      </c>
      <c r="I588" s="490">
        <v>1.18E-2</v>
      </c>
      <c r="J588" s="490">
        <v>4.19E-2</v>
      </c>
      <c r="K588" s="490">
        <v>4.24E-2</v>
      </c>
      <c r="L588" s="489">
        <v>6.4199999999999993E-2</v>
      </c>
      <c r="M588" s="490">
        <v>0.03</v>
      </c>
      <c r="N588" s="490">
        <v>4.7E-2</v>
      </c>
      <c r="O588" s="492">
        <v>0.03</v>
      </c>
      <c r="P588" s="489">
        <v>5.6599999999999998E-2</v>
      </c>
      <c r="Q588" s="490">
        <v>2.98E-2</v>
      </c>
      <c r="R588" s="490">
        <v>8.8499999999999995E-2</v>
      </c>
      <c r="S588" s="492">
        <v>5.1200000000000002E-2</v>
      </c>
      <c r="T588" s="494">
        <v>5.8099999999999999E-2</v>
      </c>
    </row>
    <row r="589" spans="1:24" s="637" customFormat="1" x14ac:dyDescent="0.2">
      <c r="A589" s="307" t="s">
        <v>1</v>
      </c>
      <c r="B589" s="483">
        <f>B586/B585*100-100</f>
        <v>1.2846066134549545</v>
      </c>
      <c r="C589" s="484">
        <f t="shared" ref="C589:F589" si="178">C586/C585*100-100</f>
        <v>11.53272519954389</v>
      </c>
      <c r="D589" s="484">
        <f t="shared" si="178"/>
        <v>3.8084378563269183E-2</v>
      </c>
      <c r="E589" s="484">
        <f t="shared" si="178"/>
        <v>6.6237172177879131</v>
      </c>
      <c r="F589" s="485">
        <f t="shared" si="178"/>
        <v>7.5484606613454872</v>
      </c>
      <c r="G589" s="486">
        <f>G586/G585*100-100</f>
        <v>5.2125427594070572</v>
      </c>
      <c r="H589" s="484">
        <f t="shared" ref="H589:L589" si="179">H586/H585*100-100</f>
        <v>9.0782212086659086</v>
      </c>
      <c r="I589" s="484">
        <f t="shared" si="179"/>
        <v>-3.534777651083246</v>
      </c>
      <c r="J589" s="484">
        <f t="shared" si="179"/>
        <v>8.0631698973774064</v>
      </c>
      <c r="K589" s="484">
        <f t="shared" si="179"/>
        <v>13.340935005701255</v>
      </c>
      <c r="L589" s="483">
        <f t="shared" si="179"/>
        <v>1.9669327251995412</v>
      </c>
      <c r="M589" s="484">
        <f>M586/M585*100-100</f>
        <v>9.6759407069555152</v>
      </c>
      <c r="N589" s="484">
        <f t="shared" ref="N589:T589" si="180">N586/N585*100-100</f>
        <v>4.8460661345496021</v>
      </c>
      <c r="O589" s="485">
        <f t="shared" si="180"/>
        <v>5.4116305587229192</v>
      </c>
      <c r="P589" s="483">
        <f t="shared" si="180"/>
        <v>3.2088939566704795</v>
      </c>
      <c r="Q589" s="484">
        <f t="shared" si="180"/>
        <v>6.9236031927024015</v>
      </c>
      <c r="R589" s="484">
        <f t="shared" si="180"/>
        <v>-1.4823261117445838</v>
      </c>
      <c r="S589" s="485">
        <f t="shared" si="180"/>
        <v>8.2526795895097109</v>
      </c>
      <c r="T589" s="275">
        <f t="shared" si="180"/>
        <v>6.5568985176738863</v>
      </c>
      <c r="U589" s="370"/>
    </row>
    <row r="590" spans="1:24" s="637" customFormat="1" ht="13.5" thickBot="1" x14ac:dyDescent="0.25">
      <c r="A590" s="425" t="s">
        <v>26</v>
      </c>
      <c r="B590" s="395">
        <f>B586-B573</f>
        <v>-106</v>
      </c>
      <c r="C590" s="396">
        <f t="shared" ref="C590:T590" si="181">C586-C573</f>
        <v>6.7100000000000364</v>
      </c>
      <c r="D590" s="396">
        <f t="shared" si="181"/>
        <v>-123.32999999999993</v>
      </c>
      <c r="E590" s="396">
        <f t="shared" si="181"/>
        <v>-40</v>
      </c>
      <c r="F590" s="397">
        <f t="shared" si="181"/>
        <v>-281.5</v>
      </c>
      <c r="G590" s="401">
        <f t="shared" si="181"/>
        <v>31.899999999999636</v>
      </c>
      <c r="H590" s="396">
        <f t="shared" si="181"/>
        <v>40.9399999999996</v>
      </c>
      <c r="I590" s="396">
        <f t="shared" si="181"/>
        <v>-207.5</v>
      </c>
      <c r="J590" s="396">
        <f t="shared" si="181"/>
        <v>-68.930000000000291</v>
      </c>
      <c r="K590" s="396">
        <f t="shared" si="181"/>
        <v>371.10999999999967</v>
      </c>
      <c r="L590" s="398">
        <f t="shared" si="181"/>
        <v>-170</v>
      </c>
      <c r="M590" s="399">
        <f t="shared" si="181"/>
        <v>110.72000000000025</v>
      </c>
      <c r="N590" s="399">
        <f t="shared" si="181"/>
        <v>127.5</v>
      </c>
      <c r="O590" s="400">
        <f t="shared" si="181"/>
        <v>-273.30000000000018</v>
      </c>
      <c r="P590" s="395">
        <f t="shared" si="181"/>
        <v>-160.96000000000004</v>
      </c>
      <c r="Q590" s="396">
        <f t="shared" si="181"/>
        <v>-36.699999999999818</v>
      </c>
      <c r="R590" s="396">
        <f t="shared" si="181"/>
        <v>-255</v>
      </c>
      <c r="S590" s="397">
        <f t="shared" si="181"/>
        <v>-14.659999999999854</v>
      </c>
      <c r="T590" s="403">
        <f t="shared" si="181"/>
        <v>-47.919999999999163</v>
      </c>
      <c r="U590" s="387"/>
      <c r="V590" s="388"/>
      <c r="W590" s="388"/>
    </row>
    <row r="591" spans="1:24" s="637" customFormat="1" x14ac:dyDescent="0.2">
      <c r="A591" s="426" t="s">
        <v>50</v>
      </c>
      <c r="B591" s="283">
        <v>72</v>
      </c>
      <c r="C591" s="284">
        <v>64</v>
      </c>
      <c r="D591" s="284">
        <v>12</v>
      </c>
      <c r="E591" s="451">
        <v>63</v>
      </c>
      <c r="F591" s="285">
        <v>66</v>
      </c>
      <c r="G591" s="422">
        <v>70</v>
      </c>
      <c r="H591" s="284">
        <v>61</v>
      </c>
      <c r="I591" s="284">
        <v>14</v>
      </c>
      <c r="J591" s="284">
        <v>63</v>
      </c>
      <c r="K591" s="284">
        <v>66</v>
      </c>
      <c r="L591" s="283">
        <v>71</v>
      </c>
      <c r="M591" s="284">
        <v>73</v>
      </c>
      <c r="N591" s="284">
        <v>16</v>
      </c>
      <c r="O591" s="285">
        <v>73</v>
      </c>
      <c r="P591" s="283">
        <v>75</v>
      </c>
      <c r="Q591" s="284">
        <v>76</v>
      </c>
      <c r="R591" s="284">
        <v>17</v>
      </c>
      <c r="S591" s="285">
        <v>77</v>
      </c>
      <c r="T591" s="366">
        <f>SUM(B591:S591)</f>
        <v>1029</v>
      </c>
      <c r="U591" s="220" t="s">
        <v>55</v>
      </c>
      <c r="V591" s="287">
        <f>T578-T591</f>
        <v>2</v>
      </c>
      <c r="W591" s="288">
        <f>V591/T578</f>
        <v>1.9398642095053346E-3</v>
      </c>
      <c r="X591" s="373" t="s">
        <v>238</v>
      </c>
    </row>
    <row r="592" spans="1:24" s="637" customFormat="1" x14ac:dyDescent="0.2">
      <c r="A592" s="321" t="s">
        <v>27</v>
      </c>
      <c r="B592" s="235">
        <v>148</v>
      </c>
      <c r="C592" s="233">
        <v>147.5</v>
      </c>
      <c r="D592" s="233">
        <v>149.5</v>
      </c>
      <c r="E592" s="452">
        <v>145.5</v>
      </c>
      <c r="F592" s="236">
        <v>146.5</v>
      </c>
      <c r="G592" s="423">
        <v>148.5</v>
      </c>
      <c r="H592" s="233">
        <v>146.5</v>
      </c>
      <c r="I592" s="233">
        <v>149</v>
      </c>
      <c r="J592" s="233">
        <v>145.5</v>
      </c>
      <c r="K592" s="233">
        <v>146.5</v>
      </c>
      <c r="L592" s="235">
        <v>148.5</v>
      </c>
      <c r="M592" s="233">
        <v>148</v>
      </c>
      <c r="N592" s="233">
        <v>150</v>
      </c>
      <c r="O592" s="236">
        <v>146</v>
      </c>
      <c r="P592" s="235">
        <v>148.5</v>
      </c>
      <c r="Q592" s="233">
        <v>147.5</v>
      </c>
      <c r="R592" s="233">
        <v>149.5</v>
      </c>
      <c r="S592" s="236">
        <v>148</v>
      </c>
      <c r="T592" s="226"/>
      <c r="U592" s="220" t="s">
        <v>56</v>
      </c>
      <c r="V592" s="220">
        <v>147.44999999999999</v>
      </c>
      <c r="W592" s="220"/>
    </row>
    <row r="593" spans="1:23" s="637" customFormat="1" ht="13.5" thickBot="1" x14ac:dyDescent="0.25">
      <c r="A593" s="324" t="s">
        <v>25</v>
      </c>
      <c r="B593" s="237">
        <f>B592-B579</f>
        <v>0</v>
      </c>
      <c r="C593" s="234">
        <f t="shared" ref="C593:S593" si="182">C592-C579</f>
        <v>0</v>
      </c>
      <c r="D593" s="234">
        <f t="shared" si="182"/>
        <v>0</v>
      </c>
      <c r="E593" s="234">
        <f t="shared" si="182"/>
        <v>0</v>
      </c>
      <c r="F593" s="238">
        <f t="shared" si="182"/>
        <v>0</v>
      </c>
      <c r="G593" s="424">
        <f t="shared" si="182"/>
        <v>0</v>
      </c>
      <c r="H593" s="234">
        <f t="shared" si="182"/>
        <v>0</v>
      </c>
      <c r="I593" s="234">
        <f t="shared" si="182"/>
        <v>0</v>
      </c>
      <c r="J593" s="234">
        <f t="shared" si="182"/>
        <v>0</v>
      </c>
      <c r="K593" s="234">
        <f t="shared" si="182"/>
        <v>0</v>
      </c>
      <c r="L593" s="237">
        <f t="shared" si="182"/>
        <v>0</v>
      </c>
      <c r="M593" s="234">
        <f t="shared" si="182"/>
        <v>0</v>
      </c>
      <c r="N593" s="234">
        <f t="shared" si="182"/>
        <v>0</v>
      </c>
      <c r="O593" s="238">
        <f t="shared" si="182"/>
        <v>0</v>
      </c>
      <c r="P593" s="237">
        <f t="shared" si="182"/>
        <v>0</v>
      </c>
      <c r="Q593" s="234">
        <f t="shared" si="182"/>
        <v>0</v>
      </c>
      <c r="R593" s="234">
        <f t="shared" si="182"/>
        <v>0</v>
      </c>
      <c r="S593" s="238">
        <f t="shared" si="182"/>
        <v>0</v>
      </c>
      <c r="T593" s="227"/>
      <c r="U593" s="220" t="s">
        <v>25</v>
      </c>
      <c r="V593" s="220">
        <f>V592-V579</f>
        <v>1.4499999999999886</v>
      </c>
      <c r="W593" s="220"/>
    </row>
    <row r="595" spans="1:23" ht="13.5" thickBot="1" x14ac:dyDescent="0.25"/>
    <row r="596" spans="1:23" ht="13.5" thickBot="1" x14ac:dyDescent="0.25">
      <c r="A596" s="297" t="s">
        <v>239</v>
      </c>
      <c r="B596" s="651" t="s">
        <v>52</v>
      </c>
      <c r="C596" s="652"/>
      <c r="D596" s="652"/>
      <c r="E596" s="652"/>
      <c r="F596" s="653"/>
      <c r="G596" s="651" t="s">
        <v>64</v>
      </c>
      <c r="H596" s="652"/>
      <c r="I596" s="652"/>
      <c r="J596" s="652"/>
      <c r="K596" s="653"/>
      <c r="L596" s="651" t="s">
        <v>62</v>
      </c>
      <c r="M596" s="652"/>
      <c r="N596" s="652"/>
      <c r="O596" s="653"/>
      <c r="P596" s="651" t="s">
        <v>63</v>
      </c>
      <c r="Q596" s="652"/>
      <c r="R596" s="652"/>
      <c r="S596" s="653"/>
      <c r="T596" s="365" t="s">
        <v>54</v>
      </c>
      <c r="U596" s="638"/>
      <c r="V596" s="638"/>
      <c r="W596" s="638"/>
    </row>
    <row r="597" spans="1:23" x14ac:dyDescent="0.2">
      <c r="A597" s="219" t="s">
        <v>53</v>
      </c>
      <c r="B597" s="542">
        <v>1</v>
      </c>
      <c r="C597" s="528">
        <v>2</v>
      </c>
      <c r="D597" s="528">
        <v>3</v>
      </c>
      <c r="E597" s="584">
        <v>4</v>
      </c>
      <c r="F597" s="585">
        <v>5</v>
      </c>
      <c r="G597" s="540">
        <v>1</v>
      </c>
      <c r="H597" s="528">
        <v>2</v>
      </c>
      <c r="I597" s="528">
        <v>3</v>
      </c>
      <c r="J597" s="528">
        <v>4</v>
      </c>
      <c r="K597" s="528">
        <v>5</v>
      </c>
      <c r="L597" s="542">
        <v>1</v>
      </c>
      <c r="M597" s="528">
        <v>2</v>
      </c>
      <c r="N597" s="528">
        <v>3</v>
      </c>
      <c r="O597" s="585">
        <v>4</v>
      </c>
      <c r="P597" s="542">
        <v>1</v>
      </c>
      <c r="Q597" s="528">
        <v>2</v>
      </c>
      <c r="R597" s="528">
        <v>3</v>
      </c>
      <c r="S597" s="585">
        <v>4</v>
      </c>
      <c r="T597" s="631"/>
      <c r="U597" s="638"/>
      <c r="V597" s="638"/>
      <c r="W597" s="638"/>
    </row>
    <row r="598" spans="1:23" x14ac:dyDescent="0.2">
      <c r="A598" s="304" t="s">
        <v>74</v>
      </c>
      <c r="B598" s="507">
        <v>4400</v>
      </c>
      <c r="C598" s="508">
        <v>4400</v>
      </c>
      <c r="D598" s="508">
        <v>4400</v>
      </c>
      <c r="E598" s="509">
        <v>4400</v>
      </c>
      <c r="F598" s="510">
        <v>4400</v>
      </c>
      <c r="G598" s="511">
        <v>4400</v>
      </c>
      <c r="H598" s="508">
        <v>4400</v>
      </c>
      <c r="I598" s="508">
        <v>4400</v>
      </c>
      <c r="J598" s="508">
        <v>4400</v>
      </c>
      <c r="K598" s="508">
        <v>4400</v>
      </c>
      <c r="L598" s="507">
        <v>4400</v>
      </c>
      <c r="M598" s="508">
        <v>4400</v>
      </c>
      <c r="N598" s="508">
        <v>4400</v>
      </c>
      <c r="O598" s="510">
        <v>4400</v>
      </c>
      <c r="P598" s="507">
        <v>4400</v>
      </c>
      <c r="Q598" s="508">
        <v>4400</v>
      </c>
      <c r="R598" s="508">
        <v>4400</v>
      </c>
      <c r="S598" s="510">
        <v>4400</v>
      </c>
      <c r="T598" s="512">
        <v>4400</v>
      </c>
      <c r="U598" s="638"/>
      <c r="V598" s="638"/>
      <c r="W598" s="638"/>
    </row>
    <row r="599" spans="1:23" x14ac:dyDescent="0.2">
      <c r="A599" s="307" t="s">
        <v>6</v>
      </c>
      <c r="B599" s="471">
        <v>4448.57</v>
      </c>
      <c r="C599" s="472">
        <v>4769.2299999999996</v>
      </c>
      <c r="D599" s="472">
        <v>4367.5</v>
      </c>
      <c r="E599" s="473">
        <v>4859.17</v>
      </c>
      <c r="F599" s="474">
        <v>5145</v>
      </c>
      <c r="G599" s="475">
        <v>4383.33</v>
      </c>
      <c r="H599" s="472">
        <v>4677.1400000000003</v>
      </c>
      <c r="I599" s="472">
        <v>4402.5</v>
      </c>
      <c r="J599" s="472">
        <v>4638.67</v>
      </c>
      <c r="K599" s="472">
        <v>5040</v>
      </c>
      <c r="L599" s="471">
        <v>4534.62</v>
      </c>
      <c r="M599" s="472">
        <v>4695</v>
      </c>
      <c r="N599" s="472">
        <v>4087.5</v>
      </c>
      <c r="O599" s="474">
        <v>4960.8999999999996</v>
      </c>
      <c r="P599" s="471">
        <v>4544.17</v>
      </c>
      <c r="Q599" s="472">
        <v>4709.3999999999996</v>
      </c>
      <c r="R599" s="472">
        <v>4262.5</v>
      </c>
      <c r="S599" s="474">
        <v>5004.29</v>
      </c>
      <c r="T599" s="476">
        <v>4694.3900000000003</v>
      </c>
      <c r="U599" s="638"/>
      <c r="V599" s="638"/>
      <c r="W599" s="638"/>
    </row>
    <row r="600" spans="1:23" x14ac:dyDescent="0.2">
      <c r="A600" s="219" t="s">
        <v>7</v>
      </c>
      <c r="B600" s="477">
        <v>100</v>
      </c>
      <c r="C600" s="478">
        <v>92.31</v>
      </c>
      <c r="D600" s="478">
        <v>100</v>
      </c>
      <c r="E600" s="479">
        <v>100</v>
      </c>
      <c r="F600" s="480">
        <v>100</v>
      </c>
      <c r="G600" s="481">
        <v>100</v>
      </c>
      <c r="H600" s="478">
        <v>100</v>
      </c>
      <c r="I600" s="478">
        <v>100</v>
      </c>
      <c r="J600" s="478">
        <v>100</v>
      </c>
      <c r="K600" s="478">
        <v>100</v>
      </c>
      <c r="L600" s="477">
        <v>100</v>
      </c>
      <c r="M600" s="478">
        <v>100</v>
      </c>
      <c r="N600" s="478">
        <v>100</v>
      </c>
      <c r="O600" s="480">
        <v>100</v>
      </c>
      <c r="P600" s="477">
        <v>100</v>
      </c>
      <c r="Q600" s="478">
        <v>100</v>
      </c>
      <c r="R600" s="478">
        <v>100</v>
      </c>
      <c r="S600" s="480">
        <v>100</v>
      </c>
      <c r="T600" s="482">
        <v>90.73</v>
      </c>
      <c r="U600" s="638"/>
      <c r="V600" s="638"/>
      <c r="W600" s="638"/>
    </row>
    <row r="601" spans="1:23" x14ac:dyDescent="0.2">
      <c r="A601" s="219" t="s">
        <v>8</v>
      </c>
      <c r="B601" s="489">
        <v>3.4099999999999998E-2</v>
      </c>
      <c r="C601" s="490">
        <v>5.11E-2</v>
      </c>
      <c r="D601" s="490">
        <v>0.03</v>
      </c>
      <c r="E601" s="491">
        <v>2.06E-2</v>
      </c>
      <c r="F601" s="492">
        <v>1.83E-2</v>
      </c>
      <c r="G601" s="493">
        <v>0.03</v>
      </c>
      <c r="H601" s="490">
        <v>3.4000000000000002E-2</v>
      </c>
      <c r="I601" s="490">
        <v>8.1000000000000003E-2</v>
      </c>
      <c r="J601" s="490">
        <v>3.7400000000000003E-2</v>
      </c>
      <c r="K601" s="490">
        <v>2.3800000000000002E-2</v>
      </c>
      <c r="L601" s="489">
        <v>3.2399999999999998E-2</v>
      </c>
      <c r="M601" s="490">
        <v>1.8200000000000001E-2</v>
      </c>
      <c r="N601" s="490">
        <v>1.54E-2</v>
      </c>
      <c r="O601" s="492">
        <v>0.04</v>
      </c>
      <c r="P601" s="489">
        <v>2.2700000000000001E-2</v>
      </c>
      <c r="Q601" s="490">
        <v>2.2100000000000002E-2</v>
      </c>
      <c r="R601" s="490">
        <v>5.2999999999999999E-2</v>
      </c>
      <c r="S601" s="492">
        <v>3.32E-2</v>
      </c>
      <c r="T601" s="494">
        <v>6.1400000000000003E-2</v>
      </c>
      <c r="U601" s="638"/>
      <c r="V601" s="638"/>
      <c r="W601" s="638"/>
    </row>
    <row r="602" spans="1:23" x14ac:dyDescent="0.2">
      <c r="A602" s="307" t="s">
        <v>1</v>
      </c>
      <c r="B602" s="483">
        <f>B599/B598*100-100</f>
        <v>1.1038636363636272</v>
      </c>
      <c r="C602" s="484">
        <f t="shared" ref="C602:F602" si="183">C599/C598*100-100</f>
        <v>8.391590909090894</v>
      </c>
      <c r="D602" s="484">
        <f t="shared" si="183"/>
        <v>-0.73863636363637397</v>
      </c>
      <c r="E602" s="484">
        <f t="shared" si="183"/>
        <v>10.43568181818182</v>
      </c>
      <c r="F602" s="485">
        <f t="shared" si="183"/>
        <v>16.931818181818187</v>
      </c>
      <c r="G602" s="486">
        <f>G599/G598*100-100</f>
        <v>-0.37886363636363285</v>
      </c>
      <c r="H602" s="484">
        <f t="shared" ref="H602:L602" si="184">H599/H598*100-100</f>
        <v>6.298636363636362</v>
      </c>
      <c r="I602" s="484">
        <f t="shared" si="184"/>
        <v>5.6818181818172775E-2</v>
      </c>
      <c r="J602" s="484">
        <f t="shared" si="184"/>
        <v>5.4243181818181938</v>
      </c>
      <c r="K602" s="484">
        <f t="shared" si="184"/>
        <v>14.545454545454547</v>
      </c>
      <c r="L602" s="483">
        <f t="shared" si="184"/>
        <v>3.0595454545454572</v>
      </c>
      <c r="M602" s="484">
        <f>M599/M598*100-100</f>
        <v>6.7045454545454675</v>
      </c>
      <c r="N602" s="484">
        <f t="shared" ref="N602:T602" si="185">N599/N598*100-100</f>
        <v>-7.1022727272727337</v>
      </c>
      <c r="O602" s="485">
        <f t="shared" si="185"/>
        <v>12.747727272727261</v>
      </c>
      <c r="P602" s="483">
        <f t="shared" si="185"/>
        <v>3.2765909090909133</v>
      </c>
      <c r="Q602" s="484">
        <f t="shared" si="185"/>
        <v>7.0318181818181671</v>
      </c>
      <c r="R602" s="484">
        <f t="shared" si="185"/>
        <v>-3.125</v>
      </c>
      <c r="S602" s="485">
        <f t="shared" si="185"/>
        <v>13.733863636363637</v>
      </c>
      <c r="T602" s="275">
        <f t="shared" si="185"/>
        <v>6.6906818181818153</v>
      </c>
      <c r="U602" s="370"/>
      <c r="V602" s="638"/>
      <c r="W602" s="638"/>
    </row>
    <row r="603" spans="1:23" ht="13.5" thickBot="1" x14ac:dyDescent="0.25">
      <c r="A603" s="425" t="s">
        <v>26</v>
      </c>
      <c r="B603" s="395">
        <f>B599-B586</f>
        <v>7.2399999999997817</v>
      </c>
      <c r="C603" s="396">
        <f t="shared" ref="C603:T603" si="186">C599-C586</f>
        <v>-121.48000000000047</v>
      </c>
      <c r="D603" s="396">
        <f t="shared" si="186"/>
        <v>-19.170000000000073</v>
      </c>
      <c r="E603" s="396">
        <f t="shared" si="186"/>
        <v>183.72000000000025</v>
      </c>
      <c r="F603" s="397">
        <f t="shared" si="186"/>
        <v>429</v>
      </c>
      <c r="G603" s="401">
        <f t="shared" si="186"/>
        <v>-230.23999999999978</v>
      </c>
      <c r="H603" s="396">
        <f t="shared" si="186"/>
        <v>-105.9399999999996</v>
      </c>
      <c r="I603" s="396">
        <f t="shared" si="186"/>
        <v>172.5</v>
      </c>
      <c r="J603" s="396">
        <f t="shared" si="186"/>
        <v>-99.899999999999636</v>
      </c>
      <c r="K603" s="396">
        <f t="shared" si="186"/>
        <v>70</v>
      </c>
      <c r="L603" s="398">
        <f t="shared" si="186"/>
        <v>63.369999999999891</v>
      </c>
      <c r="M603" s="399">
        <f t="shared" si="186"/>
        <v>-114.28999999999996</v>
      </c>
      <c r="N603" s="399">
        <f t="shared" si="186"/>
        <v>-510</v>
      </c>
      <c r="O603" s="400">
        <f t="shared" si="186"/>
        <v>338.59999999999945</v>
      </c>
      <c r="P603" s="395">
        <f t="shared" si="186"/>
        <v>18.460000000000036</v>
      </c>
      <c r="Q603" s="396">
        <f t="shared" si="186"/>
        <v>20.799999999999272</v>
      </c>
      <c r="R603" s="396">
        <f t="shared" si="186"/>
        <v>-57.5</v>
      </c>
      <c r="S603" s="397">
        <f t="shared" si="186"/>
        <v>257.40999999999985</v>
      </c>
      <c r="T603" s="403">
        <f t="shared" si="186"/>
        <v>21.869999999999891</v>
      </c>
      <c r="U603" s="387"/>
      <c r="V603" s="388"/>
      <c r="W603" s="388"/>
    </row>
    <row r="604" spans="1:23" x14ac:dyDescent="0.2">
      <c r="A604" s="426" t="s">
        <v>50</v>
      </c>
      <c r="B604" s="283">
        <v>66</v>
      </c>
      <c r="C604" s="284">
        <v>60</v>
      </c>
      <c r="D604" s="284">
        <v>13</v>
      </c>
      <c r="E604" s="451">
        <v>61</v>
      </c>
      <c r="F604" s="285">
        <v>60</v>
      </c>
      <c r="G604" s="422">
        <v>64</v>
      </c>
      <c r="H604" s="284">
        <v>59</v>
      </c>
      <c r="I604" s="284">
        <v>12</v>
      </c>
      <c r="J604" s="284">
        <v>59</v>
      </c>
      <c r="K604" s="284">
        <v>59</v>
      </c>
      <c r="L604" s="283">
        <v>66</v>
      </c>
      <c r="M604" s="284">
        <v>67</v>
      </c>
      <c r="N604" s="284">
        <v>14</v>
      </c>
      <c r="O604" s="285">
        <v>67</v>
      </c>
      <c r="P604" s="283">
        <v>70</v>
      </c>
      <c r="Q604" s="284">
        <v>71</v>
      </c>
      <c r="R604" s="284">
        <v>12</v>
      </c>
      <c r="S604" s="285">
        <v>73</v>
      </c>
      <c r="T604" s="366">
        <f>SUM(B604:S604)</f>
        <v>953</v>
      </c>
      <c r="U604" s="220" t="s">
        <v>55</v>
      </c>
      <c r="V604" s="287">
        <f>T591-T604</f>
        <v>76</v>
      </c>
      <c r="W604" s="288">
        <f>V604/T591</f>
        <v>7.38581146744412E-2</v>
      </c>
    </row>
    <row r="605" spans="1:23" x14ac:dyDescent="0.2">
      <c r="A605" s="321" t="s">
        <v>27</v>
      </c>
      <c r="B605" s="235">
        <v>150.5</v>
      </c>
      <c r="C605" s="233">
        <v>149</v>
      </c>
      <c r="D605" s="233">
        <v>152</v>
      </c>
      <c r="E605" s="452">
        <v>147.5</v>
      </c>
      <c r="F605" s="236">
        <v>148</v>
      </c>
      <c r="G605" s="423">
        <v>151</v>
      </c>
      <c r="H605" s="233">
        <v>148.5</v>
      </c>
      <c r="I605" s="233">
        <v>151.5</v>
      </c>
      <c r="J605" s="233">
        <v>147.5</v>
      </c>
      <c r="K605" s="233">
        <v>147.5</v>
      </c>
      <c r="L605" s="235">
        <v>150.5</v>
      </c>
      <c r="M605" s="233">
        <v>150</v>
      </c>
      <c r="N605" s="233">
        <v>152.5</v>
      </c>
      <c r="O605" s="236">
        <v>147.5</v>
      </c>
      <c r="P605" s="235">
        <v>150.5</v>
      </c>
      <c r="Q605" s="233">
        <v>149.5</v>
      </c>
      <c r="R605" s="233">
        <v>152</v>
      </c>
      <c r="S605" s="236">
        <v>149.5</v>
      </c>
      <c r="T605" s="226"/>
      <c r="U605" s="220" t="s">
        <v>56</v>
      </c>
      <c r="V605" s="220">
        <v>147.54</v>
      </c>
      <c r="W605" s="220"/>
    </row>
    <row r="606" spans="1:23" ht="13.5" thickBot="1" x14ac:dyDescent="0.25">
      <c r="A606" s="324" t="s">
        <v>25</v>
      </c>
      <c r="B606" s="237">
        <f>B605-B592</f>
        <v>2.5</v>
      </c>
      <c r="C606" s="234">
        <f t="shared" ref="C606:S606" si="187">C605-C592</f>
        <v>1.5</v>
      </c>
      <c r="D606" s="234">
        <f t="shared" si="187"/>
        <v>2.5</v>
      </c>
      <c r="E606" s="234">
        <f t="shared" si="187"/>
        <v>2</v>
      </c>
      <c r="F606" s="238">
        <f t="shared" si="187"/>
        <v>1.5</v>
      </c>
      <c r="G606" s="424">
        <f t="shared" si="187"/>
        <v>2.5</v>
      </c>
      <c r="H606" s="234">
        <f t="shared" si="187"/>
        <v>2</v>
      </c>
      <c r="I606" s="234">
        <f t="shared" si="187"/>
        <v>2.5</v>
      </c>
      <c r="J606" s="234">
        <f t="shared" si="187"/>
        <v>2</v>
      </c>
      <c r="K606" s="234">
        <f t="shared" si="187"/>
        <v>1</v>
      </c>
      <c r="L606" s="237">
        <f t="shared" si="187"/>
        <v>2</v>
      </c>
      <c r="M606" s="234">
        <f t="shared" si="187"/>
        <v>2</v>
      </c>
      <c r="N606" s="234">
        <f t="shared" si="187"/>
        <v>2.5</v>
      </c>
      <c r="O606" s="238">
        <f t="shared" si="187"/>
        <v>1.5</v>
      </c>
      <c r="P606" s="237">
        <f t="shared" si="187"/>
        <v>2</v>
      </c>
      <c r="Q606" s="234">
        <f t="shared" si="187"/>
        <v>2</v>
      </c>
      <c r="R606" s="234">
        <f t="shared" si="187"/>
        <v>2.5</v>
      </c>
      <c r="S606" s="238">
        <f t="shared" si="187"/>
        <v>1.5</v>
      </c>
      <c r="T606" s="227"/>
      <c r="U606" s="220" t="s">
        <v>25</v>
      </c>
      <c r="V606" s="220">
        <f>V605-V592</f>
        <v>9.0000000000003411E-2</v>
      </c>
      <c r="W606" s="220"/>
    </row>
    <row r="608" spans="1:23" ht="13.5" thickBot="1" x14ac:dyDescent="0.25"/>
    <row r="609" spans="1:23" ht="13.5" thickBot="1" x14ac:dyDescent="0.25">
      <c r="A609" s="297" t="s">
        <v>240</v>
      </c>
      <c r="B609" s="651" t="s">
        <v>52</v>
      </c>
      <c r="C609" s="652"/>
      <c r="D609" s="652"/>
      <c r="E609" s="652"/>
      <c r="F609" s="653"/>
      <c r="G609" s="651" t="s">
        <v>64</v>
      </c>
      <c r="H609" s="652"/>
      <c r="I609" s="652"/>
      <c r="J609" s="652"/>
      <c r="K609" s="653"/>
      <c r="L609" s="651" t="s">
        <v>62</v>
      </c>
      <c r="M609" s="652"/>
      <c r="N609" s="652"/>
      <c r="O609" s="653"/>
      <c r="P609" s="651" t="s">
        <v>63</v>
      </c>
      <c r="Q609" s="652"/>
      <c r="R609" s="652"/>
      <c r="S609" s="653"/>
      <c r="T609" s="365" t="s">
        <v>54</v>
      </c>
      <c r="U609" s="639"/>
      <c r="V609" s="639"/>
      <c r="W609" s="639"/>
    </row>
    <row r="610" spans="1:23" x14ac:dyDescent="0.2">
      <c r="A610" s="219" t="s">
        <v>53</v>
      </c>
      <c r="B610" s="542">
        <v>1</v>
      </c>
      <c r="C610" s="528">
        <v>2</v>
      </c>
      <c r="D610" s="528">
        <v>3</v>
      </c>
      <c r="E610" s="584">
        <v>4</v>
      </c>
      <c r="F610" s="585">
        <v>5</v>
      </c>
      <c r="G610" s="540">
        <v>1</v>
      </c>
      <c r="H610" s="528">
        <v>2</v>
      </c>
      <c r="I610" s="528">
        <v>3</v>
      </c>
      <c r="J610" s="528">
        <v>4</v>
      </c>
      <c r="K610" s="528">
        <v>5</v>
      </c>
      <c r="L610" s="542">
        <v>1</v>
      </c>
      <c r="M610" s="528">
        <v>2</v>
      </c>
      <c r="N610" s="528">
        <v>3</v>
      </c>
      <c r="O610" s="585">
        <v>4</v>
      </c>
      <c r="P610" s="542">
        <v>1</v>
      </c>
      <c r="Q610" s="528">
        <v>2</v>
      </c>
      <c r="R610" s="528">
        <v>3</v>
      </c>
      <c r="S610" s="585">
        <v>4</v>
      </c>
      <c r="T610" s="631"/>
      <c r="U610" s="639"/>
      <c r="V610" s="639"/>
      <c r="W610" s="639"/>
    </row>
    <row r="611" spans="1:23" x14ac:dyDescent="0.2">
      <c r="A611" s="304" t="s">
        <v>74</v>
      </c>
      <c r="B611" s="507">
        <v>4415</v>
      </c>
      <c r="C611" s="508">
        <v>4415</v>
      </c>
      <c r="D611" s="508">
        <v>4415</v>
      </c>
      <c r="E611" s="509">
        <v>4415</v>
      </c>
      <c r="F611" s="510">
        <v>4415</v>
      </c>
      <c r="G611" s="511">
        <v>4415</v>
      </c>
      <c r="H611" s="508">
        <v>4415</v>
      </c>
      <c r="I611" s="508">
        <v>4415</v>
      </c>
      <c r="J611" s="508">
        <v>4415</v>
      </c>
      <c r="K611" s="508">
        <v>4415</v>
      </c>
      <c r="L611" s="507">
        <v>4415</v>
      </c>
      <c r="M611" s="508">
        <v>4415</v>
      </c>
      <c r="N611" s="508">
        <v>4415</v>
      </c>
      <c r="O611" s="510">
        <v>4415</v>
      </c>
      <c r="P611" s="507">
        <v>4415</v>
      </c>
      <c r="Q611" s="508">
        <v>4415</v>
      </c>
      <c r="R611" s="508">
        <v>4415</v>
      </c>
      <c r="S611" s="510">
        <v>4415</v>
      </c>
      <c r="T611" s="512">
        <v>4415</v>
      </c>
      <c r="U611" s="639"/>
      <c r="V611" s="639"/>
      <c r="W611" s="639"/>
    </row>
    <row r="612" spans="1:23" x14ac:dyDescent="0.2">
      <c r="A612" s="307" t="s">
        <v>6</v>
      </c>
      <c r="B612" s="471">
        <v>4588.4615384615381</v>
      </c>
      <c r="C612" s="472">
        <v>4735.3846153846152</v>
      </c>
      <c r="D612" s="472">
        <v>4383.333333333333</v>
      </c>
      <c r="E612" s="473">
        <v>4825.3846153846152</v>
      </c>
      <c r="F612" s="474">
        <v>5181.4285714285716</v>
      </c>
      <c r="G612" s="475">
        <v>4418.4615384615381</v>
      </c>
      <c r="H612" s="472">
        <v>4594.6153846153848</v>
      </c>
      <c r="I612" s="472">
        <v>4293.333333333333</v>
      </c>
      <c r="J612" s="472">
        <v>4795</v>
      </c>
      <c r="K612" s="472">
        <v>5110.7692307692305</v>
      </c>
      <c r="L612" s="471">
        <v>4571</v>
      </c>
      <c r="M612" s="472">
        <v>4687.6923076923076</v>
      </c>
      <c r="N612" s="472">
        <v>4236.666666666667</v>
      </c>
      <c r="O612" s="474">
        <v>4873.333333333333</v>
      </c>
      <c r="P612" s="471">
        <v>4533.333333333333</v>
      </c>
      <c r="Q612" s="472">
        <v>4744.166666666667</v>
      </c>
      <c r="R612" s="472">
        <v>4216.666666666667</v>
      </c>
      <c r="S612" s="474">
        <v>5015.454545454545</v>
      </c>
      <c r="T612" s="476">
        <v>4734.677419354839</v>
      </c>
      <c r="U612" s="639"/>
      <c r="V612" s="639"/>
      <c r="W612" s="639"/>
    </row>
    <row r="613" spans="1:23" x14ac:dyDescent="0.2">
      <c r="A613" s="219" t="s">
        <v>7</v>
      </c>
      <c r="B613" s="477">
        <v>100</v>
      </c>
      <c r="C613" s="478">
        <v>100</v>
      </c>
      <c r="D613" s="478">
        <v>100</v>
      </c>
      <c r="E613" s="479">
        <v>100</v>
      </c>
      <c r="F613" s="480">
        <v>85.714285714285708</v>
      </c>
      <c r="G613" s="481">
        <v>100</v>
      </c>
      <c r="H613" s="478">
        <v>100</v>
      </c>
      <c r="I613" s="478">
        <v>100</v>
      </c>
      <c r="J613" s="478">
        <v>100</v>
      </c>
      <c r="K613" s="478">
        <v>92.307692307692307</v>
      </c>
      <c r="L613" s="477">
        <v>100</v>
      </c>
      <c r="M613" s="478">
        <v>100</v>
      </c>
      <c r="N613" s="478">
        <v>100</v>
      </c>
      <c r="O613" s="480">
        <v>58.333333333333336</v>
      </c>
      <c r="P613" s="477">
        <v>100</v>
      </c>
      <c r="Q613" s="478">
        <v>100</v>
      </c>
      <c r="R613" s="478">
        <v>100</v>
      </c>
      <c r="S613" s="480">
        <v>100</v>
      </c>
      <c r="T613" s="482">
        <v>86.021505376344081</v>
      </c>
      <c r="U613" s="639"/>
      <c r="V613" s="639"/>
      <c r="W613" s="639"/>
    </row>
    <row r="614" spans="1:23" x14ac:dyDescent="0.2">
      <c r="A614" s="219" t="s">
        <v>8</v>
      </c>
      <c r="B614" s="489">
        <v>4.2223812779130836E-2</v>
      </c>
      <c r="C614" s="490">
        <v>4.2150787805410712E-2</v>
      </c>
      <c r="D614" s="490">
        <v>2.6166768873132643E-2</v>
      </c>
      <c r="E614" s="491">
        <v>3.3491225364025448E-2</v>
      </c>
      <c r="F614" s="492">
        <v>6.6022604015984282E-2</v>
      </c>
      <c r="G614" s="493">
        <v>3.0813287816998103E-2</v>
      </c>
      <c r="H614" s="490">
        <v>3.6555125674547113E-2</v>
      </c>
      <c r="I614" s="490">
        <v>2.7515598053833579E-2</v>
      </c>
      <c r="J614" s="490">
        <v>2.5817348077455574E-2</v>
      </c>
      <c r="K614" s="490">
        <v>5.2218247262662769E-2</v>
      </c>
      <c r="L614" s="489">
        <v>4.2471351975886633E-2</v>
      </c>
      <c r="M614" s="490">
        <v>2.8902302812254241E-2</v>
      </c>
      <c r="N614" s="490">
        <v>1.2239456480017032E-2</v>
      </c>
      <c r="O614" s="492">
        <v>9.2272104068326852E-2</v>
      </c>
      <c r="P614" s="489">
        <v>3.1856145621226531E-2</v>
      </c>
      <c r="Q614" s="490">
        <v>2.6192525963551764E-2</v>
      </c>
      <c r="R614" s="490">
        <v>5.5897769263717045E-3</v>
      </c>
      <c r="S614" s="492">
        <v>2.9010330286378089E-2</v>
      </c>
      <c r="T614" s="494">
        <v>6.8395330291855891E-2</v>
      </c>
      <c r="U614" s="639"/>
      <c r="V614" s="639"/>
      <c r="W614" s="639"/>
    </row>
    <row r="615" spans="1:23" x14ac:dyDescent="0.2">
      <c r="A615" s="307" t="s">
        <v>1</v>
      </c>
      <c r="B615" s="483">
        <f>B612/B611*100-100</f>
        <v>3.9289136684380139</v>
      </c>
      <c r="C615" s="484">
        <f t="shared" ref="C615:F615" si="188">C612/C611*100-100</f>
        <v>7.2567296802857442</v>
      </c>
      <c r="D615" s="484">
        <f t="shared" si="188"/>
        <v>-0.71725179312949194</v>
      </c>
      <c r="E615" s="484">
        <f t="shared" si="188"/>
        <v>9.2952347765484831</v>
      </c>
      <c r="F615" s="485">
        <f t="shared" si="188"/>
        <v>17.359650541983498</v>
      </c>
      <c r="G615" s="486">
        <f>G612/G611*100-100</f>
        <v>7.8404042163953136E-2</v>
      </c>
      <c r="H615" s="484">
        <f t="shared" ref="H615:L615" si="189">H612/H611*100-100</f>
        <v>4.0682986322850354</v>
      </c>
      <c r="I615" s="484">
        <f t="shared" si="189"/>
        <v>-2.7557568893922308</v>
      </c>
      <c r="J615" s="484">
        <f t="shared" si="189"/>
        <v>8.6070215175537896</v>
      </c>
      <c r="K615" s="484">
        <f t="shared" si="189"/>
        <v>15.759212474954268</v>
      </c>
      <c r="L615" s="483">
        <f t="shared" si="189"/>
        <v>3.5334088335220883</v>
      </c>
      <c r="M615" s="484">
        <f>M612/M611*100-100</f>
        <v>6.1764962104712993</v>
      </c>
      <c r="N615" s="484">
        <f t="shared" ref="N615:T615" si="190">N612/N611*100-100</f>
        <v>-4.0392600981502369</v>
      </c>
      <c r="O615" s="485">
        <f t="shared" si="190"/>
        <v>10.381275953189871</v>
      </c>
      <c r="P615" s="483">
        <f t="shared" si="190"/>
        <v>2.6802567006417348</v>
      </c>
      <c r="Q615" s="484">
        <f t="shared" si="190"/>
        <v>7.4556436391091125</v>
      </c>
      <c r="R615" s="484">
        <f t="shared" si="190"/>
        <v>-4.4922612306530709</v>
      </c>
      <c r="S615" s="485">
        <f t="shared" si="190"/>
        <v>13.600329455369092</v>
      </c>
      <c r="T615" s="275">
        <f t="shared" si="190"/>
        <v>7.2407116501662188</v>
      </c>
      <c r="U615" s="370"/>
      <c r="V615" s="639"/>
      <c r="W615" s="639"/>
    </row>
    <row r="616" spans="1:23" ht="13.5" thickBot="1" x14ac:dyDescent="0.25">
      <c r="A616" s="425" t="s">
        <v>26</v>
      </c>
      <c r="B616" s="395">
        <f>B612-B599</f>
        <v>139.8915384615384</v>
      </c>
      <c r="C616" s="396">
        <f t="shared" ref="C616:T616" si="191">C612-C599</f>
        <v>-33.845384615384319</v>
      </c>
      <c r="D616" s="396">
        <f t="shared" si="191"/>
        <v>15.83333333333303</v>
      </c>
      <c r="E616" s="396">
        <f t="shared" si="191"/>
        <v>-33.785384615384828</v>
      </c>
      <c r="F616" s="397">
        <f t="shared" si="191"/>
        <v>36.428571428571558</v>
      </c>
      <c r="G616" s="401">
        <f t="shared" si="191"/>
        <v>35.131538461538184</v>
      </c>
      <c r="H616" s="396">
        <f t="shared" si="191"/>
        <v>-82.524615384615572</v>
      </c>
      <c r="I616" s="396">
        <f t="shared" si="191"/>
        <v>-109.16666666666697</v>
      </c>
      <c r="J616" s="396">
        <f t="shared" si="191"/>
        <v>156.32999999999993</v>
      </c>
      <c r="K616" s="396">
        <f t="shared" si="191"/>
        <v>70.769230769230489</v>
      </c>
      <c r="L616" s="398">
        <f t="shared" si="191"/>
        <v>36.380000000000109</v>
      </c>
      <c r="M616" s="399">
        <f t="shared" si="191"/>
        <v>-7.3076923076923777</v>
      </c>
      <c r="N616" s="399">
        <f t="shared" si="191"/>
        <v>149.16666666666697</v>
      </c>
      <c r="O616" s="400">
        <f t="shared" si="191"/>
        <v>-87.566666666666606</v>
      </c>
      <c r="P616" s="395">
        <f t="shared" si="191"/>
        <v>-10.836666666667043</v>
      </c>
      <c r="Q616" s="396">
        <f t="shared" si="191"/>
        <v>34.766666666667334</v>
      </c>
      <c r="R616" s="396">
        <f t="shared" si="191"/>
        <v>-45.83333333333303</v>
      </c>
      <c r="S616" s="397">
        <f t="shared" si="191"/>
        <v>11.164545454545078</v>
      </c>
      <c r="T616" s="403">
        <f t="shared" si="191"/>
        <v>40.287419354838676</v>
      </c>
      <c r="U616" s="387"/>
      <c r="V616" s="388"/>
      <c r="W616" s="388"/>
    </row>
    <row r="617" spans="1:23" x14ac:dyDescent="0.2">
      <c r="A617" s="426" t="s">
        <v>50</v>
      </c>
      <c r="B617" s="283">
        <v>66</v>
      </c>
      <c r="C617" s="284">
        <v>60</v>
      </c>
      <c r="D617" s="284">
        <v>13</v>
      </c>
      <c r="E617" s="451">
        <v>61</v>
      </c>
      <c r="F617" s="285">
        <v>60</v>
      </c>
      <c r="G617" s="422">
        <v>64</v>
      </c>
      <c r="H617" s="284">
        <v>59</v>
      </c>
      <c r="I617" s="284">
        <v>12</v>
      </c>
      <c r="J617" s="284">
        <v>59</v>
      </c>
      <c r="K617" s="284">
        <v>59</v>
      </c>
      <c r="L617" s="283">
        <v>66</v>
      </c>
      <c r="M617" s="284">
        <v>67</v>
      </c>
      <c r="N617" s="284">
        <v>14</v>
      </c>
      <c r="O617" s="285">
        <v>67</v>
      </c>
      <c r="P617" s="283">
        <v>70</v>
      </c>
      <c r="Q617" s="284">
        <v>71</v>
      </c>
      <c r="R617" s="284">
        <v>12</v>
      </c>
      <c r="S617" s="285">
        <v>73</v>
      </c>
      <c r="T617" s="366">
        <f>SUM(B617:S617)</f>
        <v>953</v>
      </c>
      <c r="U617" s="220" t="s">
        <v>55</v>
      </c>
      <c r="V617" s="287">
        <f>T604-T617</f>
        <v>0</v>
      </c>
      <c r="W617" s="288">
        <f>V617/T604</f>
        <v>0</v>
      </c>
    </row>
    <row r="618" spans="1:23" x14ac:dyDescent="0.2">
      <c r="A618" s="321" t="s">
        <v>27</v>
      </c>
      <c r="B618" s="235">
        <v>150.5</v>
      </c>
      <c r="C618" s="233">
        <v>149</v>
      </c>
      <c r="D618" s="233">
        <v>152</v>
      </c>
      <c r="E618" s="452">
        <v>147.5</v>
      </c>
      <c r="F618" s="236">
        <v>148</v>
      </c>
      <c r="G618" s="423">
        <v>151</v>
      </c>
      <c r="H618" s="233">
        <v>148.5</v>
      </c>
      <c r="I618" s="233">
        <v>151.5</v>
      </c>
      <c r="J618" s="233">
        <v>147.5</v>
      </c>
      <c r="K618" s="233">
        <v>147.5</v>
      </c>
      <c r="L618" s="235">
        <v>150.5</v>
      </c>
      <c r="M618" s="233">
        <v>150</v>
      </c>
      <c r="N618" s="233">
        <v>152.5</v>
      </c>
      <c r="O618" s="236">
        <v>147.5</v>
      </c>
      <c r="P618" s="235">
        <v>150.5</v>
      </c>
      <c r="Q618" s="233">
        <v>149.5</v>
      </c>
      <c r="R618" s="233">
        <v>152</v>
      </c>
      <c r="S618" s="236">
        <v>149.5</v>
      </c>
      <c r="T618" s="226"/>
      <c r="U618" s="220" t="s">
        <v>56</v>
      </c>
      <c r="V618" s="220">
        <v>149.21</v>
      </c>
      <c r="W618" s="220"/>
    </row>
    <row r="619" spans="1:23" ht="13.5" thickBot="1" x14ac:dyDescent="0.25">
      <c r="A619" s="324" t="s">
        <v>25</v>
      </c>
      <c r="B619" s="237">
        <f>B618-B605</f>
        <v>0</v>
      </c>
      <c r="C619" s="234">
        <f t="shared" ref="C619:S619" si="192">C618-C605</f>
        <v>0</v>
      </c>
      <c r="D619" s="234">
        <f t="shared" si="192"/>
        <v>0</v>
      </c>
      <c r="E619" s="234">
        <f t="shared" si="192"/>
        <v>0</v>
      </c>
      <c r="F619" s="238">
        <f t="shared" si="192"/>
        <v>0</v>
      </c>
      <c r="G619" s="424">
        <f t="shared" si="192"/>
        <v>0</v>
      </c>
      <c r="H619" s="234">
        <f t="shared" si="192"/>
        <v>0</v>
      </c>
      <c r="I619" s="234">
        <f t="shared" si="192"/>
        <v>0</v>
      </c>
      <c r="J619" s="234">
        <f t="shared" si="192"/>
        <v>0</v>
      </c>
      <c r="K619" s="234">
        <f t="shared" si="192"/>
        <v>0</v>
      </c>
      <c r="L619" s="237">
        <f t="shared" si="192"/>
        <v>0</v>
      </c>
      <c r="M619" s="234">
        <f t="shared" si="192"/>
        <v>0</v>
      </c>
      <c r="N619" s="234">
        <f t="shared" si="192"/>
        <v>0</v>
      </c>
      <c r="O619" s="238">
        <f t="shared" si="192"/>
        <v>0</v>
      </c>
      <c r="P619" s="237">
        <f t="shared" si="192"/>
        <v>0</v>
      </c>
      <c r="Q619" s="234">
        <f t="shared" si="192"/>
        <v>0</v>
      </c>
      <c r="R619" s="234">
        <f t="shared" si="192"/>
        <v>0</v>
      </c>
      <c r="S619" s="238">
        <f t="shared" si="192"/>
        <v>0</v>
      </c>
      <c r="T619" s="227"/>
      <c r="U619" s="220" t="s">
        <v>25</v>
      </c>
      <c r="V619" s="220">
        <f>V618-V605</f>
        <v>1.6700000000000159</v>
      </c>
      <c r="W619" s="220"/>
    </row>
    <row r="621" spans="1:23" ht="13.5" thickBot="1" x14ac:dyDescent="0.25"/>
    <row r="622" spans="1:23" s="640" customFormat="1" ht="13.5" thickBot="1" x14ac:dyDescent="0.25">
      <c r="A622" s="297" t="s">
        <v>241</v>
      </c>
      <c r="B622" s="651" t="s">
        <v>52</v>
      </c>
      <c r="C622" s="652"/>
      <c r="D622" s="652"/>
      <c r="E622" s="652"/>
      <c r="F622" s="653"/>
      <c r="G622" s="651" t="s">
        <v>64</v>
      </c>
      <c r="H622" s="652"/>
      <c r="I622" s="652"/>
      <c r="J622" s="652"/>
      <c r="K622" s="653"/>
      <c r="L622" s="651" t="s">
        <v>62</v>
      </c>
      <c r="M622" s="652"/>
      <c r="N622" s="652"/>
      <c r="O622" s="653"/>
      <c r="P622" s="651" t="s">
        <v>63</v>
      </c>
      <c r="Q622" s="652"/>
      <c r="R622" s="652"/>
      <c r="S622" s="653"/>
      <c r="T622" s="365" t="s">
        <v>54</v>
      </c>
    </row>
    <row r="623" spans="1:23" s="640" customFormat="1" x14ac:dyDescent="0.2">
      <c r="A623" s="219" t="s">
        <v>53</v>
      </c>
      <c r="B623" s="542">
        <v>1</v>
      </c>
      <c r="C623" s="528">
        <v>2</v>
      </c>
      <c r="D623" s="528">
        <v>3</v>
      </c>
      <c r="E623" s="584">
        <v>4</v>
      </c>
      <c r="F623" s="585">
        <v>5</v>
      </c>
      <c r="G623" s="540">
        <v>1</v>
      </c>
      <c r="H623" s="528">
        <v>2</v>
      </c>
      <c r="I623" s="528">
        <v>3</v>
      </c>
      <c r="J623" s="528">
        <v>4</v>
      </c>
      <c r="K623" s="528">
        <v>5</v>
      </c>
      <c r="L623" s="542">
        <v>1</v>
      </c>
      <c r="M623" s="528">
        <v>2</v>
      </c>
      <c r="N623" s="528">
        <v>3</v>
      </c>
      <c r="O623" s="585">
        <v>4</v>
      </c>
      <c r="P623" s="542">
        <v>1</v>
      </c>
      <c r="Q623" s="528">
        <v>2</v>
      </c>
      <c r="R623" s="528">
        <v>3</v>
      </c>
      <c r="S623" s="585">
        <v>4</v>
      </c>
      <c r="T623" s="631"/>
    </row>
    <row r="624" spans="1:23" s="640" customFormat="1" x14ac:dyDescent="0.2">
      <c r="A624" s="304" t="s">
        <v>74</v>
      </c>
      <c r="B624" s="507">
        <v>4430</v>
      </c>
      <c r="C624" s="508">
        <v>4430</v>
      </c>
      <c r="D624" s="508">
        <v>4430</v>
      </c>
      <c r="E624" s="509">
        <v>4430</v>
      </c>
      <c r="F624" s="510">
        <v>4430</v>
      </c>
      <c r="G624" s="511">
        <v>4430</v>
      </c>
      <c r="H624" s="508">
        <v>4430</v>
      </c>
      <c r="I624" s="508">
        <v>4430</v>
      </c>
      <c r="J624" s="508">
        <v>4430</v>
      </c>
      <c r="K624" s="508">
        <v>4430</v>
      </c>
      <c r="L624" s="507">
        <v>4430</v>
      </c>
      <c r="M624" s="508">
        <v>4430</v>
      </c>
      <c r="N624" s="508">
        <v>4430</v>
      </c>
      <c r="O624" s="510">
        <v>4430</v>
      </c>
      <c r="P624" s="507">
        <v>4430</v>
      </c>
      <c r="Q624" s="508">
        <v>4430</v>
      </c>
      <c r="R624" s="508">
        <v>4430</v>
      </c>
      <c r="S624" s="510">
        <v>4430</v>
      </c>
      <c r="T624" s="512">
        <v>4430</v>
      </c>
    </row>
    <row r="625" spans="1:23" s="640" customFormat="1" x14ac:dyDescent="0.2">
      <c r="A625" s="307" t="s">
        <v>6</v>
      </c>
      <c r="B625" s="471">
        <v>4565</v>
      </c>
      <c r="C625" s="472">
        <v>4702.5</v>
      </c>
      <c r="D625" s="472">
        <v>4336.666666666667</v>
      </c>
      <c r="E625" s="473">
        <v>4899.166666666667</v>
      </c>
      <c r="F625" s="474">
        <v>5220.909090909091</v>
      </c>
      <c r="G625" s="475">
        <v>4558.4615384615381</v>
      </c>
      <c r="H625" s="472">
        <v>4717.272727272727</v>
      </c>
      <c r="I625" s="472">
        <v>4405</v>
      </c>
      <c r="J625" s="472">
        <v>4712.3076923076924</v>
      </c>
      <c r="K625" s="472">
        <v>5108.4615384615381</v>
      </c>
      <c r="L625" s="471">
        <v>4520</v>
      </c>
      <c r="M625" s="472">
        <v>4689.2307692307695</v>
      </c>
      <c r="N625" s="472">
        <v>4513.333333333333</v>
      </c>
      <c r="O625" s="474">
        <v>5055.833333333333</v>
      </c>
      <c r="P625" s="471">
        <v>4575.7142857142853</v>
      </c>
      <c r="Q625" s="472">
        <v>4725</v>
      </c>
      <c r="R625" s="472">
        <v>4350</v>
      </c>
      <c r="S625" s="474">
        <v>5175.7142857142853</v>
      </c>
      <c r="T625" s="476">
        <v>4769.8963730569949</v>
      </c>
    </row>
    <row r="626" spans="1:23" s="640" customFormat="1" x14ac:dyDescent="0.2">
      <c r="A626" s="219" t="s">
        <v>7</v>
      </c>
      <c r="B626" s="477">
        <v>100</v>
      </c>
      <c r="C626" s="478">
        <v>100</v>
      </c>
      <c r="D626" s="478">
        <v>100</v>
      </c>
      <c r="E626" s="479">
        <v>100</v>
      </c>
      <c r="F626" s="480">
        <v>100</v>
      </c>
      <c r="G626" s="481">
        <v>100</v>
      </c>
      <c r="H626" s="478">
        <v>100</v>
      </c>
      <c r="I626" s="478">
        <v>75</v>
      </c>
      <c r="J626" s="478">
        <v>100</v>
      </c>
      <c r="K626" s="478">
        <v>92.307692307692307</v>
      </c>
      <c r="L626" s="477">
        <v>100</v>
      </c>
      <c r="M626" s="478">
        <v>100</v>
      </c>
      <c r="N626" s="478">
        <v>100</v>
      </c>
      <c r="O626" s="480">
        <v>100</v>
      </c>
      <c r="P626" s="477">
        <v>100</v>
      </c>
      <c r="Q626" s="478">
        <v>100</v>
      </c>
      <c r="R626" s="478">
        <v>66.666666666666671</v>
      </c>
      <c r="S626" s="480">
        <v>100</v>
      </c>
      <c r="T626" s="482">
        <v>86.52849740932642</v>
      </c>
    </row>
    <row r="627" spans="1:23" s="640" customFormat="1" x14ac:dyDescent="0.2">
      <c r="A627" s="219" t="s">
        <v>8</v>
      </c>
      <c r="B627" s="489">
        <v>5.9938644829038601E-2</v>
      </c>
      <c r="C627" s="490">
        <v>4.5552113889870467E-2</v>
      </c>
      <c r="D627" s="490">
        <v>5.7519713862743309E-3</v>
      </c>
      <c r="E627" s="491">
        <v>2.8005109022734988E-2</v>
      </c>
      <c r="F627" s="492">
        <v>4.4022993120141671E-2</v>
      </c>
      <c r="G627" s="493">
        <v>3.8043574786805236E-2</v>
      </c>
      <c r="H627" s="490">
        <v>2.3607434879088302E-2</v>
      </c>
      <c r="I627" s="490">
        <v>8.1638559075375761E-2</v>
      </c>
      <c r="J627" s="490">
        <v>3.8172025282900562E-2</v>
      </c>
      <c r="K627" s="490">
        <v>5.0294982971714322E-2</v>
      </c>
      <c r="L627" s="489">
        <v>3.8213116247880874E-2</v>
      </c>
      <c r="M627" s="490">
        <v>3.3525624911592097E-2</v>
      </c>
      <c r="N627" s="490">
        <v>3.1869200901611501E-2</v>
      </c>
      <c r="O627" s="492">
        <v>4.7086927698045768E-2</v>
      </c>
      <c r="P627" s="489">
        <v>2.4513741482927353E-2</v>
      </c>
      <c r="Q627" s="490">
        <v>4.3016881744291732E-2</v>
      </c>
      <c r="R627" s="490">
        <v>8.6280938828697293E-2</v>
      </c>
      <c r="S627" s="492">
        <v>4.6518041088119945E-2</v>
      </c>
      <c r="T627" s="494">
        <v>6.7407092821520145E-2</v>
      </c>
    </row>
    <row r="628" spans="1:23" s="640" customFormat="1" x14ac:dyDescent="0.2">
      <c r="A628" s="307" t="s">
        <v>1</v>
      </c>
      <c r="B628" s="483">
        <f>B625/B624*100-100</f>
        <v>3.047404063205434</v>
      </c>
      <c r="C628" s="484">
        <f t="shared" ref="C628:F628" si="193">C625/C624*100-100</f>
        <v>6.1512415349887135</v>
      </c>
      <c r="D628" s="484">
        <f t="shared" si="193"/>
        <v>-2.1068472535741023</v>
      </c>
      <c r="E628" s="484">
        <f t="shared" si="193"/>
        <v>10.590669676448456</v>
      </c>
      <c r="F628" s="485">
        <f t="shared" si="193"/>
        <v>17.853478350092345</v>
      </c>
      <c r="G628" s="486">
        <f>G625/G624*100-100</f>
        <v>2.8998089946171035</v>
      </c>
      <c r="H628" s="484">
        <f t="shared" ref="H628:L628" si="194">H625/H624*100-100</f>
        <v>6.4847116765852633</v>
      </c>
      <c r="I628" s="484">
        <f t="shared" si="194"/>
        <v>-0.56433408577878197</v>
      </c>
      <c r="J628" s="484">
        <f t="shared" si="194"/>
        <v>6.3726341378711737</v>
      </c>
      <c r="K628" s="484">
        <f t="shared" si="194"/>
        <v>15.315158881750307</v>
      </c>
      <c r="L628" s="483">
        <f t="shared" si="194"/>
        <v>2.0316027088036037</v>
      </c>
      <c r="M628" s="484">
        <f>M625/M624*100-100</f>
        <v>5.8517103663830596</v>
      </c>
      <c r="N628" s="484">
        <f t="shared" ref="N628:T628" si="195">N625/N624*100-100</f>
        <v>1.8811136192625924</v>
      </c>
      <c r="O628" s="485">
        <f t="shared" si="195"/>
        <v>14.127163280662145</v>
      </c>
      <c r="P628" s="483">
        <f t="shared" si="195"/>
        <v>3.2892615285391713</v>
      </c>
      <c r="Q628" s="484">
        <f t="shared" si="195"/>
        <v>6.6591422121896215</v>
      </c>
      <c r="R628" s="484">
        <f t="shared" si="195"/>
        <v>-1.8058690744920938</v>
      </c>
      <c r="S628" s="485">
        <f t="shared" si="195"/>
        <v>16.83327958722991</v>
      </c>
      <c r="T628" s="275">
        <f t="shared" si="195"/>
        <v>7.6726043579457013</v>
      </c>
      <c r="U628" s="370"/>
    </row>
    <row r="629" spans="1:23" s="640" customFormat="1" ht="13.5" thickBot="1" x14ac:dyDescent="0.25">
      <c r="A629" s="425" t="s">
        <v>26</v>
      </c>
      <c r="B629" s="395">
        <f>B625-B612</f>
        <v>-23.461538461538112</v>
      </c>
      <c r="C629" s="396">
        <f t="shared" ref="C629:T629" si="196">C625-C612</f>
        <v>-32.884615384615245</v>
      </c>
      <c r="D629" s="396">
        <f t="shared" si="196"/>
        <v>-46.66666666666606</v>
      </c>
      <c r="E629" s="396">
        <f t="shared" si="196"/>
        <v>73.782051282051725</v>
      </c>
      <c r="F629" s="397">
        <f t="shared" si="196"/>
        <v>39.480519480519433</v>
      </c>
      <c r="G629" s="401">
        <f t="shared" si="196"/>
        <v>140</v>
      </c>
      <c r="H629" s="396">
        <f t="shared" si="196"/>
        <v>122.65734265734227</v>
      </c>
      <c r="I629" s="396">
        <f t="shared" si="196"/>
        <v>111.66666666666697</v>
      </c>
      <c r="J629" s="396">
        <f t="shared" si="196"/>
        <v>-82.692307692307622</v>
      </c>
      <c r="K629" s="396">
        <f t="shared" si="196"/>
        <v>-2.3076923076923777</v>
      </c>
      <c r="L629" s="398">
        <f t="shared" si="196"/>
        <v>-51</v>
      </c>
      <c r="M629" s="399">
        <f t="shared" si="196"/>
        <v>1.5384615384618883</v>
      </c>
      <c r="N629" s="399">
        <f t="shared" si="196"/>
        <v>276.66666666666606</v>
      </c>
      <c r="O629" s="400">
        <f t="shared" si="196"/>
        <v>182.5</v>
      </c>
      <c r="P629" s="395">
        <f t="shared" si="196"/>
        <v>42.380952380952294</v>
      </c>
      <c r="Q629" s="396">
        <f t="shared" si="196"/>
        <v>-19.16666666666697</v>
      </c>
      <c r="R629" s="396">
        <f t="shared" si="196"/>
        <v>133.33333333333303</v>
      </c>
      <c r="S629" s="397">
        <f t="shared" si="196"/>
        <v>160.25974025974028</v>
      </c>
      <c r="T629" s="403">
        <f t="shared" si="196"/>
        <v>35.218953702155886</v>
      </c>
      <c r="U629" s="387"/>
      <c r="V629" s="388"/>
      <c r="W629" s="388"/>
    </row>
    <row r="630" spans="1:23" s="640" customFormat="1" x14ac:dyDescent="0.2">
      <c r="A630" s="426" t="s">
        <v>50</v>
      </c>
      <c r="B630" s="283">
        <v>66</v>
      </c>
      <c r="C630" s="284">
        <v>60</v>
      </c>
      <c r="D630" s="284">
        <v>13</v>
      </c>
      <c r="E630" s="451">
        <v>61</v>
      </c>
      <c r="F630" s="285">
        <v>60</v>
      </c>
      <c r="G630" s="422">
        <v>64</v>
      </c>
      <c r="H630" s="284">
        <v>59</v>
      </c>
      <c r="I630" s="284">
        <v>12</v>
      </c>
      <c r="J630" s="284">
        <v>59</v>
      </c>
      <c r="K630" s="284">
        <v>59</v>
      </c>
      <c r="L630" s="283">
        <v>66</v>
      </c>
      <c r="M630" s="284">
        <v>67</v>
      </c>
      <c r="N630" s="284">
        <v>14</v>
      </c>
      <c r="O630" s="285">
        <v>67</v>
      </c>
      <c r="P630" s="283">
        <v>70</v>
      </c>
      <c r="Q630" s="284">
        <v>71</v>
      </c>
      <c r="R630" s="284">
        <v>12</v>
      </c>
      <c r="S630" s="285">
        <v>73</v>
      </c>
      <c r="T630" s="366">
        <f>SUM(B630:S630)</f>
        <v>953</v>
      </c>
      <c r="U630" s="220" t="s">
        <v>55</v>
      </c>
      <c r="V630" s="287">
        <f>T617-T630</f>
        <v>0</v>
      </c>
      <c r="W630" s="288">
        <f>V630/T617</f>
        <v>0</v>
      </c>
    </row>
    <row r="631" spans="1:23" s="640" customFormat="1" x14ac:dyDescent="0.2">
      <c r="A631" s="321" t="s">
        <v>27</v>
      </c>
      <c r="B631" s="235">
        <v>151.5</v>
      </c>
      <c r="C631" s="233">
        <v>150</v>
      </c>
      <c r="D631" s="233">
        <v>153.5</v>
      </c>
      <c r="E631" s="452">
        <v>148.5</v>
      </c>
      <c r="F631" s="236">
        <v>149</v>
      </c>
      <c r="G631" s="423">
        <v>152</v>
      </c>
      <c r="H631" s="233">
        <v>149.5</v>
      </c>
      <c r="I631" s="233">
        <v>152.5</v>
      </c>
      <c r="J631" s="233">
        <v>148.5</v>
      </c>
      <c r="K631" s="233">
        <v>148.5</v>
      </c>
      <c r="L631" s="235">
        <v>151.5</v>
      </c>
      <c r="M631" s="233">
        <v>151</v>
      </c>
      <c r="N631" s="233">
        <v>153.5</v>
      </c>
      <c r="O631" s="236">
        <v>148.5</v>
      </c>
      <c r="P631" s="235">
        <v>151.5</v>
      </c>
      <c r="Q631" s="233">
        <v>150.5</v>
      </c>
      <c r="R631" s="233">
        <v>153</v>
      </c>
      <c r="S631" s="236">
        <v>150.5</v>
      </c>
      <c r="T631" s="226"/>
      <c r="U631" s="220" t="s">
        <v>56</v>
      </c>
      <c r="V631" s="220">
        <v>149.26</v>
      </c>
      <c r="W631" s="220"/>
    </row>
    <row r="632" spans="1:23" s="640" customFormat="1" ht="13.5" thickBot="1" x14ac:dyDescent="0.25">
      <c r="A632" s="324" t="s">
        <v>25</v>
      </c>
      <c r="B632" s="237">
        <f>B631-B618</f>
        <v>1</v>
      </c>
      <c r="C632" s="234">
        <f t="shared" ref="C632:S632" si="197">C631-C618</f>
        <v>1</v>
      </c>
      <c r="D632" s="234">
        <f t="shared" si="197"/>
        <v>1.5</v>
      </c>
      <c r="E632" s="234">
        <f t="shared" si="197"/>
        <v>1</v>
      </c>
      <c r="F632" s="238">
        <f t="shared" si="197"/>
        <v>1</v>
      </c>
      <c r="G632" s="424">
        <f t="shared" si="197"/>
        <v>1</v>
      </c>
      <c r="H632" s="234">
        <f t="shared" si="197"/>
        <v>1</v>
      </c>
      <c r="I632" s="234">
        <f t="shared" si="197"/>
        <v>1</v>
      </c>
      <c r="J632" s="234">
        <f t="shared" si="197"/>
        <v>1</v>
      </c>
      <c r="K632" s="234">
        <f t="shared" si="197"/>
        <v>1</v>
      </c>
      <c r="L632" s="237">
        <f t="shared" si="197"/>
        <v>1</v>
      </c>
      <c r="M632" s="234">
        <f t="shared" si="197"/>
        <v>1</v>
      </c>
      <c r="N632" s="234">
        <f t="shared" si="197"/>
        <v>1</v>
      </c>
      <c r="O632" s="238">
        <f t="shared" si="197"/>
        <v>1</v>
      </c>
      <c r="P632" s="237">
        <f t="shared" si="197"/>
        <v>1</v>
      </c>
      <c r="Q632" s="234">
        <f t="shared" si="197"/>
        <v>1</v>
      </c>
      <c r="R632" s="234">
        <f t="shared" si="197"/>
        <v>1</v>
      </c>
      <c r="S632" s="238">
        <f t="shared" si="197"/>
        <v>1</v>
      </c>
      <c r="T632" s="227"/>
      <c r="U632" s="220" t="s">
        <v>25</v>
      </c>
      <c r="V632" s="220">
        <f>V631-V618</f>
        <v>4.9999999999982947E-2</v>
      </c>
      <c r="W632" s="220"/>
    </row>
    <row r="634" spans="1:23" ht="13.5" thickBot="1" x14ac:dyDescent="0.25"/>
    <row r="635" spans="1:23" s="641" customFormat="1" ht="13.5" thickBot="1" x14ac:dyDescent="0.25">
      <c r="A635" s="297" t="s">
        <v>242</v>
      </c>
      <c r="B635" s="651" t="s">
        <v>52</v>
      </c>
      <c r="C635" s="652"/>
      <c r="D635" s="652"/>
      <c r="E635" s="652"/>
      <c r="F635" s="653"/>
      <c r="G635" s="651" t="s">
        <v>64</v>
      </c>
      <c r="H635" s="652"/>
      <c r="I635" s="652"/>
      <c r="J635" s="652"/>
      <c r="K635" s="653"/>
      <c r="L635" s="651" t="s">
        <v>62</v>
      </c>
      <c r="M635" s="652"/>
      <c r="N635" s="652"/>
      <c r="O635" s="653"/>
      <c r="P635" s="651" t="s">
        <v>63</v>
      </c>
      <c r="Q635" s="652"/>
      <c r="R635" s="652"/>
      <c r="S635" s="653"/>
      <c r="T635" s="365" t="s">
        <v>54</v>
      </c>
    </row>
    <row r="636" spans="1:23" s="641" customFormat="1" x14ac:dyDescent="0.2">
      <c r="A636" s="219" t="s">
        <v>53</v>
      </c>
      <c r="B636" s="542">
        <v>1</v>
      </c>
      <c r="C636" s="528">
        <v>2</v>
      </c>
      <c r="D636" s="528">
        <v>3</v>
      </c>
      <c r="E636" s="584">
        <v>4</v>
      </c>
      <c r="F636" s="585">
        <v>5</v>
      </c>
      <c r="G636" s="540">
        <v>1</v>
      </c>
      <c r="H636" s="528">
        <v>2</v>
      </c>
      <c r="I636" s="528">
        <v>3</v>
      </c>
      <c r="J636" s="528">
        <v>4</v>
      </c>
      <c r="K636" s="528">
        <v>5</v>
      </c>
      <c r="L636" s="542">
        <v>1</v>
      </c>
      <c r="M636" s="528">
        <v>2</v>
      </c>
      <c r="N636" s="528">
        <v>3</v>
      </c>
      <c r="O636" s="585">
        <v>4</v>
      </c>
      <c r="P636" s="542">
        <v>1</v>
      </c>
      <c r="Q636" s="528">
        <v>2</v>
      </c>
      <c r="R636" s="528">
        <v>3</v>
      </c>
      <c r="S636" s="585">
        <v>4</v>
      </c>
      <c r="T636" s="631"/>
    </row>
    <row r="637" spans="1:23" s="641" customFormat="1" x14ac:dyDescent="0.2">
      <c r="A637" s="304" t="s">
        <v>74</v>
      </c>
      <c r="B637" s="507">
        <v>4445</v>
      </c>
      <c r="C637" s="508">
        <v>4445</v>
      </c>
      <c r="D637" s="508">
        <v>4445</v>
      </c>
      <c r="E637" s="509">
        <v>4445</v>
      </c>
      <c r="F637" s="510">
        <v>4445</v>
      </c>
      <c r="G637" s="511">
        <v>4445</v>
      </c>
      <c r="H637" s="508">
        <v>4445</v>
      </c>
      <c r="I637" s="508">
        <v>4445</v>
      </c>
      <c r="J637" s="508">
        <v>4445</v>
      </c>
      <c r="K637" s="508">
        <v>4445</v>
      </c>
      <c r="L637" s="507">
        <v>4445</v>
      </c>
      <c r="M637" s="508">
        <v>4445</v>
      </c>
      <c r="N637" s="508">
        <v>4445</v>
      </c>
      <c r="O637" s="510">
        <v>4445</v>
      </c>
      <c r="P637" s="507">
        <v>4445</v>
      </c>
      <c r="Q637" s="508">
        <v>4445</v>
      </c>
      <c r="R637" s="508">
        <v>4445</v>
      </c>
      <c r="S637" s="510">
        <v>4445</v>
      </c>
      <c r="T637" s="512">
        <v>4445</v>
      </c>
    </row>
    <row r="638" spans="1:23" s="641" customFormat="1" x14ac:dyDescent="0.2">
      <c r="A638" s="307" t="s">
        <v>6</v>
      </c>
      <c r="B638" s="471">
        <v>4571.54</v>
      </c>
      <c r="C638" s="472">
        <v>4796.1499999999996</v>
      </c>
      <c r="D638" s="472">
        <v>4425</v>
      </c>
      <c r="E638" s="473">
        <v>4869.2299999999996</v>
      </c>
      <c r="F638" s="474">
        <v>5256.67</v>
      </c>
      <c r="G638" s="475">
        <v>4428.46</v>
      </c>
      <c r="H638" s="472">
        <v>4591.43</v>
      </c>
      <c r="I638" s="472">
        <v>4462.5</v>
      </c>
      <c r="J638" s="472">
        <v>4766.88</v>
      </c>
      <c r="K638" s="472">
        <v>4926.25</v>
      </c>
      <c r="L638" s="471">
        <v>4595.71</v>
      </c>
      <c r="M638" s="472">
        <v>4868</v>
      </c>
      <c r="N638" s="472">
        <v>4703.33</v>
      </c>
      <c r="O638" s="474">
        <v>4793.6000000000004</v>
      </c>
      <c r="P638" s="471">
        <v>4704.62</v>
      </c>
      <c r="Q638" s="472">
        <v>4660</v>
      </c>
      <c r="R638" s="472">
        <v>4580</v>
      </c>
      <c r="S638" s="474">
        <v>5087.5</v>
      </c>
      <c r="T638" s="476">
        <v>4757.1400000000003</v>
      </c>
    </row>
    <row r="639" spans="1:23" s="641" customFormat="1" x14ac:dyDescent="0.2">
      <c r="A639" s="219" t="s">
        <v>7</v>
      </c>
      <c r="B639" s="477">
        <v>100</v>
      </c>
      <c r="C639" s="478">
        <v>100</v>
      </c>
      <c r="D639" s="478">
        <v>100</v>
      </c>
      <c r="E639" s="479">
        <v>100</v>
      </c>
      <c r="F639" s="480">
        <v>100</v>
      </c>
      <c r="G639" s="481">
        <v>100</v>
      </c>
      <c r="H639" s="478">
        <v>100</v>
      </c>
      <c r="I639" s="478">
        <v>100</v>
      </c>
      <c r="J639" s="478">
        <v>100</v>
      </c>
      <c r="K639" s="478">
        <v>100</v>
      </c>
      <c r="L639" s="477">
        <v>100</v>
      </c>
      <c r="M639" s="478">
        <v>100</v>
      </c>
      <c r="N639" s="478">
        <v>100</v>
      </c>
      <c r="O639" s="480">
        <v>100</v>
      </c>
      <c r="P639" s="477">
        <v>100</v>
      </c>
      <c r="Q639" s="478">
        <v>92.86</v>
      </c>
      <c r="R639" s="478">
        <v>100</v>
      </c>
      <c r="S639" s="480">
        <v>100</v>
      </c>
      <c r="T639" s="482">
        <v>92.96</v>
      </c>
    </row>
    <row r="640" spans="1:23" s="641" customFormat="1" x14ac:dyDescent="0.2">
      <c r="A640" s="219" t="s">
        <v>8</v>
      </c>
      <c r="B640" s="489">
        <v>3.7900000000000003E-2</v>
      </c>
      <c r="C640" s="490">
        <v>4.2200000000000001E-2</v>
      </c>
      <c r="D640" s="490">
        <v>1.67E-2</v>
      </c>
      <c r="E640" s="491">
        <v>3.6499999999999998E-2</v>
      </c>
      <c r="F640" s="492">
        <v>4.3799999999999999E-2</v>
      </c>
      <c r="G640" s="493">
        <v>2.5999999999999999E-2</v>
      </c>
      <c r="H640" s="490">
        <v>3.1E-2</v>
      </c>
      <c r="I640" s="490">
        <v>2.1499999999999998E-2</v>
      </c>
      <c r="J640" s="490">
        <v>3.9100000000000003E-2</v>
      </c>
      <c r="K640" s="490">
        <v>3.49E-2</v>
      </c>
      <c r="L640" s="489">
        <v>5.28E-2</v>
      </c>
      <c r="M640" s="490">
        <v>3.6400000000000002E-2</v>
      </c>
      <c r="N640" s="490">
        <v>3.04E-2</v>
      </c>
      <c r="O640" s="492">
        <v>0.04</v>
      </c>
      <c r="P640" s="489">
        <v>4.02E-2</v>
      </c>
      <c r="Q640" s="490">
        <v>4.2700000000000002E-2</v>
      </c>
      <c r="R640" s="490">
        <v>1.09E-2</v>
      </c>
      <c r="S640" s="492">
        <v>3.1099999999999999E-2</v>
      </c>
      <c r="T640" s="494">
        <v>5.96E-2</v>
      </c>
    </row>
    <row r="641" spans="1:23" s="641" customFormat="1" x14ac:dyDescent="0.2">
      <c r="A641" s="307" t="s">
        <v>1</v>
      </c>
      <c r="B641" s="483">
        <f>B638/B637*100-100</f>
        <v>2.8467941507311423</v>
      </c>
      <c r="C641" s="484">
        <f t="shared" ref="C641:F641" si="198">C638/C637*100-100</f>
        <v>7.8998875140607367</v>
      </c>
      <c r="D641" s="484">
        <f t="shared" si="198"/>
        <v>-0.44994375703036837</v>
      </c>
      <c r="E641" s="484">
        <f t="shared" si="198"/>
        <v>9.5439820022497059</v>
      </c>
      <c r="F641" s="485">
        <f t="shared" si="198"/>
        <v>18.26029246344207</v>
      </c>
      <c r="G641" s="486">
        <f>G638/G637*100-100</f>
        <v>-0.37210348706410912</v>
      </c>
      <c r="H641" s="484">
        <f t="shared" ref="H641:L641" si="199">H638/H637*100-100</f>
        <v>3.2942632170978641</v>
      </c>
      <c r="I641" s="484">
        <f t="shared" si="199"/>
        <v>0.39370078740157055</v>
      </c>
      <c r="J641" s="484">
        <f t="shared" si="199"/>
        <v>7.2413948256468075</v>
      </c>
      <c r="K641" s="484">
        <f t="shared" si="199"/>
        <v>10.826771653543304</v>
      </c>
      <c r="L641" s="483">
        <f t="shared" si="199"/>
        <v>3.3905511811023672</v>
      </c>
      <c r="M641" s="484">
        <f>M638/M637*100-100</f>
        <v>9.5163104611923472</v>
      </c>
      <c r="N641" s="484">
        <f t="shared" ref="N641:T641" si="200">N638/N637*100-100</f>
        <v>5.8116985376828012</v>
      </c>
      <c r="O641" s="485">
        <f t="shared" si="200"/>
        <v>7.8425196850393775</v>
      </c>
      <c r="P641" s="483">
        <f t="shared" si="200"/>
        <v>5.840719910011245</v>
      </c>
      <c r="Q641" s="484">
        <f t="shared" si="200"/>
        <v>4.8368953880764991</v>
      </c>
      <c r="R641" s="484">
        <f t="shared" si="200"/>
        <v>3.0371203599549972</v>
      </c>
      <c r="S641" s="485">
        <f t="shared" si="200"/>
        <v>14.454443194600671</v>
      </c>
      <c r="T641" s="275">
        <f t="shared" si="200"/>
        <v>7.022272215973004</v>
      </c>
      <c r="U641" s="370"/>
    </row>
    <row r="642" spans="1:23" s="641" customFormat="1" ht="13.5" thickBot="1" x14ac:dyDescent="0.25">
      <c r="A642" s="425" t="s">
        <v>26</v>
      </c>
      <c r="B642" s="395">
        <f>B638-B625</f>
        <v>6.5399999999999636</v>
      </c>
      <c r="C642" s="396">
        <f t="shared" ref="C642:T642" si="201">C638-C625</f>
        <v>93.649999999999636</v>
      </c>
      <c r="D642" s="396">
        <f t="shared" si="201"/>
        <v>88.33333333333303</v>
      </c>
      <c r="E642" s="396">
        <f t="shared" si="201"/>
        <v>-29.936666666667406</v>
      </c>
      <c r="F642" s="397">
        <f t="shared" si="201"/>
        <v>35.760909090909081</v>
      </c>
      <c r="G642" s="401">
        <f t="shared" si="201"/>
        <v>-130.00153846153808</v>
      </c>
      <c r="H642" s="396">
        <f t="shared" si="201"/>
        <v>-125.84272727272673</v>
      </c>
      <c r="I642" s="396">
        <f t="shared" si="201"/>
        <v>57.5</v>
      </c>
      <c r="J642" s="396">
        <f t="shared" si="201"/>
        <v>54.572307692307731</v>
      </c>
      <c r="K642" s="396">
        <f t="shared" si="201"/>
        <v>-182.21153846153811</v>
      </c>
      <c r="L642" s="398">
        <f t="shared" si="201"/>
        <v>75.710000000000036</v>
      </c>
      <c r="M642" s="399">
        <f t="shared" si="201"/>
        <v>178.76923076923049</v>
      </c>
      <c r="N642" s="399">
        <f t="shared" si="201"/>
        <v>189.9966666666669</v>
      </c>
      <c r="O642" s="400">
        <f t="shared" si="201"/>
        <v>-262.23333333333267</v>
      </c>
      <c r="P642" s="395">
        <f t="shared" si="201"/>
        <v>128.90571428571457</v>
      </c>
      <c r="Q642" s="396">
        <f t="shared" si="201"/>
        <v>-65</v>
      </c>
      <c r="R642" s="396">
        <f t="shared" si="201"/>
        <v>230</v>
      </c>
      <c r="S642" s="397">
        <f t="shared" si="201"/>
        <v>-88.214285714285325</v>
      </c>
      <c r="T642" s="403">
        <f t="shared" si="201"/>
        <v>-12.756373056994562</v>
      </c>
      <c r="U642" s="387"/>
      <c r="V642" s="388"/>
      <c r="W642" s="388"/>
    </row>
    <row r="643" spans="1:23" s="641" customFormat="1" x14ac:dyDescent="0.2">
      <c r="A643" s="426" t="s">
        <v>50</v>
      </c>
      <c r="B643" s="283">
        <v>66</v>
      </c>
      <c r="C643" s="284">
        <v>60</v>
      </c>
      <c r="D643" s="284">
        <v>13</v>
      </c>
      <c r="E643" s="451">
        <v>61</v>
      </c>
      <c r="F643" s="285">
        <v>60</v>
      </c>
      <c r="G643" s="422">
        <v>64</v>
      </c>
      <c r="H643" s="284">
        <v>59</v>
      </c>
      <c r="I643" s="284">
        <v>12</v>
      </c>
      <c r="J643" s="284">
        <v>59</v>
      </c>
      <c r="K643" s="284">
        <v>59</v>
      </c>
      <c r="L643" s="283">
        <v>66</v>
      </c>
      <c r="M643" s="284">
        <v>67</v>
      </c>
      <c r="N643" s="284">
        <v>14</v>
      </c>
      <c r="O643" s="285">
        <v>67</v>
      </c>
      <c r="P643" s="283">
        <v>70</v>
      </c>
      <c r="Q643" s="284">
        <v>71</v>
      </c>
      <c r="R643" s="284">
        <v>12</v>
      </c>
      <c r="S643" s="285">
        <v>73</v>
      </c>
      <c r="T643" s="366">
        <f>SUM(B643:S643)</f>
        <v>953</v>
      </c>
      <c r="U643" s="220" t="s">
        <v>55</v>
      </c>
      <c r="V643" s="287">
        <f>T630-T643</f>
        <v>0</v>
      </c>
      <c r="W643" s="288">
        <f>V643/T630</f>
        <v>0</v>
      </c>
    </row>
    <row r="644" spans="1:23" s="641" customFormat="1" x14ac:dyDescent="0.2">
      <c r="A644" s="321" t="s">
        <v>27</v>
      </c>
      <c r="B644" s="235">
        <v>151.5</v>
      </c>
      <c r="C644" s="233">
        <v>150</v>
      </c>
      <c r="D644" s="233">
        <v>153.5</v>
      </c>
      <c r="E644" s="452">
        <v>148.5</v>
      </c>
      <c r="F644" s="236">
        <v>149</v>
      </c>
      <c r="G644" s="423">
        <v>152</v>
      </c>
      <c r="H644" s="233">
        <v>149.5</v>
      </c>
      <c r="I644" s="233">
        <v>152.5</v>
      </c>
      <c r="J644" s="233">
        <v>148.5</v>
      </c>
      <c r="K644" s="233">
        <v>148.5</v>
      </c>
      <c r="L644" s="235">
        <v>151.5</v>
      </c>
      <c r="M644" s="233">
        <v>151</v>
      </c>
      <c r="N644" s="233">
        <v>153.5</v>
      </c>
      <c r="O644" s="236">
        <v>148.5</v>
      </c>
      <c r="P644" s="235">
        <v>151.5</v>
      </c>
      <c r="Q644" s="233">
        <v>150.5</v>
      </c>
      <c r="R644" s="233">
        <v>153</v>
      </c>
      <c r="S644" s="236">
        <v>150.5</v>
      </c>
      <c r="T644" s="226"/>
      <c r="U644" s="220" t="s">
        <v>56</v>
      </c>
      <c r="V644" s="220">
        <v>150.28</v>
      </c>
      <c r="W644" s="220"/>
    </row>
    <row r="645" spans="1:23" s="641" customFormat="1" ht="13.5" thickBot="1" x14ac:dyDescent="0.25">
      <c r="A645" s="324" t="s">
        <v>25</v>
      </c>
      <c r="B645" s="237">
        <f>B644-B631</f>
        <v>0</v>
      </c>
      <c r="C645" s="234">
        <f t="shared" ref="C645:S645" si="202">C644-C631</f>
        <v>0</v>
      </c>
      <c r="D645" s="234">
        <f t="shared" si="202"/>
        <v>0</v>
      </c>
      <c r="E645" s="234">
        <f t="shared" si="202"/>
        <v>0</v>
      </c>
      <c r="F645" s="238">
        <f t="shared" si="202"/>
        <v>0</v>
      </c>
      <c r="G645" s="424">
        <f t="shared" si="202"/>
        <v>0</v>
      </c>
      <c r="H645" s="234">
        <f t="shared" si="202"/>
        <v>0</v>
      </c>
      <c r="I645" s="234">
        <f t="shared" si="202"/>
        <v>0</v>
      </c>
      <c r="J645" s="234">
        <f t="shared" si="202"/>
        <v>0</v>
      </c>
      <c r="K645" s="234">
        <f t="shared" si="202"/>
        <v>0</v>
      </c>
      <c r="L645" s="237">
        <f t="shared" si="202"/>
        <v>0</v>
      </c>
      <c r="M645" s="234">
        <f t="shared" si="202"/>
        <v>0</v>
      </c>
      <c r="N645" s="234">
        <f t="shared" si="202"/>
        <v>0</v>
      </c>
      <c r="O645" s="238">
        <f t="shared" si="202"/>
        <v>0</v>
      </c>
      <c r="P645" s="237">
        <f t="shared" si="202"/>
        <v>0</v>
      </c>
      <c r="Q645" s="234">
        <f t="shared" si="202"/>
        <v>0</v>
      </c>
      <c r="R645" s="234">
        <f t="shared" si="202"/>
        <v>0</v>
      </c>
      <c r="S645" s="238">
        <f t="shared" si="202"/>
        <v>0</v>
      </c>
      <c r="T645" s="227"/>
      <c r="U645" s="220" t="s">
        <v>25</v>
      </c>
      <c r="V645" s="220">
        <f>V644-V631</f>
        <v>1.0200000000000102</v>
      </c>
      <c r="W645" s="220"/>
    </row>
    <row r="647" spans="1:23" ht="13.5" thickBot="1" x14ac:dyDescent="0.25"/>
    <row r="648" spans="1:23" ht="13.5" thickBot="1" x14ac:dyDescent="0.25">
      <c r="A648" s="297" t="s">
        <v>243</v>
      </c>
      <c r="B648" s="651" t="s">
        <v>52</v>
      </c>
      <c r="C648" s="652"/>
      <c r="D648" s="652"/>
      <c r="E648" s="652"/>
      <c r="F648" s="653"/>
      <c r="G648" s="651" t="s">
        <v>64</v>
      </c>
      <c r="H648" s="652"/>
      <c r="I648" s="652"/>
      <c r="J648" s="652"/>
      <c r="K648" s="653"/>
      <c r="L648" s="651" t="s">
        <v>62</v>
      </c>
      <c r="M648" s="652"/>
      <c r="N648" s="652"/>
      <c r="O648" s="653"/>
      <c r="P648" s="651" t="s">
        <v>63</v>
      </c>
      <c r="Q648" s="652"/>
      <c r="R648" s="652"/>
      <c r="S648" s="653"/>
      <c r="T648" s="365" t="s">
        <v>54</v>
      </c>
      <c r="U648" s="642"/>
      <c r="V648" s="642"/>
      <c r="W648" s="642"/>
    </row>
    <row r="649" spans="1:23" x14ac:dyDescent="0.2">
      <c r="A649" s="219" t="s">
        <v>53</v>
      </c>
      <c r="B649" s="542">
        <v>1</v>
      </c>
      <c r="C649" s="528">
        <v>2</v>
      </c>
      <c r="D649" s="528">
        <v>3</v>
      </c>
      <c r="E649" s="584">
        <v>4</v>
      </c>
      <c r="F649" s="585">
        <v>5</v>
      </c>
      <c r="G649" s="540">
        <v>1</v>
      </c>
      <c r="H649" s="528">
        <v>2</v>
      </c>
      <c r="I649" s="528">
        <v>3</v>
      </c>
      <c r="J649" s="528">
        <v>4</v>
      </c>
      <c r="K649" s="528">
        <v>5</v>
      </c>
      <c r="L649" s="542">
        <v>1</v>
      </c>
      <c r="M649" s="528">
        <v>2</v>
      </c>
      <c r="N649" s="528">
        <v>3</v>
      </c>
      <c r="O649" s="585">
        <v>4</v>
      </c>
      <c r="P649" s="542">
        <v>1</v>
      </c>
      <c r="Q649" s="528">
        <v>2</v>
      </c>
      <c r="R649" s="528">
        <v>3</v>
      </c>
      <c r="S649" s="585">
        <v>4</v>
      </c>
      <c r="T649" s="631"/>
      <c r="U649" s="642"/>
      <c r="V649" s="642"/>
      <c r="W649" s="642"/>
    </row>
    <row r="650" spans="1:23" x14ac:dyDescent="0.2">
      <c r="A650" s="304" t="s">
        <v>74</v>
      </c>
      <c r="B650" s="507">
        <v>4460</v>
      </c>
      <c r="C650" s="508">
        <v>4460</v>
      </c>
      <c r="D650" s="508">
        <v>4460</v>
      </c>
      <c r="E650" s="509">
        <v>4460</v>
      </c>
      <c r="F650" s="510">
        <v>4460</v>
      </c>
      <c r="G650" s="511">
        <v>4460</v>
      </c>
      <c r="H650" s="508">
        <v>4460</v>
      </c>
      <c r="I650" s="508">
        <v>4460</v>
      </c>
      <c r="J650" s="508">
        <v>4460</v>
      </c>
      <c r="K650" s="508">
        <v>4460</v>
      </c>
      <c r="L650" s="507">
        <v>4460</v>
      </c>
      <c r="M650" s="508">
        <v>4460</v>
      </c>
      <c r="N650" s="508">
        <v>4460</v>
      </c>
      <c r="O650" s="510">
        <v>4460</v>
      </c>
      <c r="P650" s="507">
        <v>4460</v>
      </c>
      <c r="Q650" s="508">
        <v>4460</v>
      </c>
      <c r="R650" s="508">
        <v>4460</v>
      </c>
      <c r="S650" s="510">
        <v>4460</v>
      </c>
      <c r="T650" s="512">
        <v>4460</v>
      </c>
      <c r="U650" s="642"/>
      <c r="V650" s="642"/>
      <c r="W650" s="642"/>
    </row>
    <row r="651" spans="1:23" x14ac:dyDescent="0.2">
      <c r="A651" s="307" t="s">
        <v>6</v>
      </c>
      <c r="B651" s="471">
        <v>4612</v>
      </c>
      <c r="C651" s="472">
        <v>4890.833333333333</v>
      </c>
      <c r="D651" s="472">
        <v>4442.5</v>
      </c>
      <c r="E651" s="473">
        <v>4775.625</v>
      </c>
      <c r="F651" s="474">
        <v>4844.166666666667</v>
      </c>
      <c r="G651" s="475">
        <v>4496.1538461538457</v>
      </c>
      <c r="H651" s="472">
        <v>4629.2307692307695</v>
      </c>
      <c r="I651" s="472">
        <v>4432.5</v>
      </c>
      <c r="J651" s="472">
        <v>4856.666666666667</v>
      </c>
      <c r="K651" s="472">
        <v>4799.090909090909</v>
      </c>
      <c r="L651" s="471">
        <v>4562.727272727273</v>
      </c>
      <c r="M651" s="472">
        <v>4859.2307692307695</v>
      </c>
      <c r="N651" s="472">
        <v>4080</v>
      </c>
      <c r="O651" s="474">
        <v>4882.8571428571431</v>
      </c>
      <c r="P651" s="471">
        <v>4655</v>
      </c>
      <c r="Q651" s="472">
        <v>4821.25</v>
      </c>
      <c r="R651" s="472">
        <v>4522.5</v>
      </c>
      <c r="S651" s="474">
        <v>5003.5714285714284</v>
      </c>
      <c r="T651" s="476">
        <v>4739.0099009900987</v>
      </c>
      <c r="U651" s="642"/>
      <c r="V651" s="642"/>
      <c r="W651" s="642"/>
    </row>
    <row r="652" spans="1:23" x14ac:dyDescent="0.2">
      <c r="A652" s="219" t="s">
        <v>7</v>
      </c>
      <c r="B652" s="477">
        <v>100</v>
      </c>
      <c r="C652" s="478">
        <v>100</v>
      </c>
      <c r="D652" s="478">
        <v>100</v>
      </c>
      <c r="E652" s="479">
        <v>100</v>
      </c>
      <c r="F652" s="480">
        <v>100</v>
      </c>
      <c r="G652" s="481">
        <v>100</v>
      </c>
      <c r="H652" s="478">
        <v>92.307692307692307</v>
      </c>
      <c r="I652" s="478">
        <v>100</v>
      </c>
      <c r="J652" s="478">
        <v>100</v>
      </c>
      <c r="K652" s="478">
        <v>100</v>
      </c>
      <c r="L652" s="477">
        <v>100</v>
      </c>
      <c r="M652" s="478">
        <v>100</v>
      </c>
      <c r="N652" s="478">
        <v>100</v>
      </c>
      <c r="O652" s="480">
        <v>100</v>
      </c>
      <c r="P652" s="477">
        <v>100</v>
      </c>
      <c r="Q652" s="478">
        <v>100</v>
      </c>
      <c r="R652" s="478">
        <v>100</v>
      </c>
      <c r="S652" s="480">
        <v>100</v>
      </c>
      <c r="T652" s="482">
        <v>94.059405940594061</v>
      </c>
      <c r="U652" s="642"/>
      <c r="V652" s="642"/>
      <c r="W652" s="642"/>
    </row>
    <row r="653" spans="1:23" x14ac:dyDescent="0.2">
      <c r="A653" s="219" t="s">
        <v>8</v>
      </c>
      <c r="B653" s="489">
        <v>4.6927941767197619E-2</v>
      </c>
      <c r="C653" s="490">
        <v>3.0957453608242549E-2</v>
      </c>
      <c r="D653" s="490">
        <v>2.2976314758124481E-2</v>
      </c>
      <c r="E653" s="491">
        <v>4.4240274632746324E-2</v>
      </c>
      <c r="F653" s="492">
        <v>4.9804767223138952E-2</v>
      </c>
      <c r="G653" s="493">
        <v>3.8676122911054468E-2</v>
      </c>
      <c r="H653" s="490">
        <v>5.8869981827455155E-2</v>
      </c>
      <c r="I653" s="490">
        <v>5.5637806617824991E-2</v>
      </c>
      <c r="J653" s="490">
        <v>4.0036735627461774E-2</v>
      </c>
      <c r="K653" s="490">
        <v>4.7261885004966593E-2</v>
      </c>
      <c r="L653" s="489">
        <v>4.3423978317799372E-2</v>
      </c>
      <c r="M653" s="490">
        <v>3.1152323468011358E-2</v>
      </c>
      <c r="N653" s="490">
        <v>1.443098180772524E-2</v>
      </c>
      <c r="O653" s="492">
        <v>5.2347737013034877E-2</v>
      </c>
      <c r="P653" s="489">
        <v>4.1862889946090394E-2</v>
      </c>
      <c r="Q653" s="490">
        <v>3.2925103899440464E-2</v>
      </c>
      <c r="R653" s="490">
        <v>5.0504100424621362E-2</v>
      </c>
      <c r="S653" s="492">
        <v>4.0907017829601135E-2</v>
      </c>
      <c r="T653" s="494">
        <v>5.6592720146260753E-2</v>
      </c>
      <c r="U653" s="642"/>
      <c r="V653" s="642"/>
      <c r="W653" s="642"/>
    </row>
    <row r="654" spans="1:23" x14ac:dyDescent="0.2">
      <c r="A654" s="307" t="s">
        <v>1</v>
      </c>
      <c r="B654" s="483">
        <f>B651/B650*100-100</f>
        <v>3.4080717488789105</v>
      </c>
      <c r="C654" s="484">
        <f t="shared" ref="C654:F654" si="203">C651/C650*100-100</f>
        <v>9.6599402092675462</v>
      </c>
      <c r="D654" s="484">
        <f t="shared" si="203"/>
        <v>-0.39237668161435124</v>
      </c>
      <c r="E654" s="484">
        <f t="shared" si="203"/>
        <v>7.0767937219730896</v>
      </c>
      <c r="F654" s="485">
        <f t="shared" si="203"/>
        <v>8.6136023916292999</v>
      </c>
      <c r="G654" s="486">
        <f>G651/G650*100-100</f>
        <v>0.8106243532252364</v>
      </c>
      <c r="H654" s="484">
        <f t="shared" ref="H654:L654" si="204">H651/H650*100-100</f>
        <v>3.7944118661607433</v>
      </c>
      <c r="I654" s="484">
        <f t="shared" si="204"/>
        <v>-0.61659192825112541</v>
      </c>
      <c r="J654" s="484">
        <f t="shared" si="204"/>
        <v>8.8938714499252569</v>
      </c>
      <c r="K654" s="484">
        <f t="shared" si="204"/>
        <v>7.6029351814105155</v>
      </c>
      <c r="L654" s="483">
        <f t="shared" si="204"/>
        <v>2.3033020790868477</v>
      </c>
      <c r="M654" s="484">
        <f>M651/M650*100-100</f>
        <v>8.9513625388064781</v>
      </c>
      <c r="N654" s="484">
        <f t="shared" ref="N654:T654" si="205">N651/N650*100-100</f>
        <v>-8.5201793721973047</v>
      </c>
      <c r="O654" s="485">
        <f t="shared" si="205"/>
        <v>9.4811018577834858</v>
      </c>
      <c r="P654" s="483">
        <f t="shared" si="205"/>
        <v>4.3721973094170465</v>
      </c>
      <c r="Q654" s="484">
        <f t="shared" si="205"/>
        <v>8.099775784753362</v>
      </c>
      <c r="R654" s="484">
        <f t="shared" si="205"/>
        <v>1.4013452914798137</v>
      </c>
      <c r="S654" s="485">
        <f t="shared" si="205"/>
        <v>12.187700192184494</v>
      </c>
      <c r="T654" s="275">
        <f t="shared" si="205"/>
        <v>6.2558273764596208</v>
      </c>
      <c r="U654" s="370"/>
      <c r="V654" s="642"/>
      <c r="W654" s="642"/>
    </row>
    <row r="655" spans="1:23" ht="13.5" thickBot="1" x14ac:dyDescent="0.25">
      <c r="A655" s="425" t="s">
        <v>26</v>
      </c>
      <c r="B655" s="395">
        <f>B651-B638</f>
        <v>40.460000000000036</v>
      </c>
      <c r="C655" s="396">
        <f t="shared" ref="C655:T655" si="206">C651-C638</f>
        <v>94.683333333333394</v>
      </c>
      <c r="D655" s="396">
        <f t="shared" si="206"/>
        <v>17.5</v>
      </c>
      <c r="E655" s="396">
        <f t="shared" si="206"/>
        <v>-93.604999999999563</v>
      </c>
      <c r="F655" s="397">
        <f t="shared" si="206"/>
        <v>-412.5033333333331</v>
      </c>
      <c r="G655" s="401">
        <f t="shared" si="206"/>
        <v>67.693846153845698</v>
      </c>
      <c r="H655" s="396">
        <f t="shared" si="206"/>
        <v>37.80076923076922</v>
      </c>
      <c r="I655" s="396">
        <f t="shared" si="206"/>
        <v>-30</v>
      </c>
      <c r="J655" s="396">
        <f t="shared" si="206"/>
        <v>89.786666666666861</v>
      </c>
      <c r="K655" s="396">
        <f t="shared" si="206"/>
        <v>-127.15909090909099</v>
      </c>
      <c r="L655" s="398">
        <f t="shared" si="206"/>
        <v>-32.982727272727061</v>
      </c>
      <c r="M655" s="399">
        <f t="shared" si="206"/>
        <v>-8.7692307692304894</v>
      </c>
      <c r="N655" s="399">
        <f t="shared" si="206"/>
        <v>-623.32999999999993</v>
      </c>
      <c r="O655" s="400">
        <f t="shared" si="206"/>
        <v>89.257142857142753</v>
      </c>
      <c r="P655" s="395">
        <f t="shared" si="206"/>
        <v>-49.619999999999891</v>
      </c>
      <c r="Q655" s="396">
        <f t="shared" si="206"/>
        <v>161.25</v>
      </c>
      <c r="R655" s="396">
        <f t="shared" si="206"/>
        <v>-57.5</v>
      </c>
      <c r="S655" s="397">
        <f t="shared" si="206"/>
        <v>-83.928571428571558</v>
      </c>
      <c r="T655" s="403">
        <f t="shared" si="206"/>
        <v>-18.130099009901642</v>
      </c>
      <c r="U655" s="387"/>
      <c r="V655" s="388"/>
      <c r="W655" s="388"/>
    </row>
    <row r="656" spans="1:23" x14ac:dyDescent="0.2">
      <c r="A656" s="426" t="s">
        <v>50</v>
      </c>
      <c r="B656" s="283">
        <v>66</v>
      </c>
      <c r="C656" s="284">
        <v>60</v>
      </c>
      <c r="D656" s="284">
        <v>13</v>
      </c>
      <c r="E656" s="451">
        <v>61</v>
      </c>
      <c r="F656" s="285">
        <v>60</v>
      </c>
      <c r="G656" s="422">
        <v>64</v>
      </c>
      <c r="H656" s="284">
        <v>59</v>
      </c>
      <c r="I656" s="284">
        <v>12</v>
      </c>
      <c r="J656" s="284">
        <v>59</v>
      </c>
      <c r="K656" s="284">
        <v>59</v>
      </c>
      <c r="L656" s="283">
        <v>66</v>
      </c>
      <c r="M656" s="284">
        <v>67</v>
      </c>
      <c r="N656" s="284">
        <v>14</v>
      </c>
      <c r="O656" s="285">
        <v>67</v>
      </c>
      <c r="P656" s="283">
        <v>70</v>
      </c>
      <c r="Q656" s="284">
        <v>71</v>
      </c>
      <c r="R656" s="284">
        <v>12</v>
      </c>
      <c r="S656" s="285">
        <v>73</v>
      </c>
      <c r="T656" s="366">
        <f>SUM(B656:S656)</f>
        <v>953</v>
      </c>
      <c r="U656" s="220" t="s">
        <v>55</v>
      </c>
      <c r="V656" s="287">
        <f>T643-T656</f>
        <v>0</v>
      </c>
      <c r="W656" s="288">
        <f>V656/T643</f>
        <v>0</v>
      </c>
    </row>
    <row r="657" spans="1:23" x14ac:dyDescent="0.2">
      <c r="A657" s="321" t="s">
        <v>27</v>
      </c>
      <c r="B657" s="235">
        <v>151.5</v>
      </c>
      <c r="C657" s="233">
        <v>150</v>
      </c>
      <c r="D657" s="233">
        <v>153.5</v>
      </c>
      <c r="E657" s="452">
        <v>148.5</v>
      </c>
      <c r="F657" s="236">
        <v>149</v>
      </c>
      <c r="G657" s="423">
        <v>152</v>
      </c>
      <c r="H657" s="233">
        <v>149.5</v>
      </c>
      <c r="I657" s="233">
        <v>152.5</v>
      </c>
      <c r="J657" s="233">
        <v>148.5</v>
      </c>
      <c r="K657" s="233">
        <v>148.5</v>
      </c>
      <c r="L657" s="235">
        <v>151.5</v>
      </c>
      <c r="M657" s="233">
        <v>151</v>
      </c>
      <c r="N657" s="233">
        <v>153.5</v>
      </c>
      <c r="O657" s="236">
        <v>148.5</v>
      </c>
      <c r="P657" s="235">
        <v>151.5</v>
      </c>
      <c r="Q657" s="233">
        <v>150.5</v>
      </c>
      <c r="R657" s="233">
        <v>153</v>
      </c>
      <c r="S657" s="236">
        <v>150.5</v>
      </c>
      <c r="T657" s="226"/>
      <c r="U657" s="220" t="s">
        <v>56</v>
      </c>
      <c r="V657" s="220">
        <v>150.31</v>
      </c>
      <c r="W657" s="220"/>
    </row>
    <row r="658" spans="1:23" ht="13.5" thickBot="1" x14ac:dyDescent="0.25">
      <c r="A658" s="324" t="s">
        <v>25</v>
      </c>
      <c r="B658" s="237">
        <f>B657-B644</f>
        <v>0</v>
      </c>
      <c r="C658" s="234">
        <f t="shared" ref="C658:S658" si="207">C657-C644</f>
        <v>0</v>
      </c>
      <c r="D658" s="234">
        <f t="shared" si="207"/>
        <v>0</v>
      </c>
      <c r="E658" s="234">
        <f t="shared" si="207"/>
        <v>0</v>
      </c>
      <c r="F658" s="238">
        <f t="shared" si="207"/>
        <v>0</v>
      </c>
      <c r="G658" s="424">
        <f t="shared" si="207"/>
        <v>0</v>
      </c>
      <c r="H658" s="234">
        <f t="shared" si="207"/>
        <v>0</v>
      </c>
      <c r="I658" s="234">
        <f t="shared" si="207"/>
        <v>0</v>
      </c>
      <c r="J658" s="234">
        <f t="shared" si="207"/>
        <v>0</v>
      </c>
      <c r="K658" s="234">
        <f t="shared" si="207"/>
        <v>0</v>
      </c>
      <c r="L658" s="237">
        <f t="shared" si="207"/>
        <v>0</v>
      </c>
      <c r="M658" s="234">
        <f t="shared" si="207"/>
        <v>0</v>
      </c>
      <c r="N658" s="234">
        <f t="shared" si="207"/>
        <v>0</v>
      </c>
      <c r="O658" s="238">
        <f t="shared" si="207"/>
        <v>0</v>
      </c>
      <c r="P658" s="237">
        <f t="shared" si="207"/>
        <v>0</v>
      </c>
      <c r="Q658" s="234">
        <f t="shared" si="207"/>
        <v>0</v>
      </c>
      <c r="R658" s="234">
        <f t="shared" si="207"/>
        <v>0</v>
      </c>
      <c r="S658" s="238">
        <f t="shared" si="207"/>
        <v>0</v>
      </c>
      <c r="T658" s="227"/>
      <c r="U658" s="220" t="s">
        <v>25</v>
      </c>
      <c r="V658" s="220">
        <f>V657-V644</f>
        <v>3.0000000000001137E-2</v>
      </c>
      <c r="W658" s="220"/>
    </row>
    <row r="660" spans="1:23" ht="13.5" thickBot="1" x14ac:dyDescent="0.25"/>
    <row r="661" spans="1:23" ht="13.5" thickBot="1" x14ac:dyDescent="0.25">
      <c r="A661" s="297" t="s">
        <v>244</v>
      </c>
      <c r="B661" s="651" t="s">
        <v>52</v>
      </c>
      <c r="C661" s="652"/>
      <c r="D661" s="652"/>
      <c r="E661" s="652"/>
      <c r="F661" s="653"/>
      <c r="G661" s="651" t="s">
        <v>64</v>
      </c>
      <c r="H661" s="652"/>
      <c r="I661" s="652"/>
      <c r="J661" s="652"/>
      <c r="K661" s="653"/>
      <c r="L661" s="651" t="s">
        <v>62</v>
      </c>
      <c r="M661" s="652"/>
      <c r="N661" s="652"/>
      <c r="O661" s="653"/>
      <c r="P661" s="651" t="s">
        <v>63</v>
      </c>
      <c r="Q661" s="652"/>
      <c r="R661" s="652"/>
      <c r="S661" s="653"/>
      <c r="T661" s="365" t="s">
        <v>54</v>
      </c>
      <c r="U661" s="643"/>
      <c r="V661" s="643"/>
      <c r="W661" s="643"/>
    </row>
    <row r="662" spans="1:23" x14ac:dyDescent="0.2">
      <c r="A662" s="219" t="s">
        <v>53</v>
      </c>
      <c r="B662" s="542">
        <v>1</v>
      </c>
      <c r="C662" s="528">
        <v>2</v>
      </c>
      <c r="D662" s="528">
        <v>3</v>
      </c>
      <c r="E662" s="584">
        <v>4</v>
      </c>
      <c r="F662" s="585">
        <v>5</v>
      </c>
      <c r="G662" s="540">
        <v>1</v>
      </c>
      <c r="H662" s="528">
        <v>2</v>
      </c>
      <c r="I662" s="528">
        <v>3</v>
      </c>
      <c r="J662" s="528">
        <v>4</v>
      </c>
      <c r="K662" s="528">
        <v>5</v>
      </c>
      <c r="L662" s="542">
        <v>1</v>
      </c>
      <c r="M662" s="528">
        <v>2</v>
      </c>
      <c r="N662" s="528">
        <v>3</v>
      </c>
      <c r="O662" s="585">
        <v>4</v>
      </c>
      <c r="P662" s="542">
        <v>1</v>
      </c>
      <c r="Q662" s="528">
        <v>2</v>
      </c>
      <c r="R662" s="528">
        <v>3</v>
      </c>
      <c r="S662" s="585">
        <v>4</v>
      </c>
      <c r="T662" s="631"/>
      <c r="U662" s="643"/>
      <c r="V662" s="643"/>
      <c r="W662" s="643"/>
    </row>
    <row r="663" spans="1:23" x14ac:dyDescent="0.2">
      <c r="A663" s="304" t="s">
        <v>74</v>
      </c>
      <c r="B663" s="507">
        <v>4475</v>
      </c>
      <c r="C663" s="508">
        <v>4475</v>
      </c>
      <c r="D663" s="508">
        <v>4475</v>
      </c>
      <c r="E663" s="509">
        <v>4475</v>
      </c>
      <c r="F663" s="510">
        <v>4475</v>
      </c>
      <c r="G663" s="511">
        <v>4475</v>
      </c>
      <c r="H663" s="508">
        <v>4475</v>
      </c>
      <c r="I663" s="508">
        <v>4475</v>
      </c>
      <c r="J663" s="508">
        <v>4475</v>
      </c>
      <c r="K663" s="508">
        <v>4475</v>
      </c>
      <c r="L663" s="507">
        <v>4475</v>
      </c>
      <c r="M663" s="508">
        <v>4475</v>
      </c>
      <c r="N663" s="508">
        <v>4475</v>
      </c>
      <c r="O663" s="510">
        <v>4475</v>
      </c>
      <c r="P663" s="507">
        <v>4475</v>
      </c>
      <c r="Q663" s="508">
        <v>4475</v>
      </c>
      <c r="R663" s="508">
        <v>4475</v>
      </c>
      <c r="S663" s="510">
        <v>4475</v>
      </c>
      <c r="T663" s="512">
        <v>4475</v>
      </c>
      <c r="U663" s="643"/>
      <c r="V663" s="643"/>
      <c r="W663" s="643"/>
    </row>
    <row r="664" spans="1:23" x14ac:dyDescent="0.2">
      <c r="A664" s="307" t="s">
        <v>6</v>
      </c>
      <c r="B664" s="471">
        <v>4680.666666666667</v>
      </c>
      <c r="C664" s="472">
        <v>4937.333333333333</v>
      </c>
      <c r="D664" s="472">
        <v>4503.333333333333</v>
      </c>
      <c r="E664" s="473">
        <v>4798.4615384615381</v>
      </c>
      <c r="F664" s="474">
        <v>5008.181818181818</v>
      </c>
      <c r="G664" s="475">
        <v>4532.666666666667</v>
      </c>
      <c r="H664" s="472">
        <v>4605.3846153846152</v>
      </c>
      <c r="I664" s="472">
        <v>4350</v>
      </c>
      <c r="J664" s="472">
        <v>4839.2307692307695</v>
      </c>
      <c r="K664" s="472">
        <v>5195.7142857142853</v>
      </c>
      <c r="L664" s="471">
        <v>4752.5</v>
      </c>
      <c r="M664" s="472">
        <v>4837.8571428571431</v>
      </c>
      <c r="N664" s="472">
        <v>4233.333333333333</v>
      </c>
      <c r="O664" s="474">
        <v>4935.333333333333</v>
      </c>
      <c r="P664" s="471">
        <v>4832.666666666667</v>
      </c>
      <c r="Q664" s="472">
        <v>4766.25</v>
      </c>
      <c r="R664" s="472">
        <v>4373.333333333333</v>
      </c>
      <c r="S664" s="474">
        <v>4999.333333333333</v>
      </c>
      <c r="T664" s="476">
        <v>4793.5321100917436</v>
      </c>
      <c r="U664" s="643"/>
      <c r="V664" s="643"/>
      <c r="W664" s="643"/>
    </row>
    <row r="665" spans="1:23" x14ac:dyDescent="0.2">
      <c r="A665" s="219" t="s">
        <v>7</v>
      </c>
      <c r="B665" s="477">
        <v>100</v>
      </c>
      <c r="C665" s="478">
        <v>100</v>
      </c>
      <c r="D665" s="478">
        <v>100</v>
      </c>
      <c r="E665" s="479">
        <v>92.307692307692307</v>
      </c>
      <c r="F665" s="480">
        <v>100</v>
      </c>
      <c r="G665" s="481">
        <v>100</v>
      </c>
      <c r="H665" s="478">
        <v>100</v>
      </c>
      <c r="I665" s="478">
        <v>100</v>
      </c>
      <c r="J665" s="478">
        <v>100</v>
      </c>
      <c r="K665" s="478">
        <v>100</v>
      </c>
      <c r="L665" s="477">
        <v>100</v>
      </c>
      <c r="M665" s="478">
        <v>100</v>
      </c>
      <c r="N665" s="478">
        <v>100</v>
      </c>
      <c r="O665" s="480">
        <v>100</v>
      </c>
      <c r="P665" s="477">
        <v>86.666666666666671</v>
      </c>
      <c r="Q665" s="478">
        <v>100</v>
      </c>
      <c r="R665" s="478">
        <v>100</v>
      </c>
      <c r="S665" s="480">
        <v>100</v>
      </c>
      <c r="T665" s="482">
        <v>88.532110091743121</v>
      </c>
      <c r="U665" s="643"/>
      <c r="V665" s="643"/>
      <c r="W665" s="643"/>
    </row>
    <row r="666" spans="1:23" x14ac:dyDescent="0.2">
      <c r="A666" s="219" t="s">
        <v>8</v>
      </c>
      <c r="B666" s="489">
        <v>5.0674612278252075E-2</v>
      </c>
      <c r="C666" s="490">
        <v>3.9720040433743539E-2</v>
      </c>
      <c r="D666" s="490">
        <v>2.8456525220933535E-2</v>
      </c>
      <c r="E666" s="491">
        <v>5.2954494692590441E-2</v>
      </c>
      <c r="F666" s="492">
        <v>3.1083078292604933E-2</v>
      </c>
      <c r="G666" s="493">
        <v>3.4135342092374191E-2</v>
      </c>
      <c r="H666" s="490">
        <v>3.6449750273214947E-2</v>
      </c>
      <c r="I666" s="490">
        <v>1.3139025440216282E-2</v>
      </c>
      <c r="J666" s="490">
        <v>3.0751550751712903E-2</v>
      </c>
      <c r="K666" s="490">
        <v>4.7400301214209642E-2</v>
      </c>
      <c r="L666" s="489">
        <v>5.1025775907417151E-2</v>
      </c>
      <c r="M666" s="490">
        <v>4.0317916764529879E-2</v>
      </c>
      <c r="N666" s="490">
        <v>9.611461114748544E-3</v>
      </c>
      <c r="O666" s="492">
        <v>4.0245337672373621E-2</v>
      </c>
      <c r="P666" s="489">
        <v>6.8134483903058304E-2</v>
      </c>
      <c r="Q666" s="490">
        <v>4.4221071585826575E-2</v>
      </c>
      <c r="R666" s="490">
        <v>4.2072894573147605E-2</v>
      </c>
      <c r="S666" s="492">
        <v>5.1333077685576808E-2</v>
      </c>
      <c r="T666" s="494">
        <v>6.2622565690123838E-2</v>
      </c>
      <c r="U666" s="643"/>
      <c r="V666" s="643"/>
      <c r="W666" s="643"/>
    </row>
    <row r="667" spans="1:23" x14ac:dyDescent="0.2">
      <c r="A667" s="307" t="s">
        <v>1</v>
      </c>
      <c r="B667" s="483">
        <f>B664/B663*100-100</f>
        <v>4.5959031657355638</v>
      </c>
      <c r="C667" s="484">
        <f t="shared" ref="C667:F667" si="208">C664/C663*100-100</f>
        <v>10.33147113594039</v>
      </c>
      <c r="D667" s="484">
        <f t="shared" si="208"/>
        <v>0.63314711359403475</v>
      </c>
      <c r="E667" s="484">
        <f t="shared" si="208"/>
        <v>7.2281908036097917</v>
      </c>
      <c r="F667" s="485">
        <f t="shared" si="208"/>
        <v>11.914677501269665</v>
      </c>
      <c r="G667" s="486">
        <f>G664/G663*100-100</f>
        <v>1.2886405959031606</v>
      </c>
      <c r="H667" s="484">
        <f t="shared" ref="H667:L667" si="209">H664/H663*100-100</f>
        <v>2.9136226901590021</v>
      </c>
      <c r="I667" s="484">
        <f t="shared" si="209"/>
        <v>-2.7932960893854784</v>
      </c>
      <c r="J667" s="484">
        <f t="shared" si="209"/>
        <v>8.1392350666093876</v>
      </c>
      <c r="K667" s="484">
        <f t="shared" si="209"/>
        <v>16.105347166799675</v>
      </c>
      <c r="L667" s="483">
        <f t="shared" si="209"/>
        <v>6.2011173184357631</v>
      </c>
      <c r="M667" s="484">
        <f>M664/M663*100-100</f>
        <v>8.1085395051875508</v>
      </c>
      <c r="N667" s="484">
        <f t="shared" ref="N667:T667" si="210">N664/N663*100-100</f>
        <v>-5.4003724394786019</v>
      </c>
      <c r="O667" s="485">
        <f t="shared" si="210"/>
        <v>10.286778398510251</v>
      </c>
      <c r="P667" s="483">
        <f t="shared" si="210"/>
        <v>7.9925512104283172</v>
      </c>
      <c r="Q667" s="484">
        <f t="shared" si="210"/>
        <v>6.5083798882681521</v>
      </c>
      <c r="R667" s="484">
        <f t="shared" si="210"/>
        <v>-2.2718808193668565</v>
      </c>
      <c r="S667" s="485">
        <f t="shared" si="210"/>
        <v>11.716945996275598</v>
      </c>
      <c r="T667" s="275">
        <f t="shared" si="210"/>
        <v>7.1180359797037767</v>
      </c>
      <c r="U667" s="370"/>
      <c r="V667" s="643"/>
      <c r="W667" s="643"/>
    </row>
    <row r="668" spans="1:23" ht="13.5" thickBot="1" x14ac:dyDescent="0.25">
      <c r="A668" s="425" t="s">
        <v>26</v>
      </c>
      <c r="B668" s="395">
        <f>B664-B651</f>
        <v>68.66666666666697</v>
      </c>
      <c r="C668" s="396">
        <f t="shared" ref="C668:T668" si="211">C664-C651</f>
        <v>46.5</v>
      </c>
      <c r="D668" s="396">
        <f t="shared" si="211"/>
        <v>60.83333333333303</v>
      </c>
      <c r="E668" s="396">
        <f t="shared" si="211"/>
        <v>22.836538461538112</v>
      </c>
      <c r="F668" s="397">
        <f t="shared" si="211"/>
        <v>164.01515151515105</v>
      </c>
      <c r="G668" s="401">
        <f t="shared" si="211"/>
        <v>36.512820512821236</v>
      </c>
      <c r="H668" s="396">
        <f t="shared" si="211"/>
        <v>-23.846153846154266</v>
      </c>
      <c r="I668" s="396">
        <f t="shared" si="211"/>
        <v>-82.5</v>
      </c>
      <c r="J668" s="396">
        <f t="shared" si="211"/>
        <v>-17.435897435897459</v>
      </c>
      <c r="K668" s="396">
        <f t="shared" si="211"/>
        <v>396.62337662337632</v>
      </c>
      <c r="L668" s="398">
        <f t="shared" si="211"/>
        <v>189.77272727272702</v>
      </c>
      <c r="M668" s="399">
        <f t="shared" si="211"/>
        <v>-21.373626373626394</v>
      </c>
      <c r="N668" s="399">
        <f t="shared" si="211"/>
        <v>153.33333333333303</v>
      </c>
      <c r="O668" s="400">
        <f t="shared" si="211"/>
        <v>52.476190476189913</v>
      </c>
      <c r="P668" s="395">
        <f t="shared" si="211"/>
        <v>177.66666666666697</v>
      </c>
      <c r="Q668" s="396">
        <f t="shared" si="211"/>
        <v>-55</v>
      </c>
      <c r="R668" s="396">
        <f t="shared" si="211"/>
        <v>-149.16666666666697</v>
      </c>
      <c r="S668" s="397">
        <f t="shared" si="211"/>
        <v>-4.2380952380954113</v>
      </c>
      <c r="T668" s="403">
        <f t="shared" si="211"/>
        <v>54.522209101644876</v>
      </c>
      <c r="U668" s="387"/>
      <c r="V668" s="388"/>
      <c r="W668" s="388"/>
    </row>
    <row r="669" spans="1:23" x14ac:dyDescent="0.2">
      <c r="A669" s="426" t="s">
        <v>50</v>
      </c>
      <c r="B669" s="283">
        <v>66</v>
      </c>
      <c r="C669" s="284">
        <v>60</v>
      </c>
      <c r="D669" s="284">
        <v>13</v>
      </c>
      <c r="E669" s="451">
        <v>61</v>
      </c>
      <c r="F669" s="285">
        <v>60</v>
      </c>
      <c r="G669" s="422">
        <v>63</v>
      </c>
      <c r="H669" s="284">
        <v>59</v>
      </c>
      <c r="I669" s="284">
        <v>12</v>
      </c>
      <c r="J669" s="284">
        <v>59</v>
      </c>
      <c r="K669" s="284">
        <v>59</v>
      </c>
      <c r="L669" s="283">
        <v>66</v>
      </c>
      <c r="M669" s="284">
        <v>67</v>
      </c>
      <c r="N669" s="284">
        <v>14</v>
      </c>
      <c r="O669" s="285">
        <v>67</v>
      </c>
      <c r="P669" s="283">
        <v>70</v>
      </c>
      <c r="Q669" s="284">
        <v>71</v>
      </c>
      <c r="R669" s="284">
        <v>12</v>
      </c>
      <c r="S669" s="285">
        <v>73</v>
      </c>
      <c r="T669" s="366">
        <f>SUM(B669:S669)</f>
        <v>952</v>
      </c>
      <c r="U669" s="220" t="s">
        <v>55</v>
      </c>
      <c r="V669" s="287">
        <f>T656-T669</f>
        <v>1</v>
      </c>
      <c r="W669" s="288">
        <f>V669/T656</f>
        <v>1.0493179433368311E-3</v>
      </c>
    </row>
    <row r="670" spans="1:23" x14ac:dyDescent="0.2">
      <c r="A670" s="321" t="s">
        <v>27</v>
      </c>
      <c r="B670" s="235">
        <v>152</v>
      </c>
      <c r="C670" s="233">
        <v>150.5</v>
      </c>
      <c r="D670" s="233">
        <v>154.5</v>
      </c>
      <c r="E670" s="452">
        <v>149.5</v>
      </c>
      <c r="F670" s="236">
        <v>150</v>
      </c>
      <c r="G670" s="423">
        <v>153</v>
      </c>
      <c r="H670" s="233">
        <v>150.5</v>
      </c>
      <c r="I670" s="233">
        <v>153.5</v>
      </c>
      <c r="J670" s="233">
        <v>149.5</v>
      </c>
      <c r="K670" s="233">
        <v>149</v>
      </c>
      <c r="L670" s="235">
        <v>152</v>
      </c>
      <c r="M670" s="233">
        <v>152</v>
      </c>
      <c r="N670" s="233">
        <v>155</v>
      </c>
      <c r="O670" s="236">
        <v>149</v>
      </c>
      <c r="P670" s="235">
        <v>152</v>
      </c>
      <c r="Q670" s="233">
        <v>151.5</v>
      </c>
      <c r="R670" s="233">
        <v>154.5</v>
      </c>
      <c r="S670" s="236">
        <v>151.5</v>
      </c>
      <c r="T670" s="226"/>
      <c r="U670" s="220" t="s">
        <v>56</v>
      </c>
      <c r="V670" s="220">
        <v>150.33000000000001</v>
      </c>
      <c r="W670" s="220"/>
    </row>
    <row r="671" spans="1:23" ht="13.5" thickBot="1" x14ac:dyDescent="0.25">
      <c r="A671" s="324" t="s">
        <v>25</v>
      </c>
      <c r="B671" s="237">
        <f>B670-B657</f>
        <v>0.5</v>
      </c>
      <c r="C671" s="234">
        <f t="shared" ref="C671:S671" si="212">C670-C657</f>
        <v>0.5</v>
      </c>
      <c r="D671" s="234">
        <f t="shared" si="212"/>
        <v>1</v>
      </c>
      <c r="E671" s="234">
        <f t="shared" si="212"/>
        <v>1</v>
      </c>
      <c r="F671" s="238">
        <f t="shared" si="212"/>
        <v>1</v>
      </c>
      <c r="G671" s="424">
        <f t="shared" si="212"/>
        <v>1</v>
      </c>
      <c r="H671" s="234">
        <f t="shared" si="212"/>
        <v>1</v>
      </c>
      <c r="I671" s="234">
        <f t="shared" si="212"/>
        <v>1</v>
      </c>
      <c r="J671" s="234">
        <f t="shared" si="212"/>
        <v>1</v>
      </c>
      <c r="K671" s="234">
        <f t="shared" si="212"/>
        <v>0.5</v>
      </c>
      <c r="L671" s="237">
        <f t="shared" si="212"/>
        <v>0.5</v>
      </c>
      <c r="M671" s="234">
        <f t="shared" si="212"/>
        <v>1</v>
      </c>
      <c r="N671" s="234">
        <f t="shared" si="212"/>
        <v>1.5</v>
      </c>
      <c r="O671" s="238">
        <f t="shared" si="212"/>
        <v>0.5</v>
      </c>
      <c r="P671" s="237">
        <f t="shared" si="212"/>
        <v>0.5</v>
      </c>
      <c r="Q671" s="234">
        <f t="shared" si="212"/>
        <v>1</v>
      </c>
      <c r="R671" s="234">
        <f t="shared" si="212"/>
        <v>1.5</v>
      </c>
      <c r="S671" s="238">
        <f t="shared" si="212"/>
        <v>1</v>
      </c>
      <c r="T671" s="227"/>
      <c r="U671" s="220" t="s">
        <v>25</v>
      </c>
      <c r="V671" s="220">
        <f>V670-V657</f>
        <v>2.0000000000010232E-2</v>
      </c>
      <c r="W671" s="220"/>
    </row>
    <row r="673" spans="1:23" ht="13.5" thickBot="1" x14ac:dyDescent="0.25"/>
    <row r="674" spans="1:23" s="644" customFormat="1" ht="13.5" thickBot="1" x14ac:dyDescent="0.25">
      <c r="A674" s="297" t="s">
        <v>245</v>
      </c>
      <c r="B674" s="651" t="s">
        <v>52</v>
      </c>
      <c r="C674" s="652"/>
      <c r="D674" s="652"/>
      <c r="E674" s="652"/>
      <c r="F674" s="653"/>
      <c r="G674" s="651" t="s">
        <v>64</v>
      </c>
      <c r="H674" s="652"/>
      <c r="I674" s="652"/>
      <c r="J674" s="652"/>
      <c r="K674" s="653"/>
      <c r="L674" s="651" t="s">
        <v>62</v>
      </c>
      <c r="M674" s="652"/>
      <c r="N674" s="652"/>
      <c r="O674" s="653"/>
      <c r="P674" s="651" t="s">
        <v>63</v>
      </c>
      <c r="Q674" s="652"/>
      <c r="R674" s="652"/>
      <c r="S674" s="653"/>
      <c r="T674" s="365" t="s">
        <v>54</v>
      </c>
    </row>
    <row r="675" spans="1:23" s="644" customFormat="1" x14ac:dyDescent="0.2">
      <c r="A675" s="219" t="s">
        <v>53</v>
      </c>
      <c r="B675" s="542">
        <v>1</v>
      </c>
      <c r="C675" s="528">
        <v>2</v>
      </c>
      <c r="D675" s="528">
        <v>3</v>
      </c>
      <c r="E675" s="584">
        <v>4</v>
      </c>
      <c r="F675" s="585">
        <v>5</v>
      </c>
      <c r="G675" s="540">
        <v>1</v>
      </c>
      <c r="H675" s="528">
        <v>2</v>
      </c>
      <c r="I675" s="528">
        <v>3</v>
      </c>
      <c r="J675" s="528">
        <v>4</v>
      </c>
      <c r="K675" s="528">
        <v>5</v>
      </c>
      <c r="L675" s="542">
        <v>1</v>
      </c>
      <c r="M675" s="528">
        <v>2</v>
      </c>
      <c r="N675" s="528">
        <v>3</v>
      </c>
      <c r="O675" s="585">
        <v>4</v>
      </c>
      <c r="P675" s="542">
        <v>1</v>
      </c>
      <c r="Q675" s="528">
        <v>2</v>
      </c>
      <c r="R675" s="528">
        <v>3</v>
      </c>
      <c r="S675" s="585">
        <v>4</v>
      </c>
      <c r="T675" s="631"/>
    </row>
    <row r="676" spans="1:23" s="644" customFormat="1" x14ac:dyDescent="0.2">
      <c r="A676" s="304" t="s">
        <v>74</v>
      </c>
      <c r="B676" s="507">
        <v>4490</v>
      </c>
      <c r="C676" s="508">
        <v>4490</v>
      </c>
      <c r="D676" s="508">
        <v>4490</v>
      </c>
      <c r="E676" s="509">
        <v>4490</v>
      </c>
      <c r="F676" s="510">
        <v>4490</v>
      </c>
      <c r="G676" s="511">
        <v>4490</v>
      </c>
      <c r="H676" s="508">
        <v>4490</v>
      </c>
      <c r="I676" s="508">
        <v>4490</v>
      </c>
      <c r="J676" s="508">
        <v>4490</v>
      </c>
      <c r="K676" s="508">
        <v>4490</v>
      </c>
      <c r="L676" s="507">
        <v>4490</v>
      </c>
      <c r="M676" s="508">
        <v>4490</v>
      </c>
      <c r="N676" s="508">
        <v>4490</v>
      </c>
      <c r="O676" s="510">
        <v>4490</v>
      </c>
      <c r="P676" s="507">
        <v>4490</v>
      </c>
      <c r="Q676" s="508">
        <v>4490</v>
      </c>
      <c r="R676" s="508">
        <v>4490</v>
      </c>
      <c r="S676" s="510">
        <v>4490</v>
      </c>
      <c r="T676" s="512">
        <v>4490</v>
      </c>
    </row>
    <row r="677" spans="1:23" s="644" customFormat="1" x14ac:dyDescent="0.2">
      <c r="A677" s="307" t="s">
        <v>6</v>
      </c>
      <c r="B677" s="471">
        <v>4820.588235294118</v>
      </c>
      <c r="C677" s="472">
        <v>4785.625</v>
      </c>
      <c r="D677" s="472">
        <v>4424</v>
      </c>
      <c r="E677" s="473">
        <v>4927.6923076923076</v>
      </c>
      <c r="F677" s="474">
        <v>5040</v>
      </c>
      <c r="G677" s="475">
        <v>4496.4285714285716</v>
      </c>
      <c r="H677" s="472">
        <v>4678</v>
      </c>
      <c r="I677" s="472">
        <v>4566.666666666667</v>
      </c>
      <c r="J677" s="472">
        <v>4966.1538461538457</v>
      </c>
      <c r="K677" s="472">
        <v>5003.636363636364</v>
      </c>
      <c r="L677" s="471">
        <v>4900</v>
      </c>
      <c r="M677" s="472">
        <v>4965.833333333333</v>
      </c>
      <c r="N677" s="472">
        <v>4267.5</v>
      </c>
      <c r="O677" s="474">
        <v>4827.6923076923076</v>
      </c>
      <c r="P677" s="471">
        <v>4657.1428571428569</v>
      </c>
      <c r="Q677" s="472">
        <v>4856.666666666667</v>
      </c>
      <c r="R677" s="472">
        <v>4176.666666666667</v>
      </c>
      <c r="S677" s="474">
        <v>5018.333333333333</v>
      </c>
      <c r="T677" s="476">
        <v>4808.75</v>
      </c>
    </row>
    <row r="678" spans="1:23" s="644" customFormat="1" x14ac:dyDescent="0.2">
      <c r="A678" s="219" t="s">
        <v>7</v>
      </c>
      <c r="B678" s="477">
        <v>94.117647058823536</v>
      </c>
      <c r="C678" s="478">
        <v>100</v>
      </c>
      <c r="D678" s="478">
        <v>100</v>
      </c>
      <c r="E678" s="479">
        <v>100</v>
      </c>
      <c r="F678" s="480">
        <v>100</v>
      </c>
      <c r="G678" s="481">
        <v>100</v>
      </c>
      <c r="H678" s="478">
        <v>100</v>
      </c>
      <c r="I678" s="478">
        <v>100</v>
      </c>
      <c r="J678" s="478">
        <v>100</v>
      </c>
      <c r="K678" s="478">
        <v>90.909090909090907</v>
      </c>
      <c r="L678" s="477">
        <v>93.75</v>
      </c>
      <c r="M678" s="478">
        <v>100</v>
      </c>
      <c r="N678" s="478">
        <v>100</v>
      </c>
      <c r="O678" s="480">
        <v>100</v>
      </c>
      <c r="P678" s="477">
        <v>100</v>
      </c>
      <c r="Q678" s="478">
        <v>100</v>
      </c>
      <c r="R678" s="478">
        <v>100</v>
      </c>
      <c r="S678" s="480">
        <v>91.666666666666671</v>
      </c>
      <c r="T678" s="482">
        <v>88.461538461538467</v>
      </c>
    </row>
    <row r="679" spans="1:23" s="644" customFormat="1" x14ac:dyDescent="0.2">
      <c r="A679" s="219" t="s">
        <v>8</v>
      </c>
      <c r="B679" s="489">
        <v>5.7767245527126386E-2</v>
      </c>
      <c r="C679" s="490">
        <v>6.2075143389727604E-2</v>
      </c>
      <c r="D679" s="490">
        <v>5.1596520389055184E-2</v>
      </c>
      <c r="E679" s="491">
        <v>3.2936021124897248E-2</v>
      </c>
      <c r="F679" s="492">
        <v>4.5957281039287576E-2</v>
      </c>
      <c r="G679" s="493">
        <v>3.796265195851431E-2</v>
      </c>
      <c r="H679" s="490">
        <v>4.8345913572939166E-2</v>
      </c>
      <c r="I679" s="490">
        <v>7.1637046110278824E-2</v>
      </c>
      <c r="J679" s="490">
        <v>3.7251443959082232E-2</v>
      </c>
      <c r="K679" s="490">
        <v>4.8688470682076698E-2</v>
      </c>
      <c r="L679" s="489">
        <v>5.7546859018749071E-2</v>
      </c>
      <c r="M679" s="490">
        <v>5.7439020953306719E-2</v>
      </c>
      <c r="N679" s="490">
        <v>4.1237118266849601E-2</v>
      </c>
      <c r="O679" s="492">
        <v>5.1005314900314271E-2</v>
      </c>
      <c r="P679" s="489">
        <v>3.8815500515664965E-2</v>
      </c>
      <c r="Q679" s="490">
        <v>3.782235299776348E-2</v>
      </c>
      <c r="R679" s="490">
        <v>1.1454668870235217E-2</v>
      </c>
      <c r="S679" s="492">
        <v>5.6799531787829163E-2</v>
      </c>
      <c r="T679" s="494">
        <v>6.3638879978239318E-2</v>
      </c>
    </row>
    <row r="680" spans="1:23" s="644" customFormat="1" x14ac:dyDescent="0.2">
      <c r="A680" s="307" t="s">
        <v>1</v>
      </c>
      <c r="B680" s="483">
        <f>B677/B676*100-100</f>
        <v>7.3627669330538481</v>
      </c>
      <c r="C680" s="484">
        <f t="shared" ref="C680:F680" si="213">C677/C676*100-100</f>
        <v>6.5840757238307219</v>
      </c>
      <c r="D680" s="484">
        <f t="shared" si="213"/>
        <v>-1.4699331848552362</v>
      </c>
      <c r="E680" s="484">
        <f t="shared" si="213"/>
        <v>9.7481583004968257</v>
      </c>
      <c r="F680" s="485">
        <f t="shared" si="213"/>
        <v>12.249443207126959</v>
      </c>
      <c r="G680" s="486">
        <f>G677/G676*100-100</f>
        <v>0.14317531021316654</v>
      </c>
      <c r="H680" s="484">
        <f t="shared" ref="H680:L680" si="214">H677/H676*100-100</f>
        <v>4.1870824053452225</v>
      </c>
      <c r="I680" s="484">
        <f t="shared" si="214"/>
        <v>1.7074981440237593</v>
      </c>
      <c r="J680" s="484">
        <f t="shared" si="214"/>
        <v>10.604762720575621</v>
      </c>
      <c r="K680" s="484">
        <f t="shared" si="214"/>
        <v>11.43956266450698</v>
      </c>
      <c r="L680" s="483">
        <f t="shared" si="214"/>
        <v>9.1314031180400832</v>
      </c>
      <c r="M680" s="484">
        <f>M677/M676*100-100</f>
        <v>10.597624350408324</v>
      </c>
      <c r="N680" s="484">
        <f t="shared" ref="N680:T680" si="215">N677/N676*100-100</f>
        <v>-4.9554565701559028</v>
      </c>
      <c r="O680" s="485">
        <f t="shared" si="215"/>
        <v>7.5209868082919229</v>
      </c>
      <c r="P680" s="483">
        <f t="shared" si="215"/>
        <v>3.7225580655424721</v>
      </c>
      <c r="Q680" s="484">
        <f t="shared" si="215"/>
        <v>8.1662954714179818</v>
      </c>
      <c r="R680" s="484">
        <f t="shared" si="215"/>
        <v>-6.9784706755753376</v>
      </c>
      <c r="S680" s="485">
        <f t="shared" si="215"/>
        <v>11.766889383815865</v>
      </c>
      <c r="T680" s="275">
        <f t="shared" si="215"/>
        <v>7.0991091314031252</v>
      </c>
      <c r="U680" s="370"/>
    </row>
    <row r="681" spans="1:23" s="644" customFormat="1" ht="13.5" thickBot="1" x14ac:dyDescent="0.25">
      <c r="A681" s="425" t="s">
        <v>26</v>
      </c>
      <c r="B681" s="395">
        <f>B677-B664</f>
        <v>139.92156862745105</v>
      </c>
      <c r="C681" s="396">
        <f t="shared" ref="C681:T681" si="216">C677-C664</f>
        <v>-151.70833333333303</v>
      </c>
      <c r="D681" s="396">
        <f t="shared" si="216"/>
        <v>-79.33333333333303</v>
      </c>
      <c r="E681" s="396">
        <f t="shared" si="216"/>
        <v>129.23076923076951</v>
      </c>
      <c r="F681" s="397">
        <f t="shared" si="216"/>
        <v>31.818181818181984</v>
      </c>
      <c r="G681" s="401">
        <f t="shared" si="216"/>
        <v>-36.238095238095411</v>
      </c>
      <c r="H681" s="396">
        <f t="shared" si="216"/>
        <v>72.615384615384755</v>
      </c>
      <c r="I681" s="396">
        <f t="shared" si="216"/>
        <v>216.66666666666697</v>
      </c>
      <c r="J681" s="396">
        <f t="shared" si="216"/>
        <v>126.92307692307622</v>
      </c>
      <c r="K681" s="396">
        <f t="shared" si="216"/>
        <v>-192.07792207792136</v>
      </c>
      <c r="L681" s="398">
        <f t="shared" si="216"/>
        <v>147.5</v>
      </c>
      <c r="M681" s="399">
        <f t="shared" si="216"/>
        <v>127.97619047618991</v>
      </c>
      <c r="N681" s="399">
        <f t="shared" si="216"/>
        <v>34.16666666666697</v>
      </c>
      <c r="O681" s="400">
        <f t="shared" si="216"/>
        <v>-107.64102564102541</v>
      </c>
      <c r="P681" s="395">
        <f t="shared" si="216"/>
        <v>-175.52380952381009</v>
      </c>
      <c r="Q681" s="396">
        <f t="shared" si="216"/>
        <v>90.41666666666697</v>
      </c>
      <c r="R681" s="396">
        <f t="shared" si="216"/>
        <v>-196.66666666666606</v>
      </c>
      <c r="S681" s="397">
        <f t="shared" si="216"/>
        <v>19</v>
      </c>
      <c r="T681" s="403">
        <f t="shared" si="216"/>
        <v>15.217889908256439</v>
      </c>
      <c r="U681" s="387"/>
      <c r="V681" s="388"/>
      <c r="W681" s="388"/>
    </row>
    <row r="682" spans="1:23" s="644" customFormat="1" x14ac:dyDescent="0.2">
      <c r="A682" s="426" t="s">
        <v>50</v>
      </c>
      <c r="B682" s="283">
        <v>66</v>
      </c>
      <c r="C682" s="284">
        <v>60</v>
      </c>
      <c r="D682" s="284">
        <v>13</v>
      </c>
      <c r="E682" s="451">
        <v>61</v>
      </c>
      <c r="F682" s="285">
        <v>60</v>
      </c>
      <c r="G682" s="422">
        <v>63</v>
      </c>
      <c r="H682" s="284">
        <v>59</v>
      </c>
      <c r="I682" s="284">
        <v>12</v>
      </c>
      <c r="J682" s="284">
        <v>59</v>
      </c>
      <c r="K682" s="284">
        <v>59</v>
      </c>
      <c r="L682" s="283">
        <v>66</v>
      </c>
      <c r="M682" s="284">
        <v>67</v>
      </c>
      <c r="N682" s="284">
        <v>14</v>
      </c>
      <c r="O682" s="285">
        <v>67</v>
      </c>
      <c r="P682" s="283">
        <v>70</v>
      </c>
      <c r="Q682" s="284">
        <v>71</v>
      </c>
      <c r="R682" s="284">
        <v>12</v>
      </c>
      <c r="S682" s="285">
        <v>72</v>
      </c>
      <c r="T682" s="366">
        <f>SUM(B682:S682)</f>
        <v>951</v>
      </c>
      <c r="U682" s="220" t="s">
        <v>55</v>
      </c>
      <c r="V682" s="287">
        <f>T669-T682</f>
        <v>1</v>
      </c>
      <c r="W682" s="288">
        <f>V682/T669</f>
        <v>1.0504201680672268E-3</v>
      </c>
    </row>
    <row r="683" spans="1:23" s="644" customFormat="1" x14ac:dyDescent="0.2">
      <c r="A683" s="321" t="s">
        <v>27</v>
      </c>
      <c r="B683" s="235">
        <v>152</v>
      </c>
      <c r="C683" s="233">
        <v>150.5</v>
      </c>
      <c r="D683" s="233">
        <v>154.5</v>
      </c>
      <c r="E683" s="452">
        <v>149.5</v>
      </c>
      <c r="F683" s="236">
        <v>150</v>
      </c>
      <c r="G683" s="423">
        <v>153</v>
      </c>
      <c r="H683" s="233">
        <v>150.5</v>
      </c>
      <c r="I683" s="233">
        <v>153.5</v>
      </c>
      <c r="J683" s="233">
        <v>149.5</v>
      </c>
      <c r="K683" s="233">
        <v>149</v>
      </c>
      <c r="L683" s="235">
        <v>152</v>
      </c>
      <c r="M683" s="233">
        <v>152</v>
      </c>
      <c r="N683" s="233">
        <v>155</v>
      </c>
      <c r="O683" s="236">
        <v>149</v>
      </c>
      <c r="P683" s="235">
        <v>152</v>
      </c>
      <c r="Q683" s="233">
        <v>151.5</v>
      </c>
      <c r="R683" s="233">
        <v>154.5</v>
      </c>
      <c r="S683" s="236">
        <v>151.5</v>
      </c>
      <c r="T683" s="226"/>
      <c r="U683" s="220" t="s">
        <v>56</v>
      </c>
      <c r="V683" s="220">
        <v>151.24</v>
      </c>
      <c r="W683" s="220"/>
    </row>
    <row r="684" spans="1:23" s="644" customFormat="1" ht="13.5" thickBot="1" x14ac:dyDescent="0.25">
      <c r="A684" s="324" t="s">
        <v>25</v>
      </c>
      <c r="B684" s="237">
        <f>B683-B670</f>
        <v>0</v>
      </c>
      <c r="C684" s="234">
        <f t="shared" ref="C684:S684" si="217">C683-C670</f>
        <v>0</v>
      </c>
      <c r="D684" s="234">
        <f t="shared" si="217"/>
        <v>0</v>
      </c>
      <c r="E684" s="234">
        <f t="shared" si="217"/>
        <v>0</v>
      </c>
      <c r="F684" s="238">
        <f t="shared" si="217"/>
        <v>0</v>
      </c>
      <c r="G684" s="424">
        <f t="shared" si="217"/>
        <v>0</v>
      </c>
      <c r="H684" s="234">
        <f t="shared" si="217"/>
        <v>0</v>
      </c>
      <c r="I684" s="234">
        <f t="shared" si="217"/>
        <v>0</v>
      </c>
      <c r="J684" s="234">
        <f t="shared" si="217"/>
        <v>0</v>
      </c>
      <c r="K684" s="234">
        <f t="shared" si="217"/>
        <v>0</v>
      </c>
      <c r="L684" s="237">
        <f t="shared" si="217"/>
        <v>0</v>
      </c>
      <c r="M684" s="234">
        <f t="shared" si="217"/>
        <v>0</v>
      </c>
      <c r="N684" s="234">
        <f t="shared" si="217"/>
        <v>0</v>
      </c>
      <c r="O684" s="238">
        <f t="shared" si="217"/>
        <v>0</v>
      </c>
      <c r="P684" s="237">
        <f t="shared" si="217"/>
        <v>0</v>
      </c>
      <c r="Q684" s="234">
        <f t="shared" si="217"/>
        <v>0</v>
      </c>
      <c r="R684" s="234">
        <f t="shared" si="217"/>
        <v>0</v>
      </c>
      <c r="S684" s="238">
        <f t="shared" si="217"/>
        <v>0</v>
      </c>
      <c r="T684" s="227"/>
      <c r="U684" s="220" t="s">
        <v>25</v>
      </c>
      <c r="V684" s="220">
        <f>V683-V670</f>
        <v>0.90999999999999659</v>
      </c>
      <c r="W684" s="220"/>
    </row>
    <row r="686" spans="1:23" ht="13.5" thickBot="1" x14ac:dyDescent="0.25"/>
    <row r="687" spans="1:23" s="645" customFormat="1" ht="13.5" thickBot="1" x14ac:dyDescent="0.25">
      <c r="A687" s="297" t="s">
        <v>246</v>
      </c>
      <c r="B687" s="651" t="s">
        <v>52</v>
      </c>
      <c r="C687" s="652"/>
      <c r="D687" s="652"/>
      <c r="E687" s="652"/>
      <c r="F687" s="653"/>
      <c r="G687" s="651" t="s">
        <v>64</v>
      </c>
      <c r="H687" s="652"/>
      <c r="I687" s="652"/>
      <c r="J687" s="652"/>
      <c r="K687" s="653"/>
      <c r="L687" s="651" t="s">
        <v>62</v>
      </c>
      <c r="M687" s="652"/>
      <c r="N687" s="652"/>
      <c r="O687" s="653"/>
      <c r="P687" s="651" t="s">
        <v>63</v>
      </c>
      <c r="Q687" s="652"/>
      <c r="R687" s="652"/>
      <c r="S687" s="653"/>
      <c r="T687" s="365" t="s">
        <v>54</v>
      </c>
    </row>
    <row r="688" spans="1:23" s="645" customFormat="1" x14ac:dyDescent="0.2">
      <c r="A688" s="219" t="s">
        <v>53</v>
      </c>
      <c r="B688" s="542">
        <v>1</v>
      </c>
      <c r="C688" s="528">
        <v>2</v>
      </c>
      <c r="D688" s="528">
        <v>3</v>
      </c>
      <c r="E688" s="584">
        <v>4</v>
      </c>
      <c r="F688" s="585">
        <v>5</v>
      </c>
      <c r="G688" s="540">
        <v>1</v>
      </c>
      <c r="H688" s="528">
        <v>2</v>
      </c>
      <c r="I688" s="528">
        <v>3</v>
      </c>
      <c r="J688" s="528">
        <v>4</v>
      </c>
      <c r="K688" s="528">
        <v>5</v>
      </c>
      <c r="L688" s="542">
        <v>1</v>
      </c>
      <c r="M688" s="528">
        <v>2</v>
      </c>
      <c r="N688" s="528">
        <v>3</v>
      </c>
      <c r="O688" s="585">
        <v>4</v>
      </c>
      <c r="P688" s="542">
        <v>1</v>
      </c>
      <c r="Q688" s="528">
        <v>2</v>
      </c>
      <c r="R688" s="528">
        <v>3</v>
      </c>
      <c r="S688" s="585">
        <v>4</v>
      </c>
      <c r="T688" s="631">
        <v>189</v>
      </c>
    </row>
    <row r="689" spans="1:23" s="645" customFormat="1" x14ac:dyDescent="0.2">
      <c r="A689" s="304" t="s">
        <v>74</v>
      </c>
      <c r="B689" s="507">
        <v>4505</v>
      </c>
      <c r="C689" s="508">
        <v>4505</v>
      </c>
      <c r="D689" s="508">
        <v>4505</v>
      </c>
      <c r="E689" s="509">
        <v>4505</v>
      </c>
      <c r="F689" s="510">
        <v>4505</v>
      </c>
      <c r="G689" s="511">
        <v>4505</v>
      </c>
      <c r="H689" s="508">
        <v>4505</v>
      </c>
      <c r="I689" s="508">
        <v>4505</v>
      </c>
      <c r="J689" s="508">
        <v>4505</v>
      </c>
      <c r="K689" s="508">
        <v>4505</v>
      </c>
      <c r="L689" s="507">
        <v>4505</v>
      </c>
      <c r="M689" s="508">
        <v>4505</v>
      </c>
      <c r="N689" s="508">
        <v>4505</v>
      </c>
      <c r="O689" s="510">
        <v>4505</v>
      </c>
      <c r="P689" s="507">
        <v>4505</v>
      </c>
      <c r="Q689" s="508">
        <v>4505</v>
      </c>
      <c r="R689" s="508">
        <v>4505</v>
      </c>
      <c r="S689" s="510">
        <v>4505</v>
      </c>
      <c r="T689" s="512">
        <v>4505</v>
      </c>
    </row>
    <row r="690" spans="1:23" s="645" customFormat="1" x14ac:dyDescent="0.2">
      <c r="A690" s="307" t="s">
        <v>6</v>
      </c>
      <c r="B690" s="471">
        <v>4716.9230769230771</v>
      </c>
      <c r="C690" s="472">
        <v>4937.6923076923076</v>
      </c>
      <c r="D690" s="472">
        <v>4513.333333333333</v>
      </c>
      <c r="E690" s="473">
        <v>4933.636363636364</v>
      </c>
      <c r="F690" s="474">
        <v>5235.454545454545</v>
      </c>
      <c r="G690" s="475">
        <v>4660</v>
      </c>
      <c r="H690" s="472">
        <v>4715.833333333333</v>
      </c>
      <c r="I690" s="472">
        <v>4683.333333333333</v>
      </c>
      <c r="J690" s="472">
        <v>4860</v>
      </c>
      <c r="K690" s="472">
        <v>5090</v>
      </c>
      <c r="L690" s="471">
        <v>4963.5714285714284</v>
      </c>
      <c r="M690" s="472">
        <v>4911.5384615384619</v>
      </c>
      <c r="N690" s="472">
        <v>4575</v>
      </c>
      <c r="O690" s="474">
        <v>4915.833333333333</v>
      </c>
      <c r="P690" s="471">
        <v>4755.333333333333</v>
      </c>
      <c r="Q690" s="472">
        <v>4882</v>
      </c>
      <c r="R690" s="472">
        <v>4230</v>
      </c>
      <c r="S690" s="474">
        <v>5326.4285714285716</v>
      </c>
      <c r="T690" s="476">
        <v>4894.6031746031749</v>
      </c>
    </row>
    <row r="691" spans="1:23" s="645" customFormat="1" x14ac:dyDescent="0.2">
      <c r="A691" s="219" t="s">
        <v>7</v>
      </c>
      <c r="B691" s="477">
        <v>100</v>
      </c>
      <c r="C691" s="478">
        <v>84.615384615384613</v>
      </c>
      <c r="D691" s="478">
        <v>100</v>
      </c>
      <c r="E691" s="479">
        <v>100</v>
      </c>
      <c r="F691" s="480">
        <v>100</v>
      </c>
      <c r="G691" s="481">
        <v>100</v>
      </c>
      <c r="H691" s="478">
        <v>100</v>
      </c>
      <c r="I691" s="478">
        <v>66.666666666666671</v>
      </c>
      <c r="J691" s="478">
        <v>91.666666666666671</v>
      </c>
      <c r="K691" s="478">
        <v>100</v>
      </c>
      <c r="L691" s="477">
        <v>100</v>
      </c>
      <c r="M691" s="478">
        <v>100</v>
      </c>
      <c r="N691" s="478">
        <v>100</v>
      </c>
      <c r="O691" s="480">
        <v>100</v>
      </c>
      <c r="P691" s="477">
        <v>93.333333333333329</v>
      </c>
      <c r="Q691" s="478">
        <v>100</v>
      </c>
      <c r="R691" s="478">
        <v>100</v>
      </c>
      <c r="S691" s="480">
        <v>100</v>
      </c>
      <c r="T691" s="482">
        <v>86.772486772486772</v>
      </c>
    </row>
    <row r="692" spans="1:23" s="645" customFormat="1" x14ac:dyDescent="0.2">
      <c r="A692" s="219" t="s">
        <v>8</v>
      </c>
      <c r="B692" s="489">
        <v>4.3657055053540367E-2</v>
      </c>
      <c r="C692" s="490">
        <v>7.346962559823772E-2</v>
      </c>
      <c r="D692" s="490">
        <v>5.0080172845390097E-2</v>
      </c>
      <c r="E692" s="491">
        <v>3.8894955241313506E-2</v>
      </c>
      <c r="F692" s="492">
        <v>3.2804873215109595E-2</v>
      </c>
      <c r="G692" s="493">
        <v>3.7371459614120715E-2</v>
      </c>
      <c r="H692" s="490">
        <v>4.9590601267839492E-2</v>
      </c>
      <c r="I692" s="490">
        <v>7.5236400438301404E-2</v>
      </c>
      <c r="J692" s="490">
        <v>5.1488317807809811E-2</v>
      </c>
      <c r="K692" s="490">
        <v>3.7172667835804515E-2</v>
      </c>
      <c r="L692" s="489">
        <v>2.5262298792849698E-2</v>
      </c>
      <c r="M692" s="490">
        <v>4.1093406700066497E-2</v>
      </c>
      <c r="N692" s="490">
        <v>4.0437158469945354E-2</v>
      </c>
      <c r="O692" s="492">
        <v>4.2080309638844793E-2</v>
      </c>
      <c r="P692" s="489">
        <v>6.4147665202134344E-2</v>
      </c>
      <c r="Q692" s="490">
        <v>4.9659488087458147E-2</v>
      </c>
      <c r="R692" s="490">
        <v>4.7281323877068557E-3</v>
      </c>
      <c r="S692" s="492">
        <v>4.233064594521041E-2</v>
      </c>
      <c r="T692" s="494">
        <v>6.2955922844784878E-2</v>
      </c>
    </row>
    <row r="693" spans="1:23" s="645" customFormat="1" x14ac:dyDescent="0.2">
      <c r="A693" s="307" t="s">
        <v>1</v>
      </c>
      <c r="B693" s="483">
        <f>B690/B689*100-100</f>
        <v>4.704174848458976</v>
      </c>
      <c r="C693" s="484">
        <f t="shared" ref="C693:F693" si="218">C690/C689*100-100</f>
        <v>9.6047127123708691</v>
      </c>
      <c r="D693" s="484">
        <f t="shared" si="218"/>
        <v>0.18497965223825474</v>
      </c>
      <c r="E693" s="484">
        <f t="shared" si="218"/>
        <v>9.5146806578549246</v>
      </c>
      <c r="F693" s="485">
        <f t="shared" si="218"/>
        <v>16.214307335284019</v>
      </c>
      <c r="G693" s="486">
        <f>G690/G689*100-100</f>
        <v>3.4406215316315212</v>
      </c>
      <c r="H693" s="484">
        <f t="shared" ref="H693:L693" si="219">H690/H689*100-100</f>
        <v>4.6799852016278294</v>
      </c>
      <c r="I693" s="484">
        <f t="shared" si="219"/>
        <v>3.9585645578986259</v>
      </c>
      <c r="J693" s="484">
        <f t="shared" si="219"/>
        <v>7.8801331853496208</v>
      </c>
      <c r="K693" s="484">
        <f t="shared" si="219"/>
        <v>12.985571587125406</v>
      </c>
      <c r="L693" s="483">
        <f t="shared" si="219"/>
        <v>10.179166006025042</v>
      </c>
      <c r="M693" s="484">
        <f>M690/M689*100-100</f>
        <v>9.0241611884231361</v>
      </c>
      <c r="N693" s="484">
        <f t="shared" ref="N693:T693" si="220">N690/N689*100-100</f>
        <v>1.5538290788013285</v>
      </c>
      <c r="O693" s="485">
        <f t="shared" si="220"/>
        <v>9.1194968553459006</v>
      </c>
      <c r="P693" s="483">
        <f t="shared" si="220"/>
        <v>5.5567887532371287</v>
      </c>
      <c r="Q693" s="484">
        <f t="shared" si="220"/>
        <v>8.3684794672586094</v>
      </c>
      <c r="R693" s="484">
        <f t="shared" si="220"/>
        <v>-6.1043285238623781</v>
      </c>
      <c r="S693" s="485">
        <f t="shared" si="220"/>
        <v>18.233708577770741</v>
      </c>
      <c r="T693" s="275">
        <f t="shared" si="220"/>
        <v>8.6482391698818049</v>
      </c>
      <c r="U693" s="370"/>
    </row>
    <row r="694" spans="1:23" s="645" customFormat="1" ht="13.5" thickBot="1" x14ac:dyDescent="0.25">
      <c r="A694" s="425" t="s">
        <v>26</v>
      </c>
      <c r="B694" s="395">
        <f>B690-B677</f>
        <v>-103.66515837104089</v>
      </c>
      <c r="C694" s="396">
        <f t="shared" ref="C694:T694" si="221">C690-C677</f>
        <v>152.06730769230762</v>
      </c>
      <c r="D694" s="396">
        <f t="shared" si="221"/>
        <v>89.33333333333303</v>
      </c>
      <c r="E694" s="396">
        <f t="shared" si="221"/>
        <v>5.9440559440563447</v>
      </c>
      <c r="F694" s="397">
        <f t="shared" si="221"/>
        <v>195.45454545454504</v>
      </c>
      <c r="G694" s="401">
        <f t="shared" si="221"/>
        <v>163.57142857142844</v>
      </c>
      <c r="H694" s="396">
        <f t="shared" si="221"/>
        <v>37.83333333333303</v>
      </c>
      <c r="I694" s="396">
        <f t="shared" si="221"/>
        <v>116.66666666666606</v>
      </c>
      <c r="J694" s="396">
        <f t="shared" si="221"/>
        <v>-106.15384615384573</v>
      </c>
      <c r="K694" s="396">
        <f t="shared" si="221"/>
        <v>86.363636363636033</v>
      </c>
      <c r="L694" s="398">
        <f t="shared" si="221"/>
        <v>63.571428571428442</v>
      </c>
      <c r="M694" s="399">
        <f t="shared" si="221"/>
        <v>-54.294871794871142</v>
      </c>
      <c r="N694" s="399">
        <f t="shared" si="221"/>
        <v>307.5</v>
      </c>
      <c r="O694" s="400">
        <f t="shared" si="221"/>
        <v>88.141025641025408</v>
      </c>
      <c r="P694" s="395">
        <f t="shared" si="221"/>
        <v>98.190476190476147</v>
      </c>
      <c r="Q694" s="396">
        <f t="shared" si="221"/>
        <v>25.33333333333303</v>
      </c>
      <c r="R694" s="396">
        <f t="shared" si="221"/>
        <v>53.33333333333303</v>
      </c>
      <c r="S694" s="397">
        <f t="shared" si="221"/>
        <v>308.09523809523853</v>
      </c>
      <c r="T694" s="403">
        <f t="shared" si="221"/>
        <v>85.853174603174921</v>
      </c>
      <c r="U694" s="387"/>
      <c r="V694" s="388"/>
      <c r="W694" s="388"/>
    </row>
    <row r="695" spans="1:23" s="645" customFormat="1" x14ac:dyDescent="0.2">
      <c r="A695" s="426" t="s">
        <v>50</v>
      </c>
      <c r="B695" s="283">
        <v>65</v>
      </c>
      <c r="C695" s="284">
        <v>60</v>
      </c>
      <c r="D695" s="284">
        <v>13</v>
      </c>
      <c r="E695" s="451">
        <v>61</v>
      </c>
      <c r="F695" s="285">
        <v>60</v>
      </c>
      <c r="G695" s="422">
        <v>62</v>
      </c>
      <c r="H695" s="284">
        <v>59</v>
      </c>
      <c r="I695" s="284">
        <v>12</v>
      </c>
      <c r="J695" s="284">
        <v>59</v>
      </c>
      <c r="K695" s="284">
        <v>59</v>
      </c>
      <c r="L695" s="283">
        <v>65</v>
      </c>
      <c r="M695" s="284">
        <v>67</v>
      </c>
      <c r="N695" s="284">
        <v>14</v>
      </c>
      <c r="O695" s="285">
        <v>67</v>
      </c>
      <c r="P695" s="283">
        <v>70</v>
      </c>
      <c r="Q695" s="284">
        <v>71</v>
      </c>
      <c r="R695" s="284">
        <v>12</v>
      </c>
      <c r="S695" s="285">
        <v>72</v>
      </c>
      <c r="T695" s="366">
        <f>SUM(B695:S695)</f>
        <v>948</v>
      </c>
      <c r="U695" s="220" t="s">
        <v>55</v>
      </c>
      <c r="V695" s="287">
        <f>T682-T695</f>
        <v>3</v>
      </c>
      <c r="W695" s="288">
        <f>V695/T682</f>
        <v>3.1545741324921135E-3</v>
      </c>
    </row>
    <row r="696" spans="1:23" s="645" customFormat="1" x14ac:dyDescent="0.2">
      <c r="A696" s="321" t="s">
        <v>27</v>
      </c>
      <c r="B696" s="235">
        <v>153.5</v>
      </c>
      <c r="C696" s="233">
        <v>151.5</v>
      </c>
      <c r="D696" s="233">
        <v>155.5</v>
      </c>
      <c r="E696" s="452">
        <v>150.5</v>
      </c>
      <c r="F696" s="236">
        <v>151</v>
      </c>
      <c r="G696" s="423">
        <v>154</v>
      </c>
      <c r="H696" s="233">
        <v>151.5</v>
      </c>
      <c r="I696" s="233">
        <v>154.5</v>
      </c>
      <c r="J696" s="233">
        <v>150.5</v>
      </c>
      <c r="K696" s="233">
        <v>150</v>
      </c>
      <c r="L696" s="235">
        <v>153</v>
      </c>
      <c r="M696" s="233">
        <v>153</v>
      </c>
      <c r="N696" s="233">
        <v>156</v>
      </c>
      <c r="O696" s="236">
        <v>150</v>
      </c>
      <c r="P696" s="235">
        <v>153</v>
      </c>
      <c r="Q696" s="233">
        <v>152.5</v>
      </c>
      <c r="R696" s="233">
        <v>156</v>
      </c>
      <c r="S696" s="236">
        <v>152.5</v>
      </c>
      <c r="T696" s="226"/>
      <c r="U696" s="220" t="s">
        <v>56</v>
      </c>
      <c r="V696" s="220">
        <v>151.43</v>
      </c>
      <c r="W696" s="220"/>
    </row>
    <row r="697" spans="1:23" s="645" customFormat="1" ht="13.5" thickBot="1" x14ac:dyDescent="0.25">
      <c r="A697" s="324" t="s">
        <v>25</v>
      </c>
      <c r="B697" s="237">
        <f>B696-B683</f>
        <v>1.5</v>
      </c>
      <c r="C697" s="234">
        <f t="shared" ref="C697:S697" si="222">C696-C683</f>
        <v>1</v>
      </c>
      <c r="D697" s="234">
        <f t="shared" si="222"/>
        <v>1</v>
      </c>
      <c r="E697" s="234">
        <f t="shared" si="222"/>
        <v>1</v>
      </c>
      <c r="F697" s="238">
        <f t="shared" si="222"/>
        <v>1</v>
      </c>
      <c r="G697" s="424">
        <f t="shared" si="222"/>
        <v>1</v>
      </c>
      <c r="H697" s="234">
        <f t="shared" si="222"/>
        <v>1</v>
      </c>
      <c r="I697" s="234">
        <f t="shared" si="222"/>
        <v>1</v>
      </c>
      <c r="J697" s="234">
        <f t="shared" si="222"/>
        <v>1</v>
      </c>
      <c r="K697" s="234">
        <f t="shared" si="222"/>
        <v>1</v>
      </c>
      <c r="L697" s="237">
        <f t="shared" si="222"/>
        <v>1</v>
      </c>
      <c r="M697" s="234">
        <f t="shared" si="222"/>
        <v>1</v>
      </c>
      <c r="N697" s="234">
        <f t="shared" si="222"/>
        <v>1</v>
      </c>
      <c r="O697" s="238">
        <f t="shared" si="222"/>
        <v>1</v>
      </c>
      <c r="P697" s="237">
        <f t="shared" si="222"/>
        <v>1</v>
      </c>
      <c r="Q697" s="234">
        <f t="shared" si="222"/>
        <v>1</v>
      </c>
      <c r="R697" s="234">
        <f t="shared" si="222"/>
        <v>1.5</v>
      </c>
      <c r="S697" s="238">
        <f t="shared" si="222"/>
        <v>1</v>
      </c>
      <c r="T697" s="227"/>
      <c r="U697" s="220" t="s">
        <v>25</v>
      </c>
      <c r="V697" s="220">
        <f>V696-V683</f>
        <v>0.18999999999999773</v>
      </c>
      <c r="W697" s="220"/>
    </row>
    <row r="698" spans="1:23" x14ac:dyDescent="0.2">
      <c r="B698" s="292">
        <v>153</v>
      </c>
    </row>
  </sheetData>
  <mergeCells count="143">
    <mergeCell ref="P310:S310"/>
    <mergeCell ref="L310:O310"/>
    <mergeCell ref="B310:F310"/>
    <mergeCell ref="L336:O336"/>
    <mergeCell ref="P336:S336"/>
    <mergeCell ref="B687:F687"/>
    <mergeCell ref="G687:K687"/>
    <mergeCell ref="L687:O687"/>
    <mergeCell ref="P687:S687"/>
    <mergeCell ref="B674:F674"/>
    <mergeCell ref="G674:K674"/>
    <mergeCell ref="L674:O674"/>
    <mergeCell ref="P674:S674"/>
    <mergeCell ref="B466:F466"/>
    <mergeCell ref="G466:K466"/>
    <mergeCell ref="L466:O466"/>
    <mergeCell ref="P466:S466"/>
    <mergeCell ref="G401:K401"/>
    <mergeCell ref="L401:O401"/>
    <mergeCell ref="P401:S401"/>
    <mergeCell ref="B414:F414"/>
    <mergeCell ref="G414:K414"/>
    <mergeCell ref="L414:O414"/>
    <mergeCell ref="P414:S414"/>
    <mergeCell ref="B661:F661"/>
    <mergeCell ref="G661:K661"/>
    <mergeCell ref="L661:O661"/>
    <mergeCell ref="P661:S661"/>
    <mergeCell ref="B323:F323"/>
    <mergeCell ref="G323:K323"/>
    <mergeCell ref="L323:O323"/>
    <mergeCell ref="P362:S362"/>
    <mergeCell ref="B336:F336"/>
    <mergeCell ref="G336:K336"/>
    <mergeCell ref="B349:F349"/>
    <mergeCell ref="G349:K349"/>
    <mergeCell ref="L349:O349"/>
    <mergeCell ref="P349:S349"/>
    <mergeCell ref="B362:F362"/>
    <mergeCell ref="G362:K362"/>
    <mergeCell ref="L362:O362"/>
    <mergeCell ref="P323:S323"/>
    <mergeCell ref="P388:S388"/>
    <mergeCell ref="B375:F375"/>
    <mergeCell ref="G375:K375"/>
    <mergeCell ref="L375:O375"/>
    <mergeCell ref="P375:S375"/>
    <mergeCell ref="L557:O557"/>
    <mergeCell ref="B9:F9"/>
    <mergeCell ref="B22:F22"/>
    <mergeCell ref="B35:F35"/>
    <mergeCell ref="B48:F48"/>
    <mergeCell ref="B61:F61"/>
    <mergeCell ref="B74:F74"/>
    <mergeCell ref="B178:F178"/>
    <mergeCell ref="B165:F165"/>
    <mergeCell ref="B152:F152"/>
    <mergeCell ref="B139:F139"/>
    <mergeCell ref="B126:F126"/>
    <mergeCell ref="B113:F113"/>
    <mergeCell ref="B100:F100"/>
    <mergeCell ref="B87:F87"/>
    <mergeCell ref="B191:F191"/>
    <mergeCell ref="B230:F230"/>
    <mergeCell ref="B204:F204"/>
    <mergeCell ref="B296:F296"/>
    <mergeCell ref="B269:F269"/>
    <mergeCell ref="B256:F256"/>
    <mergeCell ref="B243:F243"/>
    <mergeCell ref="B217:F217"/>
    <mergeCell ref="G310:K310"/>
    <mergeCell ref="B282:F282"/>
    <mergeCell ref="B492:F492"/>
    <mergeCell ref="G492:K492"/>
    <mergeCell ref="L492:O492"/>
    <mergeCell ref="B388:F388"/>
    <mergeCell ref="G388:K388"/>
    <mergeCell ref="L388:O388"/>
    <mergeCell ref="P427:S427"/>
    <mergeCell ref="P479:S479"/>
    <mergeCell ref="B479:F479"/>
    <mergeCell ref="G479:K479"/>
    <mergeCell ref="L479:O479"/>
    <mergeCell ref="B453:F453"/>
    <mergeCell ref="P453:S453"/>
    <mergeCell ref="G453:K453"/>
    <mergeCell ref="L453:O453"/>
    <mergeCell ref="P492:S492"/>
    <mergeCell ref="P440:S440"/>
    <mergeCell ref="B427:F427"/>
    <mergeCell ref="G427:K427"/>
    <mergeCell ref="L427:O427"/>
    <mergeCell ref="B401:F401"/>
    <mergeCell ref="B440:F440"/>
    <mergeCell ref="G440:K440"/>
    <mergeCell ref="L440:O440"/>
    <mergeCell ref="B505:F505"/>
    <mergeCell ref="G505:K505"/>
    <mergeCell ref="L505:O505"/>
    <mergeCell ref="P505:S505"/>
    <mergeCell ref="P531:S531"/>
    <mergeCell ref="P518:S518"/>
    <mergeCell ref="B570:F570"/>
    <mergeCell ref="G570:K570"/>
    <mergeCell ref="L570:O570"/>
    <mergeCell ref="P570:S570"/>
    <mergeCell ref="B557:F557"/>
    <mergeCell ref="G557:K557"/>
    <mergeCell ref="B518:F518"/>
    <mergeCell ref="G518:K518"/>
    <mergeCell ref="L518:O518"/>
    <mergeCell ref="B531:F531"/>
    <mergeCell ref="G531:K531"/>
    <mergeCell ref="L531:O531"/>
    <mergeCell ref="P557:S557"/>
    <mergeCell ref="B544:F544"/>
    <mergeCell ref="G544:K544"/>
    <mergeCell ref="L544:O544"/>
    <mergeCell ref="P544:S544"/>
    <mergeCell ref="B648:F648"/>
    <mergeCell ref="G648:K648"/>
    <mergeCell ref="L648:O648"/>
    <mergeCell ref="P648:S648"/>
    <mergeCell ref="B609:F609"/>
    <mergeCell ref="G609:K609"/>
    <mergeCell ref="L609:O609"/>
    <mergeCell ref="P609:S609"/>
    <mergeCell ref="L583:O583"/>
    <mergeCell ref="P583:S583"/>
    <mergeCell ref="B635:F635"/>
    <mergeCell ref="G635:K635"/>
    <mergeCell ref="L635:O635"/>
    <mergeCell ref="P635:S635"/>
    <mergeCell ref="B622:F622"/>
    <mergeCell ref="G622:K622"/>
    <mergeCell ref="L622:O622"/>
    <mergeCell ref="P622:S622"/>
    <mergeCell ref="G583:K583"/>
    <mergeCell ref="B596:F596"/>
    <mergeCell ref="G596:K596"/>
    <mergeCell ref="L596:O596"/>
    <mergeCell ref="P596:S596"/>
    <mergeCell ref="B583:F583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S632"/>
  <sheetViews>
    <sheetView showGridLines="0" topLeftCell="A598" zoomScale="73" zoomScaleNormal="73" workbookViewId="0">
      <selection activeCell="J632" sqref="J632"/>
    </sheetView>
  </sheetViews>
  <sheetFormatPr baseColWidth="10" defaultRowHeight="12.75" x14ac:dyDescent="0.2"/>
  <cols>
    <col min="1" max="1" width="16.28515625" style="292" bestFit="1" customWidth="1"/>
    <col min="2" max="8" width="10.28515625" style="292" customWidth="1"/>
    <col min="9" max="9" width="11.140625" style="292" customWidth="1"/>
    <col min="10" max="10" width="11.42578125" style="292" bestFit="1" customWidth="1"/>
    <col min="11" max="16384" width="11.42578125" style="292"/>
  </cols>
  <sheetData>
    <row r="1" spans="1:11" x14ac:dyDescent="0.2">
      <c r="A1" s="292" t="s">
        <v>57</v>
      </c>
    </row>
    <row r="2" spans="1:11" x14ac:dyDescent="0.2">
      <c r="A2" s="292" t="s">
        <v>58</v>
      </c>
      <c r="B2" s="232">
        <v>40.9</v>
      </c>
    </row>
    <row r="3" spans="1:11" x14ac:dyDescent="0.2">
      <c r="A3" s="292" t="s">
        <v>7</v>
      </c>
      <c r="B3" s="292">
        <v>82.6</v>
      </c>
    </row>
    <row r="4" spans="1:11" x14ac:dyDescent="0.2">
      <c r="A4" s="292" t="s">
        <v>59</v>
      </c>
      <c r="B4" s="292">
        <v>3951</v>
      </c>
    </row>
    <row r="6" spans="1:11" x14ac:dyDescent="0.2">
      <c r="A6" s="239" t="s">
        <v>60</v>
      </c>
      <c r="B6" s="232">
        <v>40.9</v>
      </c>
      <c r="C6" s="232">
        <v>40.9</v>
      </c>
      <c r="D6" s="232">
        <v>40.9</v>
      </c>
      <c r="E6" s="232">
        <v>40.9</v>
      </c>
      <c r="F6" s="232">
        <v>40.9</v>
      </c>
      <c r="G6" s="232">
        <v>40.9</v>
      </c>
      <c r="H6" s="232">
        <v>40.9</v>
      </c>
    </row>
    <row r="7" spans="1:11" x14ac:dyDescent="0.2">
      <c r="A7" s="239" t="s">
        <v>61</v>
      </c>
      <c r="B7" s="221">
        <v>22.17</v>
      </c>
      <c r="C7" s="221">
        <v>22.17</v>
      </c>
      <c r="D7" s="221">
        <v>22.17</v>
      </c>
      <c r="E7" s="221">
        <v>22.17</v>
      </c>
      <c r="F7" s="221">
        <v>22.17</v>
      </c>
      <c r="G7" s="221">
        <v>22.17</v>
      </c>
      <c r="H7" s="221"/>
    </row>
    <row r="8" spans="1:11" ht="13.5" thickBot="1" x14ac:dyDescent="0.25">
      <c r="A8" s="239"/>
      <c r="B8" s="221"/>
      <c r="C8" s="221"/>
      <c r="D8" s="221"/>
      <c r="E8" s="221"/>
      <c r="F8" s="221"/>
      <c r="G8" s="221"/>
      <c r="H8" s="221"/>
    </row>
    <row r="9" spans="1:11" ht="13.5" thickBot="1" x14ac:dyDescent="0.25">
      <c r="A9" s="297" t="s">
        <v>48</v>
      </c>
      <c r="B9" s="651" t="s">
        <v>49</v>
      </c>
      <c r="C9" s="652"/>
      <c r="D9" s="652"/>
      <c r="E9" s="652"/>
      <c r="F9" s="652"/>
      <c r="G9" s="653"/>
      <c r="H9" s="325" t="s">
        <v>0</v>
      </c>
      <c r="I9" s="220"/>
    </row>
    <row r="10" spans="1:11" x14ac:dyDescent="0.2">
      <c r="A10" s="219" t="s">
        <v>53</v>
      </c>
      <c r="B10" s="298">
        <v>1</v>
      </c>
      <c r="C10" s="299">
        <v>2</v>
      </c>
      <c r="D10" s="300">
        <v>3</v>
      </c>
      <c r="E10" s="299">
        <v>4</v>
      </c>
      <c r="F10" s="300">
        <v>5</v>
      </c>
      <c r="G10" s="295">
        <v>6</v>
      </c>
      <c r="H10" s="301"/>
      <c r="I10" s="302"/>
    </row>
    <row r="11" spans="1:11" x14ac:dyDescent="0.2">
      <c r="A11" s="219" t="s">
        <v>2</v>
      </c>
      <c r="B11" s="245">
        <v>1</v>
      </c>
      <c r="C11" s="246">
        <v>2</v>
      </c>
      <c r="D11" s="248">
        <v>3</v>
      </c>
      <c r="E11" s="248">
        <v>3</v>
      </c>
      <c r="F11" s="328">
        <v>4</v>
      </c>
      <c r="G11" s="291">
        <v>5</v>
      </c>
      <c r="H11" s="296" t="s">
        <v>0</v>
      </c>
      <c r="I11" s="239"/>
      <c r="J11" s="303"/>
    </row>
    <row r="12" spans="1:11" x14ac:dyDescent="0.2">
      <c r="A12" s="304" t="s">
        <v>3</v>
      </c>
      <c r="B12" s="250">
        <v>150</v>
      </c>
      <c r="C12" s="251">
        <v>150</v>
      </c>
      <c r="D12" s="251">
        <v>150</v>
      </c>
      <c r="E12" s="251">
        <v>151</v>
      </c>
      <c r="F12" s="251">
        <v>151</v>
      </c>
      <c r="G12" s="252">
        <v>150</v>
      </c>
      <c r="H12" s="305">
        <v>150</v>
      </c>
      <c r="I12" s="306"/>
      <c r="J12" s="303"/>
    </row>
    <row r="13" spans="1:11" x14ac:dyDescent="0.2">
      <c r="A13" s="307" t="s">
        <v>6</v>
      </c>
      <c r="B13" s="256">
        <v>127.875</v>
      </c>
      <c r="C13" s="257">
        <v>148.73118279569891</v>
      </c>
      <c r="D13" s="257">
        <v>158.58823529411765</v>
      </c>
      <c r="E13" s="257">
        <v>158.94202898550725</v>
      </c>
      <c r="F13" s="308">
        <v>166.04385964912279</v>
      </c>
      <c r="G13" s="258">
        <v>185.28</v>
      </c>
      <c r="H13" s="309">
        <v>155.66182572614107</v>
      </c>
      <c r="I13" s="310"/>
      <c r="J13" s="303"/>
    </row>
    <row r="14" spans="1:11" x14ac:dyDescent="0.2">
      <c r="A14" s="219" t="s">
        <v>7</v>
      </c>
      <c r="B14" s="261">
        <v>84.090909090909093</v>
      </c>
      <c r="C14" s="262">
        <v>90.322580645161295</v>
      </c>
      <c r="D14" s="262">
        <v>92.647058823529406</v>
      </c>
      <c r="E14" s="262">
        <v>86.956521739130437</v>
      </c>
      <c r="F14" s="311">
        <v>96.491228070175438</v>
      </c>
      <c r="G14" s="263">
        <v>90</v>
      </c>
      <c r="H14" s="312">
        <v>63.07053941908714</v>
      </c>
      <c r="I14" s="313"/>
      <c r="J14" s="303"/>
    </row>
    <row r="15" spans="1:11" x14ac:dyDescent="0.2">
      <c r="A15" s="219" t="s">
        <v>8</v>
      </c>
      <c r="B15" s="266">
        <v>9.0200183048572108E-2</v>
      </c>
      <c r="C15" s="267">
        <v>6.3961195223422834E-2</v>
      </c>
      <c r="D15" s="267">
        <v>5.414858613785619E-2</v>
      </c>
      <c r="E15" s="267">
        <v>6.0649273880109426E-2</v>
      </c>
      <c r="F15" s="314">
        <v>4.3049146356164636E-2</v>
      </c>
      <c r="G15" s="268">
        <v>6.378830446732453E-2</v>
      </c>
      <c r="H15" s="315">
        <v>0.12214497839773865</v>
      </c>
      <c r="I15" s="316"/>
      <c r="J15" s="317"/>
      <c r="K15" s="318"/>
    </row>
    <row r="16" spans="1:11" x14ac:dyDescent="0.2">
      <c r="A16" s="307" t="s">
        <v>1</v>
      </c>
      <c r="B16" s="271">
        <f t="shared" ref="B16:H16" si="0">B13/B12*100-100</f>
        <v>-14.75</v>
      </c>
      <c r="C16" s="272">
        <f t="shared" si="0"/>
        <v>-0.84587813620072438</v>
      </c>
      <c r="D16" s="272">
        <f t="shared" si="0"/>
        <v>5.7254901960784395</v>
      </c>
      <c r="E16" s="272">
        <f t="shared" si="0"/>
        <v>5.2596218447067855</v>
      </c>
      <c r="F16" s="272">
        <f t="shared" ref="F16" si="1">F13/F12*100-100</f>
        <v>9.9628209596839667</v>
      </c>
      <c r="G16" s="273">
        <f t="shared" si="0"/>
        <v>23.52000000000001</v>
      </c>
      <c r="H16" s="275">
        <f t="shared" si="0"/>
        <v>3.7745504840940498</v>
      </c>
      <c r="I16" s="316"/>
      <c r="J16" s="317"/>
      <c r="K16" s="220"/>
    </row>
    <row r="17" spans="1:12" ht="13.5" thickBot="1" x14ac:dyDescent="0.25">
      <c r="A17" s="219" t="s">
        <v>26</v>
      </c>
      <c r="B17" s="277">
        <f t="shared" ref="B17:H17" si="2">B13-B6</f>
        <v>86.974999999999994</v>
      </c>
      <c r="C17" s="278">
        <f t="shared" si="2"/>
        <v>107.83118279569891</v>
      </c>
      <c r="D17" s="278">
        <f t="shared" si="2"/>
        <v>117.68823529411765</v>
      </c>
      <c r="E17" s="278">
        <f t="shared" si="2"/>
        <v>118.04202898550724</v>
      </c>
      <c r="F17" s="278">
        <f t="shared" si="2"/>
        <v>125.14385964912279</v>
      </c>
      <c r="G17" s="279">
        <f t="shared" si="2"/>
        <v>144.38</v>
      </c>
      <c r="H17" s="319">
        <f t="shared" si="2"/>
        <v>114.76182572614107</v>
      </c>
      <c r="I17" s="320"/>
      <c r="J17" s="317"/>
      <c r="K17" s="220"/>
    </row>
    <row r="18" spans="1:12" x14ac:dyDescent="0.2">
      <c r="A18" s="321" t="s">
        <v>50</v>
      </c>
      <c r="B18" s="283">
        <v>418</v>
      </c>
      <c r="C18" s="284">
        <v>887</v>
      </c>
      <c r="D18" s="284">
        <v>669</v>
      </c>
      <c r="E18" s="284">
        <v>669</v>
      </c>
      <c r="F18" s="284">
        <v>900</v>
      </c>
      <c r="G18" s="285">
        <v>373</v>
      </c>
      <c r="H18" s="286">
        <f>SUM(B18:G18)</f>
        <v>3916</v>
      </c>
      <c r="I18" s="322" t="s">
        <v>55</v>
      </c>
      <c r="J18" s="323">
        <f>B4-H18</f>
        <v>35</v>
      </c>
      <c r="K18" s="288">
        <f>J18/B4</f>
        <v>8.8585168311819795E-3</v>
      </c>
    </row>
    <row r="19" spans="1:12" x14ac:dyDescent="0.2">
      <c r="A19" s="321" t="s">
        <v>27</v>
      </c>
      <c r="B19" s="222">
        <v>30.5</v>
      </c>
      <c r="C19" s="293">
        <v>29.5</v>
      </c>
      <c r="D19" s="293">
        <v>29</v>
      </c>
      <c r="E19" s="293">
        <v>29</v>
      </c>
      <c r="F19" s="293">
        <v>28.5</v>
      </c>
      <c r="G19" s="223">
        <v>28</v>
      </c>
      <c r="H19" s="226"/>
      <c r="I19" s="220" t="s">
        <v>56</v>
      </c>
      <c r="J19" s="292">
        <v>22.17</v>
      </c>
    </row>
    <row r="20" spans="1:12" ht="13.5" thickBot="1" x14ac:dyDescent="0.25">
      <c r="A20" s="324" t="s">
        <v>25</v>
      </c>
      <c r="B20" s="224">
        <f t="shared" ref="B20:G20" si="3">B19-B7</f>
        <v>8.3299999999999983</v>
      </c>
      <c r="C20" s="225">
        <f t="shared" si="3"/>
        <v>7.3299999999999983</v>
      </c>
      <c r="D20" s="225">
        <f t="shared" si="3"/>
        <v>6.8299999999999983</v>
      </c>
      <c r="E20" s="225">
        <f t="shared" si="3"/>
        <v>6.8299999999999983</v>
      </c>
      <c r="F20" s="225">
        <f t="shared" si="3"/>
        <v>6.3299999999999983</v>
      </c>
      <c r="G20" s="231">
        <f t="shared" si="3"/>
        <v>5.8299999999999983</v>
      </c>
      <c r="H20" s="227"/>
      <c r="I20" s="292" t="s">
        <v>25</v>
      </c>
    </row>
    <row r="21" spans="1:12" x14ac:dyDescent="0.2">
      <c r="G21" s="292">
        <v>28</v>
      </c>
    </row>
    <row r="22" spans="1:12" ht="13.5" thickBot="1" x14ac:dyDescent="0.25"/>
    <row r="23" spans="1:12" s="364" customFormat="1" ht="13.5" thickBot="1" x14ac:dyDescent="0.25">
      <c r="A23" s="297" t="s">
        <v>65</v>
      </c>
      <c r="B23" s="651" t="s">
        <v>49</v>
      </c>
      <c r="C23" s="652"/>
      <c r="D23" s="652"/>
      <c r="E23" s="652"/>
      <c r="F23" s="652"/>
      <c r="G23" s="653"/>
      <c r="H23" s="325" t="s">
        <v>0</v>
      </c>
      <c r="I23" s="220"/>
    </row>
    <row r="24" spans="1:12" s="364" customFormat="1" x14ac:dyDescent="0.2">
      <c r="A24" s="219" t="s">
        <v>53</v>
      </c>
      <c r="B24" s="298">
        <v>1</v>
      </c>
      <c r="C24" s="299">
        <v>2</v>
      </c>
      <c r="D24" s="300">
        <v>3</v>
      </c>
      <c r="E24" s="299">
        <v>4</v>
      </c>
      <c r="F24" s="300">
        <v>5</v>
      </c>
      <c r="G24" s="295">
        <v>6</v>
      </c>
      <c r="H24" s="301"/>
      <c r="I24" s="302"/>
    </row>
    <row r="25" spans="1:12" s="364" customFormat="1" x14ac:dyDescent="0.2">
      <c r="A25" s="219" t="s">
        <v>2</v>
      </c>
      <c r="B25" s="245">
        <v>1</v>
      </c>
      <c r="C25" s="246">
        <v>2</v>
      </c>
      <c r="D25" s="248">
        <v>3</v>
      </c>
      <c r="E25" s="248">
        <v>3</v>
      </c>
      <c r="F25" s="328">
        <v>4</v>
      </c>
      <c r="G25" s="291">
        <v>5</v>
      </c>
      <c r="H25" s="296" t="s">
        <v>0</v>
      </c>
      <c r="I25" s="239"/>
      <c r="J25" s="303"/>
    </row>
    <row r="26" spans="1:12" s="364" customFormat="1" x14ac:dyDescent="0.2">
      <c r="A26" s="304" t="s">
        <v>3</v>
      </c>
      <c r="B26" s="250">
        <v>260</v>
      </c>
      <c r="C26" s="251">
        <v>260</v>
      </c>
      <c r="D26" s="251">
        <v>260</v>
      </c>
      <c r="E26" s="251">
        <v>260</v>
      </c>
      <c r="F26" s="251">
        <v>260</v>
      </c>
      <c r="G26" s="252">
        <v>260</v>
      </c>
      <c r="H26" s="305">
        <v>260</v>
      </c>
      <c r="I26" s="306"/>
      <c r="J26" s="303"/>
    </row>
    <row r="27" spans="1:12" s="364" customFormat="1" x14ac:dyDescent="0.2">
      <c r="A27" s="307" t="s">
        <v>6</v>
      </c>
      <c r="B27" s="256">
        <v>291.7</v>
      </c>
      <c r="C27" s="257">
        <v>293.10000000000002</v>
      </c>
      <c r="D27" s="257">
        <v>308.2</v>
      </c>
      <c r="E27" s="257">
        <v>316.10000000000002</v>
      </c>
      <c r="F27" s="308">
        <v>323.3</v>
      </c>
      <c r="G27" s="258">
        <v>310</v>
      </c>
      <c r="H27" s="309">
        <v>308.10000000000002</v>
      </c>
      <c r="I27" s="310"/>
      <c r="J27" s="303"/>
    </row>
    <row r="28" spans="1:12" s="364" customFormat="1" x14ac:dyDescent="0.2">
      <c r="A28" s="219" t="s">
        <v>7</v>
      </c>
      <c r="B28" s="372">
        <v>58.064516129032256</v>
      </c>
      <c r="C28" s="371">
        <v>60.606060606060609</v>
      </c>
      <c r="D28" s="371">
        <v>56.60377358490566</v>
      </c>
      <c r="E28" s="262">
        <v>72.549019607843135</v>
      </c>
      <c r="F28" s="311">
        <v>78.260869565217391</v>
      </c>
      <c r="G28" s="263">
        <v>85.714285714285708</v>
      </c>
      <c r="H28" s="378">
        <v>61.073825503355707</v>
      </c>
      <c r="I28" s="379" t="s">
        <v>68</v>
      </c>
      <c r="J28" s="303"/>
    </row>
    <row r="29" spans="1:12" s="364" customFormat="1" x14ac:dyDescent="0.2">
      <c r="A29" s="219" t="s">
        <v>8</v>
      </c>
      <c r="B29" s="266">
        <v>0.1204296835589255</v>
      </c>
      <c r="C29" s="267">
        <v>0.12038835680155383</v>
      </c>
      <c r="D29" s="267">
        <v>0.11069501132368742</v>
      </c>
      <c r="E29" s="267">
        <v>8.437072749063329E-2</v>
      </c>
      <c r="F29" s="314">
        <v>8.4550341418863501E-2</v>
      </c>
      <c r="G29" s="268">
        <v>6.7915214573101679E-2</v>
      </c>
      <c r="H29" s="315">
        <v>0.1064242936634596</v>
      </c>
      <c r="I29" s="316"/>
      <c r="J29" s="317"/>
      <c r="K29" s="318"/>
    </row>
    <row r="30" spans="1:12" s="364" customFormat="1" x14ac:dyDescent="0.2">
      <c r="A30" s="307" t="s">
        <v>1</v>
      </c>
      <c r="B30" s="271">
        <f t="shared" ref="B30:H30" si="4">B27/B26*100-100</f>
        <v>12.192307692307679</v>
      </c>
      <c r="C30" s="272">
        <f t="shared" si="4"/>
        <v>12.730769230769241</v>
      </c>
      <c r="D30" s="272">
        <f t="shared" si="4"/>
        <v>18.538461538461519</v>
      </c>
      <c r="E30" s="272">
        <f t="shared" si="4"/>
        <v>21.576923076923094</v>
      </c>
      <c r="F30" s="272">
        <f t="shared" si="4"/>
        <v>24.34615384615384</v>
      </c>
      <c r="G30" s="273">
        <f t="shared" si="4"/>
        <v>19.230769230769226</v>
      </c>
      <c r="H30" s="275">
        <f t="shared" si="4"/>
        <v>18.5</v>
      </c>
      <c r="I30" s="316"/>
      <c r="J30" s="317"/>
      <c r="K30" s="220"/>
    </row>
    <row r="31" spans="1:12" s="364" customFormat="1" ht="13.5" thickBot="1" x14ac:dyDescent="0.25">
      <c r="A31" s="219" t="s">
        <v>26</v>
      </c>
      <c r="B31" s="277">
        <f>B27-B13</f>
        <v>163.82499999999999</v>
      </c>
      <c r="C31" s="278">
        <f t="shared" ref="C31:H31" si="5">C27-C13</f>
        <v>144.36881720430111</v>
      </c>
      <c r="D31" s="278">
        <f t="shared" si="5"/>
        <v>149.61176470588234</v>
      </c>
      <c r="E31" s="278">
        <f t="shared" si="5"/>
        <v>157.15797101449277</v>
      </c>
      <c r="F31" s="278">
        <f t="shared" si="5"/>
        <v>157.25614035087722</v>
      </c>
      <c r="G31" s="279">
        <f t="shared" si="5"/>
        <v>124.72</v>
      </c>
      <c r="H31" s="319">
        <f t="shared" si="5"/>
        <v>152.43817427385895</v>
      </c>
      <c r="I31" s="320"/>
      <c r="J31" s="317"/>
      <c r="K31" s="220"/>
    </row>
    <row r="32" spans="1:12" s="364" customFormat="1" x14ac:dyDescent="0.2">
      <c r="A32" s="321" t="s">
        <v>50</v>
      </c>
      <c r="B32" s="283">
        <v>413</v>
      </c>
      <c r="C32" s="284">
        <v>887</v>
      </c>
      <c r="D32" s="284">
        <v>667</v>
      </c>
      <c r="E32" s="284">
        <v>669</v>
      </c>
      <c r="F32" s="284">
        <v>899</v>
      </c>
      <c r="G32" s="285">
        <v>373</v>
      </c>
      <c r="H32" s="286">
        <f>SUM(B32:G32)</f>
        <v>3908</v>
      </c>
      <c r="I32" s="322" t="s">
        <v>55</v>
      </c>
      <c r="J32" s="323">
        <f>H18-H32</f>
        <v>8</v>
      </c>
      <c r="K32" s="288">
        <f>J32/H18</f>
        <v>2.0429009193054137E-3</v>
      </c>
      <c r="L32" s="369" t="s">
        <v>67</v>
      </c>
    </row>
    <row r="33" spans="1:13" s="364" customFormat="1" x14ac:dyDescent="0.2">
      <c r="A33" s="321" t="s">
        <v>27</v>
      </c>
      <c r="B33" s="222">
        <v>34.5</v>
      </c>
      <c r="C33" s="347">
        <v>33.5</v>
      </c>
      <c r="D33" s="347">
        <v>33</v>
      </c>
      <c r="E33" s="347">
        <v>33</v>
      </c>
      <c r="F33" s="347">
        <v>32.5</v>
      </c>
      <c r="G33" s="223">
        <v>32.5</v>
      </c>
      <c r="H33" s="226"/>
      <c r="I33" s="220" t="s">
        <v>56</v>
      </c>
      <c r="J33" s="364">
        <v>29.1</v>
      </c>
    </row>
    <row r="34" spans="1:13" s="364" customFormat="1" ht="13.5" thickBot="1" x14ac:dyDescent="0.25">
      <c r="A34" s="324" t="s">
        <v>25</v>
      </c>
      <c r="B34" s="224">
        <f>B33-B19</f>
        <v>4</v>
      </c>
      <c r="C34" s="225">
        <f t="shared" ref="C34:G34" si="6">C33-C19</f>
        <v>4</v>
      </c>
      <c r="D34" s="225">
        <f t="shared" si="6"/>
        <v>4</v>
      </c>
      <c r="E34" s="225">
        <f t="shared" si="6"/>
        <v>4</v>
      </c>
      <c r="F34" s="225">
        <f t="shared" si="6"/>
        <v>4</v>
      </c>
      <c r="G34" s="231">
        <f t="shared" si="6"/>
        <v>4.5</v>
      </c>
      <c r="H34" s="227"/>
      <c r="I34" s="364" t="s">
        <v>25</v>
      </c>
      <c r="J34" s="364">
        <f>J33-J19</f>
        <v>6.93</v>
      </c>
    </row>
    <row r="35" spans="1:13" x14ac:dyDescent="0.2">
      <c r="C35" s="368"/>
      <c r="D35" s="368"/>
      <c r="E35" s="368" t="s">
        <v>66</v>
      </c>
      <c r="F35" s="368" t="s">
        <v>66</v>
      </c>
      <c r="G35" s="368"/>
    </row>
    <row r="37" spans="1:13" s="380" customFormat="1" x14ac:dyDescent="0.2">
      <c r="B37" s="380">
        <v>34.5</v>
      </c>
      <c r="C37" s="380">
        <v>33.5</v>
      </c>
      <c r="D37" s="380">
        <v>33.5</v>
      </c>
      <c r="E37" s="220">
        <v>33</v>
      </c>
      <c r="F37" s="380">
        <v>32.5</v>
      </c>
      <c r="G37" s="380">
        <v>32.5</v>
      </c>
      <c r="H37" s="380">
        <v>32.5</v>
      </c>
    </row>
    <row r="38" spans="1:13" s="380" customFormat="1" ht="13.5" thickBot="1" x14ac:dyDescent="0.25">
      <c r="B38" s="380">
        <v>308.10000000000002</v>
      </c>
      <c r="C38" s="380">
        <v>308.10000000000002</v>
      </c>
      <c r="D38" s="380">
        <v>308.10000000000002</v>
      </c>
      <c r="E38" s="380">
        <v>308.10000000000002</v>
      </c>
      <c r="F38" s="380">
        <v>308.10000000000002</v>
      </c>
      <c r="G38" s="380">
        <v>308.10000000000002</v>
      </c>
      <c r="H38" s="380">
        <v>308.10000000000002</v>
      </c>
      <c r="I38" s="380">
        <v>308.10000000000002</v>
      </c>
    </row>
    <row r="39" spans="1:13" ht="13.5" thickBot="1" x14ac:dyDescent="0.25">
      <c r="A39" s="297" t="s">
        <v>69</v>
      </c>
      <c r="B39" s="651" t="s">
        <v>49</v>
      </c>
      <c r="C39" s="652"/>
      <c r="D39" s="652"/>
      <c r="E39" s="652"/>
      <c r="F39" s="652"/>
      <c r="G39" s="652"/>
      <c r="H39" s="653"/>
      <c r="I39" s="325" t="s">
        <v>0</v>
      </c>
      <c r="J39" s="220"/>
      <c r="K39" s="380"/>
      <c r="L39" s="380"/>
    </row>
    <row r="40" spans="1:13" x14ac:dyDescent="0.2">
      <c r="A40" s="219" t="s">
        <v>53</v>
      </c>
      <c r="B40" s="298">
        <v>1</v>
      </c>
      <c r="C40" s="299">
        <v>2</v>
      </c>
      <c r="D40" s="300">
        <v>3</v>
      </c>
      <c r="E40" s="299">
        <v>4</v>
      </c>
      <c r="F40" s="299">
        <v>5</v>
      </c>
      <c r="G40" s="300">
        <v>6</v>
      </c>
      <c r="H40" s="295">
        <v>7</v>
      </c>
      <c r="I40" s="301"/>
      <c r="J40" s="302"/>
      <c r="K40" s="380"/>
      <c r="L40" s="380"/>
    </row>
    <row r="41" spans="1:13" x14ac:dyDescent="0.2">
      <c r="A41" s="219" t="s">
        <v>2</v>
      </c>
      <c r="B41" s="245">
        <v>1</v>
      </c>
      <c r="C41" s="246">
        <v>2</v>
      </c>
      <c r="D41" s="246">
        <v>2</v>
      </c>
      <c r="E41" s="248">
        <v>3</v>
      </c>
      <c r="F41" s="328">
        <v>4</v>
      </c>
      <c r="G41" s="385">
        <v>5</v>
      </c>
      <c r="H41" s="291">
        <v>6</v>
      </c>
      <c r="I41" s="296" t="s">
        <v>0</v>
      </c>
      <c r="J41" s="239"/>
      <c r="K41" s="303"/>
      <c r="L41" s="380"/>
    </row>
    <row r="42" spans="1:13" x14ac:dyDescent="0.2">
      <c r="A42" s="304" t="s">
        <v>3</v>
      </c>
      <c r="B42" s="250">
        <v>390</v>
      </c>
      <c r="C42" s="251">
        <v>390</v>
      </c>
      <c r="D42" s="251">
        <v>390</v>
      </c>
      <c r="E42" s="251">
        <v>390</v>
      </c>
      <c r="F42" s="251">
        <v>390</v>
      </c>
      <c r="G42" s="251">
        <v>390</v>
      </c>
      <c r="H42" s="252">
        <v>390</v>
      </c>
      <c r="I42" s="305">
        <v>390</v>
      </c>
      <c r="J42" s="306"/>
      <c r="K42" s="303"/>
      <c r="L42" s="380"/>
    </row>
    <row r="43" spans="1:13" x14ac:dyDescent="0.2">
      <c r="A43" s="307" t="s">
        <v>6</v>
      </c>
      <c r="B43" s="256">
        <v>388.8</v>
      </c>
      <c r="C43" s="257">
        <v>417.69230769230768</v>
      </c>
      <c r="D43" s="257">
        <v>431.89189189189187</v>
      </c>
      <c r="E43" s="257">
        <v>438.90625</v>
      </c>
      <c r="F43" s="308">
        <v>463.65384615384613</v>
      </c>
      <c r="G43" s="308">
        <v>482.92682926829269</v>
      </c>
      <c r="H43" s="258">
        <v>508.8235294117647</v>
      </c>
      <c r="I43" s="309">
        <v>441.2</v>
      </c>
      <c r="J43" s="310"/>
      <c r="K43" s="303"/>
      <c r="L43" s="380"/>
    </row>
    <row r="44" spans="1:13" x14ac:dyDescent="0.2">
      <c r="A44" s="219" t="s">
        <v>7</v>
      </c>
      <c r="B44" s="261">
        <v>74</v>
      </c>
      <c r="C44" s="262">
        <v>79.487179487179489</v>
      </c>
      <c r="D44" s="262">
        <v>83.78378378378379</v>
      </c>
      <c r="E44" s="262">
        <v>98.4375</v>
      </c>
      <c r="F44" s="311">
        <v>98.07692307692308</v>
      </c>
      <c r="G44" s="311">
        <v>97.560975609756099</v>
      </c>
      <c r="H44" s="263">
        <v>70.588235294117652</v>
      </c>
      <c r="I44" s="312">
        <v>78.666666666666671</v>
      </c>
      <c r="J44" s="383"/>
      <c r="K44" s="303"/>
      <c r="L44" s="380"/>
    </row>
    <row r="45" spans="1:13" x14ac:dyDescent="0.2">
      <c r="A45" s="219" t="s">
        <v>8</v>
      </c>
      <c r="B45" s="266">
        <v>8.9783638803586127E-2</v>
      </c>
      <c r="C45" s="267">
        <v>6.9949267198252549E-2</v>
      </c>
      <c r="D45" s="267">
        <v>6.8482423130435066E-2</v>
      </c>
      <c r="E45" s="267">
        <v>3.9486966637243472E-2</v>
      </c>
      <c r="F45" s="314">
        <v>4.3759251116754203E-2</v>
      </c>
      <c r="G45" s="314">
        <v>4.8883044980052741E-2</v>
      </c>
      <c r="H45" s="268">
        <v>9.8584997018856951E-2</v>
      </c>
      <c r="I45" s="315">
        <v>9.8845652879538545E-2</v>
      </c>
      <c r="J45" s="316"/>
      <c r="K45" s="317"/>
      <c r="L45" s="318"/>
    </row>
    <row r="46" spans="1:13" x14ac:dyDescent="0.2">
      <c r="A46" s="307" t="s">
        <v>1</v>
      </c>
      <c r="B46" s="271">
        <f t="shared" ref="B46:I46" si="7">B43/B42*100-100</f>
        <v>-0.3076923076923066</v>
      </c>
      <c r="C46" s="272">
        <f t="shared" si="7"/>
        <v>7.1005917159763214</v>
      </c>
      <c r="D46" s="272">
        <f t="shared" si="7"/>
        <v>10.741510741510723</v>
      </c>
      <c r="E46" s="272">
        <f t="shared" si="7"/>
        <v>12.540064102564102</v>
      </c>
      <c r="F46" s="272">
        <f t="shared" ref="F46" si="8">F43/F42*100-100</f>
        <v>18.885601577909256</v>
      </c>
      <c r="G46" s="272">
        <f t="shared" si="7"/>
        <v>23.827392120075046</v>
      </c>
      <c r="H46" s="273">
        <f t="shared" si="7"/>
        <v>30.467571644042238</v>
      </c>
      <c r="I46" s="275">
        <f t="shared" si="7"/>
        <v>13.12820512820511</v>
      </c>
      <c r="J46" s="316"/>
      <c r="K46" s="317"/>
      <c r="L46" s="220"/>
    </row>
    <row r="47" spans="1:13" ht="13.5" thickBot="1" x14ac:dyDescent="0.25">
      <c r="A47" s="219" t="s">
        <v>26</v>
      </c>
      <c r="B47" s="277">
        <f>B43-B38</f>
        <v>80.699999999999989</v>
      </c>
      <c r="C47" s="278">
        <f t="shared" ref="C47:I47" si="9">C43-C38</f>
        <v>109.59230769230766</v>
      </c>
      <c r="D47" s="278">
        <f t="shared" si="9"/>
        <v>123.79189189189185</v>
      </c>
      <c r="E47" s="278">
        <f t="shared" si="9"/>
        <v>130.80624999999998</v>
      </c>
      <c r="F47" s="278">
        <f t="shared" si="9"/>
        <v>155.55384615384611</v>
      </c>
      <c r="G47" s="278">
        <f t="shared" si="9"/>
        <v>174.82682926829267</v>
      </c>
      <c r="H47" s="279">
        <f t="shared" si="9"/>
        <v>200.72352941176467</v>
      </c>
      <c r="I47" s="319">
        <f t="shared" si="9"/>
        <v>133.09999999999997</v>
      </c>
      <c r="J47" s="320"/>
      <c r="K47" s="317"/>
      <c r="L47" s="220"/>
    </row>
    <row r="48" spans="1:13" x14ac:dyDescent="0.2">
      <c r="A48" s="321" t="s">
        <v>50</v>
      </c>
      <c r="B48" s="283">
        <v>670</v>
      </c>
      <c r="C48" s="284">
        <v>508</v>
      </c>
      <c r="D48" s="284">
        <v>508</v>
      </c>
      <c r="E48" s="284">
        <v>815</v>
      </c>
      <c r="F48" s="284">
        <v>682</v>
      </c>
      <c r="G48" s="284">
        <v>511</v>
      </c>
      <c r="H48" s="285">
        <v>211</v>
      </c>
      <c r="I48" s="286">
        <f>SUM(B48:H48)</f>
        <v>3905</v>
      </c>
      <c r="J48" s="322" t="s">
        <v>55</v>
      </c>
      <c r="K48" s="323">
        <f>H32-I48</f>
        <v>3</v>
      </c>
      <c r="L48" s="288">
        <f>K48/H32</f>
        <v>7.6765609007164786E-4</v>
      </c>
      <c r="M48" s="369" t="s">
        <v>70</v>
      </c>
    </row>
    <row r="49" spans="1:12" x14ac:dyDescent="0.2">
      <c r="A49" s="321" t="s">
        <v>27</v>
      </c>
      <c r="B49" s="222">
        <v>38.5</v>
      </c>
      <c r="C49" s="347">
        <v>37</v>
      </c>
      <c r="D49" s="347">
        <v>37</v>
      </c>
      <c r="E49" s="347">
        <v>36</v>
      </c>
      <c r="F49" s="347">
        <v>35.5</v>
      </c>
      <c r="G49" s="347">
        <v>35</v>
      </c>
      <c r="H49" s="223">
        <v>34.5</v>
      </c>
      <c r="I49" s="226"/>
      <c r="J49" s="220" t="s">
        <v>56</v>
      </c>
      <c r="K49" s="380">
        <v>33.1</v>
      </c>
      <c r="L49" s="380"/>
    </row>
    <row r="50" spans="1:12" ht="13.5" thickBot="1" x14ac:dyDescent="0.25">
      <c r="A50" s="324" t="s">
        <v>25</v>
      </c>
      <c r="B50" s="224">
        <f>B49-B37</f>
        <v>4</v>
      </c>
      <c r="C50" s="225">
        <f t="shared" ref="C50:H50" si="10">C49-C37</f>
        <v>3.5</v>
      </c>
      <c r="D50" s="225">
        <f t="shared" si="10"/>
        <v>3.5</v>
      </c>
      <c r="E50" s="225">
        <f t="shared" si="10"/>
        <v>3</v>
      </c>
      <c r="F50" s="225">
        <f t="shared" si="10"/>
        <v>3</v>
      </c>
      <c r="G50" s="225">
        <f t="shared" si="10"/>
        <v>2.5</v>
      </c>
      <c r="H50" s="231">
        <f t="shared" si="10"/>
        <v>2</v>
      </c>
      <c r="I50" s="227"/>
      <c r="J50" s="380" t="s">
        <v>25</v>
      </c>
      <c r="K50" s="380">
        <f>K49-J33</f>
        <v>4</v>
      </c>
      <c r="L50" s="380"/>
    </row>
    <row r="51" spans="1:12" x14ac:dyDescent="0.2">
      <c r="C51" s="381"/>
      <c r="D51" s="381"/>
      <c r="E51" s="381">
        <v>36</v>
      </c>
      <c r="F51" s="381"/>
      <c r="G51" s="381"/>
      <c r="H51" s="381"/>
    </row>
    <row r="52" spans="1:12" ht="13.5" thickBot="1" x14ac:dyDescent="0.25"/>
    <row r="53" spans="1:12" s="389" customFormat="1" ht="13.5" thickBot="1" x14ac:dyDescent="0.25">
      <c r="A53" s="297" t="s">
        <v>79</v>
      </c>
      <c r="B53" s="651" t="s">
        <v>49</v>
      </c>
      <c r="C53" s="652"/>
      <c r="D53" s="652"/>
      <c r="E53" s="652"/>
      <c r="F53" s="652"/>
      <c r="G53" s="652"/>
      <c r="H53" s="653"/>
      <c r="I53" s="325" t="s">
        <v>0</v>
      </c>
      <c r="J53" s="220"/>
    </row>
    <row r="54" spans="1:12" s="389" customFormat="1" x14ac:dyDescent="0.2">
      <c r="A54" s="219" t="s">
        <v>53</v>
      </c>
      <c r="B54" s="298">
        <v>1</v>
      </c>
      <c r="C54" s="299">
        <v>2</v>
      </c>
      <c r="D54" s="300">
        <v>3</v>
      </c>
      <c r="E54" s="299">
        <v>4</v>
      </c>
      <c r="F54" s="299">
        <v>5</v>
      </c>
      <c r="G54" s="300">
        <v>6</v>
      </c>
      <c r="H54" s="295">
        <v>7</v>
      </c>
      <c r="I54" s="301"/>
      <c r="J54" s="302"/>
    </row>
    <row r="55" spans="1:12" s="389" customFormat="1" x14ac:dyDescent="0.2">
      <c r="A55" s="219" t="s">
        <v>2</v>
      </c>
      <c r="B55" s="245">
        <v>1</v>
      </c>
      <c r="C55" s="246">
        <v>2</v>
      </c>
      <c r="D55" s="246">
        <v>2</v>
      </c>
      <c r="E55" s="248">
        <v>3</v>
      </c>
      <c r="F55" s="328">
        <v>4</v>
      </c>
      <c r="G55" s="385">
        <v>5</v>
      </c>
      <c r="H55" s="291">
        <v>6</v>
      </c>
      <c r="I55" s="296" t="s">
        <v>0</v>
      </c>
      <c r="J55" s="239"/>
      <c r="K55" s="303"/>
    </row>
    <row r="56" spans="1:12" s="389" customFormat="1" x14ac:dyDescent="0.2">
      <c r="A56" s="304" t="s">
        <v>3</v>
      </c>
      <c r="B56" s="250">
        <v>525</v>
      </c>
      <c r="C56" s="251">
        <v>525</v>
      </c>
      <c r="D56" s="251">
        <v>525</v>
      </c>
      <c r="E56" s="251">
        <v>525</v>
      </c>
      <c r="F56" s="251">
        <v>525</v>
      </c>
      <c r="G56" s="251">
        <v>525</v>
      </c>
      <c r="H56" s="252">
        <v>525</v>
      </c>
      <c r="I56" s="305">
        <v>525</v>
      </c>
      <c r="J56" s="306"/>
      <c r="K56" s="303"/>
    </row>
    <row r="57" spans="1:12" s="389" customFormat="1" x14ac:dyDescent="0.2">
      <c r="A57" s="307" t="s">
        <v>6</v>
      </c>
      <c r="B57" s="256">
        <v>543.52941176470586</v>
      </c>
      <c r="C57" s="257">
        <v>564.5</v>
      </c>
      <c r="D57" s="257">
        <v>555.26315789473688</v>
      </c>
      <c r="E57" s="257">
        <v>561.5</v>
      </c>
      <c r="F57" s="308">
        <v>567.84313725490199</v>
      </c>
      <c r="G57" s="308">
        <v>596.15384615384619</v>
      </c>
      <c r="H57" s="258">
        <v>587.77777777777783</v>
      </c>
      <c r="I57" s="309">
        <v>565.25252525252529</v>
      </c>
      <c r="J57" s="310"/>
      <c r="K57" s="303"/>
    </row>
    <row r="58" spans="1:12" s="389" customFormat="1" x14ac:dyDescent="0.2">
      <c r="A58" s="219" t="s">
        <v>7</v>
      </c>
      <c r="B58" s="261">
        <v>78.431372549019613</v>
      </c>
      <c r="C58" s="262">
        <v>92.5</v>
      </c>
      <c r="D58" s="262">
        <v>97.368421052631575</v>
      </c>
      <c r="E58" s="262">
        <v>86.666666666666671</v>
      </c>
      <c r="F58" s="311">
        <v>92.156862745098039</v>
      </c>
      <c r="G58" s="311">
        <v>89.743589743589737</v>
      </c>
      <c r="H58" s="263">
        <v>88.888888888888886</v>
      </c>
      <c r="I58" s="312">
        <v>87.205387205387211</v>
      </c>
      <c r="J58" s="383"/>
      <c r="K58" s="303"/>
    </row>
    <row r="59" spans="1:12" s="389" customFormat="1" x14ac:dyDescent="0.2">
      <c r="A59" s="219" t="s">
        <v>8</v>
      </c>
      <c r="B59" s="266">
        <v>8.4572688381487196E-2</v>
      </c>
      <c r="C59" s="267">
        <v>5.7668381968673257E-2</v>
      </c>
      <c r="D59" s="267">
        <v>5.5237165059084908E-2</v>
      </c>
      <c r="E59" s="267">
        <v>6.9648721489384113E-2</v>
      </c>
      <c r="F59" s="314">
        <v>5.7230925908778318E-2</v>
      </c>
      <c r="G59" s="314">
        <v>7.0003220777199573E-2</v>
      </c>
      <c r="H59" s="268">
        <v>6.9815445416330266E-2</v>
      </c>
      <c r="I59" s="315">
        <v>7.296482413515587E-2</v>
      </c>
      <c r="J59" s="316"/>
      <c r="K59" s="317"/>
      <c r="L59" s="318"/>
    </row>
    <row r="60" spans="1:12" s="389" customFormat="1" x14ac:dyDescent="0.2">
      <c r="A60" s="307" t="s">
        <v>1</v>
      </c>
      <c r="B60" s="271">
        <f t="shared" ref="B60:I60" si="11">B57/B56*100-100</f>
        <v>3.5294117647058698</v>
      </c>
      <c r="C60" s="272">
        <f t="shared" si="11"/>
        <v>7.5238095238095326</v>
      </c>
      <c r="D60" s="272">
        <f t="shared" si="11"/>
        <v>5.7644110275689258</v>
      </c>
      <c r="E60" s="272">
        <f t="shared" si="11"/>
        <v>6.952380952380949</v>
      </c>
      <c r="F60" s="272">
        <f t="shared" si="11"/>
        <v>8.1605975723622919</v>
      </c>
      <c r="G60" s="272">
        <f t="shared" si="11"/>
        <v>13.553113553113548</v>
      </c>
      <c r="H60" s="273">
        <f t="shared" si="11"/>
        <v>11.957671957671963</v>
      </c>
      <c r="I60" s="275">
        <f t="shared" si="11"/>
        <v>7.6671476671476739</v>
      </c>
      <c r="J60" s="316"/>
      <c r="K60" s="317"/>
      <c r="L60" s="220"/>
    </row>
    <row r="61" spans="1:12" s="389" customFormat="1" ht="13.5" thickBot="1" x14ac:dyDescent="0.25">
      <c r="A61" s="219" t="s">
        <v>26</v>
      </c>
      <c r="B61" s="277">
        <f>B57-B43</f>
        <v>154.72941176470584</v>
      </c>
      <c r="C61" s="278">
        <f t="shared" ref="C61:I61" si="12">C57-C43</f>
        <v>146.80769230769232</v>
      </c>
      <c r="D61" s="278">
        <f t="shared" si="12"/>
        <v>123.371266002845</v>
      </c>
      <c r="E61" s="278">
        <f t="shared" si="12"/>
        <v>122.59375</v>
      </c>
      <c r="F61" s="278">
        <f t="shared" si="12"/>
        <v>104.18929110105586</v>
      </c>
      <c r="G61" s="278">
        <f t="shared" si="12"/>
        <v>113.2270168855535</v>
      </c>
      <c r="H61" s="279">
        <f t="shared" si="12"/>
        <v>78.954248366013132</v>
      </c>
      <c r="I61" s="319">
        <f t="shared" si="12"/>
        <v>124.0525252525253</v>
      </c>
      <c r="J61" s="320"/>
      <c r="K61" s="317"/>
      <c r="L61" s="220"/>
    </row>
    <row r="62" spans="1:12" s="389" customFormat="1" x14ac:dyDescent="0.2">
      <c r="A62" s="321" t="s">
        <v>50</v>
      </c>
      <c r="B62" s="283">
        <v>668</v>
      </c>
      <c r="C62" s="284">
        <v>508</v>
      </c>
      <c r="D62" s="284">
        <v>505</v>
      </c>
      <c r="E62" s="284">
        <v>815</v>
      </c>
      <c r="F62" s="284">
        <v>681</v>
      </c>
      <c r="G62" s="284">
        <v>511</v>
      </c>
      <c r="H62" s="285">
        <v>211</v>
      </c>
      <c r="I62" s="286">
        <f>SUM(B62:H62)</f>
        <v>3899</v>
      </c>
      <c r="J62" s="322" t="s">
        <v>55</v>
      </c>
      <c r="K62" s="323">
        <f>I48-I62</f>
        <v>6</v>
      </c>
      <c r="L62" s="404" t="s">
        <v>80</v>
      </c>
    </row>
    <row r="63" spans="1:12" s="389" customFormat="1" x14ac:dyDescent="0.2">
      <c r="A63" s="321" t="s">
        <v>27</v>
      </c>
      <c r="B63" s="222">
        <v>42.5</v>
      </c>
      <c r="C63" s="347">
        <v>41</v>
      </c>
      <c r="D63" s="347">
        <v>41</v>
      </c>
      <c r="E63" s="347">
        <v>40</v>
      </c>
      <c r="F63" s="347">
        <v>39.5</v>
      </c>
      <c r="G63" s="347">
        <v>39</v>
      </c>
      <c r="H63" s="223">
        <v>39</v>
      </c>
      <c r="I63" s="226"/>
      <c r="J63" s="220" t="s">
        <v>56</v>
      </c>
      <c r="K63" s="389">
        <v>36.4</v>
      </c>
    </row>
    <row r="64" spans="1:12" s="389" customFormat="1" ht="13.5" thickBot="1" x14ac:dyDescent="0.25">
      <c r="A64" s="324" t="s">
        <v>25</v>
      </c>
      <c r="B64" s="224">
        <f>B63-B49</f>
        <v>4</v>
      </c>
      <c r="C64" s="225">
        <f t="shared" ref="C64:H64" si="13">C63-C49</f>
        <v>4</v>
      </c>
      <c r="D64" s="225">
        <f t="shared" si="13"/>
        <v>4</v>
      </c>
      <c r="E64" s="225">
        <f t="shared" si="13"/>
        <v>4</v>
      </c>
      <c r="F64" s="225">
        <f t="shared" si="13"/>
        <v>4</v>
      </c>
      <c r="G64" s="225">
        <f t="shared" si="13"/>
        <v>4</v>
      </c>
      <c r="H64" s="231">
        <f t="shared" si="13"/>
        <v>4.5</v>
      </c>
      <c r="I64" s="227"/>
      <c r="J64" s="389" t="s">
        <v>25</v>
      </c>
      <c r="K64" s="390">
        <f>K63-K49</f>
        <v>3.2999999999999972</v>
      </c>
    </row>
    <row r="65" spans="1:11" x14ac:dyDescent="0.2">
      <c r="B65" s="292">
        <v>42.5</v>
      </c>
      <c r="C65" s="292">
        <v>41</v>
      </c>
      <c r="D65" s="292">
        <v>41</v>
      </c>
      <c r="E65" s="292">
        <v>40</v>
      </c>
      <c r="H65" s="292">
        <v>39</v>
      </c>
    </row>
    <row r="66" spans="1:11" ht="13.5" thickBot="1" x14ac:dyDescent="0.25"/>
    <row r="67" spans="1:11" ht="13.5" thickBot="1" x14ac:dyDescent="0.25">
      <c r="A67" s="297" t="s">
        <v>81</v>
      </c>
      <c r="B67" s="651" t="s">
        <v>49</v>
      </c>
      <c r="C67" s="652"/>
      <c r="D67" s="652"/>
      <c r="E67" s="652"/>
      <c r="F67" s="652"/>
      <c r="G67" s="652"/>
      <c r="H67" s="653"/>
      <c r="I67" s="325" t="s">
        <v>0</v>
      </c>
      <c r="J67" s="220"/>
      <c r="K67" s="406"/>
    </row>
    <row r="68" spans="1:11" x14ac:dyDescent="0.2">
      <c r="A68" s="219" t="s">
        <v>53</v>
      </c>
      <c r="B68" s="298">
        <v>1</v>
      </c>
      <c r="C68" s="299">
        <v>2</v>
      </c>
      <c r="D68" s="300">
        <v>3</v>
      </c>
      <c r="E68" s="299">
        <v>4</v>
      </c>
      <c r="F68" s="299">
        <v>5</v>
      </c>
      <c r="G68" s="300">
        <v>6</v>
      </c>
      <c r="H68" s="295">
        <v>7</v>
      </c>
      <c r="I68" s="301"/>
      <c r="J68" s="302"/>
      <c r="K68" s="406"/>
    </row>
    <row r="69" spans="1:11" x14ac:dyDescent="0.2">
      <c r="A69" s="219" t="s">
        <v>2</v>
      </c>
      <c r="B69" s="245">
        <v>1</v>
      </c>
      <c r="C69" s="246">
        <v>2</v>
      </c>
      <c r="D69" s="246">
        <v>2</v>
      </c>
      <c r="E69" s="248">
        <v>3</v>
      </c>
      <c r="F69" s="328">
        <v>4</v>
      </c>
      <c r="G69" s="385">
        <v>5</v>
      </c>
      <c r="H69" s="291">
        <v>6</v>
      </c>
      <c r="I69" s="296" t="s">
        <v>0</v>
      </c>
      <c r="J69" s="239"/>
      <c r="K69" s="303"/>
    </row>
    <row r="70" spans="1:11" x14ac:dyDescent="0.2">
      <c r="A70" s="304" t="s">
        <v>3</v>
      </c>
      <c r="B70" s="250">
        <v>650</v>
      </c>
      <c r="C70" s="251">
        <v>650</v>
      </c>
      <c r="D70" s="251">
        <v>650</v>
      </c>
      <c r="E70" s="251">
        <v>650</v>
      </c>
      <c r="F70" s="251">
        <v>650</v>
      </c>
      <c r="G70" s="251">
        <v>650</v>
      </c>
      <c r="H70" s="252">
        <v>650</v>
      </c>
      <c r="I70" s="305">
        <v>650</v>
      </c>
      <c r="J70" s="306"/>
      <c r="K70" s="303"/>
    </row>
    <row r="71" spans="1:11" x14ac:dyDescent="0.2">
      <c r="A71" s="307" t="s">
        <v>6</v>
      </c>
      <c r="B71" s="256">
        <v>608.6</v>
      </c>
      <c r="C71" s="257">
        <v>649</v>
      </c>
      <c r="D71" s="257">
        <v>669</v>
      </c>
      <c r="E71" s="257">
        <v>682.98</v>
      </c>
      <c r="F71" s="308">
        <v>699.22</v>
      </c>
      <c r="G71" s="308">
        <v>725</v>
      </c>
      <c r="H71" s="258">
        <v>723.8</v>
      </c>
      <c r="I71" s="309">
        <v>675</v>
      </c>
      <c r="J71" s="310"/>
      <c r="K71" s="303"/>
    </row>
    <row r="72" spans="1:11" x14ac:dyDescent="0.2">
      <c r="A72" s="219" t="s">
        <v>7</v>
      </c>
      <c r="B72" s="261">
        <v>74.400000000000006</v>
      </c>
      <c r="C72" s="262">
        <v>95.8</v>
      </c>
      <c r="D72" s="262">
        <v>98.3</v>
      </c>
      <c r="E72" s="262">
        <v>87.72</v>
      </c>
      <c r="F72" s="311">
        <v>98</v>
      </c>
      <c r="G72" s="311">
        <v>96.9</v>
      </c>
      <c r="H72" s="263">
        <v>100</v>
      </c>
      <c r="I72" s="312">
        <v>83.71</v>
      </c>
      <c r="J72" s="383"/>
      <c r="K72" s="303"/>
    </row>
    <row r="73" spans="1:11" x14ac:dyDescent="0.2">
      <c r="A73" s="219" t="s">
        <v>8</v>
      </c>
      <c r="B73" s="266">
        <v>0.09</v>
      </c>
      <c r="C73" s="267">
        <v>5.8000000000000003E-2</v>
      </c>
      <c r="D73" s="267">
        <v>4.3999999999999997E-2</v>
      </c>
      <c r="E73" s="267">
        <v>5.8999999999999997E-2</v>
      </c>
      <c r="F73" s="314">
        <v>4.2999999999999997E-2</v>
      </c>
      <c r="G73" s="314">
        <v>4.3999999999999997E-2</v>
      </c>
      <c r="H73" s="268">
        <v>4.5999999999999999E-2</v>
      </c>
      <c r="I73" s="315">
        <v>7.6999999999999999E-2</v>
      </c>
      <c r="J73" s="316"/>
      <c r="K73" s="317"/>
    </row>
    <row r="74" spans="1:11" x14ac:dyDescent="0.2">
      <c r="A74" s="307" t="s">
        <v>1</v>
      </c>
      <c r="B74" s="271">
        <f t="shared" ref="B74:I74" si="14">B71/B70*100-100</f>
        <v>-6.3692307692307537</v>
      </c>
      <c r="C74" s="272">
        <f t="shared" si="14"/>
        <v>-0.15384615384614619</v>
      </c>
      <c r="D74" s="272">
        <f t="shared" si="14"/>
        <v>2.9230769230769198</v>
      </c>
      <c r="E74" s="272">
        <f t="shared" si="14"/>
        <v>5.0738461538461621</v>
      </c>
      <c r="F74" s="272">
        <f t="shared" si="14"/>
        <v>7.5723076923077031</v>
      </c>
      <c r="G74" s="272">
        <f t="shared" si="14"/>
        <v>11.538461538461547</v>
      </c>
      <c r="H74" s="273">
        <f t="shared" si="14"/>
        <v>11.353846153846135</v>
      </c>
      <c r="I74" s="275">
        <f t="shared" si="14"/>
        <v>3.8461538461538538</v>
      </c>
      <c r="J74" s="316"/>
      <c r="K74" s="317"/>
    </row>
    <row r="75" spans="1:11" ht="13.5" thickBot="1" x14ac:dyDescent="0.25">
      <c r="A75" s="219" t="s">
        <v>26</v>
      </c>
      <c r="B75" s="277">
        <f>B71-B57</f>
        <v>65.070588235294167</v>
      </c>
      <c r="C75" s="278">
        <f t="shared" ref="C75:I75" si="15">C71-C57</f>
        <v>84.5</v>
      </c>
      <c r="D75" s="278">
        <f t="shared" si="15"/>
        <v>113.73684210526312</v>
      </c>
      <c r="E75" s="278">
        <f t="shared" si="15"/>
        <v>121.48000000000002</v>
      </c>
      <c r="F75" s="278">
        <f t="shared" si="15"/>
        <v>131.37686274509804</v>
      </c>
      <c r="G75" s="278">
        <f t="shared" si="15"/>
        <v>128.84615384615381</v>
      </c>
      <c r="H75" s="279">
        <f t="shared" si="15"/>
        <v>136.02222222222213</v>
      </c>
      <c r="I75" s="319">
        <f t="shared" si="15"/>
        <v>109.74747474747471</v>
      </c>
      <c r="J75" s="320"/>
      <c r="K75" s="317"/>
    </row>
    <row r="76" spans="1:11" x14ac:dyDescent="0.2">
      <c r="A76" s="321" t="s">
        <v>50</v>
      </c>
      <c r="B76" s="283">
        <v>327</v>
      </c>
      <c r="C76" s="284">
        <v>642</v>
      </c>
      <c r="D76" s="284">
        <v>772</v>
      </c>
      <c r="E76" s="284">
        <v>757</v>
      </c>
      <c r="F76" s="284">
        <v>675</v>
      </c>
      <c r="G76" s="284">
        <v>419</v>
      </c>
      <c r="H76" s="285">
        <v>301</v>
      </c>
      <c r="I76" s="286">
        <f>SUM(B76:H76)</f>
        <v>3893</v>
      </c>
      <c r="J76" s="322" t="s">
        <v>55</v>
      </c>
      <c r="K76" s="323">
        <f>I62-I76</f>
        <v>6</v>
      </c>
    </row>
    <row r="77" spans="1:11" x14ac:dyDescent="0.2">
      <c r="A77" s="321" t="s">
        <v>27</v>
      </c>
      <c r="B77" s="222">
        <v>46.5</v>
      </c>
      <c r="C77" s="347">
        <v>45</v>
      </c>
      <c r="D77" s="347">
        <v>44.5</v>
      </c>
      <c r="E77" s="347">
        <v>43.5</v>
      </c>
      <c r="F77" s="347">
        <v>43</v>
      </c>
      <c r="G77" s="347">
        <v>42.5</v>
      </c>
      <c r="H77" s="223">
        <v>42.5</v>
      </c>
      <c r="I77" s="226"/>
      <c r="J77" s="220" t="s">
        <v>56</v>
      </c>
      <c r="K77" s="406">
        <v>40.5</v>
      </c>
    </row>
    <row r="78" spans="1:11" ht="13.5" thickBot="1" x14ac:dyDescent="0.25">
      <c r="A78" s="324" t="s">
        <v>25</v>
      </c>
      <c r="B78" s="224">
        <f>B77-B63</f>
        <v>4</v>
      </c>
      <c r="C78" s="225">
        <f t="shared" ref="C78:H78" si="16">C77-C63</f>
        <v>4</v>
      </c>
      <c r="D78" s="225">
        <f t="shared" si="16"/>
        <v>3.5</v>
      </c>
      <c r="E78" s="225">
        <f t="shared" si="16"/>
        <v>3.5</v>
      </c>
      <c r="F78" s="225">
        <f t="shared" si="16"/>
        <v>3.5</v>
      </c>
      <c r="G78" s="225">
        <f t="shared" si="16"/>
        <v>3.5</v>
      </c>
      <c r="H78" s="231">
        <f t="shared" si="16"/>
        <v>3.5</v>
      </c>
      <c r="I78" s="227"/>
      <c r="J78" s="406" t="s">
        <v>25</v>
      </c>
      <c r="K78" s="406">
        <f>K77-K63</f>
        <v>4.1000000000000014</v>
      </c>
    </row>
    <row r="80" spans="1:11" ht="13.5" thickBot="1" x14ac:dyDescent="0.25"/>
    <row r="81" spans="1:11" ht="13.5" thickBot="1" x14ac:dyDescent="0.25">
      <c r="A81" s="297" t="s">
        <v>84</v>
      </c>
      <c r="B81" s="651" t="s">
        <v>49</v>
      </c>
      <c r="C81" s="652"/>
      <c r="D81" s="652"/>
      <c r="E81" s="652"/>
      <c r="F81" s="652"/>
      <c r="G81" s="652"/>
      <c r="H81" s="653"/>
      <c r="I81" s="325" t="s">
        <v>0</v>
      </c>
      <c r="J81" s="220"/>
      <c r="K81" s="407"/>
    </row>
    <row r="82" spans="1:11" x14ac:dyDescent="0.2">
      <c r="A82" s="219" t="s">
        <v>53</v>
      </c>
      <c r="B82" s="298">
        <v>1</v>
      </c>
      <c r="C82" s="299">
        <v>2</v>
      </c>
      <c r="D82" s="300">
        <v>3</v>
      </c>
      <c r="E82" s="299">
        <v>4</v>
      </c>
      <c r="F82" s="299">
        <v>5</v>
      </c>
      <c r="G82" s="300">
        <v>6</v>
      </c>
      <c r="H82" s="295">
        <v>7</v>
      </c>
      <c r="I82" s="301"/>
      <c r="J82" s="302"/>
      <c r="K82" s="407"/>
    </row>
    <row r="83" spans="1:11" x14ac:dyDescent="0.2">
      <c r="A83" s="219" t="s">
        <v>2</v>
      </c>
      <c r="B83" s="245">
        <v>1</v>
      </c>
      <c r="C83" s="246">
        <v>2</v>
      </c>
      <c r="D83" s="246">
        <v>2</v>
      </c>
      <c r="E83" s="248">
        <v>3</v>
      </c>
      <c r="F83" s="328">
        <v>4</v>
      </c>
      <c r="G83" s="385">
        <v>5</v>
      </c>
      <c r="H83" s="291">
        <v>6</v>
      </c>
      <c r="I83" s="296" t="s">
        <v>0</v>
      </c>
      <c r="J83" s="239"/>
      <c r="K83" s="303"/>
    </row>
    <row r="84" spans="1:11" x14ac:dyDescent="0.2">
      <c r="A84" s="304" t="s">
        <v>3</v>
      </c>
      <c r="B84" s="250">
        <v>765</v>
      </c>
      <c r="C84" s="251">
        <v>765</v>
      </c>
      <c r="D84" s="251">
        <v>765</v>
      </c>
      <c r="E84" s="251">
        <v>765</v>
      </c>
      <c r="F84" s="251">
        <v>765</v>
      </c>
      <c r="G84" s="251">
        <v>765</v>
      </c>
      <c r="H84" s="252">
        <v>765</v>
      </c>
      <c r="I84" s="305">
        <v>765</v>
      </c>
      <c r="J84" s="306"/>
      <c r="K84" s="303"/>
    </row>
    <row r="85" spans="1:11" x14ac:dyDescent="0.2">
      <c r="A85" s="307" t="s">
        <v>6</v>
      </c>
      <c r="B85" s="256">
        <v>721.92307692307691</v>
      </c>
      <c r="C85" s="257">
        <v>730.20833333333337</v>
      </c>
      <c r="D85" s="257">
        <v>738.24561403508767</v>
      </c>
      <c r="E85" s="257">
        <v>764.64285714285711</v>
      </c>
      <c r="F85" s="308">
        <v>766.8</v>
      </c>
      <c r="G85" s="308">
        <v>780.55555555555554</v>
      </c>
      <c r="H85" s="258">
        <v>802.91666666666663</v>
      </c>
      <c r="I85" s="309">
        <v>755.6565656565657</v>
      </c>
      <c r="J85" s="310"/>
      <c r="K85" s="303"/>
    </row>
    <row r="86" spans="1:11" x14ac:dyDescent="0.2">
      <c r="A86" s="219" t="s">
        <v>7</v>
      </c>
      <c r="B86" s="261">
        <v>84.615384615384613</v>
      </c>
      <c r="C86" s="262">
        <v>97.916666666666671</v>
      </c>
      <c r="D86" s="262">
        <v>98.245614035087726</v>
      </c>
      <c r="E86" s="262">
        <v>94.642857142857139</v>
      </c>
      <c r="F86" s="311">
        <v>96</v>
      </c>
      <c r="G86" s="311">
        <v>83.333333333333329</v>
      </c>
      <c r="H86" s="263">
        <v>79.166666666666671</v>
      </c>
      <c r="I86" s="312">
        <v>87.878787878787875</v>
      </c>
      <c r="J86" s="383"/>
      <c r="K86" s="303"/>
    </row>
    <row r="87" spans="1:11" x14ac:dyDescent="0.2">
      <c r="A87" s="219" t="s">
        <v>8</v>
      </c>
      <c r="B87" s="266">
        <v>7.2387460094881756E-2</v>
      </c>
      <c r="C87" s="267">
        <v>4.8538209295190989E-2</v>
      </c>
      <c r="D87" s="267">
        <v>4.7882474766708288E-2</v>
      </c>
      <c r="E87" s="267">
        <v>5.1899605509832254E-2</v>
      </c>
      <c r="F87" s="314">
        <v>5.4489166536544995E-2</v>
      </c>
      <c r="G87" s="314">
        <v>6.8390392080350762E-2</v>
      </c>
      <c r="H87" s="268">
        <v>7.2218665934317527E-2</v>
      </c>
      <c r="I87" s="315">
        <v>6.5423655581864595E-2</v>
      </c>
      <c r="J87" s="316"/>
      <c r="K87" s="317"/>
    </row>
    <row r="88" spans="1:11" x14ac:dyDescent="0.2">
      <c r="A88" s="307" t="s">
        <v>1</v>
      </c>
      <c r="B88" s="271">
        <f t="shared" ref="B88:I88" si="17">B85/B84*100-100</f>
        <v>-5.6309703368526982</v>
      </c>
      <c r="C88" s="272">
        <f t="shared" si="17"/>
        <v>-4.5479302832244031</v>
      </c>
      <c r="D88" s="272">
        <f t="shared" si="17"/>
        <v>-3.4973053548905</v>
      </c>
      <c r="E88" s="272">
        <f t="shared" si="17"/>
        <v>-4.6685340802980591E-2</v>
      </c>
      <c r="F88" s="272">
        <f t="shared" si="17"/>
        <v>0.23529411764704378</v>
      </c>
      <c r="G88" s="272">
        <f t="shared" si="17"/>
        <v>2.0334059549745831</v>
      </c>
      <c r="H88" s="273">
        <f t="shared" si="17"/>
        <v>4.9564270152505401</v>
      </c>
      <c r="I88" s="275">
        <f t="shared" si="17"/>
        <v>-1.2213639664619933</v>
      </c>
      <c r="J88" s="316"/>
      <c r="K88" s="317"/>
    </row>
    <row r="89" spans="1:11" ht="13.5" thickBot="1" x14ac:dyDescent="0.25">
      <c r="A89" s="219" t="s">
        <v>26</v>
      </c>
      <c r="B89" s="277">
        <f>B85-B71</f>
        <v>113.32307692307688</v>
      </c>
      <c r="C89" s="278">
        <f t="shared" ref="C89:I89" si="18">C85-C71</f>
        <v>81.208333333333371</v>
      </c>
      <c r="D89" s="278">
        <f t="shared" si="18"/>
        <v>69.245614035087669</v>
      </c>
      <c r="E89" s="278">
        <f t="shared" si="18"/>
        <v>81.662857142857092</v>
      </c>
      <c r="F89" s="278">
        <f t="shared" si="18"/>
        <v>67.579999999999927</v>
      </c>
      <c r="G89" s="278">
        <f t="shared" si="18"/>
        <v>55.555555555555543</v>
      </c>
      <c r="H89" s="279">
        <f t="shared" si="18"/>
        <v>79.116666666666674</v>
      </c>
      <c r="I89" s="319">
        <f t="shared" si="18"/>
        <v>80.656565656565704</v>
      </c>
      <c r="J89" s="320"/>
      <c r="K89" s="317"/>
    </row>
    <row r="90" spans="1:11" x14ac:dyDescent="0.2">
      <c r="A90" s="321" t="s">
        <v>50</v>
      </c>
      <c r="B90" s="283">
        <v>325</v>
      </c>
      <c r="C90" s="284">
        <v>642</v>
      </c>
      <c r="D90" s="284">
        <v>771</v>
      </c>
      <c r="E90" s="284">
        <v>757</v>
      </c>
      <c r="F90" s="284">
        <v>675</v>
      </c>
      <c r="G90" s="284">
        <v>419</v>
      </c>
      <c r="H90" s="285">
        <v>301</v>
      </c>
      <c r="I90" s="286">
        <f>SUM(B90:H90)</f>
        <v>3890</v>
      </c>
      <c r="J90" s="322" t="s">
        <v>55</v>
      </c>
      <c r="K90" s="323">
        <f>I76-I90</f>
        <v>3</v>
      </c>
    </row>
    <row r="91" spans="1:11" x14ac:dyDescent="0.2">
      <c r="A91" s="321" t="s">
        <v>27</v>
      </c>
      <c r="B91" s="222">
        <v>50</v>
      </c>
      <c r="C91" s="347">
        <v>48.5</v>
      </c>
      <c r="D91" s="347">
        <v>48</v>
      </c>
      <c r="E91" s="347">
        <v>47</v>
      </c>
      <c r="F91" s="347">
        <v>46.5</v>
      </c>
      <c r="G91" s="347">
        <v>46</v>
      </c>
      <c r="H91" s="223">
        <v>46</v>
      </c>
      <c r="I91" s="226"/>
      <c r="J91" s="220" t="s">
        <v>56</v>
      </c>
      <c r="K91" s="407">
        <v>43.95</v>
      </c>
    </row>
    <row r="92" spans="1:11" ht="13.5" thickBot="1" x14ac:dyDescent="0.25">
      <c r="A92" s="324" t="s">
        <v>25</v>
      </c>
      <c r="B92" s="224">
        <f>B91-B77</f>
        <v>3.5</v>
      </c>
      <c r="C92" s="225">
        <f t="shared" ref="C92:H92" si="19">C91-C77</f>
        <v>3.5</v>
      </c>
      <c r="D92" s="225">
        <f t="shared" si="19"/>
        <v>3.5</v>
      </c>
      <c r="E92" s="225">
        <f t="shared" si="19"/>
        <v>3.5</v>
      </c>
      <c r="F92" s="225">
        <f t="shared" si="19"/>
        <v>3.5</v>
      </c>
      <c r="G92" s="225">
        <f t="shared" si="19"/>
        <v>3.5</v>
      </c>
      <c r="H92" s="231">
        <f t="shared" si="19"/>
        <v>3.5</v>
      </c>
      <c r="I92" s="227"/>
      <c r="J92" s="407" t="s">
        <v>25</v>
      </c>
      <c r="K92" s="407">
        <f>K91-K77</f>
        <v>3.4500000000000028</v>
      </c>
    </row>
    <row r="93" spans="1:11" x14ac:dyDescent="0.2">
      <c r="B93" s="292">
        <v>50</v>
      </c>
      <c r="C93" s="292">
        <v>48.5</v>
      </c>
      <c r="D93" s="292">
        <v>48</v>
      </c>
      <c r="E93" s="292">
        <v>47</v>
      </c>
      <c r="F93" s="292">
        <v>46.5</v>
      </c>
    </row>
    <row r="94" spans="1:11" ht="13.5" thickBot="1" x14ac:dyDescent="0.25"/>
    <row r="95" spans="1:11" s="408" customFormat="1" ht="13.5" thickBot="1" x14ac:dyDescent="0.25">
      <c r="A95" s="297" t="s">
        <v>85</v>
      </c>
      <c r="B95" s="651" t="s">
        <v>49</v>
      </c>
      <c r="C95" s="652"/>
      <c r="D95" s="652"/>
      <c r="E95" s="652"/>
      <c r="F95" s="652"/>
      <c r="G95" s="652"/>
      <c r="H95" s="653"/>
      <c r="I95" s="325" t="s">
        <v>0</v>
      </c>
      <c r="J95" s="220"/>
    </row>
    <row r="96" spans="1:11" s="408" customFormat="1" x14ac:dyDescent="0.2">
      <c r="A96" s="219" t="s">
        <v>53</v>
      </c>
      <c r="B96" s="298">
        <v>1</v>
      </c>
      <c r="C96" s="299">
        <v>2</v>
      </c>
      <c r="D96" s="300">
        <v>3</v>
      </c>
      <c r="E96" s="299">
        <v>4</v>
      </c>
      <c r="F96" s="299">
        <v>5</v>
      </c>
      <c r="G96" s="300">
        <v>6</v>
      </c>
      <c r="H96" s="295">
        <v>7</v>
      </c>
      <c r="I96" s="301"/>
      <c r="J96" s="302"/>
    </row>
    <row r="97" spans="1:11" s="408" customFormat="1" x14ac:dyDescent="0.2">
      <c r="A97" s="219" t="s">
        <v>2</v>
      </c>
      <c r="B97" s="245">
        <v>1</v>
      </c>
      <c r="C97" s="246">
        <v>2</v>
      </c>
      <c r="D97" s="246">
        <v>2</v>
      </c>
      <c r="E97" s="248">
        <v>3</v>
      </c>
      <c r="F97" s="328">
        <v>4</v>
      </c>
      <c r="G97" s="385">
        <v>5</v>
      </c>
      <c r="H97" s="291">
        <v>6</v>
      </c>
      <c r="I97" s="296" t="s">
        <v>0</v>
      </c>
      <c r="J97" s="239"/>
      <c r="K97" s="303"/>
    </row>
    <row r="98" spans="1:11" s="408" customFormat="1" x14ac:dyDescent="0.2">
      <c r="A98" s="304" t="s">
        <v>3</v>
      </c>
      <c r="B98" s="250">
        <v>880</v>
      </c>
      <c r="C98" s="251">
        <v>880</v>
      </c>
      <c r="D98" s="251">
        <v>880</v>
      </c>
      <c r="E98" s="251">
        <v>880</v>
      </c>
      <c r="F98" s="251">
        <v>880</v>
      </c>
      <c r="G98" s="251">
        <v>880</v>
      </c>
      <c r="H98" s="252">
        <v>880</v>
      </c>
      <c r="I98" s="305">
        <v>880</v>
      </c>
      <c r="J98" s="306"/>
      <c r="K98" s="303"/>
    </row>
    <row r="99" spans="1:11" s="408" customFormat="1" x14ac:dyDescent="0.2">
      <c r="A99" s="307" t="s">
        <v>6</v>
      </c>
      <c r="B99" s="256">
        <v>839.23076923076928</v>
      </c>
      <c r="C99" s="257">
        <v>870.1960784313726</v>
      </c>
      <c r="D99" s="257">
        <v>865.66666666666663</v>
      </c>
      <c r="E99" s="257">
        <v>898.30508474576266</v>
      </c>
      <c r="F99" s="308">
        <v>906.34615384615381</v>
      </c>
      <c r="G99" s="308">
        <v>900.54054054054052</v>
      </c>
      <c r="H99" s="258">
        <v>917.5</v>
      </c>
      <c r="I99" s="309">
        <v>895.46925566343043</v>
      </c>
      <c r="J99" s="310"/>
      <c r="K99" s="303"/>
    </row>
    <row r="100" spans="1:11" s="408" customFormat="1" x14ac:dyDescent="0.2">
      <c r="A100" s="219" t="s">
        <v>7</v>
      </c>
      <c r="B100" s="261">
        <v>88.461538461538467</v>
      </c>
      <c r="C100" s="262">
        <v>90.196078431372555</v>
      </c>
      <c r="D100" s="262">
        <v>95</v>
      </c>
      <c r="E100" s="262">
        <v>96.610169491525426</v>
      </c>
      <c r="F100" s="311">
        <v>94.230769230769226</v>
      </c>
      <c r="G100" s="311">
        <v>94.594594594594597</v>
      </c>
      <c r="H100" s="263">
        <v>91.666666666666671</v>
      </c>
      <c r="I100" s="312">
        <v>89.644012944983814</v>
      </c>
      <c r="J100" s="383"/>
      <c r="K100" s="303"/>
    </row>
    <row r="101" spans="1:11" s="408" customFormat="1" x14ac:dyDescent="0.2">
      <c r="A101" s="219" t="s">
        <v>8</v>
      </c>
      <c r="B101" s="266">
        <v>6.9158543976673467E-2</v>
      </c>
      <c r="C101" s="267">
        <v>6.2591367479868543E-2</v>
      </c>
      <c r="D101" s="267">
        <v>5.5012349281316458E-2</v>
      </c>
      <c r="E101" s="267">
        <v>5.2500995938949996E-2</v>
      </c>
      <c r="F101" s="314">
        <v>5.4699009403230255E-2</v>
      </c>
      <c r="G101" s="314">
        <v>5.679489424150632E-2</v>
      </c>
      <c r="H101" s="268">
        <v>4.594601224320341E-2</v>
      </c>
      <c r="I101" s="315">
        <v>6.126016372135755E-2</v>
      </c>
      <c r="J101" s="316"/>
      <c r="K101" s="317"/>
    </row>
    <row r="102" spans="1:11" s="408" customFormat="1" x14ac:dyDescent="0.2">
      <c r="A102" s="307" t="s">
        <v>1</v>
      </c>
      <c r="B102" s="271">
        <f t="shared" ref="B102:I102" si="20">B99/B98*100-100</f>
        <v>-4.6328671328671192</v>
      </c>
      <c r="C102" s="272">
        <f t="shared" si="20"/>
        <v>-1.1140819964349333</v>
      </c>
      <c r="D102" s="272">
        <f t="shared" si="20"/>
        <v>-1.6287878787878896</v>
      </c>
      <c r="E102" s="272">
        <f t="shared" si="20"/>
        <v>2.0801232665639446</v>
      </c>
      <c r="F102" s="272">
        <f t="shared" si="20"/>
        <v>2.9938811188811201</v>
      </c>
      <c r="G102" s="272">
        <f t="shared" si="20"/>
        <v>2.3341523341523214</v>
      </c>
      <c r="H102" s="273">
        <f t="shared" si="20"/>
        <v>4.2613636363636402</v>
      </c>
      <c r="I102" s="275">
        <f t="shared" si="20"/>
        <v>1.757869961753471</v>
      </c>
      <c r="J102" s="316"/>
      <c r="K102" s="317"/>
    </row>
    <row r="103" spans="1:11" s="408" customFormat="1" ht="13.5" thickBot="1" x14ac:dyDescent="0.25">
      <c r="A103" s="219" t="s">
        <v>26</v>
      </c>
      <c r="B103" s="277">
        <f>B99-B85</f>
        <v>117.30769230769238</v>
      </c>
      <c r="C103" s="278">
        <f t="shared" ref="C103:I103" si="21">C99-C85</f>
        <v>139.98774509803923</v>
      </c>
      <c r="D103" s="278">
        <f t="shared" si="21"/>
        <v>127.42105263157896</v>
      </c>
      <c r="E103" s="278">
        <f t="shared" si="21"/>
        <v>133.66222760290555</v>
      </c>
      <c r="F103" s="278">
        <f t="shared" si="21"/>
        <v>139.54615384615386</v>
      </c>
      <c r="G103" s="278">
        <f t="shared" si="21"/>
        <v>119.98498498498498</v>
      </c>
      <c r="H103" s="279">
        <f t="shared" si="21"/>
        <v>114.58333333333337</v>
      </c>
      <c r="I103" s="319">
        <f t="shared" si="21"/>
        <v>139.81269000686473</v>
      </c>
      <c r="J103" s="320"/>
      <c r="K103" s="317"/>
    </row>
    <row r="104" spans="1:11" s="408" customFormat="1" x14ac:dyDescent="0.2">
      <c r="A104" s="321" t="s">
        <v>50</v>
      </c>
      <c r="B104" s="283">
        <v>323</v>
      </c>
      <c r="C104" s="284">
        <v>641</v>
      </c>
      <c r="D104" s="284">
        <v>771</v>
      </c>
      <c r="E104" s="284">
        <v>757</v>
      </c>
      <c r="F104" s="284">
        <v>675</v>
      </c>
      <c r="G104" s="284">
        <v>419</v>
      </c>
      <c r="H104" s="285">
        <v>301</v>
      </c>
      <c r="I104" s="286">
        <f>SUM(B104:H104)</f>
        <v>3887</v>
      </c>
      <c r="J104" s="322" t="s">
        <v>55</v>
      </c>
      <c r="K104" s="323">
        <f>I90-I104</f>
        <v>3</v>
      </c>
    </row>
    <row r="105" spans="1:11" s="408" customFormat="1" x14ac:dyDescent="0.2">
      <c r="A105" s="321" t="s">
        <v>27</v>
      </c>
      <c r="B105" s="222">
        <v>52.5</v>
      </c>
      <c r="C105" s="347">
        <v>51</v>
      </c>
      <c r="D105" s="347">
        <v>50.5</v>
      </c>
      <c r="E105" s="347">
        <v>49.5</v>
      </c>
      <c r="F105" s="347">
        <v>49</v>
      </c>
      <c r="G105" s="347">
        <v>49</v>
      </c>
      <c r="H105" s="223">
        <v>48.5</v>
      </c>
      <c r="I105" s="226"/>
      <c r="J105" s="220" t="s">
        <v>56</v>
      </c>
      <c r="K105" s="408">
        <v>47.46</v>
      </c>
    </row>
    <row r="106" spans="1:11" s="408" customFormat="1" ht="13.5" thickBot="1" x14ac:dyDescent="0.25">
      <c r="A106" s="324" t="s">
        <v>25</v>
      </c>
      <c r="B106" s="224">
        <f>B105-B91</f>
        <v>2.5</v>
      </c>
      <c r="C106" s="225">
        <f t="shared" ref="C106:H106" si="22">C105-C91</f>
        <v>2.5</v>
      </c>
      <c r="D106" s="225">
        <f t="shared" si="22"/>
        <v>2.5</v>
      </c>
      <c r="E106" s="225">
        <f t="shared" si="22"/>
        <v>2.5</v>
      </c>
      <c r="F106" s="225">
        <f t="shared" si="22"/>
        <v>2.5</v>
      </c>
      <c r="G106" s="225">
        <f t="shared" si="22"/>
        <v>3</v>
      </c>
      <c r="H106" s="231">
        <f t="shared" si="22"/>
        <v>2.5</v>
      </c>
      <c r="I106" s="227"/>
      <c r="J106" s="408" t="s">
        <v>25</v>
      </c>
      <c r="K106" s="408">
        <f>K105-K91</f>
        <v>3.509999999999998</v>
      </c>
    </row>
    <row r="107" spans="1:11" x14ac:dyDescent="0.2">
      <c r="C107" s="409"/>
      <c r="D107" s="409"/>
      <c r="E107" s="409"/>
      <c r="F107" s="409"/>
      <c r="G107" s="409"/>
      <c r="H107" s="409"/>
    </row>
    <row r="108" spans="1:11" ht="13.5" thickBot="1" x14ac:dyDescent="0.25">
      <c r="B108" s="292">
        <v>50</v>
      </c>
      <c r="C108" s="292">
        <v>50</v>
      </c>
      <c r="D108" s="292">
        <v>50</v>
      </c>
      <c r="E108" s="292">
        <v>50</v>
      </c>
      <c r="F108" s="292">
        <v>50</v>
      </c>
      <c r="G108" s="292">
        <v>50</v>
      </c>
      <c r="H108" s="292">
        <v>50</v>
      </c>
    </row>
    <row r="109" spans="1:11" ht="13.5" thickBot="1" x14ac:dyDescent="0.25">
      <c r="A109" s="297" t="s">
        <v>90</v>
      </c>
      <c r="B109" s="651" t="s">
        <v>49</v>
      </c>
      <c r="C109" s="652"/>
      <c r="D109" s="652"/>
      <c r="E109" s="652"/>
      <c r="F109" s="652"/>
      <c r="G109" s="652"/>
      <c r="H109" s="653"/>
      <c r="I109" s="325" t="s">
        <v>0</v>
      </c>
      <c r="J109" s="220"/>
      <c r="K109" s="411"/>
    </row>
    <row r="110" spans="1:11" x14ac:dyDescent="0.2">
      <c r="A110" s="219" t="s">
        <v>53</v>
      </c>
      <c r="B110" s="298">
        <v>1</v>
      </c>
      <c r="C110" s="299">
        <v>2</v>
      </c>
      <c r="D110" s="300">
        <v>3</v>
      </c>
      <c r="E110" s="299">
        <v>4</v>
      </c>
      <c r="F110" s="299">
        <v>5</v>
      </c>
      <c r="G110" s="300">
        <v>6</v>
      </c>
      <c r="H110" s="295">
        <v>7</v>
      </c>
      <c r="I110" s="301"/>
      <c r="J110" s="302"/>
      <c r="K110" s="411"/>
    </row>
    <row r="111" spans="1:11" x14ac:dyDescent="0.2">
      <c r="A111" s="219" t="s">
        <v>2</v>
      </c>
      <c r="B111" s="355">
        <v>1</v>
      </c>
      <c r="C111" s="327">
        <v>2</v>
      </c>
      <c r="D111" s="246">
        <v>3</v>
      </c>
      <c r="E111" s="248">
        <v>4</v>
      </c>
      <c r="F111" s="391">
        <v>5</v>
      </c>
      <c r="G111" s="392">
        <v>6</v>
      </c>
      <c r="H111" s="393">
        <v>7</v>
      </c>
      <c r="I111" s="296" t="s">
        <v>0</v>
      </c>
      <c r="J111" s="239"/>
      <c r="K111" s="303"/>
    </row>
    <row r="112" spans="1:11" x14ac:dyDescent="0.2">
      <c r="A112" s="304" t="s">
        <v>3</v>
      </c>
      <c r="B112" s="250">
        <v>990</v>
      </c>
      <c r="C112" s="251">
        <v>990</v>
      </c>
      <c r="D112" s="251">
        <v>990</v>
      </c>
      <c r="E112" s="251">
        <v>990</v>
      </c>
      <c r="F112" s="251">
        <v>990</v>
      </c>
      <c r="G112" s="251">
        <v>990</v>
      </c>
      <c r="H112" s="252">
        <v>990</v>
      </c>
      <c r="I112" s="305">
        <v>990</v>
      </c>
      <c r="J112" s="306"/>
      <c r="K112" s="303"/>
    </row>
    <row r="113" spans="1:12" x14ac:dyDescent="0.2">
      <c r="A113" s="307" t="s">
        <v>6</v>
      </c>
      <c r="B113" s="256">
        <v>873.33333333333337</v>
      </c>
      <c r="C113" s="257">
        <v>937.5</v>
      </c>
      <c r="D113" s="257">
        <v>956.83333333333337</v>
      </c>
      <c r="E113" s="257">
        <v>988.18181818181813</v>
      </c>
      <c r="F113" s="308">
        <v>1000.9756097560976</v>
      </c>
      <c r="G113" s="308">
        <v>1033.75</v>
      </c>
      <c r="H113" s="258">
        <v>1081.9047619047619</v>
      </c>
      <c r="I113" s="309">
        <v>989.93150684931504</v>
      </c>
      <c r="J113" s="310"/>
      <c r="K113" s="303"/>
    </row>
    <row r="114" spans="1:12" x14ac:dyDescent="0.2">
      <c r="A114" s="219" t="s">
        <v>7</v>
      </c>
      <c r="B114" s="261">
        <v>83.333333333333329</v>
      </c>
      <c r="C114" s="262">
        <v>100</v>
      </c>
      <c r="D114" s="262">
        <v>100</v>
      </c>
      <c r="E114" s="262">
        <v>100</v>
      </c>
      <c r="F114" s="311">
        <v>100</v>
      </c>
      <c r="G114" s="311">
        <v>100</v>
      </c>
      <c r="H114" s="263">
        <v>97.61904761904762</v>
      </c>
      <c r="I114" s="312">
        <v>88.013698630136986</v>
      </c>
      <c r="J114" s="383"/>
      <c r="K114" s="303"/>
    </row>
    <row r="115" spans="1:12" x14ac:dyDescent="0.2">
      <c r="A115" s="219" t="s">
        <v>8</v>
      </c>
      <c r="B115" s="266">
        <v>6.3179180752850561E-2</v>
      </c>
      <c r="C115" s="267">
        <v>3.9463062898529973E-2</v>
      </c>
      <c r="D115" s="267">
        <v>3.0199497548981147E-2</v>
      </c>
      <c r="E115" s="267">
        <v>3.6261023826531256E-2</v>
      </c>
      <c r="F115" s="314">
        <v>2.3434922102426575E-2</v>
      </c>
      <c r="G115" s="314">
        <v>3.3488228353388702E-2</v>
      </c>
      <c r="H115" s="268">
        <v>4.3223534145038531E-2</v>
      </c>
      <c r="I115" s="315">
        <v>6.5663733059565993E-2</v>
      </c>
      <c r="J115" s="316"/>
      <c r="K115" s="317"/>
    </row>
    <row r="116" spans="1:12" x14ac:dyDescent="0.2">
      <c r="A116" s="307" t="s">
        <v>1</v>
      </c>
      <c r="B116" s="271">
        <f t="shared" ref="B116:I116" si="23">B113/B112*100-100</f>
        <v>-11.784511784511778</v>
      </c>
      <c r="C116" s="272">
        <f t="shared" si="23"/>
        <v>-5.3030303030302974</v>
      </c>
      <c r="D116" s="272">
        <f t="shared" si="23"/>
        <v>-3.3501683501683459</v>
      </c>
      <c r="E116" s="272">
        <f t="shared" si="23"/>
        <v>-0.18365472910927849</v>
      </c>
      <c r="F116" s="272">
        <f t="shared" si="23"/>
        <v>1.1086474501108796</v>
      </c>
      <c r="G116" s="272">
        <f t="shared" si="23"/>
        <v>4.4191919191919169</v>
      </c>
      <c r="H116" s="273">
        <f t="shared" si="23"/>
        <v>9.2833092833092934</v>
      </c>
      <c r="I116" s="275">
        <f t="shared" si="23"/>
        <v>-6.9185000691902587E-3</v>
      </c>
      <c r="J116" s="316"/>
      <c r="K116" s="317"/>
    </row>
    <row r="117" spans="1:12" ht="13.5" thickBot="1" x14ac:dyDescent="0.25">
      <c r="A117" s="219" t="s">
        <v>26</v>
      </c>
      <c r="B117" s="277">
        <f>B113-B99</f>
        <v>34.102564102564088</v>
      </c>
      <c r="C117" s="278">
        <f t="shared" ref="C117:I117" si="24">C113-C99</f>
        <v>67.303921568627402</v>
      </c>
      <c r="D117" s="278">
        <f t="shared" si="24"/>
        <v>91.166666666666742</v>
      </c>
      <c r="E117" s="278">
        <f t="shared" si="24"/>
        <v>89.876733436055474</v>
      </c>
      <c r="F117" s="278">
        <f t="shared" si="24"/>
        <v>94.629455909943772</v>
      </c>
      <c r="G117" s="278">
        <f t="shared" si="24"/>
        <v>133.20945945945948</v>
      </c>
      <c r="H117" s="279">
        <f t="shared" si="24"/>
        <v>164.40476190476193</v>
      </c>
      <c r="I117" s="319">
        <f t="shared" si="24"/>
        <v>94.462251185884611</v>
      </c>
      <c r="J117" s="320"/>
      <c r="K117" s="317"/>
    </row>
    <row r="118" spans="1:12" x14ac:dyDescent="0.2">
      <c r="A118" s="321" t="s">
        <v>50</v>
      </c>
      <c r="B118" s="283">
        <v>230</v>
      </c>
      <c r="C118" s="284">
        <v>513</v>
      </c>
      <c r="D118" s="284">
        <v>776</v>
      </c>
      <c r="E118" s="284">
        <v>707</v>
      </c>
      <c r="F118" s="284">
        <v>601</v>
      </c>
      <c r="G118" s="284">
        <v>503</v>
      </c>
      <c r="H118" s="285">
        <v>555</v>
      </c>
      <c r="I118" s="286">
        <f>SUM(B118:H118)</f>
        <v>3885</v>
      </c>
      <c r="J118" s="322" t="s">
        <v>55</v>
      </c>
      <c r="K118" s="323">
        <f>I104-I118</f>
        <v>2</v>
      </c>
      <c r="L118" s="414" t="s">
        <v>93</v>
      </c>
    </row>
    <row r="119" spans="1:12" x14ac:dyDescent="0.2">
      <c r="A119" s="321" t="s">
        <v>27</v>
      </c>
      <c r="B119" s="222">
        <v>55.5</v>
      </c>
      <c r="C119" s="347">
        <v>54.5</v>
      </c>
      <c r="D119" s="347">
        <v>53.5</v>
      </c>
      <c r="E119" s="347">
        <v>52.5</v>
      </c>
      <c r="F119" s="347">
        <v>51.5</v>
      </c>
      <c r="G119" s="347">
        <v>51</v>
      </c>
      <c r="H119" s="223">
        <v>50.5</v>
      </c>
      <c r="I119" s="226"/>
      <c r="J119" s="220" t="s">
        <v>56</v>
      </c>
      <c r="K119" s="411">
        <v>50</v>
      </c>
      <c r="L119" s="415" t="s">
        <v>94</v>
      </c>
    </row>
    <row r="120" spans="1:12" ht="13.5" thickBot="1" x14ac:dyDescent="0.25">
      <c r="A120" s="324" t="s">
        <v>25</v>
      </c>
      <c r="B120" s="224">
        <f>B119-B108</f>
        <v>5.5</v>
      </c>
      <c r="C120" s="225">
        <f t="shared" ref="C120:H120" si="25">C119-C108</f>
        <v>4.5</v>
      </c>
      <c r="D120" s="225">
        <f t="shared" si="25"/>
        <v>3.5</v>
      </c>
      <c r="E120" s="225">
        <f t="shared" si="25"/>
        <v>2.5</v>
      </c>
      <c r="F120" s="225">
        <f t="shared" si="25"/>
        <v>1.5</v>
      </c>
      <c r="G120" s="225">
        <f t="shared" si="25"/>
        <v>1</v>
      </c>
      <c r="H120" s="231">
        <f t="shared" si="25"/>
        <v>0.5</v>
      </c>
      <c r="I120" s="227"/>
      <c r="J120" s="411" t="s">
        <v>25</v>
      </c>
      <c r="K120" s="411">
        <f>K119-K105</f>
        <v>2.5399999999999991</v>
      </c>
    </row>
    <row r="121" spans="1:12" x14ac:dyDescent="0.2">
      <c r="B121" s="292">
        <v>55.5</v>
      </c>
      <c r="C121" s="292">
        <v>54.5</v>
      </c>
      <c r="D121" s="292">
        <v>53.5</v>
      </c>
      <c r="E121" s="292">
        <v>52.5</v>
      </c>
    </row>
    <row r="122" spans="1:12" ht="13.5" thickBot="1" x14ac:dyDescent="0.25"/>
    <row r="123" spans="1:12" ht="13.5" thickBot="1" x14ac:dyDescent="0.25">
      <c r="A123" s="297" t="s">
        <v>95</v>
      </c>
      <c r="B123" s="651" t="s">
        <v>49</v>
      </c>
      <c r="C123" s="652"/>
      <c r="D123" s="652"/>
      <c r="E123" s="652"/>
      <c r="F123" s="652"/>
      <c r="G123" s="652"/>
      <c r="H123" s="653"/>
      <c r="I123" s="325" t="s">
        <v>0</v>
      </c>
      <c r="J123" s="220"/>
      <c r="K123" s="417"/>
    </row>
    <row r="124" spans="1:12" x14ac:dyDescent="0.2">
      <c r="A124" s="219" t="s">
        <v>53</v>
      </c>
      <c r="B124" s="298">
        <v>1</v>
      </c>
      <c r="C124" s="299">
        <v>2</v>
      </c>
      <c r="D124" s="300">
        <v>3</v>
      </c>
      <c r="E124" s="299">
        <v>4</v>
      </c>
      <c r="F124" s="299">
        <v>5</v>
      </c>
      <c r="G124" s="300">
        <v>6</v>
      </c>
      <c r="H124" s="295">
        <v>7</v>
      </c>
      <c r="I124" s="301"/>
      <c r="J124" s="302"/>
      <c r="K124" s="417"/>
    </row>
    <row r="125" spans="1:12" x14ac:dyDescent="0.2">
      <c r="A125" s="219" t="s">
        <v>2</v>
      </c>
      <c r="B125" s="355">
        <v>1</v>
      </c>
      <c r="C125" s="327">
        <v>2</v>
      </c>
      <c r="D125" s="246">
        <v>3</v>
      </c>
      <c r="E125" s="248">
        <v>4</v>
      </c>
      <c r="F125" s="391">
        <v>5</v>
      </c>
      <c r="G125" s="392">
        <v>6</v>
      </c>
      <c r="H125" s="393">
        <v>7</v>
      </c>
      <c r="I125" s="296" t="s">
        <v>0</v>
      </c>
      <c r="J125" s="239"/>
      <c r="K125" s="303"/>
    </row>
    <row r="126" spans="1:12" x14ac:dyDescent="0.2">
      <c r="A126" s="304" t="s">
        <v>3</v>
      </c>
      <c r="B126" s="250">
        <v>1090</v>
      </c>
      <c r="C126" s="251">
        <v>1090</v>
      </c>
      <c r="D126" s="251">
        <v>1090</v>
      </c>
      <c r="E126" s="251">
        <v>1090</v>
      </c>
      <c r="F126" s="251">
        <v>1090</v>
      </c>
      <c r="G126" s="251">
        <v>1090</v>
      </c>
      <c r="H126" s="252">
        <v>1090</v>
      </c>
      <c r="I126" s="305">
        <v>1090</v>
      </c>
      <c r="J126" s="306"/>
      <c r="K126" s="303"/>
    </row>
    <row r="127" spans="1:12" x14ac:dyDescent="0.2">
      <c r="A127" s="307" t="s">
        <v>6</v>
      </c>
      <c r="B127" s="256">
        <v>1038.5</v>
      </c>
      <c r="C127" s="257">
        <v>1048.780487804878</v>
      </c>
      <c r="D127" s="257">
        <v>1086.6101694915253</v>
      </c>
      <c r="E127" s="257">
        <v>1118.9285714285713</v>
      </c>
      <c r="F127" s="308">
        <v>1132.0408163265306</v>
      </c>
      <c r="G127" s="308">
        <v>1154.6511627906978</v>
      </c>
      <c r="H127" s="258">
        <v>1184.7826086956522</v>
      </c>
      <c r="I127" s="309">
        <v>1115.1592356687897</v>
      </c>
      <c r="J127" s="310"/>
      <c r="K127" s="303"/>
    </row>
    <row r="128" spans="1:12" x14ac:dyDescent="0.2">
      <c r="A128" s="219" t="s">
        <v>7</v>
      </c>
      <c r="B128" s="261">
        <v>90</v>
      </c>
      <c r="C128" s="262">
        <v>97.560975609756099</v>
      </c>
      <c r="D128" s="262">
        <v>98.305084745762713</v>
      </c>
      <c r="E128" s="262">
        <v>98.214285714285708</v>
      </c>
      <c r="F128" s="311">
        <v>100</v>
      </c>
      <c r="G128" s="311">
        <v>100</v>
      </c>
      <c r="H128" s="263">
        <v>93.478260869565219</v>
      </c>
      <c r="I128" s="312">
        <v>88.216560509554142</v>
      </c>
      <c r="J128" s="383"/>
      <c r="K128" s="303"/>
    </row>
    <row r="129" spans="1:11" x14ac:dyDescent="0.2">
      <c r="A129" s="219" t="s">
        <v>8</v>
      </c>
      <c r="B129" s="266">
        <v>6.1602892957542961E-2</v>
      </c>
      <c r="C129" s="267">
        <v>5.2275428160844892E-2</v>
      </c>
      <c r="D129" s="267">
        <v>3.9469278836539438E-2</v>
      </c>
      <c r="E129" s="267">
        <v>4.2145438906021175E-2</v>
      </c>
      <c r="F129" s="314">
        <v>3.2073208879042907E-2</v>
      </c>
      <c r="G129" s="314">
        <v>4.810618962940956E-2</v>
      </c>
      <c r="H129" s="268">
        <v>5.0018765942243457E-2</v>
      </c>
      <c r="I129" s="315">
        <v>6.0896015264783061E-2</v>
      </c>
      <c r="J129" s="316"/>
      <c r="K129" s="317"/>
    </row>
    <row r="130" spans="1:11" x14ac:dyDescent="0.2">
      <c r="A130" s="307" t="s">
        <v>1</v>
      </c>
      <c r="B130" s="271">
        <f t="shared" ref="B130:I130" si="26">B127/B126*100-100</f>
        <v>-4.7247706422018325</v>
      </c>
      <c r="C130" s="272">
        <f t="shared" si="26"/>
        <v>-3.7816066234056933</v>
      </c>
      <c r="D130" s="272">
        <f t="shared" si="26"/>
        <v>-0.31099362463071145</v>
      </c>
      <c r="E130" s="272">
        <f t="shared" si="26"/>
        <v>2.6539973787680111</v>
      </c>
      <c r="F130" s="272">
        <f t="shared" si="26"/>
        <v>3.8569556262872027</v>
      </c>
      <c r="G130" s="272">
        <f t="shared" si="26"/>
        <v>5.9312993385961335</v>
      </c>
      <c r="H130" s="273">
        <f t="shared" si="26"/>
        <v>8.6956521739130608</v>
      </c>
      <c r="I130" s="275">
        <f t="shared" si="26"/>
        <v>2.3081867586045632</v>
      </c>
      <c r="J130" s="316"/>
      <c r="K130" s="317"/>
    </row>
    <row r="131" spans="1:11" ht="13.5" thickBot="1" x14ac:dyDescent="0.25">
      <c r="A131" s="219" t="s">
        <v>26</v>
      </c>
      <c r="B131" s="277">
        <f>B127-B113</f>
        <v>165.16666666666663</v>
      </c>
      <c r="C131" s="278">
        <f t="shared" ref="C131:I131" si="27">C127-C113</f>
        <v>111.28048780487802</v>
      </c>
      <c r="D131" s="278">
        <f t="shared" si="27"/>
        <v>129.77683615819194</v>
      </c>
      <c r="E131" s="278">
        <f t="shared" si="27"/>
        <v>130.7467532467532</v>
      </c>
      <c r="F131" s="278">
        <f t="shared" si="27"/>
        <v>131.06520657043302</v>
      </c>
      <c r="G131" s="278">
        <f t="shared" si="27"/>
        <v>120.90116279069775</v>
      </c>
      <c r="H131" s="279">
        <f t="shared" si="27"/>
        <v>102.87784679089032</v>
      </c>
      <c r="I131" s="319">
        <f t="shared" si="27"/>
        <v>125.22772881947469</v>
      </c>
      <c r="J131" s="320"/>
      <c r="K131" s="317"/>
    </row>
    <row r="132" spans="1:11" x14ac:dyDescent="0.2">
      <c r="A132" s="321" t="s">
        <v>50</v>
      </c>
      <c r="B132" s="283">
        <v>229</v>
      </c>
      <c r="C132" s="284">
        <v>513</v>
      </c>
      <c r="D132" s="284">
        <v>776</v>
      </c>
      <c r="E132" s="284">
        <v>707</v>
      </c>
      <c r="F132" s="284">
        <v>601</v>
      </c>
      <c r="G132" s="284">
        <v>503</v>
      </c>
      <c r="H132" s="285">
        <v>554</v>
      </c>
      <c r="I132" s="286">
        <f>SUM(B132:H132)</f>
        <v>3883</v>
      </c>
      <c r="J132" s="322" t="s">
        <v>55</v>
      </c>
      <c r="K132" s="323">
        <f>I118-I132</f>
        <v>2</v>
      </c>
    </row>
    <row r="133" spans="1:11" x14ac:dyDescent="0.2">
      <c r="A133" s="321" t="s">
        <v>27</v>
      </c>
      <c r="B133" s="222">
        <v>57.5</v>
      </c>
      <c r="C133" s="347">
        <v>56.5</v>
      </c>
      <c r="D133" s="347">
        <v>55</v>
      </c>
      <c r="E133" s="347">
        <v>54</v>
      </c>
      <c r="F133" s="347">
        <v>53</v>
      </c>
      <c r="G133" s="347">
        <v>52.5</v>
      </c>
      <c r="H133" s="223">
        <v>52</v>
      </c>
      <c r="I133" s="226"/>
      <c r="J133" s="220" t="s">
        <v>56</v>
      </c>
      <c r="K133" s="417">
        <v>52.53</v>
      </c>
    </row>
    <row r="134" spans="1:11" ht="13.5" thickBot="1" x14ac:dyDescent="0.25">
      <c r="A134" s="324" t="s">
        <v>25</v>
      </c>
      <c r="B134" s="224">
        <f>B133-B119</f>
        <v>2</v>
      </c>
      <c r="C134" s="225">
        <f t="shared" ref="C134:H134" si="28">C133-C119</f>
        <v>2</v>
      </c>
      <c r="D134" s="225">
        <f t="shared" si="28"/>
        <v>1.5</v>
      </c>
      <c r="E134" s="225">
        <f t="shared" si="28"/>
        <v>1.5</v>
      </c>
      <c r="F134" s="225">
        <f t="shared" si="28"/>
        <v>1.5</v>
      </c>
      <c r="G134" s="225">
        <f t="shared" si="28"/>
        <v>1.5</v>
      </c>
      <c r="H134" s="231">
        <f t="shared" si="28"/>
        <v>1.5</v>
      </c>
      <c r="I134" s="227"/>
      <c r="J134" s="417" t="s">
        <v>25</v>
      </c>
      <c r="K134" s="417">
        <f>K133-K119</f>
        <v>2.5300000000000011</v>
      </c>
    </row>
    <row r="135" spans="1:11" x14ac:dyDescent="0.2">
      <c r="H135" s="292">
        <v>52</v>
      </c>
    </row>
    <row r="136" spans="1:11" ht="13.5" thickBot="1" x14ac:dyDescent="0.25"/>
    <row r="137" spans="1:11" s="420" customFormat="1" ht="13.5" thickBot="1" x14ac:dyDescent="0.25">
      <c r="A137" s="297" t="s">
        <v>96</v>
      </c>
      <c r="B137" s="651" t="s">
        <v>49</v>
      </c>
      <c r="C137" s="652"/>
      <c r="D137" s="652"/>
      <c r="E137" s="652"/>
      <c r="F137" s="652"/>
      <c r="G137" s="652"/>
      <c r="H137" s="653"/>
      <c r="I137" s="325" t="s">
        <v>0</v>
      </c>
      <c r="J137" s="220"/>
    </row>
    <row r="138" spans="1:11" s="420" customFormat="1" x14ac:dyDescent="0.2">
      <c r="A138" s="219" t="s">
        <v>53</v>
      </c>
      <c r="B138" s="298">
        <v>1</v>
      </c>
      <c r="C138" s="299">
        <v>2</v>
      </c>
      <c r="D138" s="300">
        <v>3</v>
      </c>
      <c r="E138" s="299">
        <v>4</v>
      </c>
      <c r="F138" s="299">
        <v>5</v>
      </c>
      <c r="G138" s="300">
        <v>6</v>
      </c>
      <c r="H138" s="295">
        <v>7</v>
      </c>
      <c r="I138" s="301"/>
      <c r="J138" s="302"/>
    </row>
    <row r="139" spans="1:11" s="420" customFormat="1" x14ac:dyDescent="0.2">
      <c r="A139" s="219" t="s">
        <v>2</v>
      </c>
      <c r="B139" s="355">
        <v>1</v>
      </c>
      <c r="C139" s="327">
        <v>2</v>
      </c>
      <c r="D139" s="246">
        <v>3</v>
      </c>
      <c r="E139" s="248">
        <v>4</v>
      </c>
      <c r="F139" s="391">
        <v>5</v>
      </c>
      <c r="G139" s="392">
        <v>6</v>
      </c>
      <c r="H139" s="393">
        <v>7</v>
      </c>
      <c r="I139" s="296" t="s">
        <v>0</v>
      </c>
      <c r="J139" s="239"/>
      <c r="K139" s="303"/>
    </row>
    <row r="140" spans="1:11" s="420" customFormat="1" x14ac:dyDescent="0.2">
      <c r="A140" s="304" t="s">
        <v>3</v>
      </c>
      <c r="B140" s="250">
        <v>1190</v>
      </c>
      <c r="C140" s="251">
        <v>1190</v>
      </c>
      <c r="D140" s="251">
        <v>1190</v>
      </c>
      <c r="E140" s="251">
        <v>1190</v>
      </c>
      <c r="F140" s="251">
        <v>1190</v>
      </c>
      <c r="G140" s="251">
        <v>1190</v>
      </c>
      <c r="H140" s="252">
        <v>1190</v>
      </c>
      <c r="I140" s="305">
        <v>1190</v>
      </c>
      <c r="J140" s="306"/>
      <c r="K140" s="303"/>
    </row>
    <row r="141" spans="1:11" s="420" customFormat="1" x14ac:dyDescent="0.2">
      <c r="A141" s="307" t="s">
        <v>6</v>
      </c>
      <c r="B141" s="256">
        <v>1123.8095238095239</v>
      </c>
      <c r="C141" s="257">
        <v>1194.047619047619</v>
      </c>
      <c r="D141" s="257">
        <v>1190.1639344262296</v>
      </c>
      <c r="E141" s="257">
        <v>1211.3559322033898</v>
      </c>
      <c r="F141" s="308">
        <v>1221.3207547169811</v>
      </c>
      <c r="G141" s="308">
        <v>1214.4186046511627</v>
      </c>
      <c r="H141" s="258">
        <v>1272.6530612244899</v>
      </c>
      <c r="I141" s="309">
        <v>1210.7621951219512</v>
      </c>
      <c r="J141" s="310"/>
      <c r="K141" s="303"/>
    </row>
    <row r="142" spans="1:11" s="420" customFormat="1" x14ac:dyDescent="0.2">
      <c r="A142" s="219" t="s">
        <v>7</v>
      </c>
      <c r="B142" s="261">
        <v>80.952380952380949</v>
      </c>
      <c r="C142" s="262">
        <v>95.238095238095241</v>
      </c>
      <c r="D142" s="262">
        <v>91.803278688524586</v>
      </c>
      <c r="E142" s="262">
        <v>88.13559322033899</v>
      </c>
      <c r="F142" s="311">
        <v>98.113207547169807</v>
      </c>
      <c r="G142" s="311">
        <v>93.023255813953483</v>
      </c>
      <c r="H142" s="263">
        <v>83.673469387755105</v>
      </c>
      <c r="I142" s="312">
        <v>87.195121951219505</v>
      </c>
      <c r="J142" s="383"/>
      <c r="K142" s="303"/>
    </row>
    <row r="143" spans="1:11" s="420" customFormat="1" x14ac:dyDescent="0.2">
      <c r="A143" s="219" t="s">
        <v>8</v>
      </c>
      <c r="B143" s="266">
        <v>8.0973234784762149E-2</v>
      </c>
      <c r="C143" s="267">
        <v>5.3189470941226273E-2</v>
      </c>
      <c r="D143" s="267">
        <v>5.3907629577069863E-2</v>
      </c>
      <c r="E143" s="267">
        <v>6.5080766651889693E-2</v>
      </c>
      <c r="F143" s="314">
        <v>4.8973386656245538E-2</v>
      </c>
      <c r="G143" s="314">
        <v>5.7388580242637835E-2</v>
      </c>
      <c r="H143" s="268">
        <v>8.683032623836999E-2</v>
      </c>
      <c r="I143" s="315">
        <v>6.988764111959575E-2</v>
      </c>
      <c r="J143" s="316"/>
      <c r="K143" s="317"/>
    </row>
    <row r="144" spans="1:11" s="420" customFormat="1" x14ac:dyDescent="0.2">
      <c r="A144" s="307" t="s">
        <v>1</v>
      </c>
      <c r="B144" s="271">
        <f t="shared" ref="B144:I144" si="29">B141/B140*100-100</f>
        <v>-5.562224889955985</v>
      </c>
      <c r="C144" s="272">
        <f t="shared" si="29"/>
        <v>0.34013605442176242</v>
      </c>
      <c r="D144" s="272">
        <f t="shared" si="29"/>
        <v>1.3776002204181736E-2</v>
      </c>
      <c r="E144" s="272">
        <f t="shared" si="29"/>
        <v>1.7946161515453696</v>
      </c>
      <c r="F144" s="272">
        <f t="shared" si="29"/>
        <v>2.6319961947042856</v>
      </c>
      <c r="G144" s="272">
        <f t="shared" si="29"/>
        <v>2.051983584131321</v>
      </c>
      <c r="H144" s="273">
        <f t="shared" si="29"/>
        <v>6.9456353970159626</v>
      </c>
      <c r="I144" s="275">
        <f t="shared" si="29"/>
        <v>1.7447222791555674</v>
      </c>
      <c r="J144" s="316"/>
      <c r="K144" s="317"/>
    </row>
    <row r="145" spans="1:11" s="420" customFormat="1" ht="13.5" thickBot="1" x14ac:dyDescent="0.25">
      <c r="A145" s="219" t="s">
        <v>26</v>
      </c>
      <c r="B145" s="277">
        <f>B141-B127</f>
        <v>85.309523809523853</v>
      </c>
      <c r="C145" s="278">
        <f t="shared" ref="C145:I145" si="30">C141-C127</f>
        <v>145.26713124274102</v>
      </c>
      <c r="D145" s="278">
        <f t="shared" si="30"/>
        <v>103.5537649347043</v>
      </c>
      <c r="E145" s="278">
        <f t="shared" si="30"/>
        <v>92.427360774818453</v>
      </c>
      <c r="F145" s="278">
        <f t="shared" si="30"/>
        <v>89.279938390450525</v>
      </c>
      <c r="G145" s="278">
        <f t="shared" si="30"/>
        <v>59.767441860464942</v>
      </c>
      <c r="H145" s="279">
        <f t="shared" si="30"/>
        <v>87.870452528837632</v>
      </c>
      <c r="I145" s="319">
        <f t="shared" si="30"/>
        <v>95.602959453161475</v>
      </c>
      <c r="J145" s="320"/>
      <c r="K145" s="317"/>
    </row>
    <row r="146" spans="1:11" s="420" customFormat="1" x14ac:dyDescent="0.2">
      <c r="A146" s="321" t="s">
        <v>50</v>
      </c>
      <c r="B146" s="283">
        <v>229</v>
      </c>
      <c r="C146" s="284">
        <v>513</v>
      </c>
      <c r="D146" s="284">
        <v>776</v>
      </c>
      <c r="E146" s="284">
        <v>705</v>
      </c>
      <c r="F146" s="284">
        <v>601</v>
      </c>
      <c r="G146" s="284">
        <v>503</v>
      </c>
      <c r="H146" s="285">
        <v>554</v>
      </c>
      <c r="I146" s="286">
        <f>SUM(B146:H146)</f>
        <v>3881</v>
      </c>
      <c r="J146" s="322" t="s">
        <v>55</v>
      </c>
      <c r="K146" s="323">
        <f>I132-I146</f>
        <v>2</v>
      </c>
    </row>
    <row r="147" spans="1:11" s="420" customFormat="1" x14ac:dyDescent="0.2">
      <c r="A147" s="321" t="s">
        <v>27</v>
      </c>
      <c r="B147" s="222">
        <v>59.5</v>
      </c>
      <c r="C147" s="347">
        <v>58</v>
      </c>
      <c r="D147" s="347">
        <v>56.5</v>
      </c>
      <c r="E147" s="347">
        <v>55.5</v>
      </c>
      <c r="F147" s="347">
        <v>54.5</v>
      </c>
      <c r="G147" s="347">
        <v>54.5</v>
      </c>
      <c r="H147" s="223">
        <v>54</v>
      </c>
      <c r="I147" s="226"/>
      <c r="J147" s="220" t="s">
        <v>56</v>
      </c>
      <c r="K147" s="420">
        <v>54.1</v>
      </c>
    </row>
    <row r="148" spans="1:11" s="420" customFormat="1" ht="13.5" thickBot="1" x14ac:dyDescent="0.25">
      <c r="A148" s="324" t="s">
        <v>25</v>
      </c>
      <c r="B148" s="224">
        <f>B147-B133</f>
        <v>2</v>
      </c>
      <c r="C148" s="225">
        <f t="shared" ref="C148:H148" si="31">C147-C133</f>
        <v>1.5</v>
      </c>
      <c r="D148" s="225">
        <f t="shared" si="31"/>
        <v>1.5</v>
      </c>
      <c r="E148" s="225">
        <f t="shared" si="31"/>
        <v>1.5</v>
      </c>
      <c r="F148" s="225">
        <f t="shared" si="31"/>
        <v>1.5</v>
      </c>
      <c r="G148" s="225">
        <f t="shared" si="31"/>
        <v>2</v>
      </c>
      <c r="H148" s="231">
        <f t="shared" si="31"/>
        <v>2</v>
      </c>
      <c r="I148" s="227"/>
      <c r="J148" s="420" t="s">
        <v>25</v>
      </c>
      <c r="K148" s="420">
        <f>K147-K133</f>
        <v>1.5700000000000003</v>
      </c>
    </row>
    <row r="150" spans="1:11" ht="13.5" thickBot="1" x14ac:dyDescent="0.25"/>
    <row r="151" spans="1:11" s="429" customFormat="1" ht="13.5" thickBot="1" x14ac:dyDescent="0.25">
      <c r="A151" s="297" t="s">
        <v>99</v>
      </c>
      <c r="B151" s="651" t="s">
        <v>49</v>
      </c>
      <c r="C151" s="652"/>
      <c r="D151" s="652"/>
      <c r="E151" s="652"/>
      <c r="F151" s="652"/>
      <c r="G151" s="652"/>
      <c r="H151" s="653"/>
      <c r="I151" s="325" t="s">
        <v>0</v>
      </c>
      <c r="J151" s="220"/>
    </row>
    <row r="152" spans="1:11" s="429" customFormat="1" x14ac:dyDescent="0.2">
      <c r="A152" s="219" t="s">
        <v>53</v>
      </c>
      <c r="B152" s="298">
        <v>1</v>
      </c>
      <c r="C152" s="299">
        <v>2</v>
      </c>
      <c r="D152" s="300">
        <v>3</v>
      </c>
      <c r="E152" s="299">
        <v>4</v>
      </c>
      <c r="F152" s="299">
        <v>5</v>
      </c>
      <c r="G152" s="300">
        <v>6</v>
      </c>
      <c r="H152" s="295">
        <v>7</v>
      </c>
      <c r="I152" s="301"/>
      <c r="J152" s="302"/>
    </row>
    <row r="153" spans="1:11" s="429" customFormat="1" x14ac:dyDescent="0.2">
      <c r="A153" s="219" t="s">
        <v>2</v>
      </c>
      <c r="B153" s="355">
        <v>1</v>
      </c>
      <c r="C153" s="327">
        <v>2</v>
      </c>
      <c r="D153" s="246">
        <v>3</v>
      </c>
      <c r="E153" s="248">
        <v>4</v>
      </c>
      <c r="F153" s="391">
        <v>5</v>
      </c>
      <c r="G153" s="392">
        <v>6</v>
      </c>
      <c r="H153" s="393">
        <v>7</v>
      </c>
      <c r="I153" s="296" t="s">
        <v>0</v>
      </c>
      <c r="J153" s="239"/>
      <c r="K153" s="303"/>
    </row>
    <row r="154" spans="1:11" s="429" customFormat="1" x14ac:dyDescent="0.2">
      <c r="A154" s="304" t="s">
        <v>3</v>
      </c>
      <c r="B154" s="250">
        <v>1280</v>
      </c>
      <c r="C154" s="251">
        <v>1280</v>
      </c>
      <c r="D154" s="251">
        <v>1280</v>
      </c>
      <c r="E154" s="251">
        <v>1280</v>
      </c>
      <c r="F154" s="251">
        <v>1280</v>
      </c>
      <c r="G154" s="251">
        <v>1280</v>
      </c>
      <c r="H154" s="252">
        <v>1280</v>
      </c>
      <c r="I154" s="305">
        <v>1280</v>
      </c>
      <c r="J154" s="306"/>
      <c r="K154" s="303"/>
    </row>
    <row r="155" spans="1:11" s="429" customFormat="1" x14ac:dyDescent="0.2">
      <c r="A155" s="307" t="s">
        <v>6</v>
      </c>
      <c r="B155" s="256">
        <v>1250.4761904761904</v>
      </c>
      <c r="C155" s="257">
        <v>1302.1428571428571</v>
      </c>
      <c r="D155" s="257">
        <v>1310</v>
      </c>
      <c r="E155" s="257">
        <v>1331.6949152542372</v>
      </c>
      <c r="F155" s="308">
        <v>1305.4716981132076</v>
      </c>
      <c r="G155" s="308">
        <v>1349.2682926829268</v>
      </c>
      <c r="H155" s="258">
        <v>1384.7058823529412</v>
      </c>
      <c r="I155" s="309">
        <v>1324.6107784431138</v>
      </c>
      <c r="J155" s="310"/>
      <c r="K155" s="303"/>
    </row>
    <row r="156" spans="1:11" s="429" customFormat="1" x14ac:dyDescent="0.2">
      <c r="A156" s="219" t="s">
        <v>7</v>
      </c>
      <c r="B156" s="261">
        <v>85.714285714285708</v>
      </c>
      <c r="C156" s="262">
        <v>88.095238095238102</v>
      </c>
      <c r="D156" s="262">
        <v>97.014925373134332</v>
      </c>
      <c r="E156" s="262">
        <v>93.220338983050851</v>
      </c>
      <c r="F156" s="311">
        <v>98.113207547169807</v>
      </c>
      <c r="G156" s="311">
        <v>85.365853658536579</v>
      </c>
      <c r="H156" s="263">
        <v>88.235294117647058</v>
      </c>
      <c r="I156" s="312">
        <v>86.526946107784426</v>
      </c>
      <c r="J156" s="383"/>
      <c r="K156" s="303"/>
    </row>
    <row r="157" spans="1:11" s="429" customFormat="1" x14ac:dyDescent="0.2">
      <c r="A157" s="219" t="s">
        <v>8</v>
      </c>
      <c r="B157" s="266">
        <v>8.0933872992649689E-2</v>
      </c>
      <c r="C157" s="267">
        <v>5.8355123066281309E-2</v>
      </c>
      <c r="D157" s="267">
        <v>5.441092119272839E-2</v>
      </c>
      <c r="E157" s="267">
        <v>5.4311110117636202E-2</v>
      </c>
      <c r="F157" s="314">
        <v>4.7139240381409105E-2</v>
      </c>
      <c r="G157" s="314">
        <v>6.6479304224270577E-2</v>
      </c>
      <c r="H157" s="268">
        <v>6.4026457198370718E-2</v>
      </c>
      <c r="I157" s="315">
        <v>6.4267435707030668E-2</v>
      </c>
      <c r="J157" s="316"/>
      <c r="K157" s="317"/>
    </row>
    <row r="158" spans="1:11" s="429" customFormat="1" x14ac:dyDescent="0.2">
      <c r="A158" s="307" t="s">
        <v>1</v>
      </c>
      <c r="B158" s="271">
        <f t="shared" ref="B158:I158" si="32">B155/B154*100-100</f>
        <v>-2.3065476190476204</v>
      </c>
      <c r="C158" s="272">
        <f t="shared" si="32"/>
        <v>1.7299107142857224</v>
      </c>
      <c r="D158" s="272">
        <f t="shared" si="32"/>
        <v>2.34375</v>
      </c>
      <c r="E158" s="272">
        <f t="shared" si="32"/>
        <v>4.0386652542372872</v>
      </c>
      <c r="F158" s="272">
        <f t="shared" si="32"/>
        <v>1.9899764150943469</v>
      </c>
      <c r="G158" s="272">
        <f t="shared" si="32"/>
        <v>5.4115853658536679</v>
      </c>
      <c r="H158" s="273">
        <f t="shared" si="32"/>
        <v>8.1801470588235219</v>
      </c>
      <c r="I158" s="275">
        <f t="shared" si="32"/>
        <v>3.4852170658682553</v>
      </c>
      <c r="J158" s="316"/>
      <c r="K158" s="317"/>
    </row>
    <row r="159" spans="1:11" s="429" customFormat="1" ht="13.5" thickBot="1" x14ac:dyDescent="0.25">
      <c r="A159" s="219" t="s">
        <v>26</v>
      </c>
      <c r="B159" s="277">
        <f>B155-B141</f>
        <v>126.66666666666652</v>
      </c>
      <c r="C159" s="278">
        <f t="shared" ref="C159:I159" si="33">C155-C141</f>
        <v>108.09523809523807</v>
      </c>
      <c r="D159" s="278">
        <f t="shared" si="33"/>
        <v>119.83606557377038</v>
      </c>
      <c r="E159" s="278">
        <f t="shared" si="33"/>
        <v>120.33898305084745</v>
      </c>
      <c r="F159" s="278">
        <f t="shared" si="33"/>
        <v>84.150943396226467</v>
      </c>
      <c r="G159" s="278">
        <f t="shared" si="33"/>
        <v>134.84968803176412</v>
      </c>
      <c r="H159" s="279">
        <f t="shared" si="33"/>
        <v>112.05282112845134</v>
      </c>
      <c r="I159" s="319">
        <f t="shared" si="33"/>
        <v>113.84858332116255</v>
      </c>
      <c r="J159" s="320"/>
      <c r="K159" s="317"/>
    </row>
    <row r="160" spans="1:11" s="429" customFormat="1" x14ac:dyDescent="0.2">
      <c r="A160" s="321" t="s">
        <v>50</v>
      </c>
      <c r="B160" s="283">
        <v>228</v>
      </c>
      <c r="C160" s="284">
        <v>512</v>
      </c>
      <c r="D160" s="284">
        <v>776</v>
      </c>
      <c r="E160" s="284">
        <v>702</v>
      </c>
      <c r="F160" s="284">
        <v>601</v>
      </c>
      <c r="G160" s="284">
        <v>503</v>
      </c>
      <c r="H160" s="285">
        <v>554</v>
      </c>
      <c r="I160" s="286">
        <f>SUM(B160:H160)</f>
        <v>3876</v>
      </c>
      <c r="J160" s="322" t="s">
        <v>55</v>
      </c>
      <c r="K160" s="323">
        <f>I146-I160</f>
        <v>5</v>
      </c>
    </row>
    <row r="161" spans="1:11" s="429" customFormat="1" x14ac:dyDescent="0.2">
      <c r="A161" s="321" t="s">
        <v>27</v>
      </c>
      <c r="B161" s="222">
        <v>61</v>
      </c>
      <c r="C161" s="347">
        <v>59.5</v>
      </c>
      <c r="D161" s="347">
        <v>58</v>
      </c>
      <c r="E161" s="347">
        <v>57</v>
      </c>
      <c r="F161" s="347">
        <v>56.5</v>
      </c>
      <c r="G161" s="347">
        <v>56</v>
      </c>
      <c r="H161" s="223">
        <v>55.5</v>
      </c>
      <c r="I161" s="226"/>
      <c r="J161" s="220" t="s">
        <v>56</v>
      </c>
      <c r="K161" s="429">
        <v>55.77</v>
      </c>
    </row>
    <row r="162" spans="1:11" s="429" customFormat="1" ht="13.5" thickBot="1" x14ac:dyDescent="0.25">
      <c r="A162" s="324" t="s">
        <v>25</v>
      </c>
      <c r="B162" s="224">
        <f>B161-B147</f>
        <v>1.5</v>
      </c>
      <c r="C162" s="225">
        <f t="shared" ref="C162:H162" si="34">C161-C147</f>
        <v>1.5</v>
      </c>
      <c r="D162" s="225">
        <f t="shared" si="34"/>
        <v>1.5</v>
      </c>
      <c r="E162" s="225">
        <f t="shared" si="34"/>
        <v>1.5</v>
      </c>
      <c r="F162" s="225">
        <f t="shared" si="34"/>
        <v>2</v>
      </c>
      <c r="G162" s="225">
        <f t="shared" si="34"/>
        <v>1.5</v>
      </c>
      <c r="H162" s="231">
        <f t="shared" si="34"/>
        <v>1.5</v>
      </c>
      <c r="I162" s="227"/>
      <c r="J162" s="429" t="s">
        <v>25</v>
      </c>
      <c r="K162" s="429">
        <f>K161-K147</f>
        <v>1.6700000000000017</v>
      </c>
    </row>
    <row r="163" spans="1:11" x14ac:dyDescent="0.2">
      <c r="F163" s="292">
        <v>56.5</v>
      </c>
    </row>
    <row r="164" spans="1:11" s="440" customFormat="1" x14ac:dyDescent="0.2"/>
    <row r="165" spans="1:11" s="432" customFormat="1" ht="13.5" thickBot="1" x14ac:dyDescent="0.25">
      <c r="B165" s="432">
        <v>57.6</v>
      </c>
      <c r="C165" s="432">
        <v>57.6</v>
      </c>
      <c r="D165" s="432">
        <v>57.6</v>
      </c>
      <c r="E165" s="432">
        <v>57.6</v>
      </c>
      <c r="F165" s="432">
        <v>57.6</v>
      </c>
      <c r="G165" s="432">
        <v>57.6</v>
      </c>
      <c r="H165" s="432">
        <v>57.6</v>
      </c>
    </row>
    <row r="166" spans="1:11" s="430" customFormat="1" ht="13.5" thickBot="1" x14ac:dyDescent="0.25">
      <c r="A166" s="297" t="s">
        <v>100</v>
      </c>
      <c r="B166" s="651" t="s">
        <v>49</v>
      </c>
      <c r="C166" s="652"/>
      <c r="D166" s="652"/>
      <c r="E166" s="652"/>
      <c r="F166" s="652"/>
      <c r="G166" s="652"/>
      <c r="H166" s="653"/>
      <c r="I166" s="325" t="s">
        <v>0</v>
      </c>
      <c r="J166" s="220"/>
    </row>
    <row r="167" spans="1:11" s="430" customFormat="1" x14ac:dyDescent="0.2">
      <c r="A167" s="219" t="s">
        <v>53</v>
      </c>
      <c r="B167" s="298">
        <v>1</v>
      </c>
      <c r="C167" s="299">
        <v>2</v>
      </c>
      <c r="D167" s="300">
        <v>3</v>
      </c>
      <c r="E167" s="299">
        <v>4</v>
      </c>
      <c r="F167" s="299">
        <v>5</v>
      </c>
      <c r="G167" s="300">
        <v>6</v>
      </c>
      <c r="H167" s="295">
        <v>7</v>
      </c>
      <c r="I167" s="301"/>
      <c r="J167" s="302"/>
    </row>
    <row r="168" spans="1:11" s="430" customFormat="1" x14ac:dyDescent="0.2">
      <c r="A168" s="219" t="s">
        <v>2</v>
      </c>
      <c r="B168" s="355">
        <v>1</v>
      </c>
      <c r="C168" s="327">
        <v>2</v>
      </c>
      <c r="D168" s="246">
        <v>3</v>
      </c>
      <c r="E168" s="248">
        <v>4</v>
      </c>
      <c r="F168" s="391">
        <v>5</v>
      </c>
      <c r="G168" s="392">
        <v>6</v>
      </c>
      <c r="H168" s="393">
        <v>7</v>
      </c>
      <c r="I168" s="296" t="s">
        <v>0</v>
      </c>
      <c r="J168" s="239"/>
      <c r="K168" s="303"/>
    </row>
    <row r="169" spans="1:11" s="430" customFormat="1" x14ac:dyDescent="0.2">
      <c r="A169" s="304" t="s">
        <v>3</v>
      </c>
      <c r="B169" s="250">
        <v>1375</v>
      </c>
      <c r="C169" s="251">
        <v>1375</v>
      </c>
      <c r="D169" s="251">
        <v>1375</v>
      </c>
      <c r="E169" s="251">
        <v>1375</v>
      </c>
      <c r="F169" s="251">
        <v>1375</v>
      </c>
      <c r="G169" s="251">
        <v>1375</v>
      </c>
      <c r="H169" s="252">
        <v>1375</v>
      </c>
      <c r="I169" s="305">
        <v>1375</v>
      </c>
      <c r="J169" s="306"/>
      <c r="K169" s="303"/>
    </row>
    <row r="170" spans="1:11" s="430" customFormat="1" x14ac:dyDescent="0.2">
      <c r="A170" s="307" t="s">
        <v>6</v>
      </c>
      <c r="B170" s="256">
        <v>1338.125</v>
      </c>
      <c r="C170" s="257">
        <v>1369.3877551020407</v>
      </c>
      <c r="D170" s="257">
        <v>1389.2063492063492</v>
      </c>
      <c r="E170" s="257">
        <v>1413.4848484848485</v>
      </c>
      <c r="F170" s="308">
        <v>1451.5384615384614</v>
      </c>
      <c r="G170" s="308">
        <v>1491.8604651162791</v>
      </c>
      <c r="H170" s="258">
        <v>1543.2258064516129</v>
      </c>
      <c r="I170" s="309">
        <v>1423.2142857142858</v>
      </c>
      <c r="J170" s="310"/>
      <c r="K170" s="303"/>
    </row>
    <row r="171" spans="1:11" s="430" customFormat="1" x14ac:dyDescent="0.2">
      <c r="A171" s="219" t="s">
        <v>7</v>
      </c>
      <c r="B171" s="261">
        <v>87.5</v>
      </c>
      <c r="C171" s="262">
        <v>97.959183673469383</v>
      </c>
      <c r="D171" s="262">
        <v>96.825396825396822</v>
      </c>
      <c r="E171" s="262">
        <v>98.484848484848484</v>
      </c>
      <c r="F171" s="311">
        <v>98.07692307692308</v>
      </c>
      <c r="G171" s="311">
        <v>100</v>
      </c>
      <c r="H171" s="263">
        <v>96.774193548387103</v>
      </c>
      <c r="I171" s="312">
        <v>89.583333333333329</v>
      </c>
      <c r="J171" s="383"/>
      <c r="K171" s="303"/>
    </row>
    <row r="172" spans="1:11" s="430" customFormat="1" x14ac:dyDescent="0.2">
      <c r="A172" s="219" t="s">
        <v>8</v>
      </c>
      <c r="B172" s="266">
        <v>5.3838977122488751E-2</v>
      </c>
      <c r="C172" s="267">
        <v>4.0279826383724036E-2</v>
      </c>
      <c r="D172" s="267">
        <v>4.2446787008926387E-2</v>
      </c>
      <c r="E172" s="267">
        <v>4.1389819618944099E-2</v>
      </c>
      <c r="F172" s="314">
        <v>4.4058526106680977E-2</v>
      </c>
      <c r="G172" s="314">
        <v>4.4843328101142672E-2</v>
      </c>
      <c r="H172" s="268">
        <v>5.3596556891429559E-2</v>
      </c>
      <c r="I172" s="315">
        <v>6.0861175623220395E-2</v>
      </c>
      <c r="J172" s="316"/>
      <c r="K172" s="317"/>
    </row>
    <row r="173" spans="1:11" s="430" customFormat="1" x14ac:dyDescent="0.2">
      <c r="A173" s="307" t="s">
        <v>1</v>
      </c>
      <c r="B173" s="271">
        <f t="shared" ref="B173:I173" si="35">B170/B169*100-100</f>
        <v>-2.681818181818187</v>
      </c>
      <c r="C173" s="272">
        <f t="shared" si="35"/>
        <v>-0.40816326530612912</v>
      </c>
      <c r="D173" s="272">
        <f t="shared" si="35"/>
        <v>1.0331890331890321</v>
      </c>
      <c r="E173" s="272">
        <f t="shared" si="35"/>
        <v>2.7988980716253451</v>
      </c>
      <c r="F173" s="272">
        <f t="shared" si="35"/>
        <v>5.5664335664335596</v>
      </c>
      <c r="G173" s="272">
        <f t="shared" si="35"/>
        <v>8.4989429175475806</v>
      </c>
      <c r="H173" s="273">
        <f t="shared" si="35"/>
        <v>12.234604105571847</v>
      </c>
      <c r="I173" s="275">
        <f t="shared" si="35"/>
        <v>3.5064935064934986</v>
      </c>
      <c r="J173" s="316"/>
      <c r="K173" s="317"/>
    </row>
    <row r="174" spans="1:11" s="430" customFormat="1" ht="13.5" thickBot="1" x14ac:dyDescent="0.25">
      <c r="A174" s="219" t="s">
        <v>26</v>
      </c>
      <c r="B174" s="277">
        <f t="shared" ref="B174:I174" si="36">B170-B155</f>
        <v>87.648809523809632</v>
      </c>
      <c r="C174" s="278">
        <f t="shared" si="36"/>
        <v>67.244897959183618</v>
      </c>
      <c r="D174" s="278">
        <f t="shared" si="36"/>
        <v>79.206349206349159</v>
      </c>
      <c r="E174" s="278">
        <f t="shared" si="36"/>
        <v>81.789933230611268</v>
      </c>
      <c r="F174" s="278">
        <f t="shared" si="36"/>
        <v>146.06676342525384</v>
      </c>
      <c r="G174" s="278">
        <f t="shared" si="36"/>
        <v>142.59217243335229</v>
      </c>
      <c r="H174" s="279">
        <f t="shared" si="36"/>
        <v>158.51992409867171</v>
      </c>
      <c r="I174" s="319">
        <f t="shared" si="36"/>
        <v>98.60350727117202</v>
      </c>
      <c r="J174" s="320"/>
      <c r="K174" s="317"/>
    </row>
    <row r="175" spans="1:11" s="430" customFormat="1" x14ac:dyDescent="0.2">
      <c r="A175" s="321" t="s">
        <v>50</v>
      </c>
      <c r="B175" s="283">
        <v>388</v>
      </c>
      <c r="C175" s="284">
        <v>564</v>
      </c>
      <c r="D175" s="284">
        <v>722</v>
      </c>
      <c r="E175" s="284">
        <v>709</v>
      </c>
      <c r="F175" s="284">
        <v>630</v>
      </c>
      <c r="G175" s="284">
        <v>510</v>
      </c>
      <c r="H175" s="285">
        <v>346</v>
      </c>
      <c r="I175" s="286">
        <f>SUM(B175:H175)</f>
        <v>3869</v>
      </c>
      <c r="J175" s="322" t="s">
        <v>55</v>
      </c>
      <c r="K175" s="323">
        <f>I160-I175</f>
        <v>7</v>
      </c>
    </row>
    <row r="176" spans="1:11" s="430" customFormat="1" x14ac:dyDescent="0.2">
      <c r="A176" s="321" t="s">
        <v>27</v>
      </c>
      <c r="B176" s="222">
        <v>62.5</v>
      </c>
      <c r="C176" s="347">
        <v>61.5</v>
      </c>
      <c r="D176" s="347">
        <v>60.5</v>
      </c>
      <c r="E176" s="347">
        <v>60</v>
      </c>
      <c r="F176" s="347">
        <v>59</v>
      </c>
      <c r="G176" s="347">
        <v>58</v>
      </c>
      <c r="H176" s="223">
        <v>57</v>
      </c>
      <c r="I176" s="226"/>
      <c r="J176" s="220" t="s">
        <v>56</v>
      </c>
      <c r="K176" s="430">
        <v>57.61</v>
      </c>
    </row>
    <row r="177" spans="1:12" s="430" customFormat="1" ht="13.5" thickBot="1" x14ac:dyDescent="0.25">
      <c r="A177" s="324" t="s">
        <v>25</v>
      </c>
      <c r="B177" s="224">
        <f>B176-B165</f>
        <v>4.8999999999999986</v>
      </c>
      <c r="C177" s="225">
        <f t="shared" ref="C177:H177" si="37">C176-C165</f>
        <v>3.8999999999999986</v>
      </c>
      <c r="D177" s="225">
        <f t="shared" si="37"/>
        <v>2.8999999999999986</v>
      </c>
      <c r="E177" s="225">
        <f t="shared" si="37"/>
        <v>2.3999999999999986</v>
      </c>
      <c r="F177" s="225">
        <f t="shared" si="37"/>
        <v>1.3999999999999986</v>
      </c>
      <c r="G177" s="225">
        <f t="shared" si="37"/>
        <v>0.39999999999999858</v>
      </c>
      <c r="H177" s="231">
        <f t="shared" si="37"/>
        <v>-0.60000000000000142</v>
      </c>
      <c r="I177" s="227"/>
      <c r="J177" s="430" t="s">
        <v>25</v>
      </c>
      <c r="K177" s="430">
        <f>K176-K161</f>
        <v>1.8399999999999963</v>
      </c>
    </row>
    <row r="178" spans="1:12" x14ac:dyDescent="0.2">
      <c r="B178" s="292">
        <v>62.5</v>
      </c>
      <c r="C178" s="292">
        <v>61.5</v>
      </c>
      <c r="D178" s="292">
        <v>60.5</v>
      </c>
      <c r="G178" s="292">
        <v>58</v>
      </c>
      <c r="H178" s="292">
        <v>57</v>
      </c>
    </row>
    <row r="179" spans="1:12" ht="13.5" thickBot="1" x14ac:dyDescent="0.25"/>
    <row r="180" spans="1:12" s="435" customFormat="1" ht="13.5" thickBot="1" x14ac:dyDescent="0.25">
      <c r="A180" s="297" t="s">
        <v>109</v>
      </c>
      <c r="B180" s="651" t="s">
        <v>49</v>
      </c>
      <c r="C180" s="652"/>
      <c r="D180" s="652"/>
      <c r="E180" s="652"/>
      <c r="F180" s="652"/>
      <c r="G180" s="652"/>
      <c r="H180" s="653"/>
      <c r="I180" s="325" t="s">
        <v>0</v>
      </c>
      <c r="J180" s="220"/>
    </row>
    <row r="181" spans="1:12" s="435" customFormat="1" x14ac:dyDescent="0.2">
      <c r="A181" s="219" t="s">
        <v>53</v>
      </c>
      <c r="B181" s="298">
        <v>1</v>
      </c>
      <c r="C181" s="299">
        <v>2</v>
      </c>
      <c r="D181" s="300">
        <v>3</v>
      </c>
      <c r="E181" s="299">
        <v>4</v>
      </c>
      <c r="F181" s="299">
        <v>5</v>
      </c>
      <c r="G181" s="300">
        <v>6</v>
      </c>
      <c r="H181" s="295">
        <v>7</v>
      </c>
      <c r="I181" s="301"/>
      <c r="J181" s="302"/>
    </row>
    <row r="182" spans="1:12" s="435" customFormat="1" x14ac:dyDescent="0.2">
      <c r="A182" s="219" t="s">
        <v>2</v>
      </c>
      <c r="B182" s="355">
        <v>1</v>
      </c>
      <c r="C182" s="327">
        <v>2</v>
      </c>
      <c r="D182" s="246">
        <v>3</v>
      </c>
      <c r="E182" s="248">
        <v>4</v>
      </c>
      <c r="F182" s="391">
        <v>5</v>
      </c>
      <c r="G182" s="392">
        <v>6</v>
      </c>
      <c r="H182" s="393">
        <v>7</v>
      </c>
      <c r="I182" s="296" t="s">
        <v>0</v>
      </c>
      <c r="J182" s="239"/>
      <c r="K182" s="303"/>
    </row>
    <row r="183" spans="1:12" s="435" customFormat="1" x14ac:dyDescent="0.2">
      <c r="A183" s="304" t="s">
        <v>3</v>
      </c>
      <c r="B183" s="250">
        <v>1475</v>
      </c>
      <c r="C183" s="251">
        <v>1475</v>
      </c>
      <c r="D183" s="251">
        <v>1475</v>
      </c>
      <c r="E183" s="251">
        <v>1475</v>
      </c>
      <c r="F183" s="251">
        <v>1475</v>
      </c>
      <c r="G183" s="251">
        <v>1475</v>
      </c>
      <c r="H183" s="252">
        <v>1475</v>
      </c>
      <c r="I183" s="305">
        <v>1475</v>
      </c>
      <c r="J183" s="306"/>
      <c r="K183" s="303"/>
    </row>
    <row r="184" spans="1:12" s="435" customFormat="1" x14ac:dyDescent="0.2">
      <c r="A184" s="307" t="s">
        <v>6</v>
      </c>
      <c r="B184" s="256">
        <v>1504.6875</v>
      </c>
      <c r="C184" s="257">
        <v>1442.6666666666667</v>
      </c>
      <c r="D184" s="257">
        <v>1509.1666666666667</v>
      </c>
      <c r="E184" s="257">
        <v>1542.2413793103449</v>
      </c>
      <c r="F184" s="308">
        <v>1568.6666666666667</v>
      </c>
      <c r="G184" s="308">
        <v>1604.7619047619048</v>
      </c>
      <c r="H184" s="258">
        <v>1603.3333333333333</v>
      </c>
      <c r="I184" s="309">
        <v>1535.1132686084143</v>
      </c>
      <c r="J184" s="310"/>
      <c r="K184" s="303"/>
    </row>
    <row r="185" spans="1:12" s="435" customFormat="1" x14ac:dyDescent="0.2">
      <c r="A185" s="219" t="s">
        <v>7</v>
      </c>
      <c r="B185" s="261">
        <v>78.125</v>
      </c>
      <c r="C185" s="262">
        <v>91.111111111111114</v>
      </c>
      <c r="D185" s="262">
        <v>98.333333333333329</v>
      </c>
      <c r="E185" s="262">
        <v>96.551724137931032</v>
      </c>
      <c r="F185" s="311">
        <v>97.777777777777771</v>
      </c>
      <c r="G185" s="311">
        <v>95.238095238095241</v>
      </c>
      <c r="H185" s="263">
        <v>85.18518518518519</v>
      </c>
      <c r="I185" s="312">
        <v>87.378640776699029</v>
      </c>
      <c r="J185" s="383"/>
      <c r="K185" s="303"/>
    </row>
    <row r="186" spans="1:12" s="435" customFormat="1" x14ac:dyDescent="0.2">
      <c r="A186" s="219" t="s">
        <v>8</v>
      </c>
      <c r="B186" s="266">
        <v>6.9880450160539093E-2</v>
      </c>
      <c r="C186" s="267">
        <v>6.1329826992029088E-2</v>
      </c>
      <c r="D186" s="267">
        <v>4.4487433748337447E-2</v>
      </c>
      <c r="E186" s="267">
        <v>4.7846000701708011E-2</v>
      </c>
      <c r="F186" s="314">
        <v>4.1653295176560447E-2</v>
      </c>
      <c r="G186" s="314">
        <v>5.2352657493985613E-2</v>
      </c>
      <c r="H186" s="268">
        <v>6.0087596083008642E-2</v>
      </c>
      <c r="I186" s="315">
        <v>6.2770381706053494E-2</v>
      </c>
      <c r="J186" s="316"/>
      <c r="K186" s="317"/>
    </row>
    <row r="187" spans="1:12" s="435" customFormat="1" x14ac:dyDescent="0.2">
      <c r="A187" s="307" t="s">
        <v>1</v>
      </c>
      <c r="B187" s="271">
        <f t="shared" ref="B187:I187" si="38">B184/B183*100-100</f>
        <v>2.0127118644067679</v>
      </c>
      <c r="C187" s="272">
        <f t="shared" si="38"/>
        <v>-2.1920903954802213</v>
      </c>
      <c r="D187" s="272">
        <f t="shared" si="38"/>
        <v>2.316384180790962</v>
      </c>
      <c r="E187" s="272">
        <f t="shared" si="38"/>
        <v>4.5587375803623615</v>
      </c>
      <c r="F187" s="272">
        <f t="shared" si="38"/>
        <v>6.3502824858757094</v>
      </c>
      <c r="G187" s="272">
        <f t="shared" si="38"/>
        <v>8.7974172719935524</v>
      </c>
      <c r="H187" s="273">
        <f t="shared" si="38"/>
        <v>8.7005649717514046</v>
      </c>
      <c r="I187" s="275">
        <f t="shared" si="38"/>
        <v>4.0754758378585905</v>
      </c>
      <c r="J187" s="316"/>
      <c r="K187" s="317"/>
    </row>
    <row r="188" spans="1:12" s="435" customFormat="1" ht="13.5" thickBot="1" x14ac:dyDescent="0.25">
      <c r="A188" s="219" t="s">
        <v>26</v>
      </c>
      <c r="B188" s="277">
        <f t="shared" ref="B188:I188" si="39">B184-B170</f>
        <v>166.5625</v>
      </c>
      <c r="C188" s="278">
        <f t="shared" si="39"/>
        <v>73.278911564626014</v>
      </c>
      <c r="D188" s="278">
        <f t="shared" si="39"/>
        <v>119.96031746031758</v>
      </c>
      <c r="E188" s="278">
        <f t="shared" si="39"/>
        <v>128.75653082549638</v>
      </c>
      <c r="F188" s="278">
        <f t="shared" si="39"/>
        <v>117.12820512820531</v>
      </c>
      <c r="G188" s="278">
        <f t="shared" si="39"/>
        <v>112.90143964562571</v>
      </c>
      <c r="H188" s="279">
        <f t="shared" si="39"/>
        <v>60.107526881720332</v>
      </c>
      <c r="I188" s="319">
        <f t="shared" si="39"/>
        <v>111.89898289412849</v>
      </c>
      <c r="J188" s="320"/>
      <c r="K188" s="317"/>
    </row>
    <row r="189" spans="1:12" s="435" customFormat="1" x14ac:dyDescent="0.2">
      <c r="A189" s="321" t="s">
        <v>50</v>
      </c>
      <c r="B189" s="283">
        <v>385</v>
      </c>
      <c r="C189" s="284">
        <v>564</v>
      </c>
      <c r="D189" s="284">
        <v>721</v>
      </c>
      <c r="E189" s="284">
        <v>709</v>
      </c>
      <c r="F189" s="284">
        <v>630</v>
      </c>
      <c r="G189" s="284">
        <v>509</v>
      </c>
      <c r="H189" s="285">
        <v>346</v>
      </c>
      <c r="I189" s="286">
        <f>SUM(B189:H189)</f>
        <v>3864</v>
      </c>
      <c r="J189" s="322" t="s">
        <v>55</v>
      </c>
      <c r="K189" s="323">
        <f>I175-I189</f>
        <v>5</v>
      </c>
      <c r="L189" s="373" t="s">
        <v>113</v>
      </c>
    </row>
    <row r="190" spans="1:12" s="435" customFormat="1" x14ac:dyDescent="0.2">
      <c r="A190" s="321" t="s">
        <v>27</v>
      </c>
      <c r="B190" s="222">
        <f>B176+2</f>
        <v>64.5</v>
      </c>
      <c r="C190" s="347">
        <v>64</v>
      </c>
      <c r="D190" s="347">
        <f t="shared" ref="D190:G190" si="40">D176+2</f>
        <v>62.5</v>
      </c>
      <c r="E190" s="347">
        <f t="shared" si="40"/>
        <v>62</v>
      </c>
      <c r="F190" s="347">
        <f t="shared" si="40"/>
        <v>61</v>
      </c>
      <c r="G190" s="347">
        <f t="shared" si="40"/>
        <v>60</v>
      </c>
      <c r="H190" s="223">
        <v>59.5</v>
      </c>
      <c r="I190" s="226"/>
      <c r="J190" s="220" t="s">
        <v>56</v>
      </c>
      <c r="K190" s="435">
        <v>59.95</v>
      </c>
      <c r="L190" s="369" t="s">
        <v>114</v>
      </c>
    </row>
    <row r="191" spans="1:12" s="435" customFormat="1" ht="13.5" thickBot="1" x14ac:dyDescent="0.25">
      <c r="A191" s="324" t="s">
        <v>25</v>
      </c>
      <c r="B191" s="224">
        <f t="shared" ref="B191:H191" si="41">B190-B176</f>
        <v>2</v>
      </c>
      <c r="C191" s="225">
        <f t="shared" si="41"/>
        <v>2.5</v>
      </c>
      <c r="D191" s="225">
        <f t="shared" si="41"/>
        <v>2</v>
      </c>
      <c r="E191" s="225">
        <f t="shared" si="41"/>
        <v>2</v>
      </c>
      <c r="F191" s="225">
        <f t="shared" si="41"/>
        <v>2</v>
      </c>
      <c r="G191" s="225">
        <f t="shared" si="41"/>
        <v>2</v>
      </c>
      <c r="H191" s="231">
        <f t="shared" si="41"/>
        <v>2.5</v>
      </c>
      <c r="I191" s="227"/>
      <c r="J191" s="435" t="s">
        <v>25</v>
      </c>
      <c r="K191" s="435">
        <f>K190-K176</f>
        <v>2.3400000000000034</v>
      </c>
    </row>
    <row r="192" spans="1:12" x14ac:dyDescent="0.2">
      <c r="B192" s="292" t="s">
        <v>66</v>
      </c>
    </row>
    <row r="193" spans="1:12" ht="13.5" thickBot="1" x14ac:dyDescent="0.25"/>
    <row r="194" spans="1:12" ht="13.5" thickBot="1" x14ac:dyDescent="0.25">
      <c r="A194" s="297" t="s">
        <v>115</v>
      </c>
      <c r="B194" s="651" t="s">
        <v>49</v>
      </c>
      <c r="C194" s="652"/>
      <c r="D194" s="652"/>
      <c r="E194" s="652"/>
      <c r="F194" s="652"/>
      <c r="G194" s="652"/>
      <c r="H194" s="653"/>
      <c r="I194" s="325" t="s">
        <v>0</v>
      </c>
      <c r="J194" s="220"/>
      <c r="K194" s="441"/>
    </row>
    <row r="195" spans="1:12" x14ac:dyDescent="0.2">
      <c r="A195" s="219" t="s">
        <v>53</v>
      </c>
      <c r="B195" s="298">
        <v>1</v>
      </c>
      <c r="C195" s="299">
        <v>2</v>
      </c>
      <c r="D195" s="300">
        <v>3</v>
      </c>
      <c r="E195" s="299">
        <v>4</v>
      </c>
      <c r="F195" s="299">
        <v>5</v>
      </c>
      <c r="G195" s="300">
        <v>6</v>
      </c>
      <c r="H195" s="295">
        <v>7</v>
      </c>
      <c r="I195" s="301"/>
      <c r="J195" s="302"/>
      <c r="K195" s="441"/>
    </row>
    <row r="196" spans="1:12" x14ac:dyDescent="0.2">
      <c r="A196" s="219" t="s">
        <v>2</v>
      </c>
      <c r="B196" s="355">
        <v>1</v>
      </c>
      <c r="C196" s="327">
        <v>2</v>
      </c>
      <c r="D196" s="246">
        <v>3</v>
      </c>
      <c r="E196" s="248">
        <v>4</v>
      </c>
      <c r="F196" s="391">
        <v>5</v>
      </c>
      <c r="G196" s="392">
        <v>6</v>
      </c>
      <c r="H196" s="393">
        <v>7</v>
      </c>
      <c r="I196" s="296" t="s">
        <v>0</v>
      </c>
      <c r="J196" s="239"/>
      <c r="K196" s="303"/>
    </row>
    <row r="197" spans="1:12" x14ac:dyDescent="0.2">
      <c r="A197" s="304" t="s">
        <v>3</v>
      </c>
      <c r="B197" s="250">
        <v>1575</v>
      </c>
      <c r="C197" s="251">
        <v>1575</v>
      </c>
      <c r="D197" s="251">
        <v>1575</v>
      </c>
      <c r="E197" s="251">
        <v>1575</v>
      </c>
      <c r="F197" s="251">
        <v>1575</v>
      </c>
      <c r="G197" s="251">
        <v>1575</v>
      </c>
      <c r="H197" s="252">
        <v>1575</v>
      </c>
      <c r="I197" s="305">
        <v>1575</v>
      </c>
      <c r="J197" s="306"/>
      <c r="K197" s="303"/>
    </row>
    <row r="198" spans="1:12" x14ac:dyDescent="0.2">
      <c r="A198" s="307" t="s">
        <v>6</v>
      </c>
      <c r="B198" s="256">
        <v>1609.3103448275863</v>
      </c>
      <c r="C198" s="257">
        <v>1682.2222222222222</v>
      </c>
      <c r="D198" s="257">
        <v>1633.6923076923076</v>
      </c>
      <c r="E198" s="257">
        <v>1651.9642857142858</v>
      </c>
      <c r="F198" s="308">
        <v>1647.872340425532</v>
      </c>
      <c r="G198" s="308">
        <v>1691.1363636363637</v>
      </c>
      <c r="H198" s="258">
        <v>1734.8275862068965</v>
      </c>
      <c r="I198" s="309">
        <v>1661.0793650793651</v>
      </c>
      <c r="J198" s="310"/>
      <c r="K198" s="303"/>
    </row>
    <row r="199" spans="1:12" x14ac:dyDescent="0.2">
      <c r="A199" s="219" t="s">
        <v>7</v>
      </c>
      <c r="B199" s="261">
        <v>93.103448275862064</v>
      </c>
      <c r="C199" s="262">
        <v>95.555555555555557</v>
      </c>
      <c r="D199" s="262">
        <v>93.84615384615384</v>
      </c>
      <c r="E199" s="262">
        <v>89.285714285714292</v>
      </c>
      <c r="F199" s="311">
        <v>87.234042553191486</v>
      </c>
      <c r="G199" s="311">
        <v>93.181818181818187</v>
      </c>
      <c r="H199" s="263">
        <v>79.310344827586206</v>
      </c>
      <c r="I199" s="312">
        <v>89.841269841269835</v>
      </c>
      <c r="J199" s="383"/>
      <c r="K199" s="303"/>
    </row>
    <row r="200" spans="1:12" x14ac:dyDescent="0.2">
      <c r="A200" s="219" t="s">
        <v>8</v>
      </c>
      <c r="B200" s="266">
        <v>4.9494145540100433E-2</v>
      </c>
      <c r="C200" s="267">
        <v>5.2364103881108869E-2</v>
      </c>
      <c r="D200" s="267">
        <v>5.4119474673605387E-2</v>
      </c>
      <c r="E200" s="267">
        <v>5.5272587367543667E-2</v>
      </c>
      <c r="F200" s="314">
        <v>6.3026910464480071E-2</v>
      </c>
      <c r="G200" s="314">
        <v>5.6957970169430272E-2</v>
      </c>
      <c r="H200" s="268">
        <v>6.9889936018796214E-2</v>
      </c>
      <c r="I200" s="315">
        <v>6.074058492472257E-2</v>
      </c>
      <c r="J200" s="316"/>
      <c r="K200" s="317"/>
    </row>
    <row r="201" spans="1:12" x14ac:dyDescent="0.2">
      <c r="A201" s="307" t="s">
        <v>1</v>
      </c>
      <c r="B201" s="271">
        <f t="shared" ref="B201:I201" si="42">B198/B197*100-100</f>
        <v>2.1784345922277026</v>
      </c>
      <c r="C201" s="272">
        <f t="shared" si="42"/>
        <v>6.8077601410934818</v>
      </c>
      <c r="D201" s="272">
        <f t="shared" si="42"/>
        <v>3.7264957264957275</v>
      </c>
      <c r="E201" s="272">
        <f t="shared" si="42"/>
        <v>4.8866213151927553</v>
      </c>
      <c r="F201" s="272">
        <f t="shared" si="42"/>
        <v>4.6268152651131516</v>
      </c>
      <c r="G201" s="272">
        <f t="shared" si="42"/>
        <v>7.3737373737373844</v>
      </c>
      <c r="H201" s="273">
        <f t="shared" si="42"/>
        <v>10.14778325123153</v>
      </c>
      <c r="I201" s="275">
        <f t="shared" si="42"/>
        <v>5.4653565129755464</v>
      </c>
      <c r="J201" s="316"/>
      <c r="K201" s="317"/>
    </row>
    <row r="202" spans="1:12" ht="13.5" thickBot="1" x14ac:dyDescent="0.25">
      <c r="A202" s="219" t="s">
        <v>26</v>
      </c>
      <c r="B202" s="277">
        <f t="shared" ref="B202:I202" si="43">B198-B184</f>
        <v>104.62284482758628</v>
      </c>
      <c r="C202" s="278">
        <f t="shared" si="43"/>
        <v>239.55555555555543</v>
      </c>
      <c r="D202" s="278">
        <f t="shared" si="43"/>
        <v>124.52564102564088</v>
      </c>
      <c r="E202" s="278">
        <f t="shared" si="43"/>
        <v>109.7229064039409</v>
      </c>
      <c r="F202" s="278">
        <f t="shared" si="43"/>
        <v>79.20567375886526</v>
      </c>
      <c r="G202" s="278">
        <f t="shared" si="43"/>
        <v>86.374458874458924</v>
      </c>
      <c r="H202" s="279">
        <f t="shared" si="43"/>
        <v>131.49425287356325</v>
      </c>
      <c r="I202" s="319">
        <f t="shared" si="43"/>
        <v>125.96609647095079</v>
      </c>
      <c r="J202" s="320"/>
      <c r="K202" s="317"/>
    </row>
    <row r="203" spans="1:12" x14ac:dyDescent="0.2">
      <c r="A203" s="321" t="s">
        <v>50</v>
      </c>
      <c r="B203" s="283">
        <v>385</v>
      </c>
      <c r="C203" s="284">
        <v>564</v>
      </c>
      <c r="D203" s="284">
        <v>720</v>
      </c>
      <c r="E203" s="284">
        <v>708</v>
      </c>
      <c r="F203" s="284">
        <v>628</v>
      </c>
      <c r="G203" s="284">
        <v>509</v>
      </c>
      <c r="H203" s="285">
        <v>346</v>
      </c>
      <c r="I203" s="286">
        <f>SUM(B203:H203)</f>
        <v>3860</v>
      </c>
      <c r="J203" s="322" t="s">
        <v>55</v>
      </c>
      <c r="K203" s="323">
        <f>I189-I203</f>
        <v>4</v>
      </c>
      <c r="L203" s="373" t="s">
        <v>116</v>
      </c>
    </row>
    <row r="204" spans="1:12" x14ac:dyDescent="0.2">
      <c r="A204" s="321" t="s">
        <v>27</v>
      </c>
      <c r="B204" s="222">
        <v>67.5</v>
      </c>
      <c r="C204" s="347">
        <v>67</v>
      </c>
      <c r="D204" s="347">
        <v>65.5</v>
      </c>
      <c r="E204" s="347">
        <v>65</v>
      </c>
      <c r="F204" s="347">
        <v>64.5</v>
      </c>
      <c r="G204" s="347">
        <v>63</v>
      </c>
      <c r="H204" s="223">
        <v>62.5</v>
      </c>
      <c r="I204" s="226"/>
      <c r="J204" s="220" t="s">
        <v>56</v>
      </c>
      <c r="K204" s="441">
        <v>62.04</v>
      </c>
    </row>
    <row r="205" spans="1:12" ht="13.5" thickBot="1" x14ac:dyDescent="0.25">
      <c r="A205" s="324" t="s">
        <v>25</v>
      </c>
      <c r="B205" s="224">
        <f t="shared" ref="B205:H205" si="44">B204-B190</f>
        <v>3</v>
      </c>
      <c r="C205" s="225">
        <f t="shared" si="44"/>
        <v>3</v>
      </c>
      <c r="D205" s="225">
        <f t="shared" si="44"/>
        <v>3</v>
      </c>
      <c r="E205" s="225">
        <f t="shared" si="44"/>
        <v>3</v>
      </c>
      <c r="F205" s="225">
        <f t="shared" si="44"/>
        <v>3.5</v>
      </c>
      <c r="G205" s="225">
        <f t="shared" si="44"/>
        <v>3</v>
      </c>
      <c r="H205" s="231">
        <f t="shared" si="44"/>
        <v>3</v>
      </c>
      <c r="I205" s="227"/>
      <c r="J205" s="441" t="s">
        <v>25</v>
      </c>
      <c r="K205" s="441">
        <f>K204-K190</f>
        <v>2.0899999999999963</v>
      </c>
    </row>
    <row r="206" spans="1:12" x14ac:dyDescent="0.2">
      <c r="C206" s="292">
        <v>67</v>
      </c>
    </row>
    <row r="207" spans="1:12" s="455" customFormat="1" x14ac:dyDescent="0.2"/>
    <row r="208" spans="1:12" ht="13.5" thickBot="1" x14ac:dyDescent="0.25">
      <c r="B208" s="292">
        <v>65.12</v>
      </c>
      <c r="C208" s="456">
        <v>65.12</v>
      </c>
      <c r="D208" s="292">
        <v>65.12</v>
      </c>
      <c r="E208" s="292">
        <v>65.12</v>
      </c>
      <c r="F208" s="292">
        <v>65.12</v>
      </c>
      <c r="G208" s="292">
        <v>65.12</v>
      </c>
      <c r="H208" s="292">
        <v>65.12</v>
      </c>
    </row>
    <row r="209" spans="1:12" ht="13.5" thickBot="1" x14ac:dyDescent="0.25">
      <c r="A209" s="297" t="s">
        <v>117</v>
      </c>
      <c r="B209" s="651" t="s">
        <v>49</v>
      </c>
      <c r="C209" s="652"/>
      <c r="D209" s="652"/>
      <c r="E209" s="652"/>
      <c r="F209" s="652"/>
      <c r="G209" s="652"/>
      <c r="H209" s="653"/>
      <c r="I209" s="325" t="s">
        <v>0</v>
      </c>
      <c r="J209" s="220"/>
      <c r="K209" s="450"/>
    </row>
    <row r="210" spans="1:12" x14ac:dyDescent="0.2">
      <c r="A210" s="219" t="s">
        <v>53</v>
      </c>
      <c r="B210" s="298">
        <v>1</v>
      </c>
      <c r="C210" s="299">
        <v>2</v>
      </c>
      <c r="D210" s="300">
        <v>3</v>
      </c>
      <c r="E210" s="299">
        <v>4</v>
      </c>
      <c r="F210" s="299">
        <v>5</v>
      </c>
      <c r="G210" s="300">
        <v>6</v>
      </c>
      <c r="H210" s="295">
        <v>7</v>
      </c>
      <c r="I210" s="301"/>
      <c r="J210" s="302"/>
      <c r="K210" s="450"/>
    </row>
    <row r="211" spans="1:12" x14ac:dyDescent="0.2">
      <c r="A211" s="219" t="s">
        <v>2</v>
      </c>
      <c r="B211" s="355">
        <v>1</v>
      </c>
      <c r="C211" s="327">
        <v>2</v>
      </c>
      <c r="D211" s="246">
        <v>3</v>
      </c>
      <c r="E211" s="248">
        <v>4</v>
      </c>
      <c r="F211" s="391">
        <v>5</v>
      </c>
      <c r="G211" s="392">
        <v>6</v>
      </c>
      <c r="H211" s="393">
        <v>7</v>
      </c>
      <c r="I211" s="296" t="s">
        <v>0</v>
      </c>
      <c r="J211" s="239"/>
      <c r="K211" s="303"/>
    </row>
    <row r="212" spans="1:12" x14ac:dyDescent="0.2">
      <c r="A212" s="304" t="s">
        <v>3</v>
      </c>
      <c r="B212" s="250">
        <v>1685</v>
      </c>
      <c r="C212" s="251">
        <v>1685</v>
      </c>
      <c r="D212" s="251">
        <v>1685</v>
      </c>
      <c r="E212" s="251">
        <v>1685</v>
      </c>
      <c r="F212" s="251">
        <v>1685</v>
      </c>
      <c r="G212" s="251">
        <v>1685</v>
      </c>
      <c r="H212" s="252">
        <v>1685</v>
      </c>
      <c r="I212" s="305">
        <v>1685</v>
      </c>
      <c r="J212" s="306"/>
      <c r="K212" s="303"/>
    </row>
    <row r="213" spans="1:12" x14ac:dyDescent="0.2">
      <c r="A213" s="307" t="s">
        <v>6</v>
      </c>
      <c r="B213" s="256">
        <v>1605.3846153846155</v>
      </c>
      <c r="C213" s="257">
        <v>1623.3333333333333</v>
      </c>
      <c r="D213" s="257">
        <v>1688.8636363636363</v>
      </c>
      <c r="E213" s="257">
        <v>1744.7169811320755</v>
      </c>
      <c r="F213" s="308">
        <v>1758.032786885246</v>
      </c>
      <c r="G213" s="308">
        <v>1823.7037037037037</v>
      </c>
      <c r="H213" s="258">
        <v>1915.8461538461538</v>
      </c>
      <c r="I213" s="309">
        <v>1776.3636363636363</v>
      </c>
      <c r="J213" s="310"/>
      <c r="K213" s="303"/>
    </row>
    <row r="214" spans="1:12" x14ac:dyDescent="0.2">
      <c r="A214" s="219" t="s">
        <v>7</v>
      </c>
      <c r="B214" s="261">
        <v>100</v>
      </c>
      <c r="C214" s="262">
        <v>100</v>
      </c>
      <c r="D214" s="262">
        <v>100</v>
      </c>
      <c r="E214" s="262">
        <v>100</v>
      </c>
      <c r="F214" s="311">
        <v>100</v>
      </c>
      <c r="G214" s="311">
        <v>100</v>
      </c>
      <c r="H214" s="263">
        <v>98.461538461538467</v>
      </c>
      <c r="I214" s="312">
        <v>89.610389610389603</v>
      </c>
      <c r="J214" s="383"/>
      <c r="K214" s="303"/>
    </row>
    <row r="215" spans="1:12" x14ac:dyDescent="0.2">
      <c r="A215" s="219" t="s">
        <v>8</v>
      </c>
      <c r="B215" s="266">
        <v>2.4749729890071272E-2</v>
      </c>
      <c r="C215" s="267">
        <v>3.0663623250653142E-2</v>
      </c>
      <c r="D215" s="267">
        <v>2.666653573495719E-2</v>
      </c>
      <c r="E215" s="267">
        <v>2.5911521542352555E-2</v>
      </c>
      <c r="F215" s="314">
        <v>2.4282313782369763E-2</v>
      </c>
      <c r="G215" s="314">
        <v>2.7483596299909929E-2</v>
      </c>
      <c r="H215" s="268">
        <v>3.8058881751326622E-2</v>
      </c>
      <c r="I215" s="315">
        <v>5.9603794012433764E-2</v>
      </c>
      <c r="J215" s="316"/>
      <c r="K215" s="317"/>
    </row>
    <row r="216" spans="1:12" x14ac:dyDescent="0.2">
      <c r="A216" s="307" t="s">
        <v>1</v>
      </c>
      <c r="B216" s="271">
        <f t="shared" ref="B216:I216" si="45">B213/B212*100-100</f>
        <v>-4.7249486418625821</v>
      </c>
      <c r="C216" s="272">
        <f t="shared" si="45"/>
        <v>-3.6597428288823011</v>
      </c>
      <c r="D216" s="272">
        <f t="shared" si="45"/>
        <v>0.22929592662531206</v>
      </c>
      <c r="E216" s="272">
        <f t="shared" si="45"/>
        <v>3.54403448855048</v>
      </c>
      <c r="F216" s="272">
        <f t="shared" si="45"/>
        <v>4.3342900228632573</v>
      </c>
      <c r="G216" s="272">
        <f t="shared" si="45"/>
        <v>8.2316738103088198</v>
      </c>
      <c r="H216" s="273">
        <f t="shared" si="45"/>
        <v>13.700068477516552</v>
      </c>
      <c r="I216" s="275">
        <f t="shared" si="45"/>
        <v>5.4221742649042284</v>
      </c>
      <c r="J216" s="316"/>
      <c r="K216" s="317"/>
    </row>
    <row r="217" spans="1:12" ht="13.5" thickBot="1" x14ac:dyDescent="0.25">
      <c r="A217" s="219" t="s">
        <v>26</v>
      </c>
      <c r="B217" s="277">
        <f t="shared" ref="B217:I217" si="46">B213-B198</f>
        <v>-3.9257294429708054</v>
      </c>
      <c r="C217" s="278">
        <f t="shared" si="46"/>
        <v>-58.888888888888914</v>
      </c>
      <c r="D217" s="278">
        <f t="shared" si="46"/>
        <v>55.171328671328638</v>
      </c>
      <c r="E217" s="278">
        <f t="shared" si="46"/>
        <v>92.75269541778971</v>
      </c>
      <c r="F217" s="278">
        <f t="shared" si="46"/>
        <v>110.16044645971397</v>
      </c>
      <c r="G217" s="278">
        <f t="shared" si="46"/>
        <v>132.56734006733996</v>
      </c>
      <c r="H217" s="279">
        <f t="shared" si="46"/>
        <v>181.0185676392573</v>
      </c>
      <c r="I217" s="319">
        <f t="shared" si="46"/>
        <v>115.2842712842712</v>
      </c>
      <c r="J217" s="320"/>
      <c r="K217" s="317"/>
    </row>
    <row r="218" spans="1:12" x14ac:dyDescent="0.2">
      <c r="A218" s="321" t="s">
        <v>50</v>
      </c>
      <c r="B218" s="283">
        <v>156</v>
      </c>
      <c r="C218" s="284">
        <v>226</v>
      </c>
      <c r="D218" s="284">
        <v>540</v>
      </c>
      <c r="E218" s="284">
        <v>658</v>
      </c>
      <c r="F218" s="284">
        <v>703</v>
      </c>
      <c r="G218" s="284">
        <v>685</v>
      </c>
      <c r="H218" s="285">
        <v>828</v>
      </c>
      <c r="I218" s="286">
        <f>SUM(B218:H218)</f>
        <v>3796</v>
      </c>
      <c r="J218" s="322" t="s">
        <v>55</v>
      </c>
      <c r="K218" s="323">
        <f>I203-I218</f>
        <v>64</v>
      </c>
      <c r="L218" s="369" t="s">
        <v>119</v>
      </c>
    </row>
    <row r="219" spans="1:12" x14ac:dyDescent="0.2">
      <c r="A219" s="321" t="s">
        <v>27</v>
      </c>
      <c r="B219" s="222">
        <v>72</v>
      </c>
      <c r="C219" s="347">
        <v>71.5</v>
      </c>
      <c r="D219" s="347">
        <v>70.5</v>
      </c>
      <c r="E219" s="347">
        <v>69.5</v>
      </c>
      <c r="F219" s="347">
        <v>69</v>
      </c>
      <c r="G219" s="347">
        <v>67.5</v>
      </c>
      <c r="H219" s="223">
        <v>67</v>
      </c>
      <c r="I219" s="226"/>
      <c r="J219" s="220" t="s">
        <v>56</v>
      </c>
      <c r="K219" s="450">
        <v>65.12</v>
      </c>
      <c r="L219" s="431" t="s">
        <v>121</v>
      </c>
    </row>
    <row r="220" spans="1:12" ht="13.5" thickBot="1" x14ac:dyDescent="0.25">
      <c r="A220" s="324" t="s">
        <v>25</v>
      </c>
      <c r="B220" s="224">
        <f t="shared" ref="B220:H220" si="47">B219-B208</f>
        <v>6.8799999999999955</v>
      </c>
      <c r="C220" s="225">
        <f t="shared" si="47"/>
        <v>6.3799999999999955</v>
      </c>
      <c r="D220" s="225">
        <f t="shared" si="47"/>
        <v>5.3799999999999955</v>
      </c>
      <c r="E220" s="225">
        <f t="shared" si="47"/>
        <v>4.3799999999999955</v>
      </c>
      <c r="F220" s="225">
        <f t="shared" si="47"/>
        <v>3.8799999999999955</v>
      </c>
      <c r="G220" s="225">
        <f t="shared" si="47"/>
        <v>2.3799999999999955</v>
      </c>
      <c r="H220" s="231">
        <f t="shared" si="47"/>
        <v>1.8799999999999955</v>
      </c>
      <c r="I220" s="227"/>
      <c r="J220" s="450" t="s">
        <v>25</v>
      </c>
      <c r="K220" s="450">
        <f>K219-K204</f>
        <v>3.0800000000000054</v>
      </c>
    </row>
    <row r="221" spans="1:12" x14ac:dyDescent="0.2">
      <c r="B221" s="292">
        <v>72</v>
      </c>
      <c r="C221" s="292">
        <v>71.5</v>
      </c>
      <c r="D221" s="292">
        <v>70.5</v>
      </c>
      <c r="F221" s="292">
        <v>69</v>
      </c>
      <c r="H221" s="292">
        <v>67</v>
      </c>
    </row>
    <row r="222" spans="1:12" ht="13.5" thickBot="1" x14ac:dyDescent="0.25">
      <c r="C222" s="455"/>
      <c r="D222" s="455"/>
      <c r="E222" s="455"/>
      <c r="F222" s="455"/>
      <c r="G222" s="455"/>
      <c r="H222" s="455"/>
    </row>
    <row r="223" spans="1:12" ht="13.5" thickBot="1" x14ac:dyDescent="0.25">
      <c r="A223" s="297" t="s">
        <v>122</v>
      </c>
      <c r="B223" s="651" t="s">
        <v>49</v>
      </c>
      <c r="C223" s="652"/>
      <c r="D223" s="652"/>
      <c r="E223" s="652"/>
      <c r="F223" s="652"/>
      <c r="G223" s="652"/>
      <c r="H223" s="653"/>
      <c r="I223" s="325" t="s">
        <v>0</v>
      </c>
      <c r="J223" s="220"/>
      <c r="K223" s="457"/>
    </row>
    <row r="224" spans="1:12" x14ac:dyDescent="0.2">
      <c r="A224" s="219" t="s">
        <v>53</v>
      </c>
      <c r="B224" s="298">
        <v>1</v>
      </c>
      <c r="C224" s="299">
        <v>2</v>
      </c>
      <c r="D224" s="300">
        <v>3</v>
      </c>
      <c r="E224" s="299">
        <v>4</v>
      </c>
      <c r="F224" s="299">
        <v>5</v>
      </c>
      <c r="G224" s="300">
        <v>6</v>
      </c>
      <c r="H224" s="295">
        <v>7</v>
      </c>
      <c r="I224" s="301"/>
      <c r="J224" s="302"/>
      <c r="K224" s="457"/>
    </row>
    <row r="225" spans="1:12" x14ac:dyDescent="0.2">
      <c r="A225" s="219" t="s">
        <v>2</v>
      </c>
      <c r="B225" s="355">
        <v>1</v>
      </c>
      <c r="C225" s="327">
        <v>2</v>
      </c>
      <c r="D225" s="246">
        <v>3</v>
      </c>
      <c r="E225" s="248">
        <v>4</v>
      </c>
      <c r="F225" s="391">
        <v>5</v>
      </c>
      <c r="G225" s="392">
        <v>6</v>
      </c>
      <c r="H225" s="393">
        <v>7</v>
      </c>
      <c r="I225" s="296" t="s">
        <v>0</v>
      </c>
      <c r="J225" s="239"/>
      <c r="K225" s="303"/>
    </row>
    <row r="226" spans="1:12" x14ac:dyDescent="0.2">
      <c r="A226" s="304" t="s">
        <v>3</v>
      </c>
      <c r="B226" s="250">
        <v>1800</v>
      </c>
      <c r="C226" s="251">
        <v>1800</v>
      </c>
      <c r="D226" s="251">
        <v>1800</v>
      </c>
      <c r="E226" s="251">
        <v>1800</v>
      </c>
      <c r="F226" s="251">
        <v>1800</v>
      </c>
      <c r="G226" s="251">
        <v>1800</v>
      </c>
      <c r="H226" s="252">
        <v>1800</v>
      </c>
      <c r="I226" s="305">
        <v>1800</v>
      </c>
      <c r="J226" s="306"/>
      <c r="K226" s="303"/>
    </row>
    <row r="227" spans="1:12" x14ac:dyDescent="0.2">
      <c r="A227" s="307" t="s">
        <v>6</v>
      </c>
      <c r="B227" s="256">
        <v>1778.6666666666667</v>
      </c>
      <c r="C227" s="257">
        <v>1808.3333333333333</v>
      </c>
      <c r="D227" s="257">
        <v>1857.2727272727273</v>
      </c>
      <c r="E227" s="257">
        <v>1815.9259259259259</v>
      </c>
      <c r="F227" s="308">
        <v>1930.1785714285713</v>
      </c>
      <c r="G227" s="308">
        <v>1981.4814814814815</v>
      </c>
      <c r="H227" s="258">
        <v>2085.909090909091</v>
      </c>
      <c r="I227" s="309">
        <v>1927.5895765472312</v>
      </c>
      <c r="J227" s="310"/>
      <c r="K227" s="303"/>
    </row>
    <row r="228" spans="1:12" x14ac:dyDescent="0.2">
      <c r="A228" s="219" t="s">
        <v>7</v>
      </c>
      <c r="B228" s="261">
        <v>100</v>
      </c>
      <c r="C228" s="262">
        <v>100</v>
      </c>
      <c r="D228" s="262">
        <v>95.454545454545453</v>
      </c>
      <c r="E228" s="262">
        <v>100</v>
      </c>
      <c r="F228" s="311">
        <v>100</v>
      </c>
      <c r="G228" s="311">
        <v>98.148148148148152</v>
      </c>
      <c r="H228" s="263">
        <v>95.454545454545453</v>
      </c>
      <c r="I228" s="312">
        <v>87.296416938110752</v>
      </c>
      <c r="J228" s="383"/>
      <c r="K228" s="303"/>
    </row>
    <row r="229" spans="1:12" x14ac:dyDescent="0.2">
      <c r="A229" s="219" t="s">
        <v>8</v>
      </c>
      <c r="B229" s="266">
        <v>3.5962482207829764E-2</v>
      </c>
      <c r="C229" s="267">
        <v>3.3700470596833586E-2</v>
      </c>
      <c r="D229" s="267">
        <v>4.158532234509861E-2</v>
      </c>
      <c r="E229" s="267">
        <v>3.8932241893152648E-2</v>
      </c>
      <c r="F229" s="314">
        <v>3.1261888358315074E-2</v>
      </c>
      <c r="G229" s="314">
        <v>3.712904272410248E-2</v>
      </c>
      <c r="H229" s="268">
        <v>5.0515428206908512E-2</v>
      </c>
      <c r="I229" s="315">
        <v>6.7391784488128867E-2</v>
      </c>
      <c r="J229" s="316"/>
      <c r="K229" s="317"/>
    </row>
    <row r="230" spans="1:12" x14ac:dyDescent="0.2">
      <c r="A230" s="307" t="s">
        <v>1</v>
      </c>
      <c r="B230" s="271">
        <f t="shared" ref="B230:I230" si="48">B227/B226*100-100</f>
        <v>-1.1851851851851762</v>
      </c>
      <c r="C230" s="272">
        <f t="shared" si="48"/>
        <v>0.4629629629629477</v>
      </c>
      <c r="D230" s="272">
        <f t="shared" si="48"/>
        <v>3.1818181818181728</v>
      </c>
      <c r="E230" s="272">
        <f t="shared" si="48"/>
        <v>0.88477366255143863</v>
      </c>
      <c r="F230" s="272">
        <f t="shared" si="48"/>
        <v>7.232142857142847</v>
      </c>
      <c r="G230" s="272">
        <f t="shared" si="48"/>
        <v>10.08230452674897</v>
      </c>
      <c r="H230" s="273">
        <f t="shared" si="48"/>
        <v>15.883838383838381</v>
      </c>
      <c r="I230" s="275">
        <f t="shared" si="48"/>
        <v>7.0883098081795168</v>
      </c>
      <c r="J230" s="316"/>
      <c r="K230" s="317"/>
    </row>
    <row r="231" spans="1:12" ht="13.5" thickBot="1" x14ac:dyDescent="0.25">
      <c r="A231" s="219" t="s">
        <v>26</v>
      </c>
      <c r="B231" s="277">
        <f>B227-B213</f>
        <v>173.28205128205127</v>
      </c>
      <c r="C231" s="278">
        <f t="shared" ref="C231:I231" si="49">C227-C213</f>
        <v>185</v>
      </c>
      <c r="D231" s="278">
        <f t="shared" si="49"/>
        <v>168.40909090909099</v>
      </c>
      <c r="E231" s="278">
        <f t="shared" si="49"/>
        <v>71.208944793850378</v>
      </c>
      <c r="F231" s="278">
        <f t="shared" si="49"/>
        <v>172.14578454332536</v>
      </c>
      <c r="G231" s="278">
        <f t="shared" si="49"/>
        <v>157.77777777777783</v>
      </c>
      <c r="H231" s="279">
        <f t="shared" si="49"/>
        <v>170.06293706293718</v>
      </c>
      <c r="I231" s="319">
        <f t="shared" si="49"/>
        <v>151.22594018359496</v>
      </c>
      <c r="J231" s="320"/>
      <c r="K231" s="317"/>
    </row>
    <row r="232" spans="1:12" x14ac:dyDescent="0.2">
      <c r="A232" s="321" t="s">
        <v>50</v>
      </c>
      <c r="B232" s="283">
        <v>155</v>
      </c>
      <c r="C232" s="284">
        <v>226</v>
      </c>
      <c r="D232" s="284">
        <v>540</v>
      </c>
      <c r="E232" s="284">
        <v>657</v>
      </c>
      <c r="F232" s="284">
        <v>703</v>
      </c>
      <c r="G232" s="284">
        <v>685</v>
      </c>
      <c r="H232" s="285">
        <v>827</v>
      </c>
      <c r="I232" s="286">
        <f>SUM(B232:H232)</f>
        <v>3793</v>
      </c>
      <c r="J232" s="322" t="s">
        <v>55</v>
      </c>
      <c r="K232" s="323">
        <f>I218-I232</f>
        <v>3</v>
      </c>
      <c r="L232" s="345">
        <f>K232/I218</f>
        <v>7.9030558482613277E-4</v>
      </c>
    </row>
    <row r="233" spans="1:12" x14ac:dyDescent="0.2">
      <c r="A233" s="321" t="s">
        <v>27</v>
      </c>
      <c r="B233" s="222">
        <v>77.5</v>
      </c>
      <c r="C233" s="347">
        <v>76.5</v>
      </c>
      <c r="D233" s="347">
        <v>75.5</v>
      </c>
      <c r="E233" s="347">
        <v>75</v>
      </c>
      <c r="F233" s="347">
        <v>74</v>
      </c>
      <c r="G233" s="347">
        <v>72.5</v>
      </c>
      <c r="H233" s="223">
        <v>72</v>
      </c>
      <c r="I233" s="226"/>
      <c r="J233" s="220" t="s">
        <v>56</v>
      </c>
      <c r="K233" s="457">
        <v>68.91</v>
      </c>
    </row>
    <row r="234" spans="1:12" ht="13.5" thickBot="1" x14ac:dyDescent="0.25">
      <c r="A234" s="324" t="s">
        <v>25</v>
      </c>
      <c r="B234" s="224">
        <f>B233-B219</f>
        <v>5.5</v>
      </c>
      <c r="C234" s="225">
        <f t="shared" ref="C234:H234" si="50">C233-C219</f>
        <v>5</v>
      </c>
      <c r="D234" s="225">
        <f t="shared" si="50"/>
        <v>5</v>
      </c>
      <c r="E234" s="225">
        <f t="shared" si="50"/>
        <v>5.5</v>
      </c>
      <c r="F234" s="225">
        <f t="shared" si="50"/>
        <v>5</v>
      </c>
      <c r="G234" s="225">
        <f t="shared" si="50"/>
        <v>5</v>
      </c>
      <c r="H234" s="231">
        <f t="shared" si="50"/>
        <v>5</v>
      </c>
      <c r="I234" s="227"/>
      <c r="J234" s="457" t="s">
        <v>25</v>
      </c>
      <c r="K234" s="457">
        <f>K233-K219</f>
        <v>3.789999999999992</v>
      </c>
    </row>
    <row r="235" spans="1:12" x14ac:dyDescent="0.2">
      <c r="C235" s="292">
        <v>76.5</v>
      </c>
      <c r="D235" s="292">
        <v>75.5</v>
      </c>
      <c r="F235" s="292">
        <v>74</v>
      </c>
      <c r="G235" s="292">
        <v>72.5</v>
      </c>
      <c r="H235" s="292">
        <v>72</v>
      </c>
    </row>
    <row r="236" spans="1:12" ht="13.5" thickBot="1" x14ac:dyDescent="0.25">
      <c r="D236" s="459"/>
      <c r="E236" s="459"/>
      <c r="F236" s="459"/>
      <c r="G236" s="459"/>
      <c r="H236" s="459"/>
    </row>
    <row r="237" spans="1:12" s="460" customFormat="1" ht="13.5" thickBot="1" x14ac:dyDescent="0.25">
      <c r="A237" s="297" t="s">
        <v>126</v>
      </c>
      <c r="B237" s="651" t="s">
        <v>49</v>
      </c>
      <c r="C237" s="652"/>
      <c r="D237" s="652"/>
      <c r="E237" s="652"/>
      <c r="F237" s="652"/>
      <c r="G237" s="652"/>
      <c r="H237" s="653"/>
      <c r="I237" s="325" t="s">
        <v>0</v>
      </c>
      <c r="J237" s="220"/>
    </row>
    <row r="238" spans="1:12" s="460" customFormat="1" x14ac:dyDescent="0.2">
      <c r="A238" s="219" t="s">
        <v>53</v>
      </c>
      <c r="B238" s="298">
        <v>1</v>
      </c>
      <c r="C238" s="299">
        <v>2</v>
      </c>
      <c r="D238" s="300">
        <v>3</v>
      </c>
      <c r="E238" s="299">
        <v>4</v>
      </c>
      <c r="F238" s="299">
        <v>5</v>
      </c>
      <c r="G238" s="300">
        <v>6</v>
      </c>
      <c r="H238" s="295">
        <v>7</v>
      </c>
      <c r="I238" s="301"/>
      <c r="J238" s="302"/>
    </row>
    <row r="239" spans="1:12" s="460" customFormat="1" x14ac:dyDescent="0.2">
      <c r="A239" s="219" t="s">
        <v>2</v>
      </c>
      <c r="B239" s="355">
        <v>1</v>
      </c>
      <c r="C239" s="327">
        <v>2</v>
      </c>
      <c r="D239" s="246">
        <v>3</v>
      </c>
      <c r="E239" s="248">
        <v>4</v>
      </c>
      <c r="F239" s="391">
        <v>5</v>
      </c>
      <c r="G239" s="392">
        <v>6</v>
      </c>
      <c r="H239" s="393">
        <v>7</v>
      </c>
      <c r="I239" s="296" t="s">
        <v>0</v>
      </c>
      <c r="J239" s="239"/>
      <c r="K239" s="303"/>
    </row>
    <row r="240" spans="1:12" s="460" customFormat="1" x14ac:dyDescent="0.2">
      <c r="A240" s="304" t="s">
        <v>3</v>
      </c>
      <c r="B240" s="250">
        <v>1925</v>
      </c>
      <c r="C240" s="251">
        <v>1925</v>
      </c>
      <c r="D240" s="251">
        <v>1925</v>
      </c>
      <c r="E240" s="251">
        <v>1925</v>
      </c>
      <c r="F240" s="251">
        <v>1925</v>
      </c>
      <c r="G240" s="251">
        <v>1925</v>
      </c>
      <c r="H240" s="252">
        <v>1925</v>
      </c>
      <c r="I240" s="305">
        <v>1925</v>
      </c>
      <c r="J240" s="306"/>
      <c r="K240" s="303"/>
    </row>
    <row r="241" spans="1:12" s="460" customFormat="1" x14ac:dyDescent="0.2">
      <c r="A241" s="307" t="s">
        <v>6</v>
      </c>
      <c r="B241" s="256">
        <v>1880.7142857142858</v>
      </c>
      <c r="C241" s="257">
        <v>1955</v>
      </c>
      <c r="D241" s="257">
        <v>1952.1428571428571</v>
      </c>
      <c r="E241" s="257">
        <v>1991.851851851852</v>
      </c>
      <c r="F241" s="308">
        <v>2023.1578947368421</v>
      </c>
      <c r="G241" s="308">
        <v>2054.0384615384614</v>
      </c>
      <c r="H241" s="258">
        <v>2092.5</v>
      </c>
      <c r="I241" s="309">
        <v>2016.6006600660066</v>
      </c>
      <c r="J241" s="310"/>
      <c r="K241" s="303"/>
    </row>
    <row r="242" spans="1:12" s="460" customFormat="1" x14ac:dyDescent="0.2">
      <c r="A242" s="219" t="s">
        <v>7</v>
      </c>
      <c r="B242" s="261">
        <v>92.857142857142861</v>
      </c>
      <c r="C242" s="262">
        <v>100</v>
      </c>
      <c r="D242" s="262">
        <v>92.857142857142861</v>
      </c>
      <c r="E242" s="262">
        <v>98.148148148148152</v>
      </c>
      <c r="F242" s="311">
        <v>98.245614035087726</v>
      </c>
      <c r="G242" s="311">
        <v>96.15384615384616</v>
      </c>
      <c r="H242" s="263">
        <v>96.875</v>
      </c>
      <c r="I242" s="312">
        <v>93.729372937293732</v>
      </c>
      <c r="J242" s="383"/>
      <c r="K242" s="303"/>
    </row>
    <row r="243" spans="1:12" s="460" customFormat="1" x14ac:dyDescent="0.2">
      <c r="A243" s="219" t="s">
        <v>8</v>
      </c>
      <c r="B243" s="266">
        <v>6.0272626688973555E-2</v>
      </c>
      <c r="C243" s="267">
        <v>4.2381225343176183E-2</v>
      </c>
      <c r="D243" s="267">
        <v>4.9432392729717181E-2</v>
      </c>
      <c r="E243" s="267">
        <v>4.4413852402785725E-2</v>
      </c>
      <c r="F243" s="314">
        <v>4.2136105841314012E-2</v>
      </c>
      <c r="G243" s="314">
        <v>4.4428304783594559E-2</v>
      </c>
      <c r="H243" s="268">
        <v>4.782704635901576E-2</v>
      </c>
      <c r="I243" s="315">
        <v>5.4090797228309728E-2</v>
      </c>
      <c r="J243" s="316"/>
      <c r="K243" s="317"/>
    </row>
    <row r="244" spans="1:12" s="460" customFormat="1" x14ac:dyDescent="0.2">
      <c r="A244" s="307" t="s">
        <v>1</v>
      </c>
      <c r="B244" s="271">
        <f t="shared" ref="B244:I244" si="51">B241/B240*100-100</f>
        <v>-2.3005565862708579</v>
      </c>
      <c r="C244" s="272">
        <f t="shared" si="51"/>
        <v>1.5584415584415581</v>
      </c>
      <c r="D244" s="272">
        <f t="shared" si="51"/>
        <v>1.4100185528756981</v>
      </c>
      <c r="E244" s="272">
        <f t="shared" si="51"/>
        <v>3.4728234728234781</v>
      </c>
      <c r="F244" s="272">
        <f t="shared" si="51"/>
        <v>5.0991114149008894</v>
      </c>
      <c r="G244" s="272">
        <f t="shared" si="51"/>
        <v>6.7032967032967008</v>
      </c>
      <c r="H244" s="273">
        <f t="shared" si="51"/>
        <v>8.7012987012986969</v>
      </c>
      <c r="I244" s="275">
        <f t="shared" si="51"/>
        <v>4.758475847584748</v>
      </c>
      <c r="J244" s="316"/>
      <c r="K244" s="317"/>
    </row>
    <row r="245" spans="1:12" s="460" customFormat="1" ht="13.5" thickBot="1" x14ac:dyDescent="0.25">
      <c r="A245" s="219" t="s">
        <v>26</v>
      </c>
      <c r="B245" s="277">
        <f>B241-B227</f>
        <v>102.04761904761904</v>
      </c>
      <c r="C245" s="278">
        <f t="shared" ref="C245:I245" si="52">C241-C227</f>
        <v>146.66666666666674</v>
      </c>
      <c r="D245" s="278">
        <f t="shared" si="52"/>
        <v>94.870129870129858</v>
      </c>
      <c r="E245" s="278">
        <f t="shared" si="52"/>
        <v>175.92592592592609</v>
      </c>
      <c r="F245" s="278">
        <f t="shared" si="52"/>
        <v>92.97932330827075</v>
      </c>
      <c r="G245" s="278">
        <f t="shared" si="52"/>
        <v>72.55698005697991</v>
      </c>
      <c r="H245" s="279">
        <f t="shared" si="52"/>
        <v>6.5909090909090082</v>
      </c>
      <c r="I245" s="319">
        <f t="shared" si="52"/>
        <v>89.011083518775422</v>
      </c>
      <c r="J245" s="320"/>
      <c r="K245" s="317"/>
    </row>
    <row r="246" spans="1:12" s="460" customFormat="1" x14ac:dyDescent="0.2">
      <c r="A246" s="321" t="s">
        <v>50</v>
      </c>
      <c r="B246" s="283">
        <v>153</v>
      </c>
      <c r="C246" s="284">
        <v>226</v>
      </c>
      <c r="D246" s="284">
        <v>539</v>
      </c>
      <c r="E246" s="284">
        <v>656</v>
      </c>
      <c r="F246" s="284">
        <v>703</v>
      </c>
      <c r="G246" s="284">
        <v>684</v>
      </c>
      <c r="H246" s="285">
        <v>826</v>
      </c>
      <c r="I246" s="286">
        <f>SUM(B246:H246)</f>
        <v>3787</v>
      </c>
      <c r="J246" s="322" t="s">
        <v>55</v>
      </c>
      <c r="K246" s="323">
        <f>I232-I246</f>
        <v>6</v>
      </c>
      <c r="L246" s="345">
        <f>K246/I232</f>
        <v>1.5818613234906407E-3</v>
      </c>
    </row>
    <row r="247" spans="1:12" s="460" customFormat="1" x14ac:dyDescent="0.2">
      <c r="A247" s="321" t="s">
        <v>27</v>
      </c>
      <c r="B247" s="222">
        <v>84.5</v>
      </c>
      <c r="C247" s="347">
        <v>83</v>
      </c>
      <c r="D247" s="347">
        <v>82</v>
      </c>
      <c r="E247" s="347">
        <v>81.5</v>
      </c>
      <c r="F247" s="347">
        <v>80.5</v>
      </c>
      <c r="G247" s="347">
        <v>79.5</v>
      </c>
      <c r="H247" s="223">
        <v>79</v>
      </c>
      <c r="I247" s="226"/>
      <c r="J247" s="220" t="s">
        <v>56</v>
      </c>
      <c r="K247" s="460">
        <v>74.09</v>
      </c>
    </row>
    <row r="248" spans="1:12" s="460" customFormat="1" ht="13.5" thickBot="1" x14ac:dyDescent="0.25">
      <c r="A248" s="324" t="s">
        <v>25</v>
      </c>
      <c r="B248" s="224">
        <f>B247-B233</f>
        <v>7</v>
      </c>
      <c r="C248" s="225">
        <f t="shared" ref="C248:H248" si="53">C247-C233</f>
        <v>6.5</v>
      </c>
      <c r="D248" s="225">
        <f t="shared" si="53"/>
        <v>6.5</v>
      </c>
      <c r="E248" s="225">
        <f t="shared" si="53"/>
        <v>6.5</v>
      </c>
      <c r="F248" s="225">
        <f t="shared" si="53"/>
        <v>6.5</v>
      </c>
      <c r="G248" s="225">
        <f t="shared" si="53"/>
        <v>7</v>
      </c>
      <c r="H248" s="231">
        <f t="shared" si="53"/>
        <v>7</v>
      </c>
      <c r="I248" s="227"/>
      <c r="J248" s="460" t="s">
        <v>25</v>
      </c>
      <c r="K248" s="460">
        <f>K247-K233</f>
        <v>5.1800000000000068</v>
      </c>
    </row>
    <row r="249" spans="1:12" x14ac:dyDescent="0.2">
      <c r="D249" s="292">
        <v>82</v>
      </c>
      <c r="F249" s="292">
        <v>80.5</v>
      </c>
    </row>
    <row r="250" spans="1:12" ht="13.5" thickBot="1" x14ac:dyDescent="0.25"/>
    <row r="251" spans="1:12" s="461" customFormat="1" ht="13.5" thickBot="1" x14ac:dyDescent="0.25">
      <c r="A251" s="297" t="s">
        <v>130</v>
      </c>
      <c r="B251" s="651" t="s">
        <v>49</v>
      </c>
      <c r="C251" s="652"/>
      <c r="D251" s="652"/>
      <c r="E251" s="652"/>
      <c r="F251" s="652"/>
      <c r="G251" s="652"/>
      <c r="H251" s="653"/>
      <c r="I251" s="325" t="s">
        <v>0</v>
      </c>
      <c r="J251" s="220"/>
    </row>
    <row r="252" spans="1:12" s="461" customFormat="1" x14ac:dyDescent="0.2">
      <c r="A252" s="219" t="s">
        <v>53</v>
      </c>
      <c r="B252" s="298">
        <v>1</v>
      </c>
      <c r="C252" s="299">
        <v>2</v>
      </c>
      <c r="D252" s="300">
        <v>3</v>
      </c>
      <c r="E252" s="299">
        <v>4</v>
      </c>
      <c r="F252" s="299">
        <v>5</v>
      </c>
      <c r="G252" s="300">
        <v>6</v>
      </c>
      <c r="H252" s="295">
        <v>7</v>
      </c>
      <c r="I252" s="301"/>
      <c r="J252" s="302"/>
    </row>
    <row r="253" spans="1:12" s="461" customFormat="1" x14ac:dyDescent="0.2">
      <c r="A253" s="219" t="s">
        <v>2</v>
      </c>
      <c r="B253" s="355">
        <v>1</v>
      </c>
      <c r="C253" s="327">
        <v>2</v>
      </c>
      <c r="D253" s="246">
        <v>3</v>
      </c>
      <c r="E253" s="248">
        <v>4</v>
      </c>
      <c r="F253" s="391">
        <v>5</v>
      </c>
      <c r="G253" s="392">
        <v>6</v>
      </c>
      <c r="H253" s="393">
        <v>7</v>
      </c>
      <c r="I253" s="296" t="s">
        <v>0</v>
      </c>
      <c r="J253" s="239"/>
      <c r="K253" s="303"/>
    </row>
    <row r="254" spans="1:12" s="461" customFormat="1" x14ac:dyDescent="0.2">
      <c r="A254" s="304" t="s">
        <v>3</v>
      </c>
      <c r="B254" s="467">
        <v>2070</v>
      </c>
      <c r="C254" s="468">
        <v>2070</v>
      </c>
      <c r="D254" s="468">
        <v>2070</v>
      </c>
      <c r="E254" s="468">
        <v>2070</v>
      </c>
      <c r="F254" s="468">
        <v>2070</v>
      </c>
      <c r="G254" s="468">
        <v>2070</v>
      </c>
      <c r="H254" s="469">
        <v>2070</v>
      </c>
      <c r="I254" s="470">
        <v>2070</v>
      </c>
      <c r="J254" s="306"/>
      <c r="K254" s="303"/>
    </row>
    <row r="255" spans="1:12" s="461" customFormat="1" x14ac:dyDescent="0.2">
      <c r="A255" s="307" t="s">
        <v>6</v>
      </c>
      <c r="B255" s="256">
        <v>2050</v>
      </c>
      <c r="C255" s="257">
        <v>2010.5</v>
      </c>
      <c r="D255" s="257">
        <v>2101.6999999999998</v>
      </c>
      <c r="E255" s="257">
        <v>2148.4899999999998</v>
      </c>
      <c r="F255" s="308">
        <v>2167.02</v>
      </c>
      <c r="G255" s="308">
        <v>2243.8200000000002</v>
      </c>
      <c r="H255" s="258">
        <v>2234.1999999999998</v>
      </c>
      <c r="I255" s="309">
        <v>2165.6999999999998</v>
      </c>
      <c r="J255" s="310"/>
      <c r="K255" s="303"/>
    </row>
    <row r="256" spans="1:12" s="461" customFormat="1" x14ac:dyDescent="0.2">
      <c r="A256" s="219" t="s">
        <v>7</v>
      </c>
      <c r="B256" s="261">
        <v>80</v>
      </c>
      <c r="C256" s="262">
        <v>94.7</v>
      </c>
      <c r="D256" s="262">
        <v>88.1</v>
      </c>
      <c r="E256" s="262">
        <v>84.91</v>
      </c>
      <c r="F256" s="311">
        <v>96.5</v>
      </c>
      <c r="G256" s="311">
        <v>94.5</v>
      </c>
      <c r="H256" s="263">
        <v>84.2</v>
      </c>
      <c r="I256" s="312">
        <v>86.24</v>
      </c>
      <c r="J256" s="383"/>
      <c r="K256" s="303"/>
    </row>
    <row r="257" spans="1:19" s="461" customFormat="1" x14ac:dyDescent="0.2">
      <c r="A257" s="219" t="s">
        <v>8</v>
      </c>
      <c r="B257" s="266">
        <v>7.1999999999999995E-2</v>
      </c>
      <c r="C257" s="267">
        <v>4.7E-2</v>
      </c>
      <c r="D257" s="267">
        <v>6.2E-2</v>
      </c>
      <c r="E257" s="267">
        <v>6.5000000000000002E-2</v>
      </c>
      <c r="F257" s="314">
        <v>0.05</v>
      </c>
      <c r="G257" s="314">
        <v>5.6000000000000001E-2</v>
      </c>
      <c r="H257" s="268">
        <v>7.4999999999999997E-2</v>
      </c>
      <c r="I257" s="315">
        <v>7.0000000000000007E-2</v>
      </c>
      <c r="J257" s="316"/>
      <c r="K257" s="317"/>
    </row>
    <row r="258" spans="1:19" s="461" customFormat="1" x14ac:dyDescent="0.2">
      <c r="A258" s="307" t="s">
        <v>1</v>
      </c>
      <c r="B258" s="271">
        <f t="shared" ref="B258:I258" si="54">B255/B254*100-100</f>
        <v>-0.96618357487923845</v>
      </c>
      <c r="C258" s="272">
        <f t="shared" si="54"/>
        <v>-2.8743961352656981</v>
      </c>
      <c r="D258" s="272">
        <f t="shared" si="54"/>
        <v>1.5314009661835541</v>
      </c>
      <c r="E258" s="272">
        <f t="shared" si="54"/>
        <v>3.7917874396135289</v>
      </c>
      <c r="F258" s="272">
        <f t="shared" si="54"/>
        <v>4.686956521739134</v>
      </c>
      <c r="G258" s="272">
        <f t="shared" si="54"/>
        <v>8.3971014492753682</v>
      </c>
      <c r="H258" s="273">
        <f t="shared" si="54"/>
        <v>7.9323671497584485</v>
      </c>
      <c r="I258" s="275">
        <f t="shared" si="54"/>
        <v>4.6231884057970944</v>
      </c>
      <c r="J258" s="316"/>
      <c r="K258" s="317"/>
    </row>
    <row r="259" spans="1:19" s="461" customFormat="1" ht="13.5" thickBot="1" x14ac:dyDescent="0.25">
      <c r="A259" s="219" t="s">
        <v>26</v>
      </c>
      <c r="B259" s="277">
        <f>B255-B241</f>
        <v>169.28571428571422</v>
      </c>
      <c r="C259" s="278">
        <f t="shared" ref="C259:I259" si="55">C255-C241</f>
        <v>55.5</v>
      </c>
      <c r="D259" s="278">
        <f t="shared" si="55"/>
        <v>149.55714285714271</v>
      </c>
      <c r="E259" s="278">
        <f t="shared" si="55"/>
        <v>156.63814814814782</v>
      </c>
      <c r="F259" s="278">
        <f t="shared" si="55"/>
        <v>143.8621052631579</v>
      </c>
      <c r="G259" s="278">
        <f t="shared" si="55"/>
        <v>189.78153846153873</v>
      </c>
      <c r="H259" s="279">
        <f t="shared" si="55"/>
        <v>141.69999999999982</v>
      </c>
      <c r="I259" s="319">
        <f t="shared" si="55"/>
        <v>149.09933993399318</v>
      </c>
      <c r="J259" s="320"/>
      <c r="K259" s="317"/>
    </row>
    <row r="260" spans="1:19" s="461" customFormat="1" x14ac:dyDescent="0.2">
      <c r="A260" s="321" t="s">
        <v>50</v>
      </c>
      <c r="B260" s="495">
        <v>152</v>
      </c>
      <c r="C260" s="496">
        <v>226</v>
      </c>
      <c r="D260" s="496">
        <v>539</v>
      </c>
      <c r="E260" s="497">
        <v>656</v>
      </c>
      <c r="F260" s="497">
        <v>703</v>
      </c>
      <c r="G260" s="497">
        <v>684</v>
      </c>
      <c r="H260" s="498">
        <v>824</v>
      </c>
      <c r="I260" s="286">
        <f>SUM(B260:H260)</f>
        <v>3784</v>
      </c>
      <c r="J260" s="322" t="s">
        <v>55</v>
      </c>
      <c r="K260" s="323">
        <f>I246-I260</f>
        <v>3</v>
      </c>
      <c r="L260" s="345">
        <f>K260/I246</f>
        <v>7.9218378663850012E-4</v>
      </c>
      <c r="M260" s="462" t="s">
        <v>131</v>
      </c>
      <c r="S260" s="373" t="s">
        <v>135</v>
      </c>
    </row>
    <row r="261" spans="1:19" s="461" customFormat="1" x14ac:dyDescent="0.2">
      <c r="A261" s="321" t="s">
        <v>27</v>
      </c>
      <c r="B261" s="222">
        <v>91.5</v>
      </c>
      <c r="C261" s="347">
        <v>90.5</v>
      </c>
      <c r="D261" s="347">
        <v>88.5</v>
      </c>
      <c r="E261" s="347">
        <v>88</v>
      </c>
      <c r="F261" s="347">
        <v>87</v>
      </c>
      <c r="G261" s="347">
        <v>86</v>
      </c>
      <c r="H261" s="223">
        <v>85.5</v>
      </c>
      <c r="I261" s="226"/>
      <c r="J261" s="220" t="s">
        <v>56</v>
      </c>
      <c r="K261" s="461">
        <v>80.760000000000005</v>
      </c>
      <c r="M261" s="369" t="s">
        <v>132</v>
      </c>
    </row>
    <row r="262" spans="1:19" s="461" customFormat="1" ht="13.5" thickBot="1" x14ac:dyDescent="0.25">
      <c r="A262" s="324" t="s">
        <v>25</v>
      </c>
      <c r="B262" s="224">
        <f>B261-B247</f>
        <v>7</v>
      </c>
      <c r="C262" s="225">
        <f t="shared" ref="C262:H262" si="56">C261-C247</f>
        <v>7.5</v>
      </c>
      <c r="D262" s="225">
        <f t="shared" si="56"/>
        <v>6.5</v>
      </c>
      <c r="E262" s="225">
        <f t="shared" si="56"/>
        <v>6.5</v>
      </c>
      <c r="F262" s="225">
        <f t="shared" si="56"/>
        <v>6.5</v>
      </c>
      <c r="G262" s="225">
        <f t="shared" si="56"/>
        <v>6.5</v>
      </c>
      <c r="H262" s="231">
        <f t="shared" si="56"/>
        <v>6.5</v>
      </c>
      <c r="I262" s="227"/>
      <c r="J262" s="461" t="s">
        <v>25</v>
      </c>
      <c r="K262" s="461">
        <f>K261-K247</f>
        <v>6.6700000000000017</v>
      </c>
      <c r="M262" s="439" t="s">
        <v>133</v>
      </c>
    </row>
    <row r="263" spans="1:19" x14ac:dyDescent="0.2">
      <c r="B263" s="292" t="s">
        <v>66</v>
      </c>
      <c r="C263" s="292" t="s">
        <v>66</v>
      </c>
      <c r="D263" s="292">
        <v>88.5</v>
      </c>
      <c r="H263" s="292">
        <v>85.5</v>
      </c>
    </row>
    <row r="264" spans="1:19" ht="13.5" thickBot="1" x14ac:dyDescent="0.25"/>
    <row r="265" spans="1:19" ht="13.5" thickBot="1" x14ac:dyDescent="0.25">
      <c r="A265" s="297" t="s">
        <v>136</v>
      </c>
      <c r="B265" s="651" t="s">
        <v>49</v>
      </c>
      <c r="C265" s="652"/>
      <c r="D265" s="652"/>
      <c r="E265" s="652"/>
      <c r="F265" s="652"/>
      <c r="G265" s="652"/>
      <c r="H265" s="653"/>
      <c r="I265" s="325" t="s">
        <v>0</v>
      </c>
      <c r="J265" s="220"/>
      <c r="K265" s="499"/>
      <c r="L265" s="499"/>
    </row>
    <row r="266" spans="1:19" x14ac:dyDescent="0.2">
      <c r="A266" s="219" t="s">
        <v>53</v>
      </c>
      <c r="B266" s="298">
        <v>1</v>
      </c>
      <c r="C266" s="299">
        <v>2</v>
      </c>
      <c r="D266" s="300">
        <v>3</v>
      </c>
      <c r="E266" s="299">
        <v>4</v>
      </c>
      <c r="F266" s="299">
        <v>5</v>
      </c>
      <c r="G266" s="300">
        <v>6</v>
      </c>
      <c r="H266" s="295">
        <v>7</v>
      </c>
      <c r="I266" s="301"/>
      <c r="J266" s="302"/>
      <c r="K266" s="499"/>
      <c r="L266" s="499"/>
    </row>
    <row r="267" spans="1:19" x14ac:dyDescent="0.2">
      <c r="A267" s="219" t="s">
        <v>2</v>
      </c>
      <c r="B267" s="355">
        <v>1</v>
      </c>
      <c r="C267" s="327">
        <v>2</v>
      </c>
      <c r="D267" s="246">
        <v>3</v>
      </c>
      <c r="E267" s="248">
        <v>4</v>
      </c>
      <c r="F267" s="391">
        <v>5</v>
      </c>
      <c r="G267" s="392">
        <v>6</v>
      </c>
      <c r="H267" s="393">
        <v>7</v>
      </c>
      <c r="I267" s="296" t="s">
        <v>0</v>
      </c>
      <c r="J267" s="239"/>
      <c r="K267" s="303"/>
      <c r="L267" s="499"/>
    </row>
    <row r="268" spans="1:19" x14ac:dyDescent="0.2">
      <c r="A268" s="304" t="s">
        <v>3</v>
      </c>
      <c r="B268" s="467">
        <v>2220</v>
      </c>
      <c r="C268" s="468">
        <v>2220</v>
      </c>
      <c r="D268" s="468">
        <v>2220</v>
      </c>
      <c r="E268" s="468">
        <v>2220</v>
      </c>
      <c r="F268" s="468">
        <v>2220</v>
      </c>
      <c r="G268" s="468">
        <v>2220</v>
      </c>
      <c r="H268" s="469">
        <v>2220</v>
      </c>
      <c r="I268" s="470">
        <v>2220</v>
      </c>
      <c r="J268" s="306"/>
      <c r="K268" s="303"/>
      <c r="L268" s="499"/>
    </row>
    <row r="269" spans="1:19" x14ac:dyDescent="0.2">
      <c r="A269" s="307" t="s">
        <v>6</v>
      </c>
      <c r="B269" s="256">
        <v>2192</v>
      </c>
      <c r="C269" s="257">
        <v>2300.4761904761904</v>
      </c>
      <c r="D269" s="257">
        <v>2344.4186046511627</v>
      </c>
      <c r="E269" s="257">
        <v>2375.6603773584907</v>
      </c>
      <c r="F269" s="308">
        <v>2365</v>
      </c>
      <c r="G269" s="308">
        <v>2410.344827586207</v>
      </c>
      <c r="H269" s="258">
        <v>2467.9104477611941</v>
      </c>
      <c r="I269" s="309">
        <v>2381.6825396825398</v>
      </c>
      <c r="J269" s="310"/>
      <c r="K269" s="303"/>
      <c r="L269" s="499"/>
    </row>
    <row r="270" spans="1:19" x14ac:dyDescent="0.2">
      <c r="A270" s="219" t="s">
        <v>7</v>
      </c>
      <c r="B270" s="261">
        <v>86.666666666666671</v>
      </c>
      <c r="C270" s="262">
        <v>85.714285714285708</v>
      </c>
      <c r="D270" s="262">
        <v>88.372093023255815</v>
      </c>
      <c r="E270" s="262">
        <v>88.679245283018872</v>
      </c>
      <c r="F270" s="311">
        <v>94.827586206896555</v>
      </c>
      <c r="G270" s="311">
        <v>93.103448275862064</v>
      </c>
      <c r="H270" s="263">
        <v>86.567164179104481</v>
      </c>
      <c r="I270" s="312">
        <v>84.761904761904759</v>
      </c>
      <c r="J270" s="383"/>
      <c r="K270" s="303"/>
      <c r="L270" s="499"/>
    </row>
    <row r="271" spans="1:19" x14ac:dyDescent="0.2">
      <c r="A271" s="219" t="s">
        <v>8</v>
      </c>
      <c r="B271" s="266">
        <v>5.8971070501782789E-2</v>
      </c>
      <c r="C271" s="267">
        <v>7.3273830557737549E-2</v>
      </c>
      <c r="D271" s="267">
        <v>5.7810376973907111E-2</v>
      </c>
      <c r="E271" s="267">
        <v>5.9194241810347353E-2</v>
      </c>
      <c r="F271" s="314">
        <v>4.6777623223441013E-2</v>
      </c>
      <c r="G271" s="314">
        <v>6.4507578379472602E-2</v>
      </c>
      <c r="H271" s="268">
        <v>6.6719348260442055E-2</v>
      </c>
      <c r="I271" s="315">
        <v>6.6558418887119761E-2</v>
      </c>
      <c r="J271" s="316"/>
      <c r="K271" s="317"/>
      <c r="L271" s="499"/>
    </row>
    <row r="272" spans="1:19" x14ac:dyDescent="0.2">
      <c r="A272" s="307" t="s">
        <v>1</v>
      </c>
      <c r="B272" s="271">
        <f t="shared" ref="B272:I272" si="57">B269/B268*100-100</f>
        <v>-1.2612612612612537</v>
      </c>
      <c r="C272" s="272">
        <f t="shared" si="57"/>
        <v>3.6250536250536101</v>
      </c>
      <c r="D272" s="272">
        <f t="shared" si="57"/>
        <v>5.6044416509532908</v>
      </c>
      <c r="E272" s="272">
        <f t="shared" si="57"/>
        <v>7.0117287098419183</v>
      </c>
      <c r="F272" s="272">
        <f t="shared" si="57"/>
        <v>6.5315315315315416</v>
      </c>
      <c r="G272" s="272">
        <f t="shared" si="57"/>
        <v>8.5740913327120296</v>
      </c>
      <c r="H272" s="273">
        <f t="shared" si="57"/>
        <v>11.167137286540267</v>
      </c>
      <c r="I272" s="275">
        <f t="shared" si="57"/>
        <v>7.282997282997286</v>
      </c>
      <c r="J272" s="316"/>
      <c r="K272" s="317"/>
      <c r="L272" s="499"/>
    </row>
    <row r="273" spans="1:14" ht="13.5" thickBot="1" x14ac:dyDescent="0.25">
      <c r="A273" s="219" t="s">
        <v>26</v>
      </c>
      <c r="B273" s="277">
        <f>B269-B255</f>
        <v>142</v>
      </c>
      <c r="C273" s="278">
        <f t="shared" ref="C273:I273" si="58">C269-C255</f>
        <v>289.97619047619037</v>
      </c>
      <c r="D273" s="278">
        <f t="shared" si="58"/>
        <v>242.71860465116288</v>
      </c>
      <c r="E273" s="278">
        <f t="shared" si="58"/>
        <v>227.1703773584909</v>
      </c>
      <c r="F273" s="278">
        <f t="shared" si="58"/>
        <v>197.98000000000002</v>
      </c>
      <c r="G273" s="278">
        <f t="shared" si="58"/>
        <v>166.52482758620681</v>
      </c>
      <c r="H273" s="279">
        <f t="shared" si="58"/>
        <v>233.71044776119425</v>
      </c>
      <c r="I273" s="319">
        <f t="shared" si="58"/>
        <v>215.98253968253994</v>
      </c>
      <c r="J273" s="320"/>
      <c r="K273" s="317"/>
      <c r="L273" s="499"/>
    </row>
    <row r="274" spans="1:14" x14ac:dyDescent="0.2">
      <c r="A274" s="321" t="s">
        <v>50</v>
      </c>
      <c r="B274" s="283">
        <v>151</v>
      </c>
      <c r="C274" s="284">
        <v>226</v>
      </c>
      <c r="D274" s="284">
        <v>539</v>
      </c>
      <c r="E274" s="284">
        <v>656</v>
      </c>
      <c r="F274" s="284">
        <v>703</v>
      </c>
      <c r="G274" s="284">
        <v>684</v>
      </c>
      <c r="H274" s="285">
        <v>822</v>
      </c>
      <c r="I274" s="286">
        <f>SUM(B274:H274)</f>
        <v>3781</v>
      </c>
      <c r="J274" s="322" t="s">
        <v>55</v>
      </c>
      <c r="K274" s="323">
        <f>I260-I274</f>
        <v>3</v>
      </c>
      <c r="L274" s="345">
        <f>K274/I260</f>
        <v>7.9281183932346721E-4</v>
      </c>
    </row>
    <row r="275" spans="1:14" x14ac:dyDescent="0.2">
      <c r="A275" s="321" t="s">
        <v>27</v>
      </c>
      <c r="B275" s="235">
        <f>B261+6</f>
        <v>97.5</v>
      </c>
      <c r="C275" s="233">
        <v>96</v>
      </c>
      <c r="D275" s="233">
        <v>94</v>
      </c>
      <c r="E275" s="233">
        <v>93.5</v>
      </c>
      <c r="F275" s="233">
        <v>92.5</v>
      </c>
      <c r="G275" s="233">
        <f t="shared" ref="G275" si="59">G261+6</f>
        <v>92</v>
      </c>
      <c r="H275" s="236">
        <v>91</v>
      </c>
      <c r="I275" s="226"/>
      <c r="J275" s="220" t="s">
        <v>56</v>
      </c>
      <c r="K275" s="499">
        <v>87.34</v>
      </c>
      <c r="L275" s="499"/>
    </row>
    <row r="276" spans="1:14" ht="13.5" thickBot="1" x14ac:dyDescent="0.25">
      <c r="A276" s="324" t="s">
        <v>25</v>
      </c>
      <c r="B276" s="224">
        <f>B275-B261</f>
        <v>6</v>
      </c>
      <c r="C276" s="225">
        <f t="shared" ref="C276:H276" si="60">C275-C261</f>
        <v>5.5</v>
      </c>
      <c r="D276" s="225">
        <f t="shared" si="60"/>
        <v>5.5</v>
      </c>
      <c r="E276" s="225">
        <f t="shared" si="60"/>
        <v>5.5</v>
      </c>
      <c r="F276" s="225">
        <f t="shared" si="60"/>
        <v>5.5</v>
      </c>
      <c r="G276" s="225">
        <f t="shared" si="60"/>
        <v>6</v>
      </c>
      <c r="H276" s="231">
        <f t="shared" si="60"/>
        <v>5.5</v>
      </c>
      <c r="I276" s="227"/>
      <c r="J276" s="499" t="s">
        <v>25</v>
      </c>
      <c r="K276" s="499">
        <f>K275-K261</f>
        <v>6.5799999999999983</v>
      </c>
      <c r="L276" s="499"/>
    </row>
    <row r="278" spans="1:14" ht="13.5" thickBot="1" x14ac:dyDescent="0.25">
      <c r="B278" s="292">
        <v>95.8</v>
      </c>
      <c r="C278" s="292">
        <v>95.8</v>
      </c>
      <c r="D278" s="292">
        <v>95.8</v>
      </c>
      <c r="E278" s="292">
        <v>92.3</v>
      </c>
      <c r="F278" s="292">
        <v>92.3</v>
      </c>
      <c r="G278" s="292">
        <v>92.3</v>
      </c>
      <c r="H278" s="292">
        <v>92.3</v>
      </c>
      <c r="I278" s="292">
        <v>92.3</v>
      </c>
    </row>
    <row r="279" spans="1:14" ht="13.5" thickBot="1" x14ac:dyDescent="0.25">
      <c r="A279" s="297" t="s">
        <v>137</v>
      </c>
      <c r="B279" s="651" t="s">
        <v>49</v>
      </c>
      <c r="C279" s="652"/>
      <c r="D279" s="652"/>
      <c r="E279" s="652"/>
      <c r="F279" s="652"/>
      <c r="G279" s="652"/>
      <c r="H279" s="652"/>
      <c r="I279" s="653"/>
      <c r="J279" s="325" t="s">
        <v>0</v>
      </c>
      <c r="K279" s="220"/>
      <c r="L279" s="500"/>
      <c r="M279" s="500"/>
    </row>
    <row r="280" spans="1:14" x14ac:dyDescent="0.2">
      <c r="A280" s="219" t="s">
        <v>53</v>
      </c>
      <c r="B280" s="298">
        <v>1</v>
      </c>
      <c r="C280" s="299">
        <v>2</v>
      </c>
      <c r="D280" s="300">
        <v>3</v>
      </c>
      <c r="E280" s="299">
        <v>4</v>
      </c>
      <c r="F280" s="299">
        <v>5</v>
      </c>
      <c r="G280" s="300">
        <v>6</v>
      </c>
      <c r="H280" s="501">
        <v>7</v>
      </c>
      <c r="I280" s="295">
        <v>8</v>
      </c>
      <c r="J280" s="301"/>
      <c r="K280" s="302"/>
      <c r="L280" s="500"/>
      <c r="M280" s="500"/>
    </row>
    <row r="281" spans="1:14" x14ac:dyDescent="0.2">
      <c r="A281" s="219" t="s">
        <v>2</v>
      </c>
      <c r="B281" s="355">
        <v>1</v>
      </c>
      <c r="C281" s="327">
        <v>2</v>
      </c>
      <c r="D281" s="246">
        <v>3</v>
      </c>
      <c r="E281" s="248">
        <v>4</v>
      </c>
      <c r="F281" s="391">
        <v>5</v>
      </c>
      <c r="G281" s="392">
        <v>6</v>
      </c>
      <c r="H281" s="328">
        <v>7</v>
      </c>
      <c r="I281" s="393">
        <v>8</v>
      </c>
      <c r="J281" s="296" t="s">
        <v>0</v>
      </c>
      <c r="K281" s="239"/>
      <c r="L281" s="303"/>
      <c r="M281" s="500"/>
    </row>
    <row r="282" spans="1:14" x14ac:dyDescent="0.2">
      <c r="A282" s="304" t="s">
        <v>3</v>
      </c>
      <c r="B282" s="467">
        <v>2385</v>
      </c>
      <c r="C282" s="468">
        <v>2385</v>
      </c>
      <c r="D282" s="468">
        <v>2385</v>
      </c>
      <c r="E282" s="468">
        <v>2385</v>
      </c>
      <c r="F282" s="468">
        <v>2385</v>
      </c>
      <c r="G282" s="468">
        <v>2385</v>
      </c>
      <c r="H282" s="468">
        <v>2385</v>
      </c>
      <c r="I282" s="469">
        <v>2385</v>
      </c>
      <c r="J282" s="470">
        <v>2385</v>
      </c>
      <c r="K282" s="306"/>
      <c r="L282" s="303"/>
      <c r="M282" s="500"/>
    </row>
    <row r="283" spans="1:14" x14ac:dyDescent="0.2">
      <c r="A283" s="307" t="s">
        <v>6</v>
      </c>
      <c r="B283" s="256">
        <v>2241.9047619047619</v>
      </c>
      <c r="C283" s="257">
        <v>2422.5925925925926</v>
      </c>
      <c r="D283" s="257">
        <v>2548.6206896551726</v>
      </c>
      <c r="E283" s="257">
        <v>2381.4285714285716</v>
      </c>
      <c r="F283" s="308">
        <v>2482.5</v>
      </c>
      <c r="G283" s="308">
        <v>2533.3333333333335</v>
      </c>
      <c r="H283" s="308">
        <v>2639.591836734694</v>
      </c>
      <c r="I283" s="258">
        <v>2749.375</v>
      </c>
      <c r="J283" s="309">
        <v>2523.1189710610934</v>
      </c>
      <c r="K283" s="310"/>
      <c r="L283" s="303"/>
      <c r="M283" s="500"/>
    </row>
    <row r="284" spans="1:14" x14ac:dyDescent="0.2">
      <c r="A284" s="219" t="s">
        <v>7</v>
      </c>
      <c r="B284" s="261">
        <v>85.714285714285708</v>
      </c>
      <c r="C284" s="262">
        <v>100</v>
      </c>
      <c r="D284" s="262">
        <v>100</v>
      </c>
      <c r="E284" s="262">
        <v>100</v>
      </c>
      <c r="F284" s="311">
        <v>100</v>
      </c>
      <c r="G284" s="311">
        <v>100</v>
      </c>
      <c r="H284" s="311">
        <v>100</v>
      </c>
      <c r="I284" s="263">
        <v>97.916666666666671</v>
      </c>
      <c r="J284" s="312">
        <v>87.781350482315119</v>
      </c>
      <c r="K284" s="383"/>
      <c r="L284" s="303"/>
      <c r="M284" s="500"/>
    </row>
    <row r="285" spans="1:14" x14ac:dyDescent="0.2">
      <c r="A285" s="219" t="s">
        <v>8</v>
      </c>
      <c r="B285" s="266">
        <v>6.2501782042247586E-2</v>
      </c>
      <c r="C285" s="267">
        <v>2.6812351065893296E-2</v>
      </c>
      <c r="D285" s="267">
        <v>3.492357286871145E-2</v>
      </c>
      <c r="E285" s="267">
        <v>3.7797202164423185E-2</v>
      </c>
      <c r="F285" s="314">
        <v>2.6613260401109583E-2</v>
      </c>
      <c r="G285" s="314">
        <v>2.3463887500167115E-2</v>
      </c>
      <c r="H285" s="314">
        <v>3.0297655509668377E-2</v>
      </c>
      <c r="I285" s="268">
        <v>3.7124933784044953E-2</v>
      </c>
      <c r="J285" s="315">
        <v>6.5400270202073785E-2</v>
      </c>
      <c r="K285" s="316"/>
      <c r="L285" s="317"/>
      <c r="M285" s="500"/>
    </row>
    <row r="286" spans="1:14" x14ac:dyDescent="0.2">
      <c r="A286" s="307" t="s">
        <v>1</v>
      </c>
      <c r="B286" s="271">
        <f t="shared" ref="B286:J286" si="61">B283/B282*100-100</f>
        <v>-5.9998003394229755</v>
      </c>
      <c r="C286" s="272">
        <f t="shared" si="61"/>
        <v>1.57620933302276</v>
      </c>
      <c r="D286" s="272">
        <f t="shared" si="61"/>
        <v>6.860406274850007</v>
      </c>
      <c r="E286" s="272">
        <f t="shared" si="61"/>
        <v>-0.14974543276429131</v>
      </c>
      <c r="F286" s="272">
        <f t="shared" si="61"/>
        <v>4.0880503144654199</v>
      </c>
      <c r="G286" s="272">
        <f t="shared" si="61"/>
        <v>6.2194269741439712</v>
      </c>
      <c r="H286" s="272">
        <f t="shared" ref="H286" si="62">H283/H282*100-100</f>
        <v>10.674710135626569</v>
      </c>
      <c r="I286" s="273">
        <f t="shared" si="61"/>
        <v>15.277777777777771</v>
      </c>
      <c r="J286" s="275">
        <f t="shared" si="61"/>
        <v>5.7911518264609327</v>
      </c>
      <c r="K286" s="316"/>
      <c r="L286" s="317"/>
      <c r="M286" s="500"/>
    </row>
    <row r="287" spans="1:14" ht="13.5" thickBot="1" x14ac:dyDescent="0.25">
      <c r="A287" s="219" t="s">
        <v>26</v>
      </c>
      <c r="B287" s="277">
        <f>B283-B269</f>
        <v>49.904761904761926</v>
      </c>
      <c r="C287" s="278">
        <f t="shared" ref="C287:G287" si="63">C283-C269</f>
        <v>122.11640211640224</v>
      </c>
      <c r="D287" s="278">
        <f t="shared" si="63"/>
        <v>204.20208500400986</v>
      </c>
      <c r="E287" s="278">
        <f t="shared" si="63"/>
        <v>5.7681940700808809</v>
      </c>
      <c r="F287" s="278">
        <f t="shared" si="63"/>
        <v>117.5</v>
      </c>
      <c r="G287" s="278">
        <f t="shared" si="63"/>
        <v>122.98850574712651</v>
      </c>
      <c r="H287" s="278">
        <f t="shared" ref="H287" si="64">H283-H269</f>
        <v>171.68138897349991</v>
      </c>
      <c r="I287" s="279">
        <f>I283-H269</f>
        <v>281.46455223880594</v>
      </c>
      <c r="J287" s="319">
        <f>J283-I269</f>
        <v>141.43643137855361</v>
      </c>
      <c r="K287" s="320"/>
      <c r="L287" s="317"/>
      <c r="M287" s="500"/>
    </row>
    <row r="288" spans="1:14" x14ac:dyDescent="0.2">
      <c r="A288" s="321" t="s">
        <v>50</v>
      </c>
      <c r="B288" s="495">
        <v>231</v>
      </c>
      <c r="C288" s="496">
        <v>317</v>
      </c>
      <c r="D288" s="496">
        <v>370</v>
      </c>
      <c r="E288" s="497">
        <v>550</v>
      </c>
      <c r="F288" s="497">
        <v>609</v>
      </c>
      <c r="G288" s="497">
        <v>489</v>
      </c>
      <c r="H288" s="513">
        <v>653</v>
      </c>
      <c r="I288" s="498">
        <v>559</v>
      </c>
      <c r="J288" s="286">
        <f>SUM(B288:I288)</f>
        <v>3778</v>
      </c>
      <c r="K288" s="322" t="s">
        <v>55</v>
      </c>
      <c r="L288" s="323">
        <f>I274-J288</f>
        <v>3</v>
      </c>
      <c r="M288" s="345">
        <f>L288/I274</f>
        <v>7.9344088865379526E-4</v>
      </c>
      <c r="N288" s="439" t="s">
        <v>138</v>
      </c>
    </row>
    <row r="289" spans="1:13" x14ac:dyDescent="0.2">
      <c r="A289" s="321" t="s">
        <v>27</v>
      </c>
      <c r="B289" s="235">
        <v>101.5</v>
      </c>
      <c r="C289" s="233">
        <v>100.5</v>
      </c>
      <c r="D289" s="233">
        <v>98.5</v>
      </c>
      <c r="E289" s="233">
        <v>98</v>
      </c>
      <c r="F289" s="233">
        <v>97</v>
      </c>
      <c r="G289" s="233">
        <v>96.5</v>
      </c>
      <c r="H289" s="452">
        <v>96</v>
      </c>
      <c r="I289" s="236">
        <v>95</v>
      </c>
      <c r="J289" s="226"/>
      <c r="K289" s="220" t="s">
        <v>56</v>
      </c>
      <c r="L289" s="500">
        <v>92.9</v>
      </c>
      <c r="M289" s="500"/>
    </row>
    <row r="290" spans="1:13" ht="13.5" thickBot="1" x14ac:dyDescent="0.25">
      <c r="A290" s="324" t="s">
        <v>25</v>
      </c>
      <c r="B290" s="224">
        <f>B289-B278</f>
        <v>5.7000000000000028</v>
      </c>
      <c r="C290" s="225">
        <f t="shared" ref="C290:I290" si="65">C289-C278</f>
        <v>4.7000000000000028</v>
      </c>
      <c r="D290" s="225">
        <f t="shared" si="65"/>
        <v>2.7000000000000028</v>
      </c>
      <c r="E290" s="225">
        <f t="shared" si="65"/>
        <v>5.7000000000000028</v>
      </c>
      <c r="F290" s="225">
        <f t="shared" si="65"/>
        <v>4.7000000000000028</v>
      </c>
      <c r="G290" s="225">
        <f t="shared" si="65"/>
        <v>4.2000000000000028</v>
      </c>
      <c r="H290" s="225">
        <f t="shared" si="65"/>
        <v>3.7000000000000028</v>
      </c>
      <c r="I290" s="231">
        <f t="shared" si="65"/>
        <v>2.7000000000000028</v>
      </c>
      <c r="J290" s="227"/>
      <c r="K290" s="500" t="s">
        <v>25</v>
      </c>
      <c r="L290" s="500">
        <f>L289-K275</f>
        <v>5.5600000000000023</v>
      </c>
      <c r="M290" s="500"/>
    </row>
    <row r="291" spans="1:13" x14ac:dyDescent="0.2">
      <c r="B291" s="292">
        <v>101.5</v>
      </c>
      <c r="D291" s="292">
        <v>98.5</v>
      </c>
      <c r="I291" s="292">
        <v>95</v>
      </c>
    </row>
    <row r="292" spans="1:13" ht="13.5" thickBot="1" x14ac:dyDescent="0.25"/>
    <row r="293" spans="1:13" ht="13.5" thickBot="1" x14ac:dyDescent="0.25">
      <c r="A293" s="297" t="s">
        <v>141</v>
      </c>
      <c r="B293" s="651" t="s">
        <v>49</v>
      </c>
      <c r="C293" s="652"/>
      <c r="D293" s="652"/>
      <c r="E293" s="652"/>
      <c r="F293" s="652"/>
      <c r="G293" s="652"/>
      <c r="H293" s="652"/>
      <c r="I293" s="653"/>
      <c r="J293" s="325" t="s">
        <v>0</v>
      </c>
      <c r="K293" s="220"/>
      <c r="L293" s="514"/>
      <c r="M293" s="514"/>
    </row>
    <row r="294" spans="1:13" x14ac:dyDescent="0.2">
      <c r="A294" s="219" t="s">
        <v>53</v>
      </c>
      <c r="B294" s="298">
        <v>1</v>
      </c>
      <c r="C294" s="299">
        <v>2</v>
      </c>
      <c r="D294" s="300">
        <v>3</v>
      </c>
      <c r="E294" s="299">
        <v>4</v>
      </c>
      <c r="F294" s="299">
        <v>5</v>
      </c>
      <c r="G294" s="300">
        <v>6</v>
      </c>
      <c r="H294" s="501">
        <v>7</v>
      </c>
      <c r="I294" s="295">
        <v>8</v>
      </c>
      <c r="J294" s="301"/>
      <c r="K294" s="302"/>
      <c r="L294" s="514"/>
      <c r="M294" s="514"/>
    </row>
    <row r="295" spans="1:13" x14ac:dyDescent="0.2">
      <c r="A295" s="219" t="s">
        <v>2</v>
      </c>
      <c r="B295" s="355">
        <v>1</v>
      </c>
      <c r="C295" s="327">
        <v>2</v>
      </c>
      <c r="D295" s="246">
        <v>3</v>
      </c>
      <c r="E295" s="248">
        <v>4</v>
      </c>
      <c r="F295" s="391">
        <v>5</v>
      </c>
      <c r="G295" s="392">
        <v>6</v>
      </c>
      <c r="H295" s="328">
        <v>7</v>
      </c>
      <c r="I295" s="393">
        <v>8</v>
      </c>
      <c r="J295" s="296" t="s">
        <v>0</v>
      </c>
      <c r="K295" s="239"/>
      <c r="L295" s="303"/>
      <c r="M295" s="514"/>
    </row>
    <row r="296" spans="1:13" x14ac:dyDescent="0.2">
      <c r="A296" s="304" t="s">
        <v>3</v>
      </c>
      <c r="B296" s="467">
        <v>2565</v>
      </c>
      <c r="C296" s="468">
        <v>2565</v>
      </c>
      <c r="D296" s="468">
        <v>2565</v>
      </c>
      <c r="E296" s="468">
        <v>2565</v>
      </c>
      <c r="F296" s="468">
        <v>2565</v>
      </c>
      <c r="G296" s="468">
        <v>2565</v>
      </c>
      <c r="H296" s="468">
        <v>2565</v>
      </c>
      <c r="I296" s="469">
        <v>2565</v>
      </c>
      <c r="J296" s="470">
        <v>2565</v>
      </c>
      <c r="K296" s="306"/>
      <c r="L296" s="303"/>
      <c r="M296" s="514"/>
    </row>
    <row r="297" spans="1:13" x14ac:dyDescent="0.2">
      <c r="A297" s="307" t="s">
        <v>6</v>
      </c>
      <c r="B297" s="256">
        <v>2437.2727272727275</v>
      </c>
      <c r="C297" s="257">
        <v>2590</v>
      </c>
      <c r="D297" s="257">
        <v>2737.7777777777778</v>
      </c>
      <c r="E297" s="257">
        <v>2568.2142857142858</v>
      </c>
      <c r="F297" s="308">
        <v>2620.9677419354839</v>
      </c>
      <c r="G297" s="308">
        <v>2704</v>
      </c>
      <c r="H297" s="308">
        <v>2833.939393939394</v>
      </c>
      <c r="I297" s="258">
        <v>2923.3333333333335</v>
      </c>
      <c r="J297" s="309">
        <v>2705.78125</v>
      </c>
      <c r="K297" s="310"/>
      <c r="L297" s="303"/>
      <c r="M297" s="514"/>
    </row>
    <row r="298" spans="1:13" x14ac:dyDescent="0.2">
      <c r="A298" s="219" t="s">
        <v>7</v>
      </c>
      <c r="B298" s="261">
        <v>72.727272727272734</v>
      </c>
      <c r="C298" s="262">
        <v>100</v>
      </c>
      <c r="D298" s="262">
        <v>88.888888888888886</v>
      </c>
      <c r="E298" s="262">
        <v>96.428571428571431</v>
      </c>
      <c r="F298" s="311">
        <v>100</v>
      </c>
      <c r="G298" s="311">
        <v>100</v>
      </c>
      <c r="H298" s="311">
        <v>93.939393939393938</v>
      </c>
      <c r="I298" s="263">
        <v>93.333333333333329</v>
      </c>
      <c r="J298" s="312">
        <v>84.375</v>
      </c>
      <c r="K298" s="383"/>
      <c r="L298" s="303"/>
      <c r="M298" s="514"/>
    </row>
    <row r="299" spans="1:13" x14ac:dyDescent="0.2">
      <c r="A299" s="219" t="s">
        <v>8</v>
      </c>
      <c r="B299" s="266">
        <v>7.5026748461539117E-2</v>
      </c>
      <c r="C299" s="267">
        <v>3.8197604126272933E-2</v>
      </c>
      <c r="D299" s="267">
        <v>5.9703248081002892E-2</v>
      </c>
      <c r="E299" s="267">
        <v>5.3012451556555096E-2</v>
      </c>
      <c r="F299" s="314">
        <v>2.7976118302335599E-2</v>
      </c>
      <c r="G299" s="314">
        <v>3.4802634189404116E-2</v>
      </c>
      <c r="H299" s="314">
        <v>4.9469427661878111E-2</v>
      </c>
      <c r="I299" s="268">
        <v>5.8235458941061587E-2</v>
      </c>
      <c r="J299" s="315">
        <v>7.1425802356517729E-2</v>
      </c>
      <c r="K299" s="316"/>
      <c r="L299" s="317"/>
      <c r="M299" s="514"/>
    </row>
    <row r="300" spans="1:13" x14ac:dyDescent="0.2">
      <c r="A300" s="307" t="s">
        <v>1</v>
      </c>
      <c r="B300" s="271">
        <f t="shared" ref="B300:J300" si="66">B297/B296*100-100</f>
        <v>-4.9796207690944527</v>
      </c>
      <c r="C300" s="272">
        <f t="shared" si="66"/>
        <v>0.97465886939571078</v>
      </c>
      <c r="D300" s="272">
        <f t="shared" si="66"/>
        <v>6.7359757418236939</v>
      </c>
      <c r="E300" s="272">
        <f t="shared" si="66"/>
        <v>0.12531328320801549</v>
      </c>
      <c r="F300" s="272">
        <f t="shared" si="66"/>
        <v>2.1819782430987829</v>
      </c>
      <c r="G300" s="272">
        <f t="shared" si="66"/>
        <v>5.4191033138401394</v>
      </c>
      <c r="H300" s="272">
        <f t="shared" si="66"/>
        <v>10.484966625317497</v>
      </c>
      <c r="I300" s="273">
        <f t="shared" si="66"/>
        <v>13.970110461338535</v>
      </c>
      <c r="J300" s="275">
        <f t="shared" si="66"/>
        <v>5.4885477582845965</v>
      </c>
      <c r="K300" s="316"/>
      <c r="L300" s="317"/>
      <c r="M300" s="514"/>
    </row>
    <row r="301" spans="1:13" ht="13.5" thickBot="1" x14ac:dyDescent="0.25">
      <c r="A301" s="219" t="s">
        <v>26</v>
      </c>
      <c r="B301" s="277">
        <f t="shared" ref="B301:I301" si="67">B297-B283</f>
        <v>195.36796536796555</v>
      </c>
      <c r="C301" s="278">
        <f t="shared" si="67"/>
        <v>167.40740740740739</v>
      </c>
      <c r="D301" s="278">
        <f t="shared" si="67"/>
        <v>189.15708812260527</v>
      </c>
      <c r="E301" s="278">
        <f t="shared" si="67"/>
        <v>186.78571428571422</v>
      </c>
      <c r="F301" s="278">
        <f t="shared" si="67"/>
        <v>138.4677419354839</v>
      </c>
      <c r="G301" s="278">
        <f t="shared" si="67"/>
        <v>170.66666666666652</v>
      </c>
      <c r="H301" s="278">
        <f t="shared" si="67"/>
        <v>194.34755720470002</v>
      </c>
      <c r="I301" s="279">
        <f t="shared" si="67"/>
        <v>173.95833333333348</v>
      </c>
      <c r="J301" s="319">
        <f>J297-J283</f>
        <v>182.66227893890664</v>
      </c>
      <c r="K301" s="320"/>
      <c r="L301" s="317"/>
      <c r="M301" s="514"/>
    </row>
    <row r="302" spans="1:13" x14ac:dyDescent="0.2">
      <c r="A302" s="321" t="s">
        <v>50</v>
      </c>
      <c r="B302" s="283">
        <v>231</v>
      </c>
      <c r="C302" s="284">
        <v>317</v>
      </c>
      <c r="D302" s="284">
        <v>370</v>
      </c>
      <c r="E302" s="284">
        <v>550</v>
      </c>
      <c r="F302" s="284">
        <v>609</v>
      </c>
      <c r="G302" s="284">
        <v>489</v>
      </c>
      <c r="H302" s="451">
        <v>653</v>
      </c>
      <c r="I302" s="285">
        <v>559</v>
      </c>
      <c r="J302" s="286">
        <f>SUM(B302:I302)</f>
        <v>3778</v>
      </c>
      <c r="K302" s="322" t="s">
        <v>55</v>
      </c>
      <c r="L302" s="323">
        <f>J288-J302</f>
        <v>0</v>
      </c>
      <c r="M302" s="345">
        <f>L302/J288</f>
        <v>0</v>
      </c>
    </row>
    <row r="303" spans="1:13" x14ac:dyDescent="0.2">
      <c r="A303" s="321" t="s">
        <v>27</v>
      </c>
      <c r="B303" s="235">
        <v>106</v>
      </c>
      <c r="C303" s="233">
        <v>105</v>
      </c>
      <c r="D303" s="233">
        <v>102.5</v>
      </c>
      <c r="E303" s="233">
        <v>102.5</v>
      </c>
      <c r="F303" s="233">
        <v>101.5</v>
      </c>
      <c r="G303" s="233">
        <v>101</v>
      </c>
      <c r="H303" s="452">
        <v>100</v>
      </c>
      <c r="I303" s="236">
        <v>99</v>
      </c>
      <c r="J303" s="226"/>
      <c r="K303" s="220" t="s">
        <v>56</v>
      </c>
      <c r="L303" s="514">
        <v>97.33</v>
      </c>
      <c r="M303" s="514"/>
    </row>
    <row r="304" spans="1:13" ht="13.5" thickBot="1" x14ac:dyDescent="0.25">
      <c r="A304" s="324" t="s">
        <v>25</v>
      </c>
      <c r="B304" s="224">
        <f>B303-B289</f>
        <v>4.5</v>
      </c>
      <c r="C304" s="225">
        <f t="shared" ref="C304:I304" si="68">C303-C289</f>
        <v>4.5</v>
      </c>
      <c r="D304" s="225">
        <f t="shared" si="68"/>
        <v>4</v>
      </c>
      <c r="E304" s="225">
        <f t="shared" si="68"/>
        <v>4.5</v>
      </c>
      <c r="F304" s="225">
        <f t="shared" si="68"/>
        <v>4.5</v>
      </c>
      <c r="G304" s="225">
        <f t="shared" si="68"/>
        <v>4.5</v>
      </c>
      <c r="H304" s="225">
        <f t="shared" si="68"/>
        <v>4</v>
      </c>
      <c r="I304" s="231">
        <f t="shared" si="68"/>
        <v>4</v>
      </c>
      <c r="J304" s="227"/>
      <c r="K304" s="514" t="s">
        <v>25</v>
      </c>
      <c r="L304" s="514">
        <f>L303-L289</f>
        <v>4.4299999999999926</v>
      </c>
      <c r="M304" s="514"/>
    </row>
    <row r="305" spans="1:14" x14ac:dyDescent="0.2">
      <c r="I305" s="292">
        <v>99</v>
      </c>
    </row>
    <row r="306" spans="1:14" ht="13.5" thickBot="1" x14ac:dyDescent="0.25"/>
    <row r="307" spans="1:14" s="515" customFormat="1" ht="13.5" thickBot="1" x14ac:dyDescent="0.25">
      <c r="A307" s="297" t="s">
        <v>143</v>
      </c>
      <c r="B307" s="651" t="s">
        <v>49</v>
      </c>
      <c r="C307" s="652"/>
      <c r="D307" s="652"/>
      <c r="E307" s="652"/>
      <c r="F307" s="652"/>
      <c r="G307" s="652"/>
      <c r="H307" s="652"/>
      <c r="I307" s="653"/>
      <c r="J307" s="325" t="s">
        <v>0</v>
      </c>
      <c r="K307" s="220"/>
    </row>
    <row r="308" spans="1:14" s="515" customFormat="1" x14ac:dyDescent="0.2">
      <c r="A308" s="219" t="s">
        <v>53</v>
      </c>
      <c r="B308" s="298">
        <v>1</v>
      </c>
      <c r="C308" s="299">
        <v>2</v>
      </c>
      <c r="D308" s="300">
        <v>3</v>
      </c>
      <c r="E308" s="299">
        <v>4</v>
      </c>
      <c r="F308" s="299">
        <v>5</v>
      </c>
      <c r="G308" s="300">
        <v>6</v>
      </c>
      <c r="H308" s="501">
        <v>7</v>
      </c>
      <c r="I308" s="295">
        <v>8</v>
      </c>
      <c r="J308" s="301"/>
      <c r="K308" s="302"/>
    </row>
    <row r="309" spans="1:14" s="515" customFormat="1" x14ac:dyDescent="0.2">
      <c r="A309" s="219" t="s">
        <v>2</v>
      </c>
      <c r="B309" s="355">
        <v>1</v>
      </c>
      <c r="C309" s="327">
        <v>2</v>
      </c>
      <c r="D309" s="246">
        <v>3</v>
      </c>
      <c r="E309" s="248">
        <v>4</v>
      </c>
      <c r="F309" s="391">
        <v>5</v>
      </c>
      <c r="G309" s="392">
        <v>6</v>
      </c>
      <c r="H309" s="328">
        <v>7</v>
      </c>
      <c r="I309" s="393">
        <v>8</v>
      </c>
      <c r="J309" s="296" t="s">
        <v>0</v>
      </c>
      <c r="K309" s="239"/>
      <c r="L309" s="303"/>
    </row>
    <row r="310" spans="1:14" s="515" customFormat="1" x14ac:dyDescent="0.2">
      <c r="A310" s="304" t="s">
        <v>3</v>
      </c>
      <c r="B310" s="467">
        <v>2740</v>
      </c>
      <c r="C310" s="468">
        <v>2740</v>
      </c>
      <c r="D310" s="468">
        <v>2740</v>
      </c>
      <c r="E310" s="468">
        <v>2740</v>
      </c>
      <c r="F310" s="468">
        <v>2740</v>
      </c>
      <c r="G310" s="468">
        <v>2740</v>
      </c>
      <c r="H310" s="468">
        <v>2740</v>
      </c>
      <c r="I310" s="469">
        <v>2740</v>
      </c>
      <c r="J310" s="470">
        <v>2740</v>
      </c>
      <c r="K310" s="306"/>
      <c r="L310" s="303"/>
    </row>
    <row r="311" spans="1:14" s="515" customFormat="1" x14ac:dyDescent="0.2">
      <c r="A311" s="307" t="s">
        <v>6</v>
      </c>
      <c r="B311" s="256">
        <v>2693.3333333333335</v>
      </c>
      <c r="C311" s="257">
        <v>2734.6666666666665</v>
      </c>
      <c r="D311" s="257">
        <v>2865.5555555555557</v>
      </c>
      <c r="E311" s="257">
        <v>2745.3846153846152</v>
      </c>
      <c r="F311" s="308">
        <v>2831.7647058823532</v>
      </c>
      <c r="G311" s="308">
        <v>2883.478260869565</v>
      </c>
      <c r="H311" s="308">
        <v>2936.3333333333335</v>
      </c>
      <c r="I311" s="258">
        <v>3058.8461538461538</v>
      </c>
      <c r="J311" s="309">
        <v>2861.521739130435</v>
      </c>
      <c r="K311" s="310"/>
      <c r="L311" s="303"/>
    </row>
    <row r="312" spans="1:14" s="515" customFormat="1" x14ac:dyDescent="0.2">
      <c r="A312" s="219" t="s">
        <v>7</v>
      </c>
      <c r="B312" s="261">
        <v>91.666666666666671</v>
      </c>
      <c r="C312" s="262">
        <v>93.333333333333329</v>
      </c>
      <c r="D312" s="262">
        <v>88.888888888888886</v>
      </c>
      <c r="E312" s="262">
        <v>100</v>
      </c>
      <c r="F312" s="311">
        <v>100</v>
      </c>
      <c r="G312" s="311">
        <v>100</v>
      </c>
      <c r="H312" s="311">
        <v>100</v>
      </c>
      <c r="I312" s="263">
        <v>100</v>
      </c>
      <c r="J312" s="312">
        <v>91.847826086956516</v>
      </c>
      <c r="K312" s="383"/>
      <c r="L312" s="303"/>
    </row>
    <row r="313" spans="1:14" s="515" customFormat="1" x14ac:dyDescent="0.2">
      <c r="A313" s="219" t="s">
        <v>8</v>
      </c>
      <c r="B313" s="266">
        <v>6.2447900057143339E-2</v>
      </c>
      <c r="C313" s="267">
        <v>5.6648072643441551E-2</v>
      </c>
      <c r="D313" s="267">
        <v>6.362008600573639E-2</v>
      </c>
      <c r="E313" s="267">
        <v>3.0894738355472556E-2</v>
      </c>
      <c r="F313" s="314">
        <v>3.3615926089152003E-2</v>
      </c>
      <c r="G313" s="314">
        <v>3.1214124991312819E-2</v>
      </c>
      <c r="H313" s="314">
        <v>2.9954941031852089E-2</v>
      </c>
      <c r="I313" s="268">
        <v>4.3610312177780983E-2</v>
      </c>
      <c r="J313" s="315">
        <v>5.6603138423703743E-2</v>
      </c>
      <c r="K313" s="316"/>
      <c r="L313" s="317"/>
    </row>
    <row r="314" spans="1:14" s="515" customFormat="1" x14ac:dyDescent="0.2">
      <c r="A314" s="307" t="s">
        <v>1</v>
      </c>
      <c r="B314" s="271">
        <f t="shared" ref="B314:J314" si="69">B311/B310*100-100</f>
        <v>-1.7031630170316276</v>
      </c>
      <c r="C314" s="272">
        <f t="shared" si="69"/>
        <v>-0.19464720194648066</v>
      </c>
      <c r="D314" s="272">
        <f t="shared" si="69"/>
        <v>4.5823195458231964</v>
      </c>
      <c r="E314" s="272">
        <f t="shared" si="69"/>
        <v>0.19651880965750479</v>
      </c>
      <c r="F314" s="272">
        <f t="shared" si="69"/>
        <v>3.3490768570201936</v>
      </c>
      <c r="G314" s="272">
        <f t="shared" si="69"/>
        <v>5.2364328784512821</v>
      </c>
      <c r="H314" s="272">
        <f t="shared" si="69"/>
        <v>7.1654501216545015</v>
      </c>
      <c r="I314" s="273">
        <f t="shared" si="69"/>
        <v>11.636720943290285</v>
      </c>
      <c r="J314" s="275">
        <f t="shared" si="69"/>
        <v>4.4350999682640548</v>
      </c>
      <c r="K314" s="316"/>
      <c r="L314" s="317"/>
    </row>
    <row r="315" spans="1:14" s="515" customFormat="1" ht="13.5" thickBot="1" x14ac:dyDescent="0.25">
      <c r="A315" s="219" t="s">
        <v>26</v>
      </c>
      <c r="B315" s="277">
        <f t="shared" ref="B315:I315" si="70">B311-B297</f>
        <v>256.06060606060601</v>
      </c>
      <c r="C315" s="278">
        <f t="shared" si="70"/>
        <v>144.66666666666652</v>
      </c>
      <c r="D315" s="278">
        <f t="shared" si="70"/>
        <v>127.77777777777783</v>
      </c>
      <c r="E315" s="278">
        <f t="shared" si="70"/>
        <v>177.17032967032947</v>
      </c>
      <c r="F315" s="278">
        <f t="shared" si="70"/>
        <v>210.79696394686925</v>
      </c>
      <c r="G315" s="278">
        <f t="shared" si="70"/>
        <v>179.47826086956502</v>
      </c>
      <c r="H315" s="278">
        <f t="shared" si="70"/>
        <v>102.39393939393949</v>
      </c>
      <c r="I315" s="279">
        <f t="shared" si="70"/>
        <v>135.51282051282033</v>
      </c>
      <c r="J315" s="319">
        <f>J311-J297</f>
        <v>155.74048913043498</v>
      </c>
      <c r="K315" s="320"/>
      <c r="L315" s="317"/>
    </row>
    <row r="316" spans="1:14" s="515" customFormat="1" x14ac:dyDescent="0.2">
      <c r="A316" s="321" t="s">
        <v>50</v>
      </c>
      <c r="B316" s="283">
        <v>231</v>
      </c>
      <c r="C316" s="284">
        <v>317</v>
      </c>
      <c r="D316" s="284">
        <v>370</v>
      </c>
      <c r="E316" s="284">
        <v>550</v>
      </c>
      <c r="F316" s="284">
        <v>609</v>
      </c>
      <c r="G316" s="284">
        <v>489</v>
      </c>
      <c r="H316" s="451">
        <v>651</v>
      </c>
      <c r="I316" s="285">
        <v>553</v>
      </c>
      <c r="J316" s="286">
        <f>SUM(B316:I316)</f>
        <v>3770</v>
      </c>
      <c r="K316" s="322" t="s">
        <v>55</v>
      </c>
      <c r="L316" s="323">
        <f>J302-J316</f>
        <v>8</v>
      </c>
      <c r="M316" s="345">
        <f>L316/J302</f>
        <v>2.1175224986765486E-3</v>
      </c>
      <c r="N316" s="431" t="s">
        <v>145</v>
      </c>
    </row>
    <row r="317" spans="1:14" s="515" customFormat="1" x14ac:dyDescent="0.2">
      <c r="A317" s="321" t="s">
        <v>27</v>
      </c>
      <c r="B317" s="235">
        <v>110</v>
      </c>
      <c r="C317" s="233">
        <v>109.5</v>
      </c>
      <c r="D317" s="233">
        <v>106.5</v>
      </c>
      <c r="E317" s="233">
        <v>106.5</v>
      </c>
      <c r="F317" s="233">
        <v>105.5</v>
      </c>
      <c r="G317" s="233">
        <v>105</v>
      </c>
      <c r="H317" s="452">
        <v>104.5</v>
      </c>
      <c r="I317" s="236">
        <v>103.5</v>
      </c>
      <c r="J317" s="226"/>
      <c r="K317" s="220" t="s">
        <v>56</v>
      </c>
      <c r="L317" s="515">
        <v>101.77</v>
      </c>
    </row>
    <row r="318" spans="1:14" s="515" customFormat="1" ht="13.5" thickBot="1" x14ac:dyDescent="0.25">
      <c r="A318" s="324" t="s">
        <v>25</v>
      </c>
      <c r="B318" s="224">
        <f>B317-B303</f>
        <v>4</v>
      </c>
      <c r="C318" s="225">
        <f t="shared" ref="C318:I318" si="71">C317-C303</f>
        <v>4.5</v>
      </c>
      <c r="D318" s="225">
        <f t="shared" si="71"/>
        <v>4</v>
      </c>
      <c r="E318" s="225">
        <f t="shared" si="71"/>
        <v>4</v>
      </c>
      <c r="F318" s="225">
        <f t="shared" si="71"/>
        <v>4</v>
      </c>
      <c r="G318" s="225">
        <f t="shared" si="71"/>
        <v>4</v>
      </c>
      <c r="H318" s="225">
        <f t="shared" si="71"/>
        <v>4.5</v>
      </c>
      <c r="I318" s="231">
        <f t="shared" si="71"/>
        <v>4.5</v>
      </c>
      <c r="J318" s="227"/>
      <c r="K318" s="515" t="s">
        <v>25</v>
      </c>
      <c r="L318" s="515">
        <f>L317-L303</f>
        <v>4.4399999999999977</v>
      </c>
    </row>
    <row r="320" spans="1:14" ht="13.5" thickBot="1" x14ac:dyDescent="0.25"/>
    <row r="321" spans="1:14" ht="13.5" thickBot="1" x14ac:dyDescent="0.25">
      <c r="A321" s="297" t="s">
        <v>165</v>
      </c>
      <c r="B321" s="651" t="s">
        <v>49</v>
      </c>
      <c r="C321" s="652"/>
      <c r="D321" s="652"/>
      <c r="E321" s="652"/>
      <c r="F321" s="652"/>
      <c r="G321" s="652"/>
      <c r="H321" s="652"/>
      <c r="I321" s="653"/>
      <c r="J321" s="325" t="s">
        <v>0</v>
      </c>
      <c r="K321" s="220"/>
      <c r="L321" s="561"/>
      <c r="M321" s="561"/>
    </row>
    <row r="322" spans="1:14" x14ac:dyDescent="0.2">
      <c r="A322" s="219" t="s">
        <v>53</v>
      </c>
      <c r="B322" s="298">
        <v>1</v>
      </c>
      <c r="C322" s="299">
        <v>2</v>
      </c>
      <c r="D322" s="300">
        <v>3</v>
      </c>
      <c r="E322" s="299">
        <v>4</v>
      </c>
      <c r="F322" s="299">
        <v>5</v>
      </c>
      <c r="G322" s="300">
        <v>6</v>
      </c>
      <c r="H322" s="501">
        <v>7</v>
      </c>
      <c r="I322" s="295">
        <v>8</v>
      </c>
      <c r="J322" s="301"/>
      <c r="K322" s="302"/>
      <c r="L322" s="561"/>
      <c r="M322" s="561"/>
    </row>
    <row r="323" spans="1:14" x14ac:dyDescent="0.2">
      <c r="A323" s="219" t="s">
        <v>2</v>
      </c>
      <c r="B323" s="355">
        <v>1</v>
      </c>
      <c r="C323" s="327">
        <v>2</v>
      </c>
      <c r="D323" s="246">
        <v>3</v>
      </c>
      <c r="E323" s="248">
        <v>4</v>
      </c>
      <c r="F323" s="391">
        <v>5</v>
      </c>
      <c r="G323" s="392">
        <v>6</v>
      </c>
      <c r="H323" s="328">
        <v>7</v>
      </c>
      <c r="I323" s="393">
        <v>8</v>
      </c>
      <c r="J323" s="296" t="s">
        <v>0</v>
      </c>
      <c r="K323" s="239"/>
      <c r="L323" s="303"/>
      <c r="M323" s="561"/>
    </row>
    <row r="324" spans="1:14" x14ac:dyDescent="0.2">
      <c r="A324" s="304" t="s">
        <v>3</v>
      </c>
      <c r="B324" s="467">
        <v>2910</v>
      </c>
      <c r="C324" s="468">
        <v>2910</v>
      </c>
      <c r="D324" s="468">
        <v>2910</v>
      </c>
      <c r="E324" s="468">
        <v>2910</v>
      </c>
      <c r="F324" s="468">
        <v>2910</v>
      </c>
      <c r="G324" s="468">
        <v>2910</v>
      </c>
      <c r="H324" s="468">
        <v>2910</v>
      </c>
      <c r="I324" s="469">
        <v>2910</v>
      </c>
      <c r="J324" s="470">
        <v>2910</v>
      </c>
      <c r="K324" s="306"/>
      <c r="L324" s="303"/>
      <c r="M324" s="561"/>
    </row>
    <row r="325" spans="1:14" x14ac:dyDescent="0.2">
      <c r="A325" s="307" t="s">
        <v>6</v>
      </c>
      <c r="B325" s="256">
        <v>2863.6363636363635</v>
      </c>
      <c r="C325" s="257">
        <v>2986.4705882352941</v>
      </c>
      <c r="D325" s="257">
        <v>3047.6190476190477</v>
      </c>
      <c r="E325" s="257">
        <v>2942.3333333333335</v>
      </c>
      <c r="F325" s="308">
        <v>3014.242424242424</v>
      </c>
      <c r="G325" s="308">
        <v>2974.782608695652</v>
      </c>
      <c r="H325" s="308">
        <v>3110.8823529411766</v>
      </c>
      <c r="I325" s="258">
        <v>3120.8</v>
      </c>
      <c r="J325" s="309">
        <v>3021.7525773195875</v>
      </c>
      <c r="K325" s="310"/>
      <c r="L325" s="303"/>
      <c r="M325" s="561"/>
    </row>
    <row r="326" spans="1:14" x14ac:dyDescent="0.2">
      <c r="A326" s="219" t="s">
        <v>7</v>
      </c>
      <c r="B326" s="261">
        <v>100</v>
      </c>
      <c r="C326" s="262">
        <v>100</v>
      </c>
      <c r="D326" s="262">
        <v>95.238095238095241</v>
      </c>
      <c r="E326" s="262">
        <v>96.666666666666671</v>
      </c>
      <c r="F326" s="311">
        <v>96.969696969696969</v>
      </c>
      <c r="G326" s="311">
        <v>100</v>
      </c>
      <c r="H326" s="311">
        <v>94.117647058823536</v>
      </c>
      <c r="I326" s="263">
        <v>100</v>
      </c>
      <c r="J326" s="312">
        <v>96.907216494845358</v>
      </c>
      <c r="K326" s="383"/>
      <c r="L326" s="303"/>
      <c r="M326" s="561"/>
    </row>
    <row r="327" spans="1:14" x14ac:dyDescent="0.2">
      <c r="A327" s="219" t="s">
        <v>8</v>
      </c>
      <c r="B327" s="266">
        <v>4.8690589384223243E-2</v>
      </c>
      <c r="C327" s="267">
        <v>3.2604982210588405E-2</v>
      </c>
      <c r="D327" s="267">
        <v>4.3986525813310313E-2</v>
      </c>
      <c r="E327" s="267">
        <v>4.4691092797655159E-2</v>
      </c>
      <c r="F327" s="314">
        <v>4.632414642787832E-2</v>
      </c>
      <c r="G327" s="314">
        <v>3.3482188981645296E-2</v>
      </c>
      <c r="H327" s="314">
        <v>4.32495550510507E-2</v>
      </c>
      <c r="I327" s="268">
        <v>2.9436679490534013E-2</v>
      </c>
      <c r="J327" s="315">
        <v>4.7736251573328579E-2</v>
      </c>
      <c r="K327" s="316"/>
      <c r="L327" s="317"/>
      <c r="M327" s="561"/>
    </row>
    <row r="328" spans="1:14" x14ac:dyDescent="0.2">
      <c r="A328" s="307" t="s">
        <v>1</v>
      </c>
      <c r="B328" s="271">
        <f t="shared" ref="B328:J328" si="72">B325/B324*100-100</f>
        <v>-1.5932521087160296</v>
      </c>
      <c r="C328" s="272">
        <f t="shared" si="72"/>
        <v>2.6278552658176579</v>
      </c>
      <c r="D328" s="272">
        <f t="shared" si="72"/>
        <v>4.7291768941253594</v>
      </c>
      <c r="E328" s="272">
        <f t="shared" si="72"/>
        <v>1.1111111111111143</v>
      </c>
      <c r="F328" s="272">
        <f t="shared" si="72"/>
        <v>3.5822138914922306</v>
      </c>
      <c r="G328" s="272">
        <f t="shared" si="72"/>
        <v>2.2262064843866654</v>
      </c>
      <c r="H328" s="272">
        <f t="shared" si="72"/>
        <v>6.9031736405902535</v>
      </c>
      <c r="I328" s="273">
        <f t="shared" si="72"/>
        <v>7.2439862542955495</v>
      </c>
      <c r="J328" s="275">
        <f t="shared" si="72"/>
        <v>3.8402947532504328</v>
      </c>
      <c r="K328" s="316"/>
      <c r="L328" s="317"/>
      <c r="M328" s="561"/>
    </row>
    <row r="329" spans="1:14" ht="13.5" thickBot="1" x14ac:dyDescent="0.25">
      <c r="A329" s="219" t="s">
        <v>26</v>
      </c>
      <c r="B329" s="277">
        <f t="shared" ref="B329:I329" si="73">B325-B311</f>
        <v>170.30303030303003</v>
      </c>
      <c r="C329" s="278">
        <f t="shared" si="73"/>
        <v>251.80392156862763</v>
      </c>
      <c r="D329" s="278">
        <f t="shared" si="73"/>
        <v>182.06349206349205</v>
      </c>
      <c r="E329" s="278">
        <f t="shared" si="73"/>
        <v>196.94871794871824</v>
      </c>
      <c r="F329" s="278">
        <f t="shared" si="73"/>
        <v>182.47771836007087</v>
      </c>
      <c r="G329" s="278">
        <f t="shared" si="73"/>
        <v>91.304347826086996</v>
      </c>
      <c r="H329" s="278">
        <f t="shared" si="73"/>
        <v>174.54901960784309</v>
      </c>
      <c r="I329" s="279">
        <f t="shared" si="73"/>
        <v>61.953846153846371</v>
      </c>
      <c r="J329" s="319">
        <f>J325-J311</f>
        <v>160.23083818915256</v>
      </c>
      <c r="K329" s="320"/>
      <c r="L329" s="317"/>
      <c r="M329" s="561"/>
    </row>
    <row r="330" spans="1:14" x14ac:dyDescent="0.2">
      <c r="A330" s="321" t="s">
        <v>50</v>
      </c>
      <c r="B330" s="283">
        <v>225</v>
      </c>
      <c r="C330" s="284">
        <v>317</v>
      </c>
      <c r="D330" s="284">
        <v>370</v>
      </c>
      <c r="E330" s="284">
        <v>550</v>
      </c>
      <c r="F330" s="284">
        <v>607</v>
      </c>
      <c r="G330" s="284">
        <v>489</v>
      </c>
      <c r="H330" s="451">
        <v>648</v>
      </c>
      <c r="I330" s="285">
        <v>549</v>
      </c>
      <c r="J330" s="286">
        <f>SUM(B330:I330)</f>
        <v>3755</v>
      </c>
      <c r="K330" s="322" t="s">
        <v>55</v>
      </c>
      <c r="L330" s="323">
        <f>J316-J330</f>
        <v>15</v>
      </c>
      <c r="M330" s="345">
        <f>L330/J316</f>
        <v>3.9787798408488064E-3</v>
      </c>
      <c r="N330" s="431" t="s">
        <v>168</v>
      </c>
    </row>
    <row r="331" spans="1:14" x14ac:dyDescent="0.2">
      <c r="A331" s="321" t="s">
        <v>27</v>
      </c>
      <c r="B331" s="235">
        <v>114.5</v>
      </c>
      <c r="C331" s="233">
        <v>113.5</v>
      </c>
      <c r="D331" s="233">
        <v>110.5</v>
      </c>
      <c r="E331" s="233">
        <v>110.5</v>
      </c>
      <c r="F331" s="233">
        <v>109.5</v>
      </c>
      <c r="G331" s="233">
        <v>109.5</v>
      </c>
      <c r="H331" s="452">
        <v>108.5</v>
      </c>
      <c r="I331" s="236">
        <v>108</v>
      </c>
      <c r="J331" s="226"/>
      <c r="K331" s="220" t="s">
        <v>56</v>
      </c>
      <c r="L331" s="561">
        <v>106.18</v>
      </c>
      <c r="M331" s="561"/>
      <c r="N331" s="369" t="s">
        <v>169</v>
      </c>
    </row>
    <row r="332" spans="1:14" ht="13.5" thickBot="1" x14ac:dyDescent="0.25">
      <c r="A332" s="324" t="s">
        <v>25</v>
      </c>
      <c r="B332" s="224">
        <f>B331-B317</f>
        <v>4.5</v>
      </c>
      <c r="C332" s="225">
        <f t="shared" ref="C332:I332" si="74">C331-C317</f>
        <v>4</v>
      </c>
      <c r="D332" s="225">
        <f t="shared" si="74"/>
        <v>4</v>
      </c>
      <c r="E332" s="225">
        <f t="shared" si="74"/>
        <v>4</v>
      </c>
      <c r="F332" s="225">
        <f t="shared" si="74"/>
        <v>4</v>
      </c>
      <c r="G332" s="225">
        <f t="shared" si="74"/>
        <v>4.5</v>
      </c>
      <c r="H332" s="225">
        <f t="shared" si="74"/>
        <v>4</v>
      </c>
      <c r="I332" s="231">
        <f t="shared" si="74"/>
        <v>4.5</v>
      </c>
      <c r="J332" s="227"/>
      <c r="K332" s="561" t="s">
        <v>25</v>
      </c>
      <c r="L332" s="561">
        <f>L331-L317</f>
        <v>4.4100000000000108</v>
      </c>
      <c r="M332" s="561"/>
    </row>
    <row r="333" spans="1:14" s="581" customFormat="1" x14ac:dyDescent="0.2">
      <c r="A333" s="239"/>
      <c r="B333" s="587"/>
      <c r="C333" s="587"/>
      <c r="D333" s="587"/>
      <c r="E333" s="587"/>
      <c r="F333" s="587"/>
      <c r="G333" s="587"/>
      <c r="H333" s="587"/>
      <c r="I333" s="587"/>
      <c r="J333" s="220"/>
    </row>
    <row r="334" spans="1:14" x14ac:dyDescent="0.2">
      <c r="B334" s="292">
        <v>113.5</v>
      </c>
      <c r="C334" s="292">
        <v>110.5</v>
      </c>
      <c r="D334" s="292">
        <v>114.5</v>
      </c>
      <c r="E334" s="292">
        <v>109.5</v>
      </c>
      <c r="F334" s="292">
        <v>109</v>
      </c>
      <c r="G334" s="292">
        <v>108.5</v>
      </c>
    </row>
    <row r="335" spans="1:14" ht="13.5" thickBot="1" x14ac:dyDescent="0.25">
      <c r="B335" s="232">
        <v>3021.7525773195875</v>
      </c>
      <c r="C335" s="232">
        <v>3021.7525773195875</v>
      </c>
      <c r="D335" s="232">
        <v>3021.7525773195875</v>
      </c>
      <c r="E335" s="232">
        <v>3021.7525773195875</v>
      </c>
      <c r="F335" s="232">
        <v>3021.7525773195875</v>
      </c>
      <c r="G335" s="232">
        <v>3021.7525773195875</v>
      </c>
      <c r="H335" s="232">
        <v>3021.7525773195875</v>
      </c>
    </row>
    <row r="336" spans="1:14" ht="13.5" thickBot="1" x14ac:dyDescent="0.25">
      <c r="A336" s="297" t="s">
        <v>177</v>
      </c>
      <c r="B336" s="651" t="s">
        <v>49</v>
      </c>
      <c r="C336" s="652"/>
      <c r="D336" s="652"/>
      <c r="E336" s="652"/>
      <c r="F336" s="652"/>
      <c r="G336" s="652"/>
      <c r="H336" s="325" t="s">
        <v>0</v>
      </c>
      <c r="I336" s="220"/>
      <c r="J336" s="581"/>
      <c r="K336" s="581"/>
    </row>
    <row r="337" spans="1:1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  <c r="J337" s="581"/>
      <c r="K337" s="581"/>
    </row>
    <row r="338" spans="1:11" x14ac:dyDescent="0.2">
      <c r="A338" s="304" t="s">
        <v>3</v>
      </c>
      <c r="B338" s="467">
        <v>3080</v>
      </c>
      <c r="C338" s="468">
        <v>3080</v>
      </c>
      <c r="D338" s="468">
        <v>3080</v>
      </c>
      <c r="E338" s="468">
        <v>3080</v>
      </c>
      <c r="F338" s="468">
        <v>3080</v>
      </c>
      <c r="G338" s="468">
        <v>3080</v>
      </c>
      <c r="H338" s="470">
        <v>3080</v>
      </c>
      <c r="I338" s="306"/>
      <c r="J338" s="303"/>
      <c r="K338" s="581"/>
    </row>
    <row r="339" spans="1:11" x14ac:dyDescent="0.2">
      <c r="A339" s="307" t="s">
        <v>6</v>
      </c>
      <c r="B339" s="256">
        <v>3172.1052631578946</v>
      </c>
      <c r="C339" s="257">
        <v>3261.1428571428573</v>
      </c>
      <c r="D339" s="257">
        <v>3183.6363636363635</v>
      </c>
      <c r="E339" s="257">
        <v>3205</v>
      </c>
      <c r="F339" s="308">
        <v>3337.9487179487178</v>
      </c>
      <c r="G339" s="308">
        <v>3402.8571428571427</v>
      </c>
      <c r="H339" s="309">
        <v>3269.896907216495</v>
      </c>
      <c r="I339" s="310"/>
      <c r="J339" s="303"/>
      <c r="K339" s="581"/>
    </row>
    <row r="340" spans="1:11" x14ac:dyDescent="0.2">
      <c r="A340" s="219" t="s">
        <v>7</v>
      </c>
      <c r="B340" s="261">
        <v>81.578947368421055</v>
      </c>
      <c r="C340" s="262">
        <v>91.428571428571431</v>
      </c>
      <c r="D340" s="262">
        <v>100</v>
      </c>
      <c r="E340" s="262">
        <v>97.222222222222229</v>
      </c>
      <c r="F340" s="311">
        <v>71.794871794871796</v>
      </c>
      <c r="G340" s="311">
        <v>91.428571428571431</v>
      </c>
      <c r="H340" s="312">
        <v>86.597938144329902</v>
      </c>
      <c r="I340" s="383"/>
      <c r="J340" s="303"/>
      <c r="K340" s="581"/>
    </row>
    <row r="341" spans="1:11" x14ac:dyDescent="0.2">
      <c r="A341" s="219" t="s">
        <v>8</v>
      </c>
      <c r="B341" s="266">
        <v>6.4229697491608811E-2</v>
      </c>
      <c r="C341" s="267">
        <v>6.2653334840540545E-2</v>
      </c>
      <c r="D341" s="267">
        <v>2.9137409523299122E-2</v>
      </c>
      <c r="E341" s="267">
        <v>4.2198654661816638E-2</v>
      </c>
      <c r="F341" s="314">
        <v>7.4014410035118869E-2</v>
      </c>
      <c r="G341" s="314">
        <v>6.3112633987427447E-2</v>
      </c>
      <c r="H341" s="315">
        <v>6.654479055668748E-2</v>
      </c>
      <c r="I341" s="316"/>
      <c r="J341" s="317"/>
      <c r="K341" s="581"/>
    </row>
    <row r="342" spans="1:11" x14ac:dyDescent="0.2">
      <c r="A342" s="307" t="s">
        <v>1</v>
      </c>
      <c r="B342" s="271">
        <f t="shared" ref="B342:H342" si="75">B339/B338*100-100</f>
        <v>2.9904306220095691</v>
      </c>
      <c r="C342" s="272">
        <f t="shared" si="75"/>
        <v>5.8812615955473149</v>
      </c>
      <c r="D342" s="272">
        <f t="shared" si="75"/>
        <v>3.3648170011806258</v>
      </c>
      <c r="E342" s="272">
        <f t="shared" si="75"/>
        <v>4.0584415584415439</v>
      </c>
      <c r="F342" s="272">
        <f t="shared" si="75"/>
        <v>8.3749583749583678</v>
      </c>
      <c r="G342" s="272">
        <f t="shared" si="75"/>
        <v>10.482374768089045</v>
      </c>
      <c r="H342" s="275">
        <f t="shared" si="75"/>
        <v>6.1654840005355567</v>
      </c>
      <c r="I342" s="316"/>
      <c r="J342" s="317"/>
      <c r="K342" s="581"/>
    </row>
    <row r="343" spans="1:11" ht="13.5" thickBot="1" x14ac:dyDescent="0.25">
      <c r="A343" s="219" t="s">
        <v>26</v>
      </c>
      <c r="B343" s="395">
        <f>B339-B335</f>
        <v>150.35268583830702</v>
      </c>
      <c r="C343" s="396">
        <f t="shared" ref="C343:H343" si="76">C339-C335</f>
        <v>239.39027982326979</v>
      </c>
      <c r="D343" s="396">
        <f t="shared" si="76"/>
        <v>161.88378631677597</v>
      </c>
      <c r="E343" s="396">
        <f t="shared" si="76"/>
        <v>183.24742268041246</v>
      </c>
      <c r="F343" s="396">
        <f t="shared" si="76"/>
        <v>316.19614062913024</v>
      </c>
      <c r="G343" s="396">
        <f t="shared" si="76"/>
        <v>381.10456553755512</v>
      </c>
      <c r="H343" s="403">
        <f t="shared" si="76"/>
        <v>248.14432989690749</v>
      </c>
      <c r="I343" s="320"/>
      <c r="J343" s="317"/>
      <c r="K343" s="581"/>
    </row>
    <row r="344" spans="1:11" x14ac:dyDescent="0.2">
      <c r="A344" s="321" t="s">
        <v>50</v>
      </c>
      <c r="B344" s="283">
        <v>712</v>
      </c>
      <c r="C344" s="284">
        <v>711</v>
      </c>
      <c r="D344" s="284">
        <v>196</v>
      </c>
      <c r="E344" s="284">
        <v>711</v>
      </c>
      <c r="F344" s="284">
        <v>711</v>
      </c>
      <c r="G344" s="284">
        <v>711</v>
      </c>
      <c r="H344" s="286">
        <f>SUM(B344:G344)</f>
        <v>3752</v>
      </c>
      <c r="I344" s="322" t="s">
        <v>55</v>
      </c>
      <c r="J344" s="323">
        <f>J330-H344</f>
        <v>3</v>
      </c>
      <c r="K344" s="345">
        <f>J344/J330</f>
        <v>7.989347536617843E-4</v>
      </c>
    </row>
    <row r="345" spans="1:11" x14ac:dyDescent="0.2">
      <c r="A345" s="321" t="s">
        <v>27</v>
      </c>
      <c r="B345" s="235">
        <v>117</v>
      </c>
      <c r="C345" s="233">
        <v>114</v>
      </c>
      <c r="D345" s="233">
        <v>118</v>
      </c>
      <c r="E345" s="233">
        <v>113.5</v>
      </c>
      <c r="F345" s="233">
        <v>112.5</v>
      </c>
      <c r="G345" s="233">
        <v>112</v>
      </c>
      <c r="H345" s="226"/>
      <c r="I345" s="220" t="s">
        <v>56</v>
      </c>
      <c r="J345" s="581">
        <v>110.07</v>
      </c>
      <c r="K345" s="581"/>
    </row>
    <row r="346" spans="1:11" ht="13.5" thickBot="1" x14ac:dyDescent="0.25">
      <c r="A346" s="324" t="s">
        <v>25</v>
      </c>
      <c r="B346" s="224">
        <f t="shared" ref="B346" si="77">B345-B334</f>
        <v>3.5</v>
      </c>
      <c r="C346" s="225">
        <f t="shared" ref="C346" si="78">C345-C334</f>
        <v>3.5</v>
      </c>
      <c r="D346" s="225">
        <f t="shared" ref="D346" si="79">D345-D334</f>
        <v>3.5</v>
      </c>
      <c r="E346" s="225">
        <f t="shared" ref="E346" si="80">E345-E334</f>
        <v>4</v>
      </c>
      <c r="F346" s="225">
        <f t="shared" ref="F346" si="81">F345-F334</f>
        <v>3.5</v>
      </c>
      <c r="G346" s="225">
        <f t="shared" ref="G346" si="82">G345-G334</f>
        <v>3.5</v>
      </c>
      <c r="H346" s="227"/>
      <c r="I346" s="581" t="s">
        <v>25</v>
      </c>
      <c r="J346" s="581">
        <f>J345-L331</f>
        <v>3.8899999999999864</v>
      </c>
      <c r="K346" s="581"/>
    </row>
    <row r="348" spans="1:11" ht="13.5" thickBot="1" x14ac:dyDescent="0.25"/>
    <row r="349" spans="1:11" s="588" customFormat="1" ht="13.5" thickBot="1" x14ac:dyDescent="0.25">
      <c r="A349" s="297" t="s">
        <v>178</v>
      </c>
      <c r="B349" s="651" t="s">
        <v>49</v>
      </c>
      <c r="C349" s="652"/>
      <c r="D349" s="652"/>
      <c r="E349" s="652"/>
      <c r="F349" s="652"/>
      <c r="G349" s="652"/>
      <c r="H349" s="325" t="s">
        <v>0</v>
      </c>
      <c r="I349" s="220"/>
    </row>
    <row r="350" spans="1:11" s="58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88" customFormat="1" x14ac:dyDescent="0.2">
      <c r="A351" s="304" t="s">
        <v>3</v>
      </c>
      <c r="B351" s="467">
        <v>3280</v>
      </c>
      <c r="C351" s="468">
        <v>3280</v>
      </c>
      <c r="D351" s="468">
        <v>3280</v>
      </c>
      <c r="E351" s="468">
        <v>3280</v>
      </c>
      <c r="F351" s="468">
        <v>3280</v>
      </c>
      <c r="G351" s="468">
        <v>3280</v>
      </c>
      <c r="H351" s="470">
        <v>3280</v>
      </c>
      <c r="I351" s="306"/>
      <c r="J351" s="303"/>
    </row>
    <row r="352" spans="1:11" s="588" customFormat="1" x14ac:dyDescent="0.2">
      <c r="A352" s="307" t="s">
        <v>6</v>
      </c>
      <c r="B352" s="256">
        <v>3332.7272727272725</v>
      </c>
      <c r="C352" s="257">
        <v>3389.375</v>
      </c>
      <c r="D352" s="257">
        <v>3348</v>
      </c>
      <c r="E352" s="257">
        <v>3418.5714285714284</v>
      </c>
      <c r="F352" s="308">
        <v>3553.8461538461538</v>
      </c>
      <c r="G352" s="308">
        <v>3545.6410256410259</v>
      </c>
      <c r="H352" s="309">
        <v>3449.2021276595747</v>
      </c>
      <c r="I352" s="310"/>
      <c r="J352" s="303"/>
    </row>
    <row r="353" spans="1:11" s="588" customFormat="1" x14ac:dyDescent="0.2">
      <c r="A353" s="219" t="s">
        <v>7</v>
      </c>
      <c r="B353" s="261">
        <v>96.969696969696969</v>
      </c>
      <c r="C353" s="262">
        <v>78.125</v>
      </c>
      <c r="D353" s="262">
        <v>100</v>
      </c>
      <c r="E353" s="262">
        <v>91.428571428571431</v>
      </c>
      <c r="F353" s="311">
        <v>89.743589743589737</v>
      </c>
      <c r="G353" s="311">
        <v>84.615384615384613</v>
      </c>
      <c r="H353" s="312">
        <v>81.38297872340425</v>
      </c>
      <c r="I353" s="383"/>
      <c r="J353" s="303"/>
    </row>
    <row r="354" spans="1:11" s="588" customFormat="1" x14ac:dyDescent="0.2">
      <c r="A354" s="219" t="s">
        <v>8</v>
      </c>
      <c r="B354" s="266">
        <v>6.0275253075929486E-2</v>
      </c>
      <c r="C354" s="267">
        <v>7.5303550564448735E-2</v>
      </c>
      <c r="D354" s="267">
        <v>5.5330281564528384E-2</v>
      </c>
      <c r="E354" s="267">
        <v>5.8135668362964341E-2</v>
      </c>
      <c r="F354" s="314">
        <v>5.9420216821598641E-2</v>
      </c>
      <c r="G354" s="314">
        <v>6.1707836471172166E-2</v>
      </c>
      <c r="H354" s="315">
        <v>6.7647255118024718E-2</v>
      </c>
      <c r="I354" s="316"/>
      <c r="J354" s="317"/>
    </row>
    <row r="355" spans="1:11" s="588" customFormat="1" x14ac:dyDescent="0.2">
      <c r="A355" s="307" t="s">
        <v>1</v>
      </c>
      <c r="B355" s="271">
        <f t="shared" ref="B355:H355" si="83">B352/B351*100-100</f>
        <v>1.6075388026607556</v>
      </c>
      <c r="C355" s="272">
        <f t="shared" si="83"/>
        <v>3.3346036585365937</v>
      </c>
      <c r="D355" s="272">
        <f t="shared" si="83"/>
        <v>2.0731707317073216</v>
      </c>
      <c r="E355" s="272">
        <f t="shared" si="83"/>
        <v>4.2247386759581786</v>
      </c>
      <c r="F355" s="272">
        <f t="shared" si="83"/>
        <v>8.3489681050656657</v>
      </c>
      <c r="G355" s="272">
        <f t="shared" si="83"/>
        <v>8.0988117573483436</v>
      </c>
      <c r="H355" s="275">
        <f t="shared" si="83"/>
        <v>5.1586014530358142</v>
      </c>
      <c r="I355" s="316"/>
      <c r="J355" s="317"/>
    </row>
    <row r="356" spans="1:11" s="588" customFormat="1" ht="13.5" thickBot="1" x14ac:dyDescent="0.25">
      <c r="A356" s="219" t="s">
        <v>26</v>
      </c>
      <c r="B356" s="395">
        <f>B352-B339</f>
        <v>160.62200956937795</v>
      </c>
      <c r="C356" s="396">
        <f t="shared" ref="C356:H356" si="84">C352-C339</f>
        <v>128.23214285714266</v>
      </c>
      <c r="D356" s="396">
        <f t="shared" si="84"/>
        <v>164.36363636363649</v>
      </c>
      <c r="E356" s="396">
        <f t="shared" si="84"/>
        <v>213.57142857142844</v>
      </c>
      <c r="F356" s="396">
        <f t="shared" si="84"/>
        <v>215.89743589743603</v>
      </c>
      <c r="G356" s="396">
        <f t="shared" si="84"/>
        <v>142.7838827838832</v>
      </c>
      <c r="H356" s="403">
        <f t="shared" si="84"/>
        <v>179.30522044307963</v>
      </c>
      <c r="I356" s="320"/>
      <c r="J356" s="317"/>
    </row>
    <row r="357" spans="1:11" s="588" customFormat="1" x14ac:dyDescent="0.2">
      <c r="A357" s="321" t="s">
        <v>50</v>
      </c>
      <c r="B357" s="283">
        <v>712</v>
      </c>
      <c r="C357" s="284">
        <v>709</v>
      </c>
      <c r="D357" s="284">
        <v>196</v>
      </c>
      <c r="E357" s="284">
        <v>711</v>
      </c>
      <c r="F357" s="284">
        <v>711</v>
      </c>
      <c r="G357" s="284">
        <v>711</v>
      </c>
      <c r="H357" s="286">
        <f>SUM(B357:G357)</f>
        <v>3750</v>
      </c>
      <c r="I357" s="322" t="s">
        <v>55</v>
      </c>
      <c r="J357" s="323">
        <f>H344-H357</f>
        <v>2</v>
      </c>
      <c r="K357" s="345">
        <f>J357/H344</f>
        <v>5.3304904051172707E-4</v>
      </c>
    </row>
    <row r="358" spans="1:11" s="588" customFormat="1" x14ac:dyDescent="0.2">
      <c r="A358" s="321" t="s">
        <v>27</v>
      </c>
      <c r="B358" s="235">
        <v>121</v>
      </c>
      <c r="C358" s="233">
        <v>118</v>
      </c>
      <c r="D358" s="233">
        <v>122</v>
      </c>
      <c r="E358" s="233">
        <f t="shared" ref="E358:F358" si="85">E345+3.5</f>
        <v>117</v>
      </c>
      <c r="F358" s="233">
        <f t="shared" si="85"/>
        <v>116</v>
      </c>
      <c r="G358" s="233">
        <v>116</v>
      </c>
      <c r="H358" s="226"/>
      <c r="I358" s="220" t="s">
        <v>56</v>
      </c>
      <c r="J358" s="588">
        <v>114.01</v>
      </c>
    </row>
    <row r="359" spans="1:11" s="588" customFormat="1" ht="13.5" thickBot="1" x14ac:dyDescent="0.25">
      <c r="A359" s="324" t="s">
        <v>25</v>
      </c>
      <c r="B359" s="224">
        <f>B358-B345</f>
        <v>4</v>
      </c>
      <c r="C359" s="225">
        <f t="shared" ref="C359:G359" si="86">C358-C345</f>
        <v>4</v>
      </c>
      <c r="D359" s="225">
        <f t="shared" si="86"/>
        <v>4</v>
      </c>
      <c r="E359" s="225">
        <f t="shared" si="86"/>
        <v>3.5</v>
      </c>
      <c r="F359" s="225">
        <f t="shared" si="86"/>
        <v>3.5</v>
      </c>
      <c r="G359" s="225">
        <f t="shared" si="86"/>
        <v>4</v>
      </c>
      <c r="H359" s="227"/>
      <c r="I359" s="588" t="s">
        <v>25</v>
      </c>
      <c r="J359" s="588">
        <f>J358-J345</f>
        <v>3.9400000000000119</v>
      </c>
    </row>
    <row r="361" spans="1:11" ht="13.5" thickBot="1" x14ac:dyDescent="0.25"/>
    <row r="362" spans="1:11" s="589" customFormat="1" ht="13.5" thickBot="1" x14ac:dyDescent="0.25">
      <c r="A362" s="297" t="s">
        <v>179</v>
      </c>
      <c r="B362" s="651" t="s">
        <v>49</v>
      </c>
      <c r="C362" s="652"/>
      <c r="D362" s="652"/>
      <c r="E362" s="652"/>
      <c r="F362" s="652"/>
      <c r="G362" s="652"/>
      <c r="H362" s="325" t="s">
        <v>0</v>
      </c>
      <c r="I362" s="220"/>
    </row>
    <row r="363" spans="1:11" s="589" customFormat="1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</row>
    <row r="364" spans="1:11" s="589" customFormat="1" x14ac:dyDescent="0.2">
      <c r="A364" s="304" t="s">
        <v>3</v>
      </c>
      <c r="B364" s="467">
        <v>3460</v>
      </c>
      <c r="C364" s="468">
        <v>3460</v>
      </c>
      <c r="D364" s="468">
        <v>3460</v>
      </c>
      <c r="E364" s="468">
        <v>3460</v>
      </c>
      <c r="F364" s="468">
        <v>3460</v>
      </c>
      <c r="G364" s="468">
        <v>3460</v>
      </c>
      <c r="H364" s="470">
        <v>3460</v>
      </c>
      <c r="I364" s="306"/>
      <c r="J364" s="303"/>
    </row>
    <row r="365" spans="1:11" s="589" customFormat="1" x14ac:dyDescent="0.2">
      <c r="A365" s="307" t="s">
        <v>6</v>
      </c>
      <c r="B365" s="256">
        <v>3387.0588235294117</v>
      </c>
      <c r="C365" s="257">
        <v>3512</v>
      </c>
      <c r="D365" s="257">
        <v>3605.8333333333335</v>
      </c>
      <c r="E365" s="257">
        <v>3601.6666666666665</v>
      </c>
      <c r="F365" s="308">
        <v>3648.5294117647059</v>
      </c>
      <c r="G365" s="308">
        <v>3716.060606060606</v>
      </c>
      <c r="H365" s="309">
        <v>3572.7513227513227</v>
      </c>
      <c r="I365" s="310"/>
      <c r="J365" s="303"/>
    </row>
    <row r="366" spans="1:11" s="589" customFormat="1" x14ac:dyDescent="0.2">
      <c r="A366" s="219" t="s">
        <v>7</v>
      </c>
      <c r="B366" s="261">
        <v>97.058823529411768</v>
      </c>
      <c r="C366" s="262">
        <v>90</v>
      </c>
      <c r="D366" s="262">
        <v>100</v>
      </c>
      <c r="E366" s="262">
        <v>100</v>
      </c>
      <c r="F366" s="311">
        <v>85.294117647058826</v>
      </c>
      <c r="G366" s="311">
        <v>90.909090909090907</v>
      </c>
      <c r="H366" s="312">
        <v>88.888888888888886</v>
      </c>
      <c r="I366" s="383"/>
      <c r="J366" s="303"/>
    </row>
    <row r="367" spans="1:11" s="589" customFormat="1" x14ac:dyDescent="0.2">
      <c r="A367" s="219" t="s">
        <v>8</v>
      </c>
      <c r="B367" s="266">
        <v>4.644793175564442E-2</v>
      </c>
      <c r="C367" s="267">
        <v>6.4224683404726313E-2</v>
      </c>
      <c r="D367" s="267">
        <v>4.5912417676599447E-2</v>
      </c>
      <c r="E367" s="267">
        <v>4.4733706703922169E-2</v>
      </c>
      <c r="F367" s="314">
        <v>5.864552731314699E-2</v>
      </c>
      <c r="G367" s="314">
        <v>5.8279519477560368E-2</v>
      </c>
      <c r="H367" s="315">
        <v>6.2687870632294529E-2</v>
      </c>
      <c r="I367" s="316"/>
      <c r="J367" s="317"/>
    </row>
    <row r="368" spans="1:11" s="589" customFormat="1" x14ac:dyDescent="0.2">
      <c r="A368" s="307" t="s">
        <v>1</v>
      </c>
      <c r="B368" s="271">
        <f t="shared" ref="B368:H368" si="87">B365/B364*100-100</f>
        <v>-2.10812648758926</v>
      </c>
      <c r="C368" s="272">
        <f t="shared" si="87"/>
        <v>1.5028901734104068</v>
      </c>
      <c r="D368" s="272">
        <f t="shared" si="87"/>
        <v>4.2148362235067509</v>
      </c>
      <c r="E368" s="272">
        <f t="shared" si="87"/>
        <v>4.094412331406545</v>
      </c>
      <c r="F368" s="272">
        <f t="shared" si="87"/>
        <v>5.4488269296157625</v>
      </c>
      <c r="G368" s="272">
        <f t="shared" si="87"/>
        <v>7.4005955508845744</v>
      </c>
      <c r="H368" s="275">
        <f t="shared" si="87"/>
        <v>3.2587087500382239</v>
      </c>
      <c r="I368" s="316"/>
      <c r="J368" s="317"/>
    </row>
    <row r="369" spans="1:11" s="589" customFormat="1" ht="13.5" thickBot="1" x14ac:dyDescent="0.25">
      <c r="A369" s="219" t="s">
        <v>26</v>
      </c>
      <c r="B369" s="395">
        <f>B365-B352</f>
        <v>54.331550802139191</v>
      </c>
      <c r="C369" s="396">
        <f t="shared" ref="C369:H369" si="88">C365-C352</f>
        <v>122.625</v>
      </c>
      <c r="D369" s="396">
        <f t="shared" si="88"/>
        <v>257.83333333333348</v>
      </c>
      <c r="E369" s="396">
        <f t="shared" si="88"/>
        <v>183.09523809523807</v>
      </c>
      <c r="F369" s="396">
        <f t="shared" si="88"/>
        <v>94.683257918552044</v>
      </c>
      <c r="G369" s="396">
        <f t="shared" si="88"/>
        <v>170.41958041958014</v>
      </c>
      <c r="H369" s="403">
        <f t="shared" si="88"/>
        <v>123.54919509174806</v>
      </c>
      <c r="I369" s="320"/>
      <c r="J369" s="317"/>
    </row>
    <row r="370" spans="1:11" s="589" customFormat="1" x14ac:dyDescent="0.2">
      <c r="A370" s="321" t="s">
        <v>50</v>
      </c>
      <c r="B370" s="283">
        <v>712</v>
      </c>
      <c r="C370" s="284">
        <v>708</v>
      </c>
      <c r="D370" s="284">
        <v>193</v>
      </c>
      <c r="E370" s="284">
        <v>711</v>
      </c>
      <c r="F370" s="284">
        <v>711</v>
      </c>
      <c r="G370" s="284">
        <v>711</v>
      </c>
      <c r="H370" s="286">
        <f>SUM(B370:G370)</f>
        <v>3746</v>
      </c>
      <c r="I370" s="322" t="s">
        <v>55</v>
      </c>
      <c r="J370" s="323">
        <f>H357-H370</f>
        <v>4</v>
      </c>
      <c r="K370" s="345">
        <f>J370/H357</f>
        <v>1.0666666666666667E-3</v>
      </c>
    </row>
    <row r="371" spans="1:11" s="589" customFormat="1" x14ac:dyDescent="0.2">
      <c r="A371" s="321" t="s">
        <v>27</v>
      </c>
      <c r="B371" s="235">
        <v>125</v>
      </c>
      <c r="C371" s="233">
        <v>122</v>
      </c>
      <c r="D371" s="233">
        <v>125.5</v>
      </c>
      <c r="E371" s="233">
        <v>120.5</v>
      </c>
      <c r="F371" s="233">
        <v>120</v>
      </c>
      <c r="G371" s="233">
        <v>119.5</v>
      </c>
      <c r="H371" s="226"/>
      <c r="I371" s="220" t="s">
        <v>56</v>
      </c>
      <c r="J371" s="589">
        <v>117.85</v>
      </c>
    </row>
    <row r="372" spans="1:11" s="589" customFormat="1" ht="13.5" thickBot="1" x14ac:dyDescent="0.25">
      <c r="A372" s="324" t="s">
        <v>25</v>
      </c>
      <c r="B372" s="224">
        <f>B371-B358</f>
        <v>4</v>
      </c>
      <c r="C372" s="225">
        <f t="shared" ref="C372:G372" si="89">C371-C358</f>
        <v>4</v>
      </c>
      <c r="D372" s="225">
        <f t="shared" si="89"/>
        <v>3.5</v>
      </c>
      <c r="E372" s="225">
        <f t="shared" si="89"/>
        <v>3.5</v>
      </c>
      <c r="F372" s="225">
        <f t="shared" si="89"/>
        <v>4</v>
      </c>
      <c r="G372" s="225">
        <f t="shared" si="89"/>
        <v>3.5</v>
      </c>
      <c r="H372" s="227"/>
      <c r="I372" s="589" t="s">
        <v>25</v>
      </c>
      <c r="J372" s="589">
        <f>J371-J358</f>
        <v>3.8399999999999892</v>
      </c>
    </row>
    <row r="374" spans="1:11" ht="13.5" thickBot="1" x14ac:dyDescent="0.25">
      <c r="A374" s="598" t="s">
        <v>180</v>
      </c>
      <c r="B374" s="599">
        <v>7.0224719101123594E-3</v>
      </c>
      <c r="C374" s="599">
        <v>1.1299435028248588E-2</v>
      </c>
      <c r="D374" s="599">
        <v>1.0416666666666666E-2</v>
      </c>
      <c r="E374" s="599">
        <v>8.4388185654008432E-3</v>
      </c>
      <c r="F374" s="599">
        <v>1.1251758087201125E-2</v>
      </c>
      <c r="G374" s="599">
        <v>1.4104372355430184E-2</v>
      </c>
    </row>
    <row r="375" spans="1:11" s="598" customFormat="1" ht="13.5" thickBot="1" x14ac:dyDescent="0.25">
      <c r="A375" s="297" t="s">
        <v>181</v>
      </c>
      <c r="B375" s="651" t="s">
        <v>49</v>
      </c>
      <c r="C375" s="652"/>
      <c r="D375" s="652"/>
      <c r="E375" s="652"/>
      <c r="F375" s="652"/>
      <c r="G375" s="652"/>
      <c r="H375" s="325" t="s">
        <v>0</v>
      </c>
      <c r="I375" s="220"/>
    </row>
    <row r="376" spans="1:11" s="598" customFormat="1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</row>
    <row r="377" spans="1:11" s="598" customFormat="1" x14ac:dyDescent="0.2">
      <c r="A377" s="304" t="s">
        <v>3</v>
      </c>
      <c r="B377" s="467">
        <v>3610</v>
      </c>
      <c r="C377" s="468">
        <v>3610</v>
      </c>
      <c r="D377" s="468">
        <v>3610</v>
      </c>
      <c r="E377" s="468">
        <v>3610</v>
      </c>
      <c r="F377" s="468">
        <v>3610</v>
      </c>
      <c r="G377" s="468">
        <v>3610</v>
      </c>
      <c r="H377" s="470">
        <v>3610</v>
      </c>
      <c r="I377" s="306"/>
      <c r="J377" s="303"/>
    </row>
    <row r="378" spans="1:11" s="598" customFormat="1" x14ac:dyDescent="0.2">
      <c r="A378" s="307" t="s">
        <v>6</v>
      </c>
      <c r="B378" s="256">
        <v>3771.6216216216217</v>
      </c>
      <c r="C378" s="257">
        <v>3976.3157894736842</v>
      </c>
      <c r="D378" s="257">
        <v>3650.8333333333335</v>
      </c>
      <c r="E378" s="257">
        <v>3817.9487179487178</v>
      </c>
      <c r="F378" s="308">
        <v>3821.0256410256411</v>
      </c>
      <c r="G378" s="308">
        <v>3923.3333333333335</v>
      </c>
      <c r="H378" s="309">
        <v>3849.9509803921569</v>
      </c>
      <c r="I378" s="310"/>
      <c r="J378" s="303"/>
    </row>
    <row r="379" spans="1:11" s="598" customFormat="1" x14ac:dyDescent="0.2">
      <c r="A379" s="219" t="s">
        <v>7</v>
      </c>
      <c r="B379" s="261">
        <v>89.189189189189193</v>
      </c>
      <c r="C379" s="262">
        <v>97.368421052631575</v>
      </c>
      <c r="D379" s="262">
        <v>100</v>
      </c>
      <c r="E379" s="262">
        <v>97.435897435897431</v>
      </c>
      <c r="F379" s="311">
        <v>100</v>
      </c>
      <c r="G379" s="311">
        <v>84.615384615384613</v>
      </c>
      <c r="H379" s="312">
        <v>89.215686274509807</v>
      </c>
      <c r="I379" s="383"/>
      <c r="J379" s="303"/>
    </row>
    <row r="380" spans="1:11" s="598" customFormat="1" x14ac:dyDescent="0.2">
      <c r="A380" s="219" t="s">
        <v>8</v>
      </c>
      <c r="B380" s="266">
        <v>6.3013565644546438E-2</v>
      </c>
      <c r="C380" s="267">
        <v>5.5214435301470396E-2</v>
      </c>
      <c r="D380" s="267">
        <v>5.0102066332143057E-2</v>
      </c>
      <c r="E380" s="267">
        <v>4.2702246941600915E-2</v>
      </c>
      <c r="F380" s="314">
        <v>4.9732973619907729E-2</v>
      </c>
      <c r="G380" s="314">
        <v>6.199298673561441E-2</v>
      </c>
      <c r="H380" s="315">
        <v>5.9395967503338441E-2</v>
      </c>
      <c r="I380" s="316"/>
      <c r="J380" s="317"/>
    </row>
    <row r="381" spans="1:11" s="598" customFormat="1" x14ac:dyDescent="0.2">
      <c r="A381" s="307" t="s">
        <v>1</v>
      </c>
      <c r="B381" s="271">
        <f t="shared" ref="B381:H381" si="90">B378/B377*100-100</f>
        <v>4.4770532305158355</v>
      </c>
      <c r="C381" s="272">
        <f t="shared" si="90"/>
        <v>10.147251785974618</v>
      </c>
      <c r="D381" s="272">
        <f t="shared" si="90"/>
        <v>1.1311172668513336</v>
      </c>
      <c r="E381" s="272">
        <f t="shared" si="90"/>
        <v>5.7603522977484118</v>
      </c>
      <c r="F381" s="272">
        <f t="shared" si="90"/>
        <v>5.845585623978991</v>
      </c>
      <c r="G381" s="272">
        <f t="shared" si="90"/>
        <v>8.6795937211449683</v>
      </c>
      <c r="H381" s="275">
        <f t="shared" si="90"/>
        <v>6.6468415621096142</v>
      </c>
      <c r="I381" s="316"/>
      <c r="J381" s="317"/>
    </row>
    <row r="382" spans="1:11" s="598" customFormat="1" ht="13.5" thickBot="1" x14ac:dyDescent="0.25">
      <c r="A382" s="219" t="s">
        <v>26</v>
      </c>
      <c r="B382" s="395">
        <f>B378-B365</f>
        <v>384.56279809220996</v>
      </c>
      <c r="C382" s="396">
        <f t="shared" ref="C382:H382" si="91">C378-C365</f>
        <v>464.31578947368416</v>
      </c>
      <c r="D382" s="396">
        <f t="shared" si="91"/>
        <v>45</v>
      </c>
      <c r="E382" s="396">
        <f t="shared" si="91"/>
        <v>216.28205128205127</v>
      </c>
      <c r="F382" s="396">
        <f t="shared" si="91"/>
        <v>172.49622926093525</v>
      </c>
      <c r="G382" s="396">
        <f t="shared" si="91"/>
        <v>207.27272727272748</v>
      </c>
      <c r="H382" s="403">
        <f t="shared" si="91"/>
        <v>277.19965764083418</v>
      </c>
      <c r="I382" s="320"/>
      <c r="J382" s="317"/>
    </row>
    <row r="383" spans="1:11" s="598" customFormat="1" x14ac:dyDescent="0.2">
      <c r="A383" s="321" t="s">
        <v>50</v>
      </c>
      <c r="B383" s="283">
        <v>712</v>
      </c>
      <c r="C383" s="284">
        <v>708</v>
      </c>
      <c r="D383" s="284">
        <v>192</v>
      </c>
      <c r="E383" s="284">
        <v>711</v>
      </c>
      <c r="F383" s="284">
        <v>711</v>
      </c>
      <c r="G383" s="284">
        <v>709</v>
      </c>
      <c r="H383" s="286">
        <f>SUM(B383:G383)</f>
        <v>3743</v>
      </c>
      <c r="I383" s="322" t="s">
        <v>55</v>
      </c>
      <c r="J383" s="323">
        <f>H370-H383</f>
        <v>3</v>
      </c>
      <c r="K383" s="345">
        <f>J383/H370</f>
        <v>8.0085424452749595E-4</v>
      </c>
    </row>
    <row r="384" spans="1:11" s="598" customFormat="1" x14ac:dyDescent="0.2">
      <c r="A384" s="321" t="s">
        <v>27</v>
      </c>
      <c r="B384" s="235">
        <v>127.5</v>
      </c>
      <c r="C384" s="233">
        <v>124</v>
      </c>
      <c r="D384" s="233">
        <v>128.5</v>
      </c>
      <c r="E384" s="233">
        <v>123</v>
      </c>
      <c r="F384" s="233">
        <v>122.5</v>
      </c>
      <c r="G384" s="233">
        <v>121.5</v>
      </c>
      <c r="H384" s="226"/>
      <c r="I384" s="220" t="s">
        <v>56</v>
      </c>
      <c r="J384" s="598">
        <v>121.65</v>
      </c>
    </row>
    <row r="385" spans="1:11" s="598" customFormat="1" ht="13.5" thickBot="1" x14ac:dyDescent="0.25">
      <c r="A385" s="324" t="s">
        <v>25</v>
      </c>
      <c r="B385" s="224">
        <f>B384-B371</f>
        <v>2.5</v>
      </c>
      <c r="C385" s="225">
        <f t="shared" ref="C385:G385" si="92">C384-C371</f>
        <v>2</v>
      </c>
      <c r="D385" s="225">
        <f t="shared" si="92"/>
        <v>3</v>
      </c>
      <c r="E385" s="225">
        <f t="shared" si="92"/>
        <v>2.5</v>
      </c>
      <c r="F385" s="225">
        <f t="shared" si="92"/>
        <v>2.5</v>
      </c>
      <c r="G385" s="225">
        <f t="shared" si="92"/>
        <v>2</v>
      </c>
      <c r="H385" s="227"/>
      <c r="I385" s="598" t="s">
        <v>25</v>
      </c>
      <c r="J385" s="598">
        <f>J384-J371</f>
        <v>3.8000000000000114</v>
      </c>
    </row>
    <row r="387" spans="1:11" ht="13.5" thickBot="1" x14ac:dyDescent="0.25"/>
    <row r="388" spans="1:11" s="605" customFormat="1" ht="13.5" thickBot="1" x14ac:dyDescent="0.25">
      <c r="A388" s="297" t="s">
        <v>187</v>
      </c>
      <c r="B388" s="651" t="s">
        <v>49</v>
      </c>
      <c r="C388" s="652"/>
      <c r="D388" s="652"/>
      <c r="E388" s="652"/>
      <c r="F388" s="652"/>
      <c r="G388" s="652"/>
      <c r="H388" s="325" t="s">
        <v>0</v>
      </c>
      <c r="I388" s="220"/>
    </row>
    <row r="389" spans="1:11" s="605" customFormat="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</row>
    <row r="390" spans="1:11" s="605" customFormat="1" x14ac:dyDescent="0.2">
      <c r="A390" s="304" t="s">
        <v>3</v>
      </c>
      <c r="B390" s="467">
        <v>3730</v>
      </c>
      <c r="C390" s="468">
        <v>3730</v>
      </c>
      <c r="D390" s="468">
        <v>3730</v>
      </c>
      <c r="E390" s="468">
        <v>3730</v>
      </c>
      <c r="F390" s="468">
        <v>3730</v>
      </c>
      <c r="G390" s="468">
        <v>3730</v>
      </c>
      <c r="H390" s="470">
        <v>3730</v>
      </c>
      <c r="I390" s="306"/>
      <c r="J390" s="303"/>
    </row>
    <row r="391" spans="1:11" s="605" customFormat="1" x14ac:dyDescent="0.2">
      <c r="A391" s="307" t="s">
        <v>6</v>
      </c>
      <c r="B391" s="256">
        <v>4005.83</v>
      </c>
      <c r="C391" s="257">
        <v>4044.1</v>
      </c>
      <c r="D391" s="257">
        <v>3876.4</v>
      </c>
      <c r="E391" s="257">
        <v>3993.95</v>
      </c>
      <c r="F391" s="308">
        <v>3978.86</v>
      </c>
      <c r="G391" s="308">
        <v>4088.33</v>
      </c>
      <c r="H391" s="309">
        <v>4013.9</v>
      </c>
      <c r="I391" s="310"/>
      <c r="J391" s="303"/>
    </row>
    <row r="392" spans="1:11" s="605" customFormat="1" x14ac:dyDescent="0.2">
      <c r="A392" s="219" t="s">
        <v>7</v>
      </c>
      <c r="B392" s="261">
        <v>91.7</v>
      </c>
      <c r="C392" s="262">
        <v>97.3</v>
      </c>
      <c r="D392" s="262">
        <v>81.8</v>
      </c>
      <c r="E392" s="262">
        <v>100</v>
      </c>
      <c r="F392" s="311">
        <v>100</v>
      </c>
      <c r="G392" s="311">
        <v>100</v>
      </c>
      <c r="H392" s="312">
        <v>96.37</v>
      </c>
      <c r="I392" s="383"/>
      <c r="J392" s="303"/>
    </row>
    <row r="393" spans="1:11" s="605" customFormat="1" x14ac:dyDescent="0.2">
      <c r="A393" s="219" t="s">
        <v>8</v>
      </c>
      <c r="B393" s="266">
        <v>4.8000000000000001E-2</v>
      </c>
      <c r="C393" s="267">
        <v>4.8000000000000001E-2</v>
      </c>
      <c r="D393" s="267">
        <v>0.06</v>
      </c>
      <c r="E393" s="267">
        <v>4.4999999999999998E-2</v>
      </c>
      <c r="F393" s="314">
        <v>3.5999999999999997E-2</v>
      </c>
      <c r="G393" s="314">
        <v>4.9000000000000002E-2</v>
      </c>
      <c r="H393" s="315">
        <v>4.8000000000000001E-2</v>
      </c>
      <c r="I393" s="316"/>
      <c r="J393" s="317"/>
    </row>
    <row r="394" spans="1:11" s="605" customFormat="1" x14ac:dyDescent="0.2">
      <c r="A394" s="307" t="s">
        <v>1</v>
      </c>
      <c r="B394" s="271">
        <f t="shared" ref="B394:H394" si="93">B391/B390*100-100</f>
        <v>7.3949061662198261</v>
      </c>
      <c r="C394" s="272">
        <f t="shared" si="93"/>
        <v>8.4209115281501283</v>
      </c>
      <c r="D394" s="272">
        <f t="shared" si="93"/>
        <v>3.9249329758713145</v>
      </c>
      <c r="E394" s="272">
        <f t="shared" si="93"/>
        <v>7.0764075067023953</v>
      </c>
      <c r="F394" s="272">
        <f t="shared" si="93"/>
        <v>6.6718498659517564</v>
      </c>
      <c r="G394" s="272">
        <f t="shared" si="93"/>
        <v>9.6067024128686285</v>
      </c>
      <c r="H394" s="275">
        <f t="shared" si="93"/>
        <v>7.61126005361929</v>
      </c>
      <c r="I394" s="316"/>
      <c r="J394" s="317"/>
    </row>
    <row r="395" spans="1:11" s="605" customFormat="1" ht="13.5" thickBot="1" x14ac:dyDescent="0.25">
      <c r="A395" s="219" t="s">
        <v>26</v>
      </c>
      <c r="B395" s="395">
        <f>B391-B378</f>
        <v>234.20837837837826</v>
      </c>
      <c r="C395" s="396">
        <f t="shared" ref="C395:H395" si="94">C391-C378</f>
        <v>67.784210526315746</v>
      </c>
      <c r="D395" s="396">
        <f t="shared" si="94"/>
        <v>225.56666666666661</v>
      </c>
      <c r="E395" s="396">
        <f t="shared" si="94"/>
        <v>176.00128205128203</v>
      </c>
      <c r="F395" s="396">
        <f t="shared" si="94"/>
        <v>157.83435897435902</v>
      </c>
      <c r="G395" s="396">
        <f t="shared" si="94"/>
        <v>164.99666666666644</v>
      </c>
      <c r="H395" s="403">
        <f t="shared" si="94"/>
        <v>163.94901960784318</v>
      </c>
      <c r="I395" s="320"/>
      <c r="J395" s="317"/>
    </row>
    <row r="396" spans="1:11" s="605" customFormat="1" x14ac:dyDescent="0.2">
      <c r="A396" s="321" t="s">
        <v>50</v>
      </c>
      <c r="B396" s="283">
        <v>712</v>
      </c>
      <c r="C396" s="284">
        <v>708</v>
      </c>
      <c r="D396" s="284">
        <v>191</v>
      </c>
      <c r="E396" s="284">
        <v>709</v>
      </c>
      <c r="F396" s="284">
        <v>711</v>
      </c>
      <c r="G396" s="284">
        <v>708</v>
      </c>
      <c r="H396" s="286">
        <f>SUM(B396:G396)</f>
        <v>3739</v>
      </c>
      <c r="I396" s="322" t="s">
        <v>55</v>
      </c>
      <c r="J396" s="323">
        <f>H383-H396</f>
        <v>4</v>
      </c>
      <c r="K396" s="345">
        <f>J396/H383</f>
        <v>1.0686615014694097E-3</v>
      </c>
    </row>
    <row r="397" spans="1:11" s="605" customFormat="1" x14ac:dyDescent="0.2">
      <c r="A397" s="321" t="s">
        <v>27</v>
      </c>
      <c r="B397" s="235"/>
      <c r="C397" s="233"/>
      <c r="D397" s="233"/>
      <c r="E397" s="233"/>
      <c r="F397" s="233"/>
      <c r="G397" s="233"/>
      <c r="H397" s="226"/>
      <c r="I397" s="220" t="s">
        <v>56</v>
      </c>
      <c r="J397" s="605">
        <v>124.87</v>
      </c>
    </row>
    <row r="398" spans="1:11" s="605" customFormat="1" ht="13.5" thickBot="1" x14ac:dyDescent="0.25">
      <c r="A398" s="324" t="s">
        <v>25</v>
      </c>
      <c r="B398" s="224">
        <f>B397-B384</f>
        <v>-127.5</v>
      </c>
      <c r="C398" s="225">
        <f t="shared" ref="C398:G398" si="95">C397-C384</f>
        <v>-124</v>
      </c>
      <c r="D398" s="225">
        <f t="shared" si="95"/>
        <v>-128.5</v>
      </c>
      <c r="E398" s="225">
        <f t="shared" si="95"/>
        <v>-123</v>
      </c>
      <c r="F398" s="225">
        <f t="shared" si="95"/>
        <v>-122.5</v>
      </c>
      <c r="G398" s="225">
        <f t="shared" si="95"/>
        <v>-121.5</v>
      </c>
      <c r="H398" s="227"/>
      <c r="I398" s="605" t="s">
        <v>25</v>
      </c>
      <c r="J398" s="605">
        <f>J397-J384</f>
        <v>3.2199999999999989</v>
      </c>
    </row>
    <row r="400" spans="1:11" ht="13.5" thickBot="1" x14ac:dyDescent="0.25"/>
    <row r="401" spans="1:11" s="605" customFormat="1" ht="13.5" thickBot="1" x14ac:dyDescent="0.25">
      <c r="A401" s="297" t="s">
        <v>188</v>
      </c>
      <c r="B401" s="651" t="s">
        <v>49</v>
      </c>
      <c r="C401" s="652"/>
      <c r="D401" s="652"/>
      <c r="E401" s="652"/>
      <c r="F401" s="652"/>
      <c r="G401" s="652"/>
      <c r="H401" s="325" t="s">
        <v>0</v>
      </c>
      <c r="I401" s="220"/>
    </row>
    <row r="402" spans="1:11" s="605" customFormat="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</row>
    <row r="403" spans="1:11" s="605" customFormat="1" x14ac:dyDescent="0.2">
      <c r="A403" s="304" t="s">
        <v>3</v>
      </c>
      <c r="B403" s="467">
        <v>3810</v>
      </c>
      <c r="C403" s="468">
        <v>3810</v>
      </c>
      <c r="D403" s="468">
        <v>3810</v>
      </c>
      <c r="E403" s="468">
        <v>3810</v>
      </c>
      <c r="F403" s="468">
        <v>3810</v>
      </c>
      <c r="G403" s="468">
        <v>3810</v>
      </c>
      <c r="H403" s="470">
        <v>3810</v>
      </c>
      <c r="I403" s="306"/>
      <c r="J403" s="303"/>
    </row>
    <row r="404" spans="1:11" s="605" customFormat="1" x14ac:dyDescent="0.2">
      <c r="A404" s="307" t="s">
        <v>6</v>
      </c>
      <c r="B404" s="256">
        <v>4010.2272727272725</v>
      </c>
      <c r="C404" s="257">
        <v>4090</v>
      </c>
      <c r="D404" s="257">
        <v>3898</v>
      </c>
      <c r="E404" s="257">
        <v>4069.1891891891892</v>
      </c>
      <c r="F404" s="308">
        <v>4154.4827586206893</v>
      </c>
      <c r="G404" s="308">
        <v>4156</v>
      </c>
      <c r="H404" s="309">
        <v>4079.4240837696334</v>
      </c>
      <c r="I404" s="310"/>
      <c r="J404" s="303"/>
    </row>
    <row r="405" spans="1:11" s="605" customFormat="1" x14ac:dyDescent="0.2">
      <c r="A405" s="219" t="s">
        <v>7</v>
      </c>
      <c r="B405" s="261">
        <v>93.181818181818187</v>
      </c>
      <c r="C405" s="262">
        <v>94.444444444444443</v>
      </c>
      <c r="D405" s="262">
        <v>100</v>
      </c>
      <c r="E405" s="262">
        <v>94.594594594594597</v>
      </c>
      <c r="F405" s="311">
        <v>93.103448275862064</v>
      </c>
      <c r="G405" s="311">
        <v>80</v>
      </c>
      <c r="H405" s="312">
        <v>93.717277486911001</v>
      </c>
      <c r="I405" s="383"/>
      <c r="J405" s="303"/>
    </row>
    <row r="406" spans="1:11" s="605" customFormat="1" x14ac:dyDescent="0.2">
      <c r="A406" s="219" t="s">
        <v>8</v>
      </c>
      <c r="B406" s="266">
        <v>5.6402954046027493E-2</v>
      </c>
      <c r="C406" s="267">
        <v>6.510792240179708E-2</v>
      </c>
      <c r="D406" s="267">
        <v>4.1963215455294689E-2</v>
      </c>
      <c r="E406" s="267">
        <v>6.1691499569393633E-2</v>
      </c>
      <c r="F406" s="314">
        <v>5.4858289702213431E-2</v>
      </c>
      <c r="G406" s="314">
        <v>7.6562346720902549E-2</v>
      </c>
      <c r="H406" s="315">
        <v>6.4854634286747967E-2</v>
      </c>
      <c r="I406" s="316"/>
      <c r="J406" s="317"/>
    </row>
    <row r="407" spans="1:11" s="605" customFormat="1" x14ac:dyDescent="0.2">
      <c r="A407" s="307" t="s">
        <v>1</v>
      </c>
      <c r="B407" s="271">
        <f t="shared" ref="B407:H407" si="96">B404/B403*100-100</f>
        <v>5.2553089954664642</v>
      </c>
      <c r="C407" s="272">
        <f t="shared" si="96"/>
        <v>7.349081364829388</v>
      </c>
      <c r="D407" s="272">
        <f t="shared" si="96"/>
        <v>2.3097112860892395</v>
      </c>
      <c r="E407" s="272">
        <f t="shared" si="96"/>
        <v>6.8028658579839743</v>
      </c>
      <c r="F407" s="272">
        <f t="shared" si="96"/>
        <v>9.0415422210154759</v>
      </c>
      <c r="G407" s="272">
        <f t="shared" si="96"/>
        <v>9.0813648293963212</v>
      </c>
      <c r="H407" s="275">
        <f t="shared" si="96"/>
        <v>7.0714982616701718</v>
      </c>
      <c r="I407" s="316"/>
      <c r="J407" s="317"/>
    </row>
    <row r="408" spans="1:11" s="605" customFormat="1" ht="13.5" thickBot="1" x14ac:dyDescent="0.25">
      <c r="A408" s="219" t="s">
        <v>26</v>
      </c>
      <c r="B408" s="395">
        <f>B404-B391</f>
        <v>4.3972727272725933</v>
      </c>
      <c r="C408" s="396">
        <f t="shared" ref="C408:H408" si="97">C404-C391</f>
        <v>45.900000000000091</v>
      </c>
      <c r="D408" s="396">
        <f t="shared" si="97"/>
        <v>21.599999999999909</v>
      </c>
      <c r="E408" s="396">
        <f t="shared" si="97"/>
        <v>75.239189189189347</v>
      </c>
      <c r="F408" s="396">
        <f t="shared" si="97"/>
        <v>175.62275862068918</v>
      </c>
      <c r="G408" s="396">
        <f t="shared" si="97"/>
        <v>67.670000000000073</v>
      </c>
      <c r="H408" s="403">
        <f t="shared" si="97"/>
        <v>65.524083769633307</v>
      </c>
      <c r="I408" s="320"/>
      <c r="J408" s="317"/>
    </row>
    <row r="409" spans="1:11" s="605" customFormat="1" x14ac:dyDescent="0.2">
      <c r="A409" s="321" t="s">
        <v>50</v>
      </c>
      <c r="B409" s="283">
        <v>710</v>
      </c>
      <c r="C409" s="284">
        <v>706</v>
      </c>
      <c r="D409" s="284">
        <v>190</v>
      </c>
      <c r="E409" s="284">
        <v>708</v>
      </c>
      <c r="F409" s="284">
        <v>709</v>
      </c>
      <c r="G409" s="284">
        <v>708</v>
      </c>
      <c r="H409" s="286">
        <f>SUM(B409:G409)</f>
        <v>3731</v>
      </c>
      <c r="I409" s="322" t="s">
        <v>55</v>
      </c>
      <c r="J409" s="323">
        <f>H396-H409</f>
        <v>8</v>
      </c>
      <c r="K409" s="345">
        <f>J409/H396</f>
        <v>2.1396095212623694E-3</v>
      </c>
    </row>
    <row r="410" spans="1:11" s="605" customFormat="1" x14ac:dyDescent="0.2">
      <c r="A410" s="321" t="s">
        <v>27</v>
      </c>
      <c r="B410" s="235"/>
      <c r="C410" s="233"/>
      <c r="D410" s="233"/>
      <c r="E410" s="233"/>
      <c r="F410" s="233"/>
      <c r="G410" s="233"/>
      <c r="H410" s="226"/>
      <c r="I410" s="220" t="s">
        <v>56</v>
      </c>
      <c r="J410" s="605">
        <v>130.63999999999999</v>
      </c>
    </row>
    <row r="411" spans="1:11" s="605" customFormat="1" ht="13.5" thickBot="1" x14ac:dyDescent="0.25">
      <c r="A411" s="324" t="s">
        <v>25</v>
      </c>
      <c r="B411" s="224">
        <f>B410-B397</f>
        <v>0</v>
      </c>
      <c r="C411" s="225">
        <f t="shared" ref="C411:G411" si="98">C410-C397</f>
        <v>0</v>
      </c>
      <c r="D411" s="225">
        <f t="shared" si="98"/>
        <v>0</v>
      </c>
      <c r="E411" s="225">
        <f t="shared" si="98"/>
        <v>0</v>
      </c>
      <c r="F411" s="225">
        <f t="shared" si="98"/>
        <v>0</v>
      </c>
      <c r="G411" s="225">
        <f t="shared" si="98"/>
        <v>0</v>
      </c>
      <c r="H411" s="227"/>
      <c r="I411" s="605" t="s">
        <v>25</v>
      </c>
      <c r="J411" s="605">
        <f>J410-J397</f>
        <v>5.7699999999999818</v>
      </c>
    </row>
    <row r="413" spans="1:11" ht="13.5" thickBot="1" x14ac:dyDescent="0.25"/>
    <row r="414" spans="1:11" s="607" customFormat="1" ht="13.5" thickBot="1" x14ac:dyDescent="0.25">
      <c r="A414" s="297" t="s">
        <v>192</v>
      </c>
      <c r="B414" s="651" t="s">
        <v>49</v>
      </c>
      <c r="C414" s="652"/>
      <c r="D414" s="652"/>
      <c r="E414" s="652"/>
      <c r="F414" s="652"/>
      <c r="G414" s="652"/>
      <c r="H414" s="325" t="s">
        <v>0</v>
      </c>
      <c r="I414" s="220"/>
    </row>
    <row r="415" spans="1:11" s="607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7" customFormat="1" x14ac:dyDescent="0.2">
      <c r="A416" s="304" t="s">
        <v>3</v>
      </c>
      <c r="B416" s="467">
        <v>3865</v>
      </c>
      <c r="C416" s="468">
        <v>3865</v>
      </c>
      <c r="D416" s="468">
        <v>3865</v>
      </c>
      <c r="E416" s="468">
        <v>3865</v>
      </c>
      <c r="F416" s="468">
        <v>3865</v>
      </c>
      <c r="G416" s="468">
        <v>3865</v>
      </c>
      <c r="H416" s="470">
        <v>3865</v>
      </c>
      <c r="I416" s="306"/>
      <c r="J416" s="303"/>
    </row>
    <row r="417" spans="1:11" s="607" customFormat="1" x14ac:dyDescent="0.2">
      <c r="A417" s="307" t="s">
        <v>6</v>
      </c>
      <c r="B417" s="256">
        <v>4153.333333333333</v>
      </c>
      <c r="C417" s="257">
        <v>4220.2564102564102</v>
      </c>
      <c r="D417" s="257">
        <v>4072</v>
      </c>
      <c r="E417" s="257">
        <v>4198.6111111111113</v>
      </c>
      <c r="F417" s="308">
        <v>4345.1428571428569</v>
      </c>
      <c r="G417" s="308">
        <v>4311.0810810810808</v>
      </c>
      <c r="H417" s="309">
        <v>4236.1139896373061</v>
      </c>
      <c r="I417" s="310"/>
      <c r="J417" s="303"/>
    </row>
    <row r="418" spans="1:11" s="607" customFormat="1" x14ac:dyDescent="0.2">
      <c r="A418" s="219" t="s">
        <v>7</v>
      </c>
      <c r="B418" s="261">
        <v>91.666666666666671</v>
      </c>
      <c r="C418" s="262">
        <v>94.871794871794876</v>
      </c>
      <c r="D418" s="262">
        <v>90</v>
      </c>
      <c r="E418" s="262">
        <v>94.444444444444443</v>
      </c>
      <c r="F418" s="311">
        <v>88.571428571428569</v>
      </c>
      <c r="G418" s="311">
        <v>86.486486486486484</v>
      </c>
      <c r="H418" s="312">
        <v>89.119170984455963</v>
      </c>
      <c r="I418" s="383"/>
      <c r="J418" s="303"/>
    </row>
    <row r="419" spans="1:11" s="607" customFormat="1" x14ac:dyDescent="0.2">
      <c r="A419" s="219" t="s">
        <v>8</v>
      </c>
      <c r="B419" s="266">
        <v>5.9576839568315373E-2</v>
      </c>
      <c r="C419" s="267">
        <v>6.325977188479863E-2</v>
      </c>
      <c r="D419" s="267">
        <v>5.5804410755738644E-2</v>
      </c>
      <c r="E419" s="267">
        <v>5.9683996408966405E-2</v>
      </c>
      <c r="F419" s="314">
        <v>5.412811794111793E-2</v>
      </c>
      <c r="G419" s="314">
        <v>6.4453956052786338E-2</v>
      </c>
      <c r="H419" s="315">
        <v>6.3018947556015781E-2</v>
      </c>
      <c r="I419" s="316"/>
      <c r="J419" s="317"/>
    </row>
    <row r="420" spans="1:11" s="607" customFormat="1" x14ac:dyDescent="0.2">
      <c r="A420" s="307" t="s">
        <v>1</v>
      </c>
      <c r="B420" s="271">
        <f t="shared" ref="B420:H420" si="99">B417/B416*100-100</f>
        <v>7.460112117291942</v>
      </c>
      <c r="C420" s="272">
        <f t="shared" si="99"/>
        <v>9.1916276909808516</v>
      </c>
      <c r="D420" s="272">
        <f t="shared" si="99"/>
        <v>5.3557567917205802</v>
      </c>
      <c r="E420" s="272">
        <f t="shared" si="99"/>
        <v>8.6315940779071525</v>
      </c>
      <c r="F420" s="272">
        <f t="shared" si="99"/>
        <v>12.422842358159286</v>
      </c>
      <c r="G420" s="272">
        <f t="shared" si="99"/>
        <v>11.541554491101707</v>
      </c>
      <c r="H420" s="275">
        <f t="shared" si="99"/>
        <v>9.6019143502537077</v>
      </c>
      <c r="I420" s="316"/>
      <c r="J420" s="317"/>
    </row>
    <row r="421" spans="1:11" s="607" customFormat="1" ht="13.5" thickBot="1" x14ac:dyDescent="0.25">
      <c r="A421" s="219" t="s">
        <v>26</v>
      </c>
      <c r="B421" s="395">
        <f>B417-B404</f>
        <v>143.10606060606051</v>
      </c>
      <c r="C421" s="396">
        <f t="shared" ref="C421:H421" si="100">C417-C404</f>
        <v>130.25641025641016</v>
      </c>
      <c r="D421" s="396">
        <f t="shared" si="100"/>
        <v>174</v>
      </c>
      <c r="E421" s="396">
        <f t="shared" si="100"/>
        <v>129.42192192192215</v>
      </c>
      <c r="F421" s="396">
        <f t="shared" si="100"/>
        <v>190.66009852216757</v>
      </c>
      <c r="G421" s="396">
        <f t="shared" si="100"/>
        <v>155.08108108108081</v>
      </c>
      <c r="H421" s="403">
        <f t="shared" si="100"/>
        <v>156.68990586767268</v>
      </c>
      <c r="I421" s="320"/>
      <c r="J421" s="317"/>
    </row>
    <row r="422" spans="1:11" s="607" customFormat="1" x14ac:dyDescent="0.2">
      <c r="A422" s="321" t="s">
        <v>50</v>
      </c>
      <c r="B422" s="283">
        <v>705</v>
      </c>
      <c r="C422" s="284">
        <v>704</v>
      </c>
      <c r="D422" s="284">
        <v>185</v>
      </c>
      <c r="E422" s="284">
        <v>704</v>
      </c>
      <c r="F422" s="284">
        <v>709</v>
      </c>
      <c r="G422" s="284">
        <v>706</v>
      </c>
      <c r="H422" s="286">
        <f>SUM(B422:G422)</f>
        <v>3713</v>
      </c>
      <c r="I422" s="322" t="s">
        <v>55</v>
      </c>
      <c r="J422" s="323">
        <f>H409-H422</f>
        <v>18</v>
      </c>
      <c r="K422" s="345">
        <f>J422/H409</f>
        <v>4.8244438488340927E-3</v>
      </c>
    </row>
    <row r="423" spans="1:11" s="607" customFormat="1" x14ac:dyDescent="0.2">
      <c r="A423" s="321" t="s">
        <v>27</v>
      </c>
      <c r="B423" s="235"/>
      <c r="C423" s="233"/>
      <c r="D423" s="233"/>
      <c r="E423" s="233"/>
      <c r="F423" s="233"/>
      <c r="G423" s="233"/>
      <c r="H423" s="226"/>
      <c r="I423" s="220" t="s">
        <v>56</v>
      </c>
      <c r="J423" s="607">
        <v>138.46</v>
      </c>
    </row>
    <row r="424" spans="1:11" s="607" customFormat="1" ht="13.5" thickBot="1" x14ac:dyDescent="0.25">
      <c r="A424" s="324" t="s">
        <v>25</v>
      </c>
      <c r="B424" s="224">
        <f>B423-B410</f>
        <v>0</v>
      </c>
      <c r="C424" s="225">
        <f t="shared" ref="C424:G424" si="101">C423-C410</f>
        <v>0</v>
      </c>
      <c r="D424" s="225">
        <f t="shared" si="101"/>
        <v>0</v>
      </c>
      <c r="E424" s="225">
        <f t="shared" si="101"/>
        <v>0</v>
      </c>
      <c r="F424" s="225">
        <f t="shared" si="101"/>
        <v>0</v>
      </c>
      <c r="G424" s="225">
        <f t="shared" si="101"/>
        <v>0</v>
      </c>
      <c r="H424" s="227"/>
      <c r="I424" s="607" t="s">
        <v>25</v>
      </c>
      <c r="J424" s="607">
        <f>J423-J410</f>
        <v>7.8200000000000216</v>
      </c>
    </row>
    <row r="426" spans="1:11" ht="13.5" thickBot="1" x14ac:dyDescent="0.25"/>
    <row r="427" spans="1:11" ht="13.5" thickBot="1" x14ac:dyDescent="0.25">
      <c r="A427" s="297" t="s">
        <v>193</v>
      </c>
      <c r="B427" s="651" t="s">
        <v>49</v>
      </c>
      <c r="C427" s="652"/>
      <c r="D427" s="652"/>
      <c r="E427" s="652"/>
      <c r="F427" s="652"/>
      <c r="G427" s="652"/>
      <c r="H427" s="325" t="s">
        <v>0</v>
      </c>
      <c r="I427" s="220"/>
      <c r="J427" s="608"/>
      <c r="K427" s="608"/>
    </row>
    <row r="428" spans="1:11" x14ac:dyDescent="0.2">
      <c r="A428" s="219" t="s">
        <v>53</v>
      </c>
      <c r="B428" s="298">
        <v>1</v>
      </c>
      <c r="C428" s="299">
        <v>2</v>
      </c>
      <c r="D428" s="300">
        <v>3</v>
      </c>
      <c r="E428" s="299">
        <v>4</v>
      </c>
      <c r="F428" s="299">
        <v>5</v>
      </c>
      <c r="G428" s="300">
        <v>6</v>
      </c>
      <c r="H428" s="301"/>
      <c r="I428" s="302"/>
      <c r="J428" s="608"/>
      <c r="K428" s="608"/>
    </row>
    <row r="429" spans="1:11" x14ac:dyDescent="0.2">
      <c r="A429" s="304" t="s">
        <v>3</v>
      </c>
      <c r="B429" s="467">
        <v>3885</v>
      </c>
      <c r="C429" s="468">
        <v>3885</v>
      </c>
      <c r="D429" s="468">
        <v>3885</v>
      </c>
      <c r="E429" s="468">
        <v>3885</v>
      </c>
      <c r="F429" s="468">
        <v>3885</v>
      </c>
      <c r="G429" s="468">
        <v>3885</v>
      </c>
      <c r="H429" s="470">
        <v>3885</v>
      </c>
      <c r="I429" s="306"/>
      <c r="J429" s="303"/>
      <c r="K429" s="608"/>
    </row>
    <row r="430" spans="1:11" x14ac:dyDescent="0.2">
      <c r="A430" s="307" t="s">
        <v>6</v>
      </c>
      <c r="B430" s="256">
        <v>4260</v>
      </c>
      <c r="C430" s="257">
        <v>4366.1099999999997</v>
      </c>
      <c r="D430" s="257">
        <v>4163.08</v>
      </c>
      <c r="E430" s="257">
        <v>4335.28</v>
      </c>
      <c r="F430" s="308">
        <v>4281.43</v>
      </c>
      <c r="G430" s="308">
        <v>4290.83</v>
      </c>
      <c r="H430" s="309">
        <v>4297.1400000000003</v>
      </c>
      <c r="I430" s="310"/>
      <c r="J430" s="303"/>
      <c r="K430" s="608"/>
    </row>
    <row r="431" spans="1:11" x14ac:dyDescent="0.2">
      <c r="A431" s="219" t="s">
        <v>7</v>
      </c>
      <c r="B431" s="261">
        <v>91.7</v>
      </c>
      <c r="C431" s="262">
        <v>86.11</v>
      </c>
      <c r="D431" s="262">
        <v>84.6</v>
      </c>
      <c r="E431" s="262">
        <v>77.8</v>
      </c>
      <c r="F431" s="311">
        <v>94.29</v>
      </c>
      <c r="G431" s="311">
        <v>94.44</v>
      </c>
      <c r="H431" s="312">
        <v>88.54</v>
      </c>
      <c r="I431" s="383"/>
      <c r="J431" s="303"/>
      <c r="K431" s="608"/>
    </row>
    <row r="432" spans="1:11" x14ac:dyDescent="0.2">
      <c r="A432" s="219" t="s">
        <v>8</v>
      </c>
      <c r="B432" s="266">
        <v>6.5600000000000006E-2</v>
      </c>
      <c r="C432" s="267">
        <v>5.9299999999999999E-2</v>
      </c>
      <c r="D432" s="267">
        <v>6.4699999999999994E-2</v>
      </c>
      <c r="E432" s="267">
        <v>7.5399999999999995E-2</v>
      </c>
      <c r="F432" s="314">
        <v>5.67E-2</v>
      </c>
      <c r="G432" s="314">
        <v>5.6000000000000001E-2</v>
      </c>
      <c r="H432" s="315">
        <v>6.4399999999999999E-2</v>
      </c>
      <c r="I432" s="316"/>
      <c r="J432" s="317"/>
      <c r="K432" s="608"/>
    </row>
    <row r="433" spans="1:11" x14ac:dyDescent="0.2">
      <c r="A433" s="307" t="s">
        <v>1</v>
      </c>
      <c r="B433" s="271">
        <f t="shared" ref="B433:H433" si="102">B430/B429*100-100</f>
        <v>9.6525096525096501</v>
      </c>
      <c r="C433" s="272">
        <f t="shared" si="102"/>
        <v>12.38378378378377</v>
      </c>
      <c r="D433" s="272">
        <f t="shared" si="102"/>
        <v>7.1577863577863639</v>
      </c>
      <c r="E433" s="272">
        <f t="shared" si="102"/>
        <v>11.590218790218771</v>
      </c>
      <c r="F433" s="272">
        <f t="shared" si="102"/>
        <v>10.204118404118418</v>
      </c>
      <c r="G433" s="272">
        <f t="shared" si="102"/>
        <v>10.446074646074649</v>
      </c>
      <c r="H433" s="275">
        <f t="shared" si="102"/>
        <v>10.608494208494207</v>
      </c>
      <c r="I433" s="316"/>
      <c r="J433" s="317"/>
      <c r="K433" s="608"/>
    </row>
    <row r="434" spans="1:11" ht="13.5" thickBot="1" x14ac:dyDescent="0.25">
      <c r="A434" s="219" t="s">
        <v>26</v>
      </c>
      <c r="B434" s="395">
        <f>B430-B417</f>
        <v>106.66666666666697</v>
      </c>
      <c r="C434" s="396">
        <f t="shared" ref="C434:H434" si="103">C430-C417</f>
        <v>145.85358974358951</v>
      </c>
      <c r="D434" s="396">
        <f t="shared" si="103"/>
        <v>91.079999999999927</v>
      </c>
      <c r="E434" s="396">
        <f t="shared" si="103"/>
        <v>136.66888888888843</v>
      </c>
      <c r="F434" s="396">
        <f t="shared" si="103"/>
        <v>-63.712857142856592</v>
      </c>
      <c r="G434" s="396">
        <f t="shared" si="103"/>
        <v>-20.251081081080883</v>
      </c>
      <c r="H434" s="403">
        <f t="shared" si="103"/>
        <v>61.026010362694251</v>
      </c>
      <c r="I434" s="320"/>
      <c r="J434" s="317"/>
      <c r="K434" s="608"/>
    </row>
    <row r="435" spans="1:11" x14ac:dyDescent="0.2">
      <c r="A435" s="321" t="s">
        <v>50</v>
      </c>
      <c r="B435" s="283">
        <v>696</v>
      </c>
      <c r="C435" s="284">
        <v>688</v>
      </c>
      <c r="D435" s="284">
        <v>175</v>
      </c>
      <c r="E435" s="284">
        <v>704</v>
      </c>
      <c r="F435" s="284">
        <v>709</v>
      </c>
      <c r="G435" s="284">
        <v>705</v>
      </c>
      <c r="H435" s="286">
        <f>SUM(B435:G435)</f>
        <v>3677</v>
      </c>
      <c r="I435" s="322" t="s">
        <v>55</v>
      </c>
      <c r="J435" s="323">
        <f>H422-H435</f>
        <v>36</v>
      </c>
      <c r="K435" s="345">
        <f>J435/H422</f>
        <v>9.6956638836520337E-3</v>
      </c>
    </row>
    <row r="436" spans="1:11" x14ac:dyDescent="0.2">
      <c r="A436" s="321" t="s">
        <v>27</v>
      </c>
      <c r="B436" s="235"/>
      <c r="C436" s="233"/>
      <c r="D436" s="233"/>
      <c r="E436" s="233"/>
      <c r="F436" s="233"/>
      <c r="G436" s="233"/>
      <c r="H436" s="226"/>
      <c r="I436" s="220" t="s">
        <v>56</v>
      </c>
      <c r="J436" s="608">
        <v>150.84</v>
      </c>
      <c r="K436" s="608"/>
    </row>
    <row r="437" spans="1:11" ht="13.5" thickBot="1" x14ac:dyDescent="0.25">
      <c r="A437" s="324" t="s">
        <v>25</v>
      </c>
      <c r="B437" s="224">
        <f>B436-B423</f>
        <v>0</v>
      </c>
      <c r="C437" s="225">
        <f t="shared" ref="C437:G437" si="104">C436-C423</f>
        <v>0</v>
      </c>
      <c r="D437" s="225">
        <f t="shared" si="104"/>
        <v>0</v>
      </c>
      <c r="E437" s="225">
        <f t="shared" si="104"/>
        <v>0</v>
      </c>
      <c r="F437" s="225">
        <f t="shared" si="104"/>
        <v>0</v>
      </c>
      <c r="G437" s="225">
        <f t="shared" si="104"/>
        <v>0</v>
      </c>
      <c r="H437" s="227"/>
      <c r="I437" s="608" t="s">
        <v>25</v>
      </c>
      <c r="J437" s="608">
        <f>J436-J423</f>
        <v>12.379999999999995</v>
      </c>
      <c r="K437" s="608"/>
    </row>
    <row r="439" spans="1:11" ht="13.5" thickBot="1" x14ac:dyDescent="0.25"/>
    <row r="440" spans="1:11" s="609" customFormat="1" ht="13.5" thickBot="1" x14ac:dyDescent="0.25">
      <c r="A440" s="297" t="s">
        <v>194</v>
      </c>
      <c r="B440" s="651" t="s">
        <v>49</v>
      </c>
      <c r="C440" s="652"/>
      <c r="D440" s="652"/>
      <c r="E440" s="652"/>
      <c r="F440" s="652"/>
      <c r="G440" s="652"/>
      <c r="H440" s="325" t="s">
        <v>0</v>
      </c>
      <c r="I440" s="220"/>
    </row>
    <row r="441" spans="1:11" s="609" customFormat="1" x14ac:dyDescent="0.2">
      <c r="A441" s="219" t="s">
        <v>53</v>
      </c>
      <c r="B441" s="298">
        <v>1</v>
      </c>
      <c r="C441" s="299">
        <v>2</v>
      </c>
      <c r="D441" s="300">
        <v>3</v>
      </c>
      <c r="E441" s="299">
        <v>4</v>
      </c>
      <c r="F441" s="299">
        <v>5</v>
      </c>
      <c r="G441" s="300">
        <v>6</v>
      </c>
      <c r="H441" s="301"/>
      <c r="I441" s="302"/>
    </row>
    <row r="442" spans="1:11" s="609" customFormat="1" x14ac:dyDescent="0.2">
      <c r="A442" s="304" t="s">
        <v>3</v>
      </c>
      <c r="B442" s="467">
        <v>3905</v>
      </c>
      <c r="C442" s="468">
        <v>3905</v>
      </c>
      <c r="D442" s="468">
        <v>3905</v>
      </c>
      <c r="E442" s="468">
        <v>3905</v>
      </c>
      <c r="F442" s="468">
        <v>3905</v>
      </c>
      <c r="G442" s="468">
        <v>3905</v>
      </c>
      <c r="H442" s="470">
        <v>3905</v>
      </c>
      <c r="I442" s="306"/>
      <c r="J442" s="303"/>
    </row>
    <row r="443" spans="1:11" s="609" customFormat="1" x14ac:dyDescent="0.2">
      <c r="A443" s="307" t="s">
        <v>6</v>
      </c>
      <c r="B443" s="256">
        <v>4302.5</v>
      </c>
      <c r="C443" s="257">
        <v>4286.18</v>
      </c>
      <c r="D443" s="257">
        <v>4433</v>
      </c>
      <c r="E443" s="257">
        <v>4248</v>
      </c>
      <c r="F443" s="308">
        <v>4331.67</v>
      </c>
      <c r="G443" s="308">
        <v>4382.9399999999996</v>
      </c>
      <c r="H443" s="309">
        <v>4316.7</v>
      </c>
      <c r="I443" s="310"/>
      <c r="J443" s="303"/>
    </row>
    <row r="444" spans="1:11" s="609" customFormat="1" x14ac:dyDescent="0.2">
      <c r="A444" s="219" t="s">
        <v>7</v>
      </c>
      <c r="B444" s="261">
        <v>77.8</v>
      </c>
      <c r="C444" s="262">
        <v>94.12</v>
      </c>
      <c r="D444" s="262">
        <v>80</v>
      </c>
      <c r="E444" s="262">
        <v>100</v>
      </c>
      <c r="F444" s="311">
        <v>91.67</v>
      </c>
      <c r="G444" s="311">
        <v>88.24</v>
      </c>
      <c r="H444" s="312">
        <v>87.57</v>
      </c>
      <c r="I444" s="383"/>
      <c r="J444" s="303"/>
    </row>
    <row r="445" spans="1:11" s="609" customFormat="1" x14ac:dyDescent="0.2">
      <c r="A445" s="219" t="s">
        <v>8</v>
      </c>
      <c r="B445" s="266">
        <v>7.0300000000000001E-2</v>
      </c>
      <c r="C445" s="267">
        <v>6.1100000000000002E-2</v>
      </c>
      <c r="D445" s="267">
        <v>7.4499999999999997E-2</v>
      </c>
      <c r="E445" s="267">
        <v>5.6300000000000003E-2</v>
      </c>
      <c r="F445" s="314">
        <v>6.5500000000000003E-2</v>
      </c>
      <c r="G445" s="314">
        <v>6.2E-2</v>
      </c>
      <c r="H445" s="315">
        <v>6.5199999999999994E-2</v>
      </c>
      <c r="I445" s="316"/>
      <c r="J445" s="317"/>
    </row>
    <row r="446" spans="1:11" s="609" customFormat="1" x14ac:dyDescent="0.2">
      <c r="A446" s="307" t="s">
        <v>1</v>
      </c>
      <c r="B446" s="271">
        <f t="shared" ref="B446:H446" si="105">B443/B442*100-100</f>
        <v>10.179257362355969</v>
      </c>
      <c r="C446" s="272">
        <f t="shared" si="105"/>
        <v>9.7613316261203664</v>
      </c>
      <c r="D446" s="272">
        <f t="shared" si="105"/>
        <v>13.521126760563391</v>
      </c>
      <c r="E446" s="272">
        <f t="shared" si="105"/>
        <v>8.7836107554417424</v>
      </c>
      <c r="F446" s="272">
        <f t="shared" si="105"/>
        <v>10.926248399487832</v>
      </c>
      <c r="G446" s="272">
        <f t="shared" si="105"/>
        <v>12.239180537772086</v>
      </c>
      <c r="H446" s="275">
        <f t="shared" si="105"/>
        <v>10.542893725992315</v>
      </c>
      <c r="I446" s="316"/>
      <c r="J446" s="317"/>
    </row>
    <row r="447" spans="1:11" s="609" customFormat="1" ht="13.5" thickBot="1" x14ac:dyDescent="0.25">
      <c r="A447" s="219" t="s">
        <v>26</v>
      </c>
      <c r="B447" s="395">
        <f>B443-B430</f>
        <v>42.5</v>
      </c>
      <c r="C447" s="396">
        <f t="shared" ref="C447:H447" si="106">C443-C430</f>
        <v>-79.929999999999382</v>
      </c>
      <c r="D447" s="396">
        <f t="shared" si="106"/>
        <v>269.92000000000007</v>
      </c>
      <c r="E447" s="396">
        <f t="shared" si="106"/>
        <v>-87.279999999999745</v>
      </c>
      <c r="F447" s="396">
        <f t="shared" si="106"/>
        <v>50.239999999999782</v>
      </c>
      <c r="G447" s="396">
        <f t="shared" si="106"/>
        <v>92.109999999999673</v>
      </c>
      <c r="H447" s="403">
        <f t="shared" si="106"/>
        <v>19.559999999999491</v>
      </c>
      <c r="I447" s="320"/>
      <c r="J447" s="317"/>
    </row>
    <row r="448" spans="1:11" s="609" customFormat="1" x14ac:dyDescent="0.2">
      <c r="A448" s="321" t="s">
        <v>50</v>
      </c>
      <c r="B448" s="283">
        <v>694</v>
      </c>
      <c r="C448" s="284">
        <v>687</v>
      </c>
      <c r="D448" s="284">
        <v>168</v>
      </c>
      <c r="E448" s="284">
        <v>703</v>
      </c>
      <c r="F448" s="284">
        <v>709</v>
      </c>
      <c r="G448" s="284">
        <v>705</v>
      </c>
      <c r="H448" s="286">
        <f>SUM(B448:G448)</f>
        <v>3666</v>
      </c>
      <c r="I448" s="322" t="s">
        <v>55</v>
      </c>
      <c r="J448" s="323">
        <f>H435-H448</f>
        <v>11</v>
      </c>
      <c r="K448" s="345">
        <f>J448/H435</f>
        <v>2.9915692140331791E-3</v>
      </c>
    </row>
    <row r="449" spans="1:11" s="609" customFormat="1" x14ac:dyDescent="0.2">
      <c r="A449" s="321" t="s">
        <v>27</v>
      </c>
      <c r="B449" s="235"/>
      <c r="C449" s="233"/>
      <c r="D449" s="233"/>
      <c r="E449" s="233"/>
      <c r="F449" s="233"/>
      <c r="G449" s="233"/>
      <c r="H449" s="226"/>
      <c r="I449" s="220" t="s">
        <v>56</v>
      </c>
      <c r="J449" s="609">
        <v>159.03</v>
      </c>
    </row>
    <row r="450" spans="1:11" s="609" customFormat="1" ht="13.5" thickBot="1" x14ac:dyDescent="0.25">
      <c r="A450" s="324" t="s">
        <v>25</v>
      </c>
      <c r="B450" s="224">
        <f>B449-B436</f>
        <v>0</v>
      </c>
      <c r="C450" s="225">
        <f t="shared" ref="C450:G450" si="107">C449-C436</f>
        <v>0</v>
      </c>
      <c r="D450" s="225">
        <f t="shared" si="107"/>
        <v>0</v>
      </c>
      <c r="E450" s="225">
        <f t="shared" si="107"/>
        <v>0</v>
      </c>
      <c r="F450" s="225">
        <f t="shared" si="107"/>
        <v>0</v>
      </c>
      <c r="G450" s="225">
        <f t="shared" si="107"/>
        <v>0</v>
      </c>
      <c r="H450" s="227"/>
      <c r="I450" s="609" t="s">
        <v>25</v>
      </c>
      <c r="J450" s="609">
        <f>J449-J436</f>
        <v>8.1899999999999977</v>
      </c>
    </row>
    <row r="452" spans="1:11" ht="13.5" thickBot="1" x14ac:dyDescent="0.25"/>
    <row r="453" spans="1:11" ht="13.5" thickBot="1" x14ac:dyDescent="0.25">
      <c r="A453" s="297" t="s">
        <v>195</v>
      </c>
      <c r="B453" s="651" t="s">
        <v>49</v>
      </c>
      <c r="C453" s="652"/>
      <c r="D453" s="652"/>
      <c r="E453" s="652"/>
      <c r="F453" s="652"/>
      <c r="G453" s="652"/>
      <c r="H453" s="325" t="s">
        <v>0</v>
      </c>
      <c r="I453" s="220"/>
      <c r="J453" s="610"/>
      <c r="K453" s="610"/>
    </row>
    <row r="454" spans="1:11" x14ac:dyDescent="0.2">
      <c r="A454" s="219" t="s">
        <v>53</v>
      </c>
      <c r="B454" s="298">
        <v>1</v>
      </c>
      <c r="C454" s="299">
        <v>2</v>
      </c>
      <c r="D454" s="300">
        <v>3</v>
      </c>
      <c r="E454" s="299">
        <v>4</v>
      </c>
      <c r="F454" s="299">
        <v>5</v>
      </c>
      <c r="G454" s="300">
        <v>6</v>
      </c>
      <c r="H454" s="301"/>
      <c r="I454" s="302"/>
      <c r="J454" s="610"/>
      <c r="K454" s="610"/>
    </row>
    <row r="455" spans="1:11" x14ac:dyDescent="0.2">
      <c r="A455" s="304" t="s">
        <v>3</v>
      </c>
      <c r="B455" s="467">
        <v>3925</v>
      </c>
      <c r="C455" s="468">
        <v>3925</v>
      </c>
      <c r="D455" s="468">
        <v>3925</v>
      </c>
      <c r="E455" s="468">
        <v>3925</v>
      </c>
      <c r="F455" s="468">
        <v>3925</v>
      </c>
      <c r="G455" s="468">
        <v>3925</v>
      </c>
      <c r="H455" s="470">
        <v>3925</v>
      </c>
      <c r="I455" s="306"/>
      <c r="J455" s="303"/>
      <c r="K455" s="610"/>
    </row>
    <row r="456" spans="1:11" x14ac:dyDescent="0.2">
      <c r="A456" s="307" t="s">
        <v>6</v>
      </c>
      <c r="B456" s="256">
        <v>4352.1875</v>
      </c>
      <c r="C456" s="257">
        <v>4301.6129032258068</v>
      </c>
      <c r="D456" s="257">
        <v>4256.25</v>
      </c>
      <c r="E456" s="257">
        <v>4373.5294117647063</v>
      </c>
      <c r="F456" s="308">
        <v>4319.7058823529414</v>
      </c>
      <c r="G456" s="308">
        <v>4392.1621621621625</v>
      </c>
      <c r="H456" s="309">
        <v>4345.170454545455</v>
      </c>
      <c r="I456" s="310"/>
      <c r="J456" s="303"/>
      <c r="K456" s="610"/>
    </row>
    <row r="457" spans="1:11" x14ac:dyDescent="0.2">
      <c r="A457" s="219" t="s">
        <v>7</v>
      </c>
      <c r="B457" s="261">
        <v>87.5</v>
      </c>
      <c r="C457" s="262">
        <v>87.096774193548384</v>
      </c>
      <c r="D457" s="262">
        <v>87.5</v>
      </c>
      <c r="E457" s="262">
        <v>82.352941176470594</v>
      </c>
      <c r="F457" s="311">
        <v>91.17647058823529</v>
      </c>
      <c r="G457" s="311">
        <v>86.486486486486484</v>
      </c>
      <c r="H457" s="312">
        <v>86.36363636363636</v>
      </c>
      <c r="I457" s="383"/>
      <c r="J457" s="303"/>
      <c r="K457" s="610"/>
    </row>
    <row r="458" spans="1:11" x14ac:dyDescent="0.2">
      <c r="A458" s="219" t="s">
        <v>8</v>
      </c>
      <c r="B458" s="266">
        <v>6.2159273970147338E-2</v>
      </c>
      <c r="C458" s="267">
        <v>6.7299063056329267E-2</v>
      </c>
      <c r="D458" s="267">
        <v>8.75553046601662E-2</v>
      </c>
      <c r="E458" s="267">
        <v>7.3686546204773107E-2</v>
      </c>
      <c r="F458" s="314">
        <v>6.4488855704491782E-2</v>
      </c>
      <c r="G458" s="314">
        <v>6.2086870717544866E-2</v>
      </c>
      <c r="H458" s="315">
        <v>6.7692584699826669E-2</v>
      </c>
      <c r="I458" s="316"/>
      <c r="J458" s="317"/>
      <c r="K458" s="610"/>
    </row>
    <row r="459" spans="1:11" x14ac:dyDescent="0.2">
      <c r="A459" s="307" t="s">
        <v>1</v>
      </c>
      <c r="B459" s="271">
        <f t="shared" ref="B459:H459" si="108">B456/B455*100-100</f>
        <v>10.883757961783445</v>
      </c>
      <c r="C459" s="272">
        <f t="shared" si="108"/>
        <v>9.5952332032052823</v>
      </c>
      <c r="D459" s="272">
        <f t="shared" si="108"/>
        <v>8.4394904458598745</v>
      </c>
      <c r="E459" s="272">
        <f t="shared" si="108"/>
        <v>11.427500936680417</v>
      </c>
      <c r="F459" s="272">
        <f t="shared" si="108"/>
        <v>10.056200824278761</v>
      </c>
      <c r="G459" s="272">
        <f t="shared" si="108"/>
        <v>11.902220692029616</v>
      </c>
      <c r="H459" s="275">
        <f t="shared" si="108"/>
        <v>10.704979733642176</v>
      </c>
      <c r="I459" s="316"/>
      <c r="J459" s="317"/>
      <c r="K459" s="610"/>
    </row>
    <row r="460" spans="1:11" ht="13.5" thickBot="1" x14ac:dyDescent="0.25">
      <c r="A460" s="219" t="s">
        <v>26</v>
      </c>
      <c r="B460" s="395">
        <f>B456-B443</f>
        <v>49.6875</v>
      </c>
      <c r="C460" s="396">
        <f t="shared" ref="C460:H460" si="109">C456-C443</f>
        <v>15.432903225806513</v>
      </c>
      <c r="D460" s="396">
        <f t="shared" si="109"/>
        <v>-176.75</v>
      </c>
      <c r="E460" s="396">
        <f t="shared" si="109"/>
        <v>125.52941176470631</v>
      </c>
      <c r="F460" s="396">
        <f t="shared" si="109"/>
        <v>-11.964117647058629</v>
      </c>
      <c r="G460" s="396">
        <f t="shared" si="109"/>
        <v>9.2221621621629311</v>
      </c>
      <c r="H460" s="403">
        <f t="shared" si="109"/>
        <v>28.470454545455141</v>
      </c>
      <c r="I460" s="320"/>
      <c r="J460" s="317"/>
      <c r="K460" s="610"/>
    </row>
    <row r="461" spans="1:11" x14ac:dyDescent="0.2">
      <c r="A461" s="321" t="s">
        <v>50</v>
      </c>
      <c r="B461" s="283">
        <v>693</v>
      </c>
      <c r="C461" s="284">
        <v>687</v>
      </c>
      <c r="D461" s="284">
        <v>159</v>
      </c>
      <c r="E461" s="284">
        <v>701</v>
      </c>
      <c r="F461" s="284">
        <v>706</v>
      </c>
      <c r="G461" s="284">
        <v>701</v>
      </c>
      <c r="H461" s="286">
        <f>SUM(B461:G461)</f>
        <v>3647</v>
      </c>
      <c r="I461" s="322" t="s">
        <v>55</v>
      </c>
      <c r="J461" s="323">
        <f>H448-H461</f>
        <v>19</v>
      </c>
      <c r="K461" s="345">
        <f>J461/H448</f>
        <v>5.1827605019094383E-3</v>
      </c>
    </row>
    <row r="462" spans="1:11" x14ac:dyDescent="0.2">
      <c r="A462" s="321" t="s">
        <v>27</v>
      </c>
      <c r="B462" s="235"/>
      <c r="C462" s="233"/>
      <c r="D462" s="233"/>
      <c r="E462" s="233"/>
      <c r="F462" s="233"/>
      <c r="G462" s="233"/>
      <c r="H462" s="226"/>
      <c r="I462" s="220" t="s">
        <v>56</v>
      </c>
      <c r="J462" s="610">
        <v>159.12</v>
      </c>
      <c r="K462" s="610"/>
    </row>
    <row r="463" spans="1:11" ht="13.5" thickBot="1" x14ac:dyDescent="0.25">
      <c r="A463" s="324" t="s">
        <v>25</v>
      </c>
      <c r="B463" s="224">
        <f>B462-B449</f>
        <v>0</v>
      </c>
      <c r="C463" s="225">
        <f t="shared" ref="C463:G463" si="110">C462-C449</f>
        <v>0</v>
      </c>
      <c r="D463" s="225">
        <f t="shared" si="110"/>
        <v>0</v>
      </c>
      <c r="E463" s="225">
        <f t="shared" si="110"/>
        <v>0</v>
      </c>
      <c r="F463" s="225">
        <f t="shared" si="110"/>
        <v>0</v>
      </c>
      <c r="G463" s="225">
        <f t="shared" si="110"/>
        <v>0</v>
      </c>
      <c r="H463" s="227"/>
      <c r="I463" s="610" t="s">
        <v>25</v>
      </c>
      <c r="J463" s="610">
        <f>J462-J449</f>
        <v>9.0000000000003411E-2</v>
      </c>
      <c r="K463" s="610"/>
    </row>
    <row r="465" spans="1:11" ht="13.5" thickBot="1" x14ac:dyDescent="0.25"/>
    <row r="466" spans="1:11" s="611" customFormat="1" ht="13.5" thickBot="1" x14ac:dyDescent="0.25">
      <c r="A466" s="297" t="s">
        <v>196</v>
      </c>
      <c r="B466" s="651" t="s">
        <v>49</v>
      </c>
      <c r="C466" s="652"/>
      <c r="D466" s="652"/>
      <c r="E466" s="652"/>
      <c r="F466" s="652"/>
      <c r="G466" s="652"/>
      <c r="H466" s="325" t="s">
        <v>0</v>
      </c>
      <c r="I466" s="220"/>
    </row>
    <row r="467" spans="1:11" s="611" customFormat="1" x14ac:dyDescent="0.2">
      <c r="A467" s="219" t="s">
        <v>53</v>
      </c>
      <c r="B467" s="298">
        <v>1</v>
      </c>
      <c r="C467" s="299">
        <v>2</v>
      </c>
      <c r="D467" s="300">
        <v>3</v>
      </c>
      <c r="E467" s="299">
        <v>4</v>
      </c>
      <c r="F467" s="299">
        <v>5</v>
      </c>
      <c r="G467" s="300">
        <v>6</v>
      </c>
      <c r="H467" s="301"/>
      <c r="I467" s="302"/>
    </row>
    <row r="468" spans="1:11" s="611" customFormat="1" x14ac:dyDescent="0.2">
      <c r="A468" s="304" t="s">
        <v>3</v>
      </c>
      <c r="B468" s="467">
        <v>3945</v>
      </c>
      <c r="C468" s="468">
        <v>3945</v>
      </c>
      <c r="D468" s="468">
        <v>3945</v>
      </c>
      <c r="E468" s="468">
        <v>3945</v>
      </c>
      <c r="F468" s="468">
        <v>3945</v>
      </c>
      <c r="G468" s="468">
        <v>3945</v>
      </c>
      <c r="H468" s="470">
        <v>3945</v>
      </c>
      <c r="I468" s="306"/>
      <c r="J468" s="303"/>
    </row>
    <row r="469" spans="1:11" s="611" customFormat="1" x14ac:dyDescent="0.2">
      <c r="A469" s="307" t="s">
        <v>6</v>
      </c>
      <c r="B469" s="256">
        <v>4410.79</v>
      </c>
      <c r="C469" s="257">
        <v>4393.17</v>
      </c>
      <c r="D469" s="257">
        <v>4335</v>
      </c>
      <c r="E469" s="257">
        <v>4270.53</v>
      </c>
      <c r="F469" s="308">
        <v>4466.25</v>
      </c>
      <c r="G469" s="308">
        <v>4515.95</v>
      </c>
      <c r="H469" s="309">
        <v>4408.07</v>
      </c>
      <c r="I469" s="310"/>
      <c r="J469" s="303"/>
    </row>
    <row r="470" spans="1:11" s="611" customFormat="1" x14ac:dyDescent="0.2">
      <c r="A470" s="219" t="s">
        <v>7</v>
      </c>
      <c r="B470" s="261">
        <v>76.3</v>
      </c>
      <c r="C470" s="262">
        <v>87.8</v>
      </c>
      <c r="D470" s="262">
        <v>75</v>
      </c>
      <c r="E470" s="262">
        <v>89.5</v>
      </c>
      <c r="F470" s="311">
        <v>82.5</v>
      </c>
      <c r="G470" s="311">
        <v>86.49</v>
      </c>
      <c r="H470" s="312">
        <v>79.7</v>
      </c>
      <c r="I470" s="383"/>
      <c r="J470" s="303"/>
    </row>
    <row r="471" spans="1:11" s="611" customFormat="1" x14ac:dyDescent="0.2">
      <c r="A471" s="219" t="s">
        <v>8</v>
      </c>
      <c r="B471" s="266">
        <v>7.5700000000000003E-2</v>
      </c>
      <c r="C471" s="267">
        <v>6.6000000000000003E-2</v>
      </c>
      <c r="D471" s="267">
        <v>9.3100000000000002E-2</v>
      </c>
      <c r="E471" s="267">
        <v>6.8199999999999997E-2</v>
      </c>
      <c r="F471" s="314">
        <v>7.2300000000000003E-2</v>
      </c>
      <c r="G471" s="314">
        <v>6.6000000000000003E-2</v>
      </c>
      <c r="H471" s="315">
        <v>7.3099999999999998E-2</v>
      </c>
      <c r="I471" s="316"/>
      <c r="J471" s="317"/>
    </row>
    <row r="472" spans="1:11" s="611" customFormat="1" x14ac:dyDescent="0.2">
      <c r="A472" s="307" t="s">
        <v>1</v>
      </c>
      <c r="B472" s="271">
        <f t="shared" ref="B472:H472" si="111">B469/B468*100-100</f>
        <v>11.807097591888464</v>
      </c>
      <c r="C472" s="272">
        <f t="shared" si="111"/>
        <v>11.360456273764257</v>
      </c>
      <c r="D472" s="272">
        <f t="shared" si="111"/>
        <v>9.8859315589353542</v>
      </c>
      <c r="E472" s="272">
        <f t="shared" si="111"/>
        <v>8.2517110266159648</v>
      </c>
      <c r="F472" s="272">
        <f t="shared" si="111"/>
        <v>13.212927756653997</v>
      </c>
      <c r="G472" s="272">
        <f t="shared" si="111"/>
        <v>14.472750316856775</v>
      </c>
      <c r="H472" s="275">
        <f t="shared" si="111"/>
        <v>11.738149556400487</v>
      </c>
      <c r="I472" s="316"/>
      <c r="J472" s="317"/>
    </row>
    <row r="473" spans="1:11" s="611" customFormat="1" ht="13.5" thickBot="1" x14ac:dyDescent="0.25">
      <c r="A473" s="219" t="s">
        <v>26</v>
      </c>
      <c r="B473" s="395">
        <f>B469-B456</f>
        <v>58.602499999999964</v>
      </c>
      <c r="C473" s="396">
        <f t="shared" ref="C473:H473" si="112">C469-C456</f>
        <v>91.557096774193269</v>
      </c>
      <c r="D473" s="396">
        <f t="shared" si="112"/>
        <v>78.75</v>
      </c>
      <c r="E473" s="396">
        <f t="shared" si="112"/>
        <v>-102.99941176470657</v>
      </c>
      <c r="F473" s="396">
        <f t="shared" si="112"/>
        <v>146.54411764705856</v>
      </c>
      <c r="G473" s="396">
        <f t="shared" si="112"/>
        <v>123.78783783783729</v>
      </c>
      <c r="H473" s="403">
        <f t="shared" si="112"/>
        <v>62.89954545454475</v>
      </c>
      <c r="I473" s="320"/>
      <c r="J473" s="317"/>
    </row>
    <row r="474" spans="1:11" s="611" customFormat="1" x14ac:dyDescent="0.2">
      <c r="A474" s="321" t="s">
        <v>50</v>
      </c>
      <c r="B474" s="283">
        <v>693</v>
      </c>
      <c r="C474" s="284">
        <v>684</v>
      </c>
      <c r="D474" s="284">
        <v>151</v>
      </c>
      <c r="E474" s="284">
        <v>700</v>
      </c>
      <c r="F474" s="284">
        <v>705</v>
      </c>
      <c r="G474" s="284">
        <v>699</v>
      </c>
      <c r="H474" s="286">
        <f>SUM(B474:G474)</f>
        <v>3632</v>
      </c>
      <c r="I474" s="322" t="s">
        <v>55</v>
      </c>
      <c r="J474" s="323">
        <f>H461-H474</f>
        <v>15</v>
      </c>
      <c r="K474" s="345">
        <f>J474/H461</f>
        <v>4.112969564025226E-3</v>
      </c>
    </row>
    <row r="475" spans="1:11" s="611" customFormat="1" x14ac:dyDescent="0.2">
      <c r="A475" s="321" t="s">
        <v>27</v>
      </c>
      <c r="B475" s="235"/>
      <c r="C475" s="233"/>
      <c r="D475" s="233"/>
      <c r="E475" s="233"/>
      <c r="F475" s="233"/>
      <c r="G475" s="233"/>
      <c r="H475" s="226"/>
      <c r="I475" s="220" t="s">
        <v>56</v>
      </c>
      <c r="J475" s="611">
        <v>158.63</v>
      </c>
    </row>
    <row r="476" spans="1:11" s="611" customFormat="1" ht="13.5" thickBot="1" x14ac:dyDescent="0.25">
      <c r="A476" s="324" t="s">
        <v>25</v>
      </c>
      <c r="B476" s="224">
        <f>B475-B462</f>
        <v>0</v>
      </c>
      <c r="C476" s="225">
        <f t="shared" ref="C476:G476" si="113">C475-C462</f>
        <v>0</v>
      </c>
      <c r="D476" s="225">
        <f t="shared" si="113"/>
        <v>0</v>
      </c>
      <c r="E476" s="225">
        <f t="shared" si="113"/>
        <v>0</v>
      </c>
      <c r="F476" s="225">
        <f t="shared" si="113"/>
        <v>0</v>
      </c>
      <c r="G476" s="225">
        <f t="shared" si="113"/>
        <v>0</v>
      </c>
      <c r="H476" s="227"/>
      <c r="I476" s="611" t="s">
        <v>25</v>
      </c>
      <c r="J476" s="611">
        <f>J475-J462</f>
        <v>-0.49000000000000909</v>
      </c>
    </row>
    <row r="478" spans="1:11" ht="13.5" thickBot="1" x14ac:dyDescent="0.25"/>
    <row r="479" spans="1:11" s="612" customFormat="1" ht="13.5" thickBot="1" x14ac:dyDescent="0.25">
      <c r="A479" s="297" t="s">
        <v>198</v>
      </c>
      <c r="B479" s="651" t="s">
        <v>49</v>
      </c>
      <c r="C479" s="652"/>
      <c r="D479" s="652"/>
      <c r="E479" s="652"/>
      <c r="F479" s="652"/>
      <c r="G479" s="652"/>
      <c r="H479" s="325" t="s">
        <v>0</v>
      </c>
      <c r="I479" s="220"/>
    </row>
    <row r="480" spans="1:11" s="612" customFormat="1" x14ac:dyDescent="0.2">
      <c r="A480" s="219" t="s">
        <v>53</v>
      </c>
      <c r="B480" s="298">
        <v>1</v>
      </c>
      <c r="C480" s="299">
        <v>2</v>
      </c>
      <c r="D480" s="300">
        <v>3</v>
      </c>
      <c r="E480" s="299">
        <v>4</v>
      </c>
      <c r="F480" s="299">
        <v>5</v>
      </c>
      <c r="G480" s="300">
        <v>6</v>
      </c>
      <c r="H480" s="301"/>
      <c r="I480" s="302"/>
    </row>
    <row r="481" spans="1:11" s="612" customFormat="1" x14ac:dyDescent="0.2">
      <c r="A481" s="304" t="s">
        <v>3</v>
      </c>
      <c r="B481" s="467">
        <v>3965</v>
      </c>
      <c r="C481" s="468">
        <v>3965</v>
      </c>
      <c r="D481" s="468">
        <v>3965</v>
      </c>
      <c r="E481" s="468">
        <v>3965</v>
      </c>
      <c r="F481" s="468">
        <v>3965</v>
      </c>
      <c r="G481" s="468">
        <v>3965</v>
      </c>
      <c r="H481" s="470">
        <v>3965</v>
      </c>
      <c r="I481" s="306"/>
      <c r="J481" s="303"/>
    </row>
    <row r="482" spans="1:11" s="612" customFormat="1" x14ac:dyDescent="0.2">
      <c r="A482" s="307" t="s">
        <v>6</v>
      </c>
      <c r="B482" s="256">
        <v>4383.5294117647063</v>
      </c>
      <c r="C482" s="257">
        <v>4559.375</v>
      </c>
      <c r="D482" s="257">
        <v>4415.7142857142853</v>
      </c>
      <c r="E482" s="257">
        <v>4573.333333333333</v>
      </c>
      <c r="F482" s="308">
        <v>4514.4444444444443</v>
      </c>
      <c r="G482" s="308">
        <v>4471.7647058823532</v>
      </c>
      <c r="H482" s="309">
        <v>4497.4860335195526</v>
      </c>
      <c r="I482" s="310"/>
      <c r="J482" s="303"/>
    </row>
    <row r="483" spans="1:11" s="612" customFormat="1" x14ac:dyDescent="0.2">
      <c r="A483" s="219" t="s">
        <v>7</v>
      </c>
      <c r="B483" s="261">
        <v>82.352941176470594</v>
      </c>
      <c r="C483" s="262">
        <v>93.75</v>
      </c>
      <c r="D483" s="262">
        <v>100</v>
      </c>
      <c r="E483" s="262">
        <v>86.111111111111114</v>
      </c>
      <c r="F483" s="311">
        <v>88.888888888888886</v>
      </c>
      <c r="G483" s="311">
        <v>94.117647058823536</v>
      </c>
      <c r="H483" s="312">
        <v>89.385474860335194</v>
      </c>
      <c r="I483" s="383"/>
      <c r="J483" s="303"/>
    </row>
    <row r="484" spans="1:11" s="612" customFormat="1" x14ac:dyDescent="0.2">
      <c r="A484" s="219" t="s">
        <v>8</v>
      </c>
      <c r="B484" s="266">
        <v>6.8047468551856269E-2</v>
      </c>
      <c r="C484" s="267">
        <v>5.8798135107011359E-2</v>
      </c>
      <c r="D484" s="267">
        <v>4.726934582420967E-2</v>
      </c>
      <c r="E484" s="267">
        <v>6.7118743050853288E-2</v>
      </c>
      <c r="F484" s="314">
        <v>6.8488494950375886E-2</v>
      </c>
      <c r="G484" s="314">
        <v>5.8464166958983863E-2</v>
      </c>
      <c r="H484" s="315">
        <v>6.5719856773872154E-2</v>
      </c>
      <c r="I484" s="316"/>
      <c r="J484" s="317"/>
    </row>
    <row r="485" spans="1:11" s="612" customFormat="1" x14ac:dyDescent="0.2">
      <c r="A485" s="307" t="s">
        <v>1</v>
      </c>
      <c r="B485" s="271">
        <f t="shared" ref="B485:H485" si="114">B482/B481*100-100</f>
        <v>10.555596765818564</v>
      </c>
      <c r="C485" s="272">
        <f t="shared" si="114"/>
        <v>14.990542244640608</v>
      </c>
      <c r="D485" s="272">
        <f t="shared" si="114"/>
        <v>11.367321203386766</v>
      </c>
      <c r="E485" s="272">
        <f t="shared" si="114"/>
        <v>15.342580916351409</v>
      </c>
      <c r="F485" s="272">
        <f t="shared" si="114"/>
        <v>13.857363037690902</v>
      </c>
      <c r="G485" s="272">
        <f t="shared" si="114"/>
        <v>12.780950968029089</v>
      </c>
      <c r="H485" s="275">
        <f t="shared" si="114"/>
        <v>13.429660366192991</v>
      </c>
      <c r="I485" s="316"/>
      <c r="J485" s="317"/>
    </row>
    <row r="486" spans="1:11" s="612" customFormat="1" ht="13.5" thickBot="1" x14ac:dyDescent="0.25">
      <c r="A486" s="219" t="s">
        <v>26</v>
      </c>
      <c r="B486" s="395">
        <f>B482-B469</f>
        <v>-27.260588235293653</v>
      </c>
      <c r="C486" s="396">
        <f t="shared" ref="C486:H486" si="115">C482-C469</f>
        <v>166.20499999999993</v>
      </c>
      <c r="D486" s="396">
        <f t="shared" si="115"/>
        <v>80.714285714285325</v>
      </c>
      <c r="E486" s="396">
        <f t="shared" si="115"/>
        <v>302.80333333333328</v>
      </c>
      <c r="F486" s="396">
        <f t="shared" si="115"/>
        <v>48.194444444444343</v>
      </c>
      <c r="G486" s="396">
        <f t="shared" si="115"/>
        <v>-44.185294117646663</v>
      </c>
      <c r="H486" s="403">
        <f t="shared" si="115"/>
        <v>89.416033519552911</v>
      </c>
      <c r="I486" s="320"/>
      <c r="J486" s="317"/>
    </row>
    <row r="487" spans="1:11" s="612" customFormat="1" x14ac:dyDescent="0.2">
      <c r="A487" s="321" t="s">
        <v>50</v>
      </c>
      <c r="B487" s="283">
        <v>692</v>
      </c>
      <c r="C487" s="284">
        <v>683</v>
      </c>
      <c r="D487" s="284">
        <v>148</v>
      </c>
      <c r="E487" s="284">
        <v>699</v>
      </c>
      <c r="F487" s="284">
        <v>701</v>
      </c>
      <c r="G487" s="284">
        <v>696</v>
      </c>
      <c r="H487" s="286">
        <f>SUM(B487:G487)</f>
        <v>3619</v>
      </c>
      <c r="I487" s="322" t="s">
        <v>55</v>
      </c>
      <c r="J487" s="323">
        <f>H474-H487</f>
        <v>13</v>
      </c>
      <c r="K487" s="345">
        <f>J487/H474</f>
        <v>3.5792951541850221E-3</v>
      </c>
    </row>
    <row r="488" spans="1:11" s="612" customFormat="1" x14ac:dyDescent="0.2">
      <c r="A488" s="321" t="s">
        <v>27</v>
      </c>
      <c r="B488" s="235"/>
      <c r="C488" s="233"/>
      <c r="D488" s="233"/>
      <c r="E488" s="233"/>
      <c r="F488" s="233"/>
      <c r="G488" s="233"/>
      <c r="H488" s="226"/>
      <c r="I488" s="220" t="s">
        <v>56</v>
      </c>
      <c r="J488" s="612">
        <v>158.52000000000001</v>
      </c>
    </row>
    <row r="489" spans="1:11" s="612" customFormat="1" ht="13.5" thickBot="1" x14ac:dyDescent="0.25">
      <c r="A489" s="324" t="s">
        <v>25</v>
      </c>
      <c r="B489" s="224">
        <f>B488-B475</f>
        <v>0</v>
      </c>
      <c r="C489" s="225">
        <f t="shared" ref="C489:G489" si="116">C488-C475</f>
        <v>0</v>
      </c>
      <c r="D489" s="225">
        <f t="shared" si="116"/>
        <v>0</v>
      </c>
      <c r="E489" s="225">
        <f t="shared" si="116"/>
        <v>0</v>
      </c>
      <c r="F489" s="225">
        <f t="shared" si="116"/>
        <v>0</v>
      </c>
      <c r="G489" s="225">
        <f t="shared" si="116"/>
        <v>0</v>
      </c>
      <c r="H489" s="227"/>
      <c r="I489" s="612" t="s">
        <v>25</v>
      </c>
      <c r="J489" s="612">
        <f>J488-J475</f>
        <v>-0.10999999999998522</v>
      </c>
    </row>
    <row r="491" spans="1:11" ht="13.5" thickBot="1" x14ac:dyDescent="0.25"/>
    <row r="492" spans="1:11" ht="13.5" thickBot="1" x14ac:dyDescent="0.25">
      <c r="A492" s="297" t="s">
        <v>215</v>
      </c>
      <c r="B492" s="651" t="s">
        <v>49</v>
      </c>
      <c r="C492" s="652"/>
      <c r="D492" s="652"/>
      <c r="E492" s="652"/>
      <c r="F492" s="652"/>
      <c r="G492" s="652"/>
      <c r="H492" s="325" t="s">
        <v>0</v>
      </c>
      <c r="I492" s="220"/>
      <c r="J492" s="613"/>
      <c r="K492" s="613"/>
    </row>
    <row r="493" spans="1:11" x14ac:dyDescent="0.2">
      <c r="A493" s="219" t="s">
        <v>53</v>
      </c>
      <c r="B493" s="298">
        <v>1</v>
      </c>
      <c r="C493" s="299">
        <v>2</v>
      </c>
      <c r="D493" s="300">
        <v>3</v>
      </c>
      <c r="E493" s="299">
        <v>4</v>
      </c>
      <c r="F493" s="299">
        <v>5</v>
      </c>
      <c r="G493" s="300">
        <v>6</v>
      </c>
      <c r="H493" s="301"/>
      <c r="I493" s="302"/>
      <c r="J493" s="613"/>
      <c r="K493" s="613"/>
    </row>
    <row r="494" spans="1:11" x14ac:dyDescent="0.2">
      <c r="A494" s="304" t="s">
        <v>3</v>
      </c>
      <c r="B494" s="467">
        <v>3985</v>
      </c>
      <c r="C494" s="468">
        <v>3985</v>
      </c>
      <c r="D494" s="468">
        <v>3985</v>
      </c>
      <c r="E494" s="468">
        <v>3985</v>
      </c>
      <c r="F494" s="468">
        <v>3985</v>
      </c>
      <c r="G494" s="468">
        <v>3985</v>
      </c>
      <c r="H494" s="470">
        <v>3985</v>
      </c>
      <c r="I494" s="306"/>
      <c r="J494" s="303"/>
      <c r="K494" s="613"/>
    </row>
    <row r="495" spans="1:11" x14ac:dyDescent="0.2">
      <c r="A495" s="307" t="s">
        <v>6</v>
      </c>
      <c r="B495" s="256">
        <v>4536.8571428571431</v>
      </c>
      <c r="C495" s="257">
        <v>4484</v>
      </c>
      <c r="D495" s="257">
        <v>4561.25</v>
      </c>
      <c r="E495" s="257">
        <v>4426.060606060606</v>
      </c>
      <c r="F495" s="308">
        <v>4464.545454545455</v>
      </c>
      <c r="G495" s="308">
        <v>4694.4444444444443</v>
      </c>
      <c r="H495" s="309">
        <v>4525.6111111111113</v>
      </c>
      <c r="I495" s="310"/>
      <c r="J495" s="303"/>
      <c r="K495" s="613"/>
    </row>
    <row r="496" spans="1:11" x14ac:dyDescent="0.2">
      <c r="A496" s="219" t="s">
        <v>7</v>
      </c>
      <c r="B496" s="261">
        <v>82.857142857142861</v>
      </c>
      <c r="C496" s="262">
        <v>94.285714285714292</v>
      </c>
      <c r="D496" s="262">
        <v>75</v>
      </c>
      <c r="E496" s="262">
        <v>90.909090909090907</v>
      </c>
      <c r="F496" s="311">
        <v>93.939393939393938</v>
      </c>
      <c r="G496" s="311">
        <v>83.333333333333329</v>
      </c>
      <c r="H496" s="312">
        <v>86.666666666666671</v>
      </c>
      <c r="I496" s="383"/>
      <c r="J496" s="303"/>
      <c r="K496" s="613"/>
    </row>
    <row r="497" spans="1:11" x14ac:dyDescent="0.2">
      <c r="A497" s="219" t="s">
        <v>8</v>
      </c>
      <c r="B497" s="266">
        <v>6.8791408482212699E-2</v>
      </c>
      <c r="C497" s="267">
        <v>5.8850414016395923E-2</v>
      </c>
      <c r="D497" s="267">
        <v>8.3716521514520123E-2</v>
      </c>
      <c r="E497" s="267">
        <v>6.5931560010786233E-2</v>
      </c>
      <c r="F497" s="314">
        <v>6.2568527024516152E-2</v>
      </c>
      <c r="G497" s="314">
        <v>6.6177447071436343E-2</v>
      </c>
      <c r="H497" s="315">
        <v>6.874812455755952E-2</v>
      </c>
      <c r="I497" s="316"/>
      <c r="J497" s="317"/>
      <c r="K497" s="613"/>
    </row>
    <row r="498" spans="1:11" x14ac:dyDescent="0.2">
      <c r="A498" s="307" t="s">
        <v>1</v>
      </c>
      <c r="B498" s="271">
        <f t="shared" ref="B498:H498" si="117">B495/B494*100-100</f>
        <v>13.848359921132825</v>
      </c>
      <c r="C498" s="272">
        <f t="shared" si="117"/>
        <v>12.521957340025097</v>
      </c>
      <c r="D498" s="272">
        <f t="shared" si="117"/>
        <v>14.460476787954832</v>
      </c>
      <c r="E498" s="272">
        <f t="shared" si="117"/>
        <v>11.068020227367768</v>
      </c>
      <c r="F498" s="272">
        <f t="shared" si="117"/>
        <v>12.033762974791841</v>
      </c>
      <c r="G498" s="272">
        <f t="shared" si="117"/>
        <v>17.802871880663602</v>
      </c>
      <c r="H498" s="275">
        <f t="shared" si="117"/>
        <v>13.566150843440681</v>
      </c>
      <c r="I498" s="316"/>
      <c r="J498" s="317"/>
      <c r="K498" s="613"/>
    </row>
    <row r="499" spans="1:11" ht="13.5" thickBot="1" x14ac:dyDescent="0.25">
      <c r="A499" s="219" t="s">
        <v>26</v>
      </c>
      <c r="B499" s="395">
        <f>B495-B482</f>
        <v>153.32773109243681</v>
      </c>
      <c r="C499" s="396">
        <f t="shared" ref="C499:H499" si="118">C495-C482</f>
        <v>-75.375</v>
      </c>
      <c r="D499" s="396">
        <f t="shared" si="118"/>
        <v>145.53571428571468</v>
      </c>
      <c r="E499" s="396">
        <f t="shared" si="118"/>
        <v>-147.27272727272702</v>
      </c>
      <c r="F499" s="396">
        <f t="shared" si="118"/>
        <v>-49.898989898989385</v>
      </c>
      <c r="G499" s="396">
        <f t="shared" si="118"/>
        <v>222.67973856209119</v>
      </c>
      <c r="H499" s="403">
        <f t="shared" si="118"/>
        <v>28.125077591558693</v>
      </c>
      <c r="I499" s="320"/>
      <c r="J499" s="317"/>
      <c r="K499" s="613"/>
    </row>
    <row r="500" spans="1:11" x14ac:dyDescent="0.2">
      <c r="A500" s="321" t="s">
        <v>50</v>
      </c>
      <c r="B500" s="283">
        <v>684</v>
      </c>
      <c r="C500" s="284">
        <v>681</v>
      </c>
      <c r="D500" s="284">
        <v>148</v>
      </c>
      <c r="E500" s="284">
        <v>697</v>
      </c>
      <c r="F500" s="284">
        <v>699</v>
      </c>
      <c r="G500" s="284">
        <v>692</v>
      </c>
      <c r="H500" s="286">
        <f>SUM(B500:G500)</f>
        <v>3601</v>
      </c>
      <c r="I500" s="322" t="s">
        <v>55</v>
      </c>
      <c r="J500" s="323">
        <f>H487-H500</f>
        <v>18</v>
      </c>
      <c r="K500" s="345">
        <f>J500/H487</f>
        <v>4.9737496546007186E-3</v>
      </c>
    </row>
    <row r="501" spans="1:11" x14ac:dyDescent="0.2">
      <c r="A501" s="321" t="s">
        <v>27</v>
      </c>
      <c r="B501" s="235"/>
      <c r="C501" s="233"/>
      <c r="D501" s="233"/>
      <c r="E501" s="233"/>
      <c r="F501" s="233"/>
      <c r="G501" s="233"/>
      <c r="H501" s="226"/>
      <c r="I501" s="220" t="s">
        <v>56</v>
      </c>
      <c r="J501" s="613">
        <v>158.59</v>
      </c>
      <c r="K501" s="613"/>
    </row>
    <row r="502" spans="1:11" ht="13.5" thickBot="1" x14ac:dyDescent="0.25">
      <c r="A502" s="324" t="s">
        <v>25</v>
      </c>
      <c r="B502" s="224">
        <f>B501-B488</f>
        <v>0</v>
      </c>
      <c r="C502" s="225">
        <f t="shared" ref="C502:G502" si="119">C501-C488</f>
        <v>0</v>
      </c>
      <c r="D502" s="225">
        <f t="shared" si="119"/>
        <v>0</v>
      </c>
      <c r="E502" s="225">
        <f t="shared" si="119"/>
        <v>0</v>
      </c>
      <c r="F502" s="225">
        <f t="shared" si="119"/>
        <v>0</v>
      </c>
      <c r="G502" s="225">
        <f t="shared" si="119"/>
        <v>0</v>
      </c>
      <c r="H502" s="227"/>
      <c r="I502" s="613" t="s">
        <v>25</v>
      </c>
      <c r="J502" s="613">
        <f>J501-J488</f>
        <v>6.9999999999993179E-2</v>
      </c>
      <c r="K502" s="613"/>
    </row>
    <row r="504" spans="1:11" ht="13.5" thickBot="1" x14ac:dyDescent="0.25"/>
    <row r="505" spans="1:11" ht="13.5" thickBot="1" x14ac:dyDescent="0.25">
      <c r="A505" s="297" t="s">
        <v>216</v>
      </c>
      <c r="B505" s="651" t="s">
        <v>49</v>
      </c>
      <c r="C505" s="652"/>
      <c r="D505" s="652"/>
      <c r="E505" s="652"/>
      <c r="F505" s="652"/>
      <c r="G505" s="652"/>
      <c r="H505" s="325" t="s">
        <v>0</v>
      </c>
      <c r="I505" s="220"/>
      <c r="J505" s="614"/>
      <c r="K505" s="614"/>
    </row>
    <row r="506" spans="1:11" x14ac:dyDescent="0.2">
      <c r="A506" s="219" t="s">
        <v>53</v>
      </c>
      <c r="B506" s="298">
        <v>1</v>
      </c>
      <c r="C506" s="299">
        <v>2</v>
      </c>
      <c r="D506" s="300">
        <v>3</v>
      </c>
      <c r="E506" s="299">
        <v>4</v>
      </c>
      <c r="F506" s="299">
        <v>5</v>
      </c>
      <c r="G506" s="300">
        <v>6</v>
      </c>
      <c r="H506" s="301"/>
      <c r="I506" s="302"/>
      <c r="J506" s="614"/>
      <c r="K506" s="614"/>
    </row>
    <row r="507" spans="1:11" x14ac:dyDescent="0.2">
      <c r="A507" s="304" t="s">
        <v>3</v>
      </c>
      <c r="B507" s="467">
        <v>4005</v>
      </c>
      <c r="C507" s="468">
        <v>4005</v>
      </c>
      <c r="D507" s="468">
        <v>4005</v>
      </c>
      <c r="E507" s="468">
        <v>4005</v>
      </c>
      <c r="F507" s="468">
        <v>4005</v>
      </c>
      <c r="G507" s="468">
        <v>4005</v>
      </c>
      <c r="H507" s="470">
        <v>4005</v>
      </c>
      <c r="I507" s="306"/>
      <c r="J507" s="303"/>
      <c r="K507" s="614"/>
    </row>
    <row r="508" spans="1:11" x14ac:dyDescent="0.2">
      <c r="A508" s="307" t="s">
        <v>6</v>
      </c>
      <c r="B508" s="256">
        <v>4519.5</v>
      </c>
      <c r="C508" s="257">
        <v>4571.18</v>
      </c>
      <c r="D508" s="257">
        <v>4698.18</v>
      </c>
      <c r="E508" s="257">
        <v>4475.95</v>
      </c>
      <c r="F508" s="308">
        <v>4505</v>
      </c>
      <c r="G508" s="308">
        <v>4564.87</v>
      </c>
      <c r="H508" s="309">
        <v>4536.55</v>
      </c>
      <c r="I508" s="310"/>
      <c r="J508" s="303"/>
      <c r="K508" s="614"/>
    </row>
    <row r="509" spans="1:11" x14ac:dyDescent="0.2">
      <c r="A509" s="219" t="s">
        <v>7</v>
      </c>
      <c r="B509" s="261">
        <v>87.5</v>
      </c>
      <c r="C509" s="262">
        <v>91.18</v>
      </c>
      <c r="D509" s="262">
        <v>81.8</v>
      </c>
      <c r="E509" s="262">
        <v>86.5</v>
      </c>
      <c r="F509" s="311">
        <v>88.89</v>
      </c>
      <c r="G509" s="311">
        <v>84.62</v>
      </c>
      <c r="H509" s="312">
        <v>87.31</v>
      </c>
      <c r="I509" s="383"/>
      <c r="J509" s="303"/>
      <c r="K509" s="614"/>
    </row>
    <row r="510" spans="1:11" x14ac:dyDescent="0.2">
      <c r="A510" s="219" t="s">
        <v>8</v>
      </c>
      <c r="B510" s="266">
        <v>6.2799999999999995E-2</v>
      </c>
      <c r="C510" s="267">
        <v>6.5500000000000003E-2</v>
      </c>
      <c r="D510" s="267">
        <v>6.4500000000000002E-2</v>
      </c>
      <c r="E510" s="267">
        <v>6.4000000000000001E-2</v>
      </c>
      <c r="F510" s="314">
        <v>6.6000000000000003E-2</v>
      </c>
      <c r="G510" s="314">
        <v>7.2999999999999995E-2</v>
      </c>
      <c r="H510" s="315">
        <v>6.7299999999999999E-2</v>
      </c>
      <c r="I510" s="316"/>
      <c r="J510" s="317"/>
      <c r="K510" s="614"/>
    </row>
    <row r="511" spans="1:11" x14ac:dyDescent="0.2">
      <c r="A511" s="307" t="s">
        <v>1</v>
      </c>
      <c r="B511" s="271">
        <f t="shared" ref="B511:H511" si="120">B508/B507*100-100</f>
        <v>12.846441947565552</v>
      </c>
      <c r="C511" s="272">
        <f t="shared" si="120"/>
        <v>14.136828963795267</v>
      </c>
      <c r="D511" s="272">
        <f t="shared" si="120"/>
        <v>17.307865168539323</v>
      </c>
      <c r="E511" s="272">
        <f t="shared" si="120"/>
        <v>11.759051186017473</v>
      </c>
      <c r="F511" s="272">
        <f t="shared" si="120"/>
        <v>12.484394506866423</v>
      </c>
      <c r="G511" s="272">
        <f t="shared" si="120"/>
        <v>13.979275905118598</v>
      </c>
      <c r="H511" s="275">
        <f t="shared" si="120"/>
        <v>13.272159800249696</v>
      </c>
      <c r="I511" s="316"/>
      <c r="J511" s="317"/>
      <c r="K511" s="614"/>
    </row>
    <row r="512" spans="1:11" ht="13.5" thickBot="1" x14ac:dyDescent="0.25">
      <c r="A512" s="219" t="s">
        <v>26</v>
      </c>
      <c r="B512" s="395">
        <f>B508-B495</f>
        <v>-17.357142857143117</v>
      </c>
      <c r="C512" s="396">
        <f t="shared" ref="C512:H512" si="121">C508-C495</f>
        <v>87.180000000000291</v>
      </c>
      <c r="D512" s="396">
        <f t="shared" si="121"/>
        <v>136.93000000000029</v>
      </c>
      <c r="E512" s="396">
        <f t="shared" si="121"/>
        <v>49.889393939393813</v>
      </c>
      <c r="F512" s="396">
        <f t="shared" si="121"/>
        <v>40.454545454545041</v>
      </c>
      <c r="G512" s="396">
        <f t="shared" si="121"/>
        <v>-129.57444444444445</v>
      </c>
      <c r="H512" s="403">
        <f t="shared" si="121"/>
        <v>10.938888888888869</v>
      </c>
      <c r="I512" s="320"/>
      <c r="J512" s="317"/>
      <c r="K512" s="614"/>
    </row>
    <row r="513" spans="1:12" x14ac:dyDescent="0.2">
      <c r="A513" s="321" t="s">
        <v>50</v>
      </c>
      <c r="B513" s="283">
        <v>634</v>
      </c>
      <c r="C513" s="284">
        <v>632</v>
      </c>
      <c r="D513" s="284">
        <v>195</v>
      </c>
      <c r="E513" s="284">
        <v>709</v>
      </c>
      <c r="F513" s="284">
        <v>710</v>
      </c>
      <c r="G513" s="284">
        <v>710</v>
      </c>
      <c r="H513" s="286">
        <f>SUM(B513:G513)</f>
        <v>3590</v>
      </c>
      <c r="I513" s="322" t="s">
        <v>55</v>
      </c>
      <c r="J513" s="323">
        <f>H500-H513</f>
        <v>11</v>
      </c>
      <c r="K513" s="345">
        <f>J513/H500</f>
        <v>3.0547070258261596E-3</v>
      </c>
      <c r="L513" s="414" t="s">
        <v>218</v>
      </c>
    </row>
    <row r="514" spans="1:12" x14ac:dyDescent="0.2">
      <c r="A514" s="321" t="s">
        <v>27</v>
      </c>
      <c r="B514" s="235"/>
      <c r="C514" s="233"/>
      <c r="D514" s="233"/>
      <c r="E514" s="233"/>
      <c r="F514" s="233"/>
      <c r="G514" s="233"/>
      <c r="H514" s="226"/>
      <c r="I514" s="220" t="s">
        <v>56</v>
      </c>
      <c r="J514" s="614">
        <v>158.05000000000001</v>
      </c>
      <c r="K514" s="614"/>
    </row>
    <row r="515" spans="1:12" ht="13.5" thickBot="1" x14ac:dyDescent="0.25">
      <c r="A515" s="324" t="s">
        <v>25</v>
      </c>
      <c r="B515" s="224">
        <f>B514-B501</f>
        <v>0</v>
      </c>
      <c r="C515" s="225">
        <f t="shared" ref="C515:G515" si="122">C514-C501</f>
        <v>0</v>
      </c>
      <c r="D515" s="225">
        <f t="shared" si="122"/>
        <v>0</v>
      </c>
      <c r="E515" s="225">
        <f t="shared" si="122"/>
        <v>0</v>
      </c>
      <c r="F515" s="225">
        <f t="shared" si="122"/>
        <v>0</v>
      </c>
      <c r="G515" s="225">
        <f t="shared" si="122"/>
        <v>0</v>
      </c>
      <c r="H515" s="227"/>
      <c r="I515" s="614" t="s">
        <v>25</v>
      </c>
      <c r="J515" s="614">
        <f>J514-J501</f>
        <v>-0.53999999999999204</v>
      </c>
      <c r="K515" s="614"/>
    </row>
    <row r="516" spans="1:12" x14ac:dyDescent="0.2">
      <c r="A516" s="614"/>
      <c r="B516" s="614"/>
      <c r="C516" s="614"/>
      <c r="D516" s="614"/>
      <c r="E516" s="614"/>
      <c r="F516" s="614"/>
      <c r="G516" s="614"/>
      <c r="H516" s="614"/>
      <c r="I516" s="614"/>
      <c r="J516" s="614"/>
      <c r="K516" s="614"/>
    </row>
    <row r="517" spans="1:12" ht="13.5" thickBot="1" x14ac:dyDescent="0.25"/>
    <row r="518" spans="1:12" ht="13.5" thickBot="1" x14ac:dyDescent="0.25">
      <c r="A518" s="297" t="s">
        <v>220</v>
      </c>
      <c r="B518" s="651" t="s">
        <v>49</v>
      </c>
      <c r="C518" s="652"/>
      <c r="D518" s="652"/>
      <c r="E518" s="652"/>
      <c r="F518" s="652"/>
      <c r="G518" s="652"/>
      <c r="H518" s="325" t="s">
        <v>0</v>
      </c>
      <c r="I518" s="220"/>
      <c r="J518" s="626"/>
      <c r="K518" s="626"/>
    </row>
    <row r="519" spans="1:12" x14ac:dyDescent="0.2">
      <c r="A519" s="219" t="s">
        <v>53</v>
      </c>
      <c r="B519" s="298">
        <v>1</v>
      </c>
      <c r="C519" s="299">
        <v>2</v>
      </c>
      <c r="D519" s="300">
        <v>3</v>
      </c>
      <c r="E519" s="299">
        <v>4</v>
      </c>
      <c r="F519" s="299">
        <v>5</v>
      </c>
      <c r="G519" s="300">
        <v>6</v>
      </c>
      <c r="H519" s="301"/>
      <c r="I519" s="302"/>
      <c r="J519" s="626"/>
      <c r="K519" s="626"/>
    </row>
    <row r="520" spans="1:12" x14ac:dyDescent="0.2">
      <c r="A520" s="304" t="s">
        <v>3</v>
      </c>
      <c r="B520" s="467">
        <v>4025</v>
      </c>
      <c r="C520" s="468">
        <v>4025</v>
      </c>
      <c r="D520" s="468">
        <v>4025</v>
      </c>
      <c r="E520" s="468">
        <v>4025</v>
      </c>
      <c r="F520" s="468">
        <v>4025</v>
      </c>
      <c r="G520" s="468">
        <v>4025</v>
      </c>
      <c r="H520" s="470">
        <v>4025</v>
      </c>
      <c r="I520" s="306"/>
      <c r="J520" s="303"/>
      <c r="K520" s="626"/>
    </row>
    <row r="521" spans="1:12" x14ac:dyDescent="0.2">
      <c r="A521" s="307" t="s">
        <v>6</v>
      </c>
      <c r="B521" s="256">
        <v>4627.7777777777774</v>
      </c>
      <c r="C521" s="257">
        <v>4654.3243243243242</v>
      </c>
      <c r="D521" s="257">
        <v>4630</v>
      </c>
      <c r="E521" s="257">
        <v>4626.5625</v>
      </c>
      <c r="F521" s="308">
        <v>4569.393939393939</v>
      </c>
      <c r="G521" s="308">
        <v>4566.9444444444443</v>
      </c>
      <c r="H521" s="309">
        <v>4610.652173913043</v>
      </c>
      <c r="I521" s="310"/>
      <c r="J521" s="303"/>
      <c r="K521" s="626"/>
    </row>
    <row r="522" spans="1:12" x14ac:dyDescent="0.2">
      <c r="A522" s="219" t="s">
        <v>7</v>
      </c>
      <c r="B522" s="261">
        <v>91.666666666666671</v>
      </c>
      <c r="C522" s="262">
        <v>75.675675675675677</v>
      </c>
      <c r="D522" s="262">
        <v>80</v>
      </c>
      <c r="E522" s="262">
        <v>96.875</v>
      </c>
      <c r="F522" s="311">
        <v>90.909090909090907</v>
      </c>
      <c r="G522" s="311">
        <v>86.111111111111114</v>
      </c>
      <c r="H522" s="312">
        <v>87.5</v>
      </c>
      <c r="I522" s="383"/>
      <c r="J522" s="303"/>
      <c r="K522" s="626"/>
    </row>
    <row r="523" spans="1:12" x14ac:dyDescent="0.2">
      <c r="A523" s="219" t="s">
        <v>8</v>
      </c>
      <c r="B523" s="266">
        <v>6.5903629154565102E-2</v>
      </c>
      <c r="C523" s="267">
        <v>7.3527919907241016E-2</v>
      </c>
      <c r="D523" s="267">
        <v>7.722401720980232E-2</v>
      </c>
      <c r="E523" s="267">
        <v>5.4569761312699777E-2</v>
      </c>
      <c r="F523" s="314">
        <v>6.1788952971043032E-2</v>
      </c>
      <c r="G523" s="314">
        <v>6.2456843214446195E-2</v>
      </c>
      <c r="H523" s="315">
        <v>6.5492660515860043E-2</v>
      </c>
      <c r="I523" s="316"/>
      <c r="J523" s="317"/>
      <c r="K523" s="626"/>
    </row>
    <row r="524" spans="1:12" x14ac:dyDescent="0.2">
      <c r="A524" s="307" t="s">
        <v>1</v>
      </c>
      <c r="B524" s="271">
        <f t="shared" ref="B524:H524" si="123">B521/B520*100-100</f>
        <v>14.975845410628025</v>
      </c>
      <c r="C524" s="272">
        <f t="shared" si="123"/>
        <v>15.635386939734758</v>
      </c>
      <c r="D524" s="272">
        <f t="shared" si="123"/>
        <v>15.031055900621126</v>
      </c>
      <c r="E524" s="272">
        <f t="shared" si="123"/>
        <v>14.945652173913032</v>
      </c>
      <c r="F524" s="272">
        <f t="shared" si="123"/>
        <v>13.525315264445695</v>
      </c>
      <c r="G524" s="272">
        <f t="shared" si="123"/>
        <v>13.464458247066943</v>
      </c>
      <c r="H524" s="275">
        <f t="shared" si="123"/>
        <v>14.550364569268154</v>
      </c>
      <c r="I524" s="316"/>
      <c r="J524" s="317"/>
      <c r="K524" s="626"/>
    </row>
    <row r="525" spans="1:12" ht="13.5" thickBot="1" x14ac:dyDescent="0.25">
      <c r="A525" s="219" t="s">
        <v>26</v>
      </c>
      <c r="B525" s="395">
        <f>B521-B508</f>
        <v>108.27777777777737</v>
      </c>
      <c r="C525" s="396">
        <f t="shared" ref="C525:H525" si="124">C521-C508</f>
        <v>83.144324324323861</v>
      </c>
      <c r="D525" s="396">
        <f t="shared" si="124"/>
        <v>-68.180000000000291</v>
      </c>
      <c r="E525" s="396">
        <f t="shared" si="124"/>
        <v>150.61250000000018</v>
      </c>
      <c r="F525" s="396">
        <f t="shared" si="124"/>
        <v>64.393939393939036</v>
      </c>
      <c r="G525" s="396">
        <f t="shared" si="124"/>
        <v>2.0744444444444525</v>
      </c>
      <c r="H525" s="403">
        <f t="shared" si="124"/>
        <v>74.102173913042861</v>
      </c>
      <c r="I525" s="320"/>
      <c r="J525" s="317"/>
      <c r="K525" s="626"/>
    </row>
    <row r="526" spans="1:12" x14ac:dyDescent="0.2">
      <c r="A526" s="321" t="s">
        <v>50</v>
      </c>
      <c r="B526" s="283">
        <v>632</v>
      </c>
      <c r="C526" s="284">
        <v>629</v>
      </c>
      <c r="D526" s="284">
        <v>193</v>
      </c>
      <c r="E526" s="284">
        <v>708</v>
      </c>
      <c r="F526" s="284">
        <v>707</v>
      </c>
      <c r="G526" s="284">
        <v>708</v>
      </c>
      <c r="H526" s="286">
        <f>SUM(B526:G526)</f>
        <v>3577</v>
      </c>
      <c r="I526" s="322" t="s">
        <v>55</v>
      </c>
      <c r="J526" s="323">
        <f>H513-H526</f>
        <v>13</v>
      </c>
      <c r="K526" s="345">
        <f>J526/H513</f>
        <v>3.6211699164345403E-3</v>
      </c>
    </row>
    <row r="527" spans="1:12" x14ac:dyDescent="0.2">
      <c r="A527" s="321" t="s">
        <v>27</v>
      </c>
      <c r="B527" s="235"/>
      <c r="C527" s="233"/>
      <c r="D527" s="233"/>
      <c r="E527" s="233"/>
      <c r="F527" s="233"/>
      <c r="G527" s="233"/>
      <c r="H527" s="226"/>
      <c r="I527" s="220" t="s">
        <v>56</v>
      </c>
      <c r="J527" s="626">
        <v>157.61000000000001</v>
      </c>
      <c r="K527" s="626"/>
    </row>
    <row r="528" spans="1:12" ht="13.5" thickBot="1" x14ac:dyDescent="0.25">
      <c r="A528" s="324" t="s">
        <v>25</v>
      </c>
      <c r="B528" s="224">
        <f>B527-B514</f>
        <v>0</v>
      </c>
      <c r="C528" s="225">
        <f t="shared" ref="C528:G528" si="125">C527-C514</f>
        <v>0</v>
      </c>
      <c r="D528" s="225">
        <f t="shared" si="125"/>
        <v>0</v>
      </c>
      <c r="E528" s="225">
        <f t="shared" si="125"/>
        <v>0</v>
      </c>
      <c r="F528" s="225">
        <f t="shared" si="125"/>
        <v>0</v>
      </c>
      <c r="G528" s="225">
        <f t="shared" si="125"/>
        <v>0</v>
      </c>
      <c r="H528" s="227"/>
      <c r="I528" s="626" t="s">
        <v>25</v>
      </c>
      <c r="J528" s="626">
        <f>J527-J514</f>
        <v>-0.43999999999999773</v>
      </c>
      <c r="K528" s="626"/>
    </row>
    <row r="530" spans="1:11" ht="13.5" thickBot="1" x14ac:dyDescent="0.25"/>
    <row r="531" spans="1:11" s="627" customFormat="1" ht="13.5" thickBot="1" x14ac:dyDescent="0.25">
      <c r="A531" s="297" t="s">
        <v>221</v>
      </c>
      <c r="B531" s="651" t="s">
        <v>49</v>
      </c>
      <c r="C531" s="652"/>
      <c r="D531" s="652"/>
      <c r="E531" s="652"/>
      <c r="F531" s="652"/>
      <c r="G531" s="652"/>
      <c r="H531" s="325" t="s">
        <v>0</v>
      </c>
      <c r="I531" s="220"/>
    </row>
    <row r="532" spans="1:11" s="627" customFormat="1" x14ac:dyDescent="0.2">
      <c r="A532" s="219" t="s">
        <v>53</v>
      </c>
      <c r="B532" s="298">
        <v>1</v>
      </c>
      <c r="C532" s="299">
        <v>2</v>
      </c>
      <c r="D532" s="300">
        <v>3</v>
      </c>
      <c r="E532" s="299">
        <v>4</v>
      </c>
      <c r="F532" s="299">
        <v>5</v>
      </c>
      <c r="G532" s="300">
        <v>6</v>
      </c>
      <c r="H532" s="301"/>
      <c r="I532" s="302"/>
    </row>
    <row r="533" spans="1:11" s="627" customFormat="1" x14ac:dyDescent="0.2">
      <c r="A533" s="304" t="s">
        <v>3</v>
      </c>
      <c r="B533" s="467">
        <v>4045</v>
      </c>
      <c r="C533" s="468">
        <v>4045</v>
      </c>
      <c r="D533" s="468">
        <v>4045</v>
      </c>
      <c r="E533" s="468">
        <v>4045</v>
      </c>
      <c r="F533" s="468">
        <v>4045</v>
      </c>
      <c r="G533" s="468">
        <v>4045</v>
      </c>
      <c r="H533" s="470">
        <v>4045</v>
      </c>
      <c r="I533" s="306"/>
      <c r="J533" s="303"/>
    </row>
    <row r="534" spans="1:11" s="627" customFormat="1" x14ac:dyDescent="0.2">
      <c r="A534" s="307" t="s">
        <v>6</v>
      </c>
      <c r="B534" s="256">
        <v>4585.68</v>
      </c>
      <c r="C534" s="257">
        <v>4635.1499999999996</v>
      </c>
      <c r="D534" s="257">
        <v>4605</v>
      </c>
      <c r="E534" s="257">
        <v>4591.43</v>
      </c>
      <c r="F534" s="308">
        <v>4619.5</v>
      </c>
      <c r="G534" s="308">
        <v>4546.29</v>
      </c>
      <c r="H534" s="309">
        <v>4596.21</v>
      </c>
      <c r="I534" s="310"/>
      <c r="J534" s="303"/>
    </row>
    <row r="535" spans="1:11" s="627" customFormat="1" x14ac:dyDescent="0.2">
      <c r="A535" s="219" t="s">
        <v>7</v>
      </c>
      <c r="B535" s="261">
        <v>83.8</v>
      </c>
      <c r="C535" s="262">
        <v>90.91</v>
      </c>
      <c r="D535" s="262">
        <v>80</v>
      </c>
      <c r="E535" s="262">
        <v>85.7</v>
      </c>
      <c r="F535" s="311">
        <v>82.5</v>
      </c>
      <c r="G535" s="311">
        <v>80</v>
      </c>
      <c r="H535" s="312">
        <v>83.68</v>
      </c>
      <c r="I535" s="383"/>
      <c r="J535" s="303"/>
    </row>
    <row r="536" spans="1:11" s="627" customFormat="1" x14ac:dyDescent="0.2">
      <c r="A536" s="219" t="s">
        <v>8</v>
      </c>
      <c r="B536" s="266">
        <v>6.8400000000000002E-2</v>
      </c>
      <c r="C536" s="267">
        <v>5.7200000000000001E-2</v>
      </c>
      <c r="D536" s="267">
        <v>6.88E-2</v>
      </c>
      <c r="E536" s="267">
        <v>6.8000000000000005E-2</v>
      </c>
      <c r="F536" s="314">
        <v>7.0599999999999996E-2</v>
      </c>
      <c r="G536" s="314">
        <v>7.4999999999999997E-2</v>
      </c>
      <c r="H536" s="315">
        <v>6.8599999999999994E-2</v>
      </c>
      <c r="I536" s="316"/>
      <c r="J536" s="317"/>
    </row>
    <row r="537" spans="1:11" s="627" customFormat="1" x14ac:dyDescent="0.2">
      <c r="A537" s="307" t="s">
        <v>1</v>
      </c>
      <c r="B537" s="271">
        <f t="shared" ref="B537:H537" si="126">B534/B533*100-100</f>
        <v>13.366625463535243</v>
      </c>
      <c r="C537" s="272">
        <f t="shared" si="126"/>
        <v>14.589616810877629</v>
      </c>
      <c r="D537" s="272">
        <f t="shared" si="126"/>
        <v>13.844252163164413</v>
      </c>
      <c r="E537" s="272">
        <f t="shared" si="126"/>
        <v>13.508776266996293</v>
      </c>
      <c r="F537" s="272">
        <f t="shared" si="126"/>
        <v>14.202719406674902</v>
      </c>
      <c r="G537" s="272">
        <f t="shared" si="126"/>
        <v>12.392830655129799</v>
      </c>
      <c r="H537" s="275">
        <f t="shared" si="126"/>
        <v>13.62694684796044</v>
      </c>
      <c r="I537" s="316"/>
      <c r="J537" s="317"/>
    </row>
    <row r="538" spans="1:11" s="627" customFormat="1" ht="13.5" thickBot="1" x14ac:dyDescent="0.25">
      <c r="A538" s="219" t="s">
        <v>26</v>
      </c>
      <c r="B538" s="395">
        <f>B534-B521</f>
        <v>-42.097777777777083</v>
      </c>
      <c r="C538" s="396">
        <f t="shared" ref="C538:H538" si="127">C534-C521</f>
        <v>-19.174324324324516</v>
      </c>
      <c r="D538" s="396">
        <f t="shared" si="127"/>
        <v>-25</v>
      </c>
      <c r="E538" s="396">
        <f t="shared" si="127"/>
        <v>-35.132499999999709</v>
      </c>
      <c r="F538" s="396">
        <f t="shared" si="127"/>
        <v>50.106060606060964</v>
      </c>
      <c r="G538" s="396">
        <f t="shared" si="127"/>
        <v>-20.65444444444438</v>
      </c>
      <c r="H538" s="403">
        <f t="shared" si="127"/>
        <v>-14.442173913043007</v>
      </c>
      <c r="I538" s="320"/>
      <c r="J538" s="317"/>
    </row>
    <row r="539" spans="1:11" s="627" customFormat="1" x14ac:dyDescent="0.2">
      <c r="A539" s="321" t="s">
        <v>50</v>
      </c>
      <c r="B539" s="283">
        <v>631</v>
      </c>
      <c r="C539" s="284">
        <v>629</v>
      </c>
      <c r="D539" s="284">
        <v>192</v>
      </c>
      <c r="E539" s="284">
        <v>706</v>
      </c>
      <c r="F539" s="284">
        <v>703</v>
      </c>
      <c r="G539" s="284">
        <v>706</v>
      </c>
      <c r="H539" s="286">
        <f>SUM(B539:G539)</f>
        <v>3567</v>
      </c>
      <c r="I539" s="322" t="s">
        <v>55</v>
      </c>
      <c r="J539" s="323">
        <f>H526-H539</f>
        <v>10</v>
      </c>
      <c r="K539" s="345">
        <f>J539/H526</f>
        <v>2.7956388034665923E-3</v>
      </c>
    </row>
    <row r="540" spans="1:11" s="627" customFormat="1" x14ac:dyDescent="0.2">
      <c r="A540" s="321" t="s">
        <v>27</v>
      </c>
      <c r="B540" s="235"/>
      <c r="C540" s="233"/>
      <c r="D540" s="233"/>
      <c r="E540" s="233"/>
      <c r="F540" s="233"/>
      <c r="G540" s="233"/>
      <c r="H540" s="226"/>
      <c r="I540" s="220" t="s">
        <v>56</v>
      </c>
      <c r="J540" s="627">
        <v>157.34</v>
      </c>
    </row>
    <row r="541" spans="1:11" s="627" customFormat="1" ht="13.5" thickBot="1" x14ac:dyDescent="0.25">
      <c r="A541" s="324" t="s">
        <v>25</v>
      </c>
      <c r="B541" s="224">
        <f>B540-B527</f>
        <v>0</v>
      </c>
      <c r="C541" s="225">
        <f t="shared" ref="C541:G541" si="128">C540-C527</f>
        <v>0</v>
      </c>
      <c r="D541" s="225">
        <f t="shared" si="128"/>
        <v>0</v>
      </c>
      <c r="E541" s="225">
        <f t="shared" si="128"/>
        <v>0</v>
      </c>
      <c r="F541" s="225">
        <f t="shared" si="128"/>
        <v>0</v>
      </c>
      <c r="G541" s="225">
        <f t="shared" si="128"/>
        <v>0</v>
      </c>
      <c r="H541" s="227"/>
      <c r="I541" s="627" t="s">
        <v>25</v>
      </c>
      <c r="J541" s="627">
        <f>J540-J527</f>
        <v>-0.27000000000001023</v>
      </c>
    </row>
    <row r="543" spans="1:11" ht="13.5" thickBot="1" x14ac:dyDescent="0.25"/>
    <row r="544" spans="1:11" s="628" customFormat="1" ht="13.5" thickBot="1" x14ac:dyDescent="0.25">
      <c r="A544" s="297" t="s">
        <v>226</v>
      </c>
      <c r="B544" s="651" t="s">
        <v>49</v>
      </c>
      <c r="C544" s="652"/>
      <c r="D544" s="652"/>
      <c r="E544" s="652"/>
      <c r="F544" s="652"/>
      <c r="G544" s="652"/>
      <c r="H544" s="325" t="s">
        <v>0</v>
      </c>
      <c r="I544" s="220"/>
    </row>
    <row r="545" spans="1:11" s="628" customFormat="1" x14ac:dyDescent="0.2">
      <c r="A545" s="219" t="s">
        <v>53</v>
      </c>
      <c r="B545" s="298">
        <v>1</v>
      </c>
      <c r="C545" s="299">
        <v>2</v>
      </c>
      <c r="D545" s="300">
        <v>3</v>
      </c>
      <c r="E545" s="299">
        <v>4</v>
      </c>
      <c r="F545" s="299">
        <v>5</v>
      </c>
      <c r="G545" s="300">
        <v>6</v>
      </c>
      <c r="H545" s="301"/>
      <c r="I545" s="302"/>
    </row>
    <row r="546" spans="1:11" s="628" customFormat="1" x14ac:dyDescent="0.2">
      <c r="A546" s="304" t="s">
        <v>3</v>
      </c>
      <c r="B546" s="467">
        <v>4065</v>
      </c>
      <c r="C546" s="468">
        <v>4065</v>
      </c>
      <c r="D546" s="468">
        <v>4065</v>
      </c>
      <c r="E546" s="468">
        <v>4065</v>
      </c>
      <c r="F546" s="468">
        <v>4065</v>
      </c>
      <c r="G546" s="468">
        <v>4065</v>
      </c>
      <c r="H546" s="470">
        <v>4065</v>
      </c>
      <c r="I546" s="306"/>
      <c r="J546" s="303"/>
    </row>
    <row r="547" spans="1:11" s="628" customFormat="1" x14ac:dyDescent="0.2">
      <c r="A547" s="307" t="s">
        <v>6</v>
      </c>
      <c r="B547" s="256">
        <v>4713.8888888888887</v>
      </c>
      <c r="C547" s="257">
        <v>4501.7142857142853</v>
      </c>
      <c r="D547" s="257">
        <v>4692.8571428571431</v>
      </c>
      <c r="E547" s="257">
        <v>4551.3888888888887</v>
      </c>
      <c r="F547" s="308">
        <v>4546.363636363636</v>
      </c>
      <c r="G547" s="308">
        <v>4648.2352941176468</v>
      </c>
      <c r="H547" s="309">
        <v>4600.4255319148933</v>
      </c>
      <c r="I547" s="310"/>
      <c r="J547" s="303"/>
    </row>
    <row r="548" spans="1:11" s="628" customFormat="1" x14ac:dyDescent="0.2">
      <c r="A548" s="219" t="s">
        <v>7</v>
      </c>
      <c r="B548" s="261">
        <v>80.555555555555557</v>
      </c>
      <c r="C548" s="262">
        <v>94.285714285714292</v>
      </c>
      <c r="D548" s="262">
        <v>85.714285714285708</v>
      </c>
      <c r="E548" s="262">
        <v>86.111111111111114</v>
      </c>
      <c r="F548" s="311">
        <v>84.848484848484844</v>
      </c>
      <c r="G548" s="311">
        <v>73.529411764705884</v>
      </c>
      <c r="H548" s="312">
        <v>85.106382978723403</v>
      </c>
      <c r="I548" s="383"/>
      <c r="J548" s="303"/>
    </row>
    <row r="549" spans="1:11" s="628" customFormat="1" x14ac:dyDescent="0.2">
      <c r="A549" s="219" t="s">
        <v>8</v>
      </c>
      <c r="B549" s="266">
        <v>6.8990108717120607E-2</v>
      </c>
      <c r="C549" s="267">
        <v>5.62005884052654E-2</v>
      </c>
      <c r="D549" s="267">
        <v>5.7344682194243282E-2</v>
      </c>
      <c r="E549" s="267">
        <v>6.8693607384527192E-2</v>
      </c>
      <c r="F549" s="314">
        <v>6.9202920391858561E-2</v>
      </c>
      <c r="G549" s="314">
        <v>7.8708349083554313E-2</v>
      </c>
      <c r="H549" s="315">
        <v>7.0155593783689255E-2</v>
      </c>
      <c r="I549" s="316"/>
      <c r="J549" s="317"/>
    </row>
    <row r="550" spans="1:11" s="628" customFormat="1" x14ac:dyDescent="0.2">
      <c r="A550" s="307" t="s">
        <v>1</v>
      </c>
      <c r="B550" s="271">
        <f t="shared" ref="B550:H550" si="129">B547/B546*100-100</f>
        <v>15.962826294929627</v>
      </c>
      <c r="C550" s="272">
        <f t="shared" si="129"/>
        <v>10.743278861360039</v>
      </c>
      <c r="D550" s="272">
        <f t="shared" si="129"/>
        <v>15.445440168687412</v>
      </c>
      <c r="E550" s="272">
        <f t="shared" si="129"/>
        <v>11.965286319529866</v>
      </c>
      <c r="F550" s="272">
        <f t="shared" si="129"/>
        <v>11.841663871184153</v>
      </c>
      <c r="G550" s="272">
        <f t="shared" si="129"/>
        <v>14.347731712611235</v>
      </c>
      <c r="H550" s="275">
        <f t="shared" si="129"/>
        <v>13.171599801104378</v>
      </c>
      <c r="I550" s="316"/>
      <c r="J550" s="317"/>
    </row>
    <row r="551" spans="1:11" s="628" customFormat="1" ht="13.5" thickBot="1" x14ac:dyDescent="0.25">
      <c r="A551" s="219" t="s">
        <v>26</v>
      </c>
      <c r="B551" s="395">
        <f>B547-B534</f>
        <v>128.2088888888884</v>
      </c>
      <c r="C551" s="396">
        <f t="shared" ref="C551:H551" si="130">C547-C534</f>
        <v>-133.43571428571431</v>
      </c>
      <c r="D551" s="396">
        <f t="shared" si="130"/>
        <v>87.857142857143117</v>
      </c>
      <c r="E551" s="396">
        <f t="shared" si="130"/>
        <v>-40.041111111111604</v>
      </c>
      <c r="F551" s="396">
        <f t="shared" si="130"/>
        <v>-73.136363636363967</v>
      </c>
      <c r="G551" s="396">
        <f t="shared" si="130"/>
        <v>101.94529411764688</v>
      </c>
      <c r="H551" s="403">
        <f t="shared" si="130"/>
        <v>4.2155319148932904</v>
      </c>
      <c r="I551" s="320"/>
      <c r="J551" s="317"/>
    </row>
    <row r="552" spans="1:11" s="628" customFormat="1" x14ac:dyDescent="0.2">
      <c r="A552" s="321" t="s">
        <v>50</v>
      </c>
      <c r="B552" s="283">
        <v>628</v>
      </c>
      <c r="C552" s="284">
        <v>628</v>
      </c>
      <c r="D552" s="284">
        <v>190</v>
      </c>
      <c r="E552" s="284">
        <v>704</v>
      </c>
      <c r="F552" s="284">
        <v>700</v>
      </c>
      <c r="G552" s="284">
        <v>705</v>
      </c>
      <c r="H552" s="286">
        <f>SUM(B552:G552)</f>
        <v>3555</v>
      </c>
      <c r="I552" s="322" t="s">
        <v>55</v>
      </c>
      <c r="J552" s="323">
        <f>H539-H552</f>
        <v>12</v>
      </c>
      <c r="K552" s="345">
        <f>J552/H539</f>
        <v>3.3641715727502101E-3</v>
      </c>
    </row>
    <row r="553" spans="1:11" s="628" customFormat="1" x14ac:dyDescent="0.2">
      <c r="A553" s="321" t="s">
        <v>27</v>
      </c>
      <c r="B553" s="235"/>
      <c r="C553" s="233"/>
      <c r="D553" s="233"/>
      <c r="E553" s="233"/>
      <c r="F553" s="233"/>
      <c r="G553" s="233"/>
      <c r="H553" s="226"/>
      <c r="I553" s="220" t="s">
        <v>56</v>
      </c>
      <c r="J553" s="628">
        <v>157.16999999999999</v>
      </c>
    </row>
    <row r="554" spans="1:11" s="628" customFormat="1" ht="13.5" thickBot="1" x14ac:dyDescent="0.25">
      <c r="A554" s="324" t="s">
        <v>25</v>
      </c>
      <c r="B554" s="224">
        <f>B553-B540</f>
        <v>0</v>
      </c>
      <c r="C554" s="225">
        <f t="shared" ref="C554:G554" si="131">C553-C540</f>
        <v>0</v>
      </c>
      <c r="D554" s="225">
        <f t="shared" si="131"/>
        <v>0</v>
      </c>
      <c r="E554" s="225">
        <f t="shared" si="131"/>
        <v>0</v>
      </c>
      <c r="F554" s="225">
        <f t="shared" si="131"/>
        <v>0</v>
      </c>
      <c r="G554" s="225">
        <f t="shared" si="131"/>
        <v>0</v>
      </c>
      <c r="H554" s="227"/>
      <c r="I554" s="628" t="s">
        <v>25</v>
      </c>
      <c r="J554" s="628">
        <f>J553-J540</f>
        <v>-0.17000000000001592</v>
      </c>
    </row>
    <row r="556" spans="1:11" ht="13.5" thickBot="1" x14ac:dyDescent="0.25"/>
    <row r="557" spans="1:11" ht="13.5" thickBot="1" x14ac:dyDescent="0.25">
      <c r="A557" s="297" t="s">
        <v>228</v>
      </c>
      <c r="B557" s="651" t="s">
        <v>49</v>
      </c>
      <c r="C557" s="652"/>
      <c r="D557" s="652"/>
      <c r="E557" s="652"/>
      <c r="F557" s="652"/>
      <c r="G557" s="652"/>
      <c r="H557" s="325" t="s">
        <v>0</v>
      </c>
      <c r="I557" s="220"/>
      <c r="J557" s="630"/>
      <c r="K557" s="630"/>
    </row>
    <row r="558" spans="1:11" x14ac:dyDescent="0.2">
      <c r="A558" s="219" t="s">
        <v>53</v>
      </c>
      <c r="B558" s="298">
        <v>1</v>
      </c>
      <c r="C558" s="299">
        <v>2</v>
      </c>
      <c r="D558" s="300">
        <v>3</v>
      </c>
      <c r="E558" s="299">
        <v>4</v>
      </c>
      <c r="F558" s="299">
        <v>5</v>
      </c>
      <c r="G558" s="300">
        <v>6</v>
      </c>
      <c r="H558" s="632">
        <v>185</v>
      </c>
      <c r="I558" s="302"/>
      <c r="J558" s="630"/>
      <c r="K558" s="630"/>
    </row>
    <row r="559" spans="1:11" x14ac:dyDescent="0.2">
      <c r="A559" s="304" t="s">
        <v>3</v>
      </c>
      <c r="B559" s="467">
        <v>4105</v>
      </c>
      <c r="C559" s="468">
        <v>4105</v>
      </c>
      <c r="D559" s="468">
        <v>4105</v>
      </c>
      <c r="E559" s="468">
        <v>4105</v>
      </c>
      <c r="F559" s="468">
        <v>4105</v>
      </c>
      <c r="G559" s="468">
        <v>4105</v>
      </c>
      <c r="H559" s="470">
        <v>4105</v>
      </c>
      <c r="I559" s="306"/>
      <c r="J559" s="303"/>
      <c r="K559" s="630"/>
    </row>
    <row r="560" spans="1:11" x14ac:dyDescent="0.2">
      <c r="A560" s="307" t="s">
        <v>6</v>
      </c>
      <c r="B560" s="256">
        <v>4537.6923076923076</v>
      </c>
      <c r="C560" s="257">
        <v>4496.1764705882351</v>
      </c>
      <c r="D560" s="257">
        <v>4484.545454545455</v>
      </c>
      <c r="E560" s="257">
        <v>4576.5625</v>
      </c>
      <c r="F560" s="308">
        <v>4623.6111111111113</v>
      </c>
      <c r="G560" s="308">
        <v>4902.424242424242</v>
      </c>
      <c r="H560" s="309">
        <v>4615.405405405405</v>
      </c>
      <c r="I560" s="310"/>
      <c r="J560" s="303"/>
      <c r="K560" s="630"/>
    </row>
    <row r="561" spans="1:11" x14ac:dyDescent="0.2">
      <c r="A561" s="219" t="s">
        <v>7</v>
      </c>
      <c r="B561" s="261">
        <v>76.92307692307692</v>
      </c>
      <c r="C561" s="262">
        <v>97.058823529411768</v>
      </c>
      <c r="D561" s="262">
        <v>100</v>
      </c>
      <c r="E561" s="262">
        <v>78.125</v>
      </c>
      <c r="F561" s="311">
        <v>77.777777777777771</v>
      </c>
      <c r="G561" s="311">
        <v>93.939393939393938</v>
      </c>
      <c r="H561" s="312">
        <v>74.054054054054049</v>
      </c>
      <c r="I561" s="383"/>
      <c r="J561" s="303"/>
      <c r="K561" s="630"/>
    </row>
    <row r="562" spans="1:11" x14ac:dyDescent="0.2">
      <c r="A562" s="219" t="s">
        <v>8</v>
      </c>
      <c r="B562" s="266">
        <v>7.1743194827476639E-2</v>
      </c>
      <c r="C562" s="267">
        <v>6.1756700415350647E-2</v>
      </c>
      <c r="D562" s="267">
        <v>6.1343737719625119E-2</v>
      </c>
      <c r="E562" s="267">
        <v>9.2527429506379197E-2</v>
      </c>
      <c r="F562" s="314">
        <v>7.682490610226593E-2</v>
      </c>
      <c r="G562" s="314">
        <v>5.4477538617727396E-2</v>
      </c>
      <c r="H562" s="315">
        <v>7.7872334324558798E-2</v>
      </c>
      <c r="I562" s="316"/>
      <c r="J562" s="317"/>
      <c r="K562" s="630"/>
    </row>
    <row r="563" spans="1:11" x14ac:dyDescent="0.2">
      <c r="A563" s="307" t="s">
        <v>1</v>
      </c>
      <c r="B563" s="271">
        <f t="shared" ref="B563:H563" si="132">B560/B559*100-100</f>
        <v>10.540616508947821</v>
      </c>
      <c r="C563" s="272">
        <f t="shared" si="132"/>
        <v>9.5292684674356849</v>
      </c>
      <c r="D563" s="272">
        <f t="shared" si="132"/>
        <v>9.2459306832023174</v>
      </c>
      <c r="E563" s="272">
        <f t="shared" si="132"/>
        <v>11.48751522533496</v>
      </c>
      <c r="F563" s="272">
        <f t="shared" si="132"/>
        <v>12.633644606848009</v>
      </c>
      <c r="G563" s="272">
        <f t="shared" si="132"/>
        <v>19.425681910456575</v>
      </c>
      <c r="H563" s="275">
        <f t="shared" si="132"/>
        <v>12.433749218158468</v>
      </c>
      <c r="I563" s="316"/>
      <c r="J563" s="317"/>
      <c r="K563" s="630"/>
    </row>
    <row r="564" spans="1:11" ht="13.5" thickBot="1" x14ac:dyDescent="0.25">
      <c r="A564" s="219" t="s">
        <v>26</v>
      </c>
      <c r="B564" s="395">
        <f>B560-B547</f>
        <v>-176.19658119658106</v>
      </c>
      <c r="C564" s="396">
        <f t="shared" ref="C564:H564" si="133">C560-C547</f>
        <v>-5.5378151260501909</v>
      </c>
      <c r="D564" s="396">
        <f t="shared" si="133"/>
        <v>-208.31168831168816</v>
      </c>
      <c r="E564" s="396">
        <f t="shared" si="133"/>
        <v>25.173611111111313</v>
      </c>
      <c r="F564" s="396">
        <f t="shared" si="133"/>
        <v>77.24747474747528</v>
      </c>
      <c r="G564" s="396">
        <f t="shared" si="133"/>
        <v>254.18894830659519</v>
      </c>
      <c r="H564" s="403">
        <f t="shared" si="133"/>
        <v>14.979873490511636</v>
      </c>
      <c r="I564" s="320"/>
      <c r="J564" s="317"/>
      <c r="K564" s="630"/>
    </row>
    <row r="565" spans="1:11" x14ac:dyDescent="0.2">
      <c r="A565" s="321" t="s">
        <v>50</v>
      </c>
      <c r="B565" s="283">
        <v>622</v>
      </c>
      <c r="C565" s="284">
        <v>625</v>
      </c>
      <c r="D565" s="284">
        <v>180</v>
      </c>
      <c r="E565" s="284">
        <v>701</v>
      </c>
      <c r="F565" s="284">
        <v>695</v>
      </c>
      <c r="G565" s="284">
        <v>702</v>
      </c>
      <c r="H565" s="286">
        <f>SUM(B565:G565)</f>
        <v>3525</v>
      </c>
      <c r="I565" s="322" t="s">
        <v>55</v>
      </c>
      <c r="J565" s="323">
        <f>H552-H565</f>
        <v>30</v>
      </c>
      <c r="K565" s="345">
        <f>J565/H552</f>
        <v>8.4388185654008432E-3</v>
      </c>
    </row>
    <row r="566" spans="1:11" x14ac:dyDescent="0.2">
      <c r="A566" s="321" t="s">
        <v>27</v>
      </c>
      <c r="B566" s="235"/>
      <c r="C566" s="233"/>
      <c r="D566" s="233"/>
      <c r="E566" s="233"/>
      <c r="F566" s="233"/>
      <c r="G566" s="233"/>
      <c r="H566" s="226"/>
      <c r="I566" s="220" t="s">
        <v>56</v>
      </c>
      <c r="J566" s="630">
        <v>156.66</v>
      </c>
      <c r="K566" s="630"/>
    </row>
    <row r="567" spans="1:11" ht="13.5" thickBot="1" x14ac:dyDescent="0.25">
      <c r="A567" s="324" t="s">
        <v>25</v>
      </c>
      <c r="B567" s="224">
        <f>B566-B553</f>
        <v>0</v>
      </c>
      <c r="C567" s="225">
        <f t="shared" ref="C567:G567" si="134">C566-C553</f>
        <v>0</v>
      </c>
      <c r="D567" s="225">
        <f t="shared" si="134"/>
        <v>0</v>
      </c>
      <c r="E567" s="225">
        <f t="shared" si="134"/>
        <v>0</v>
      </c>
      <c r="F567" s="225">
        <f t="shared" si="134"/>
        <v>0</v>
      </c>
      <c r="G567" s="225">
        <f t="shared" si="134"/>
        <v>0</v>
      </c>
      <c r="H567" s="227"/>
      <c r="I567" s="630" t="s">
        <v>25</v>
      </c>
      <c r="J567" s="630">
        <f>J566-J553</f>
        <v>-0.50999999999999091</v>
      </c>
      <c r="K567" s="630"/>
    </row>
    <row r="569" spans="1:11" ht="13.5" thickBot="1" x14ac:dyDescent="0.25"/>
    <row r="570" spans="1:11" s="636" customFormat="1" ht="13.5" thickBot="1" x14ac:dyDescent="0.25">
      <c r="A570" s="297" t="s">
        <v>236</v>
      </c>
      <c r="B570" s="651" t="s">
        <v>49</v>
      </c>
      <c r="C570" s="652"/>
      <c r="D570" s="652"/>
      <c r="E570" s="652"/>
      <c r="F570" s="652"/>
      <c r="G570" s="652"/>
      <c r="H570" s="325" t="s">
        <v>0</v>
      </c>
      <c r="I570" s="220"/>
    </row>
    <row r="571" spans="1:11" s="636" customFormat="1" x14ac:dyDescent="0.2">
      <c r="A571" s="219" t="s">
        <v>53</v>
      </c>
      <c r="B571" s="298">
        <v>1</v>
      </c>
      <c r="C571" s="299">
        <v>2</v>
      </c>
      <c r="D571" s="300">
        <v>3</v>
      </c>
      <c r="E571" s="299">
        <v>4</v>
      </c>
      <c r="F571" s="299">
        <v>5</v>
      </c>
      <c r="G571" s="300">
        <v>6</v>
      </c>
      <c r="H571" s="632">
        <v>185</v>
      </c>
      <c r="I571" s="302"/>
    </row>
    <row r="572" spans="1:11" s="636" customFormat="1" x14ac:dyDescent="0.2">
      <c r="A572" s="304" t="s">
        <v>3</v>
      </c>
      <c r="B572" s="467">
        <v>4145</v>
      </c>
      <c r="C572" s="468">
        <v>4145</v>
      </c>
      <c r="D572" s="468">
        <v>4145</v>
      </c>
      <c r="E572" s="468">
        <v>4145</v>
      </c>
      <c r="F572" s="468">
        <v>4145</v>
      </c>
      <c r="G572" s="468">
        <v>4145</v>
      </c>
      <c r="H572" s="470">
        <v>4145</v>
      </c>
      <c r="I572" s="306"/>
      <c r="J572" s="303"/>
    </row>
    <row r="573" spans="1:11" s="636" customFormat="1" x14ac:dyDescent="0.2">
      <c r="A573" s="307" t="s">
        <v>6</v>
      </c>
      <c r="B573" s="256">
        <v>4621.3900000000003</v>
      </c>
      <c r="C573" s="257">
        <v>4552.5</v>
      </c>
      <c r="D573" s="257">
        <v>4380</v>
      </c>
      <c r="E573" s="257">
        <v>4618.4799999999996</v>
      </c>
      <c r="F573" s="308">
        <v>4508.4399999999996</v>
      </c>
      <c r="G573" s="308">
        <v>4857.1899999999996</v>
      </c>
      <c r="H573" s="309">
        <v>4616.8</v>
      </c>
      <c r="I573" s="310"/>
      <c r="J573" s="303"/>
    </row>
    <row r="574" spans="1:11" s="636" customFormat="1" x14ac:dyDescent="0.2">
      <c r="A574" s="219" t="s">
        <v>7</v>
      </c>
      <c r="B574" s="261">
        <v>86.1</v>
      </c>
      <c r="C574" s="262">
        <v>86.11</v>
      </c>
      <c r="D574" s="262">
        <v>100</v>
      </c>
      <c r="E574" s="262">
        <v>66.7</v>
      </c>
      <c r="F574" s="311">
        <v>81.25</v>
      </c>
      <c r="G574" s="311">
        <v>78.13</v>
      </c>
      <c r="H574" s="312">
        <v>74.16</v>
      </c>
      <c r="I574" s="383"/>
      <c r="J574" s="303"/>
    </row>
    <row r="575" spans="1:11" s="636" customFormat="1" x14ac:dyDescent="0.2">
      <c r="A575" s="219" t="s">
        <v>8</v>
      </c>
      <c r="B575" s="266">
        <v>6.4000000000000001E-2</v>
      </c>
      <c r="C575" s="267">
        <v>6.2899999999999998E-2</v>
      </c>
      <c r="D575" s="267">
        <v>6.2100000000000002E-2</v>
      </c>
      <c r="E575" s="267">
        <v>8.9499999999999996E-2</v>
      </c>
      <c r="F575" s="314">
        <v>7.5399999999999995E-2</v>
      </c>
      <c r="G575" s="314">
        <v>0.08</v>
      </c>
      <c r="H575" s="315">
        <v>7.9100000000000004E-2</v>
      </c>
      <c r="I575" s="316"/>
      <c r="J575" s="317"/>
    </row>
    <row r="576" spans="1:11" s="636" customFormat="1" x14ac:dyDescent="0.2">
      <c r="A576" s="307" t="s">
        <v>1</v>
      </c>
      <c r="B576" s="271">
        <f t="shared" ref="B576:H576" si="135">B573/B572*100-100</f>
        <v>11.493124246079617</v>
      </c>
      <c r="C576" s="272">
        <f t="shared" si="135"/>
        <v>9.8311218335343824</v>
      </c>
      <c r="D576" s="272">
        <f t="shared" si="135"/>
        <v>5.6694813027744289</v>
      </c>
      <c r="E576" s="272">
        <f t="shared" si="135"/>
        <v>11.42291917973462</v>
      </c>
      <c r="F576" s="272">
        <f t="shared" si="135"/>
        <v>8.7681544028950498</v>
      </c>
      <c r="G576" s="272">
        <f t="shared" si="135"/>
        <v>17.181905910735807</v>
      </c>
      <c r="H576" s="275">
        <f t="shared" si="135"/>
        <v>11.38238841978287</v>
      </c>
      <c r="I576" s="316"/>
      <c r="J576" s="317"/>
    </row>
    <row r="577" spans="1:11" s="636" customFormat="1" ht="13.5" thickBot="1" x14ac:dyDescent="0.25">
      <c r="A577" s="219" t="s">
        <v>26</v>
      </c>
      <c r="B577" s="395">
        <f>B573-B560</f>
        <v>83.697692307692705</v>
      </c>
      <c r="C577" s="396">
        <f t="shared" ref="C577:H577" si="136">C573-C560</f>
        <v>56.323529411764866</v>
      </c>
      <c r="D577" s="396">
        <f t="shared" si="136"/>
        <v>-104.54545454545496</v>
      </c>
      <c r="E577" s="396">
        <f t="shared" si="136"/>
        <v>41.917499999999563</v>
      </c>
      <c r="F577" s="396">
        <f t="shared" si="136"/>
        <v>-115.17111111111171</v>
      </c>
      <c r="G577" s="396">
        <f t="shared" si="136"/>
        <v>-45.234242424242439</v>
      </c>
      <c r="H577" s="403">
        <f t="shared" si="136"/>
        <v>1.394594594595219</v>
      </c>
      <c r="I577" s="320"/>
      <c r="J577" s="317"/>
    </row>
    <row r="578" spans="1:11" s="636" customFormat="1" x14ac:dyDescent="0.2">
      <c r="A578" s="321" t="s">
        <v>50</v>
      </c>
      <c r="B578" s="283">
        <v>614</v>
      </c>
      <c r="C578" s="284">
        <v>623</v>
      </c>
      <c r="D578" s="284">
        <v>171</v>
      </c>
      <c r="E578" s="284">
        <v>692</v>
      </c>
      <c r="F578" s="284">
        <v>691</v>
      </c>
      <c r="G578" s="284">
        <v>693</v>
      </c>
      <c r="H578" s="286">
        <f>SUM(B578:G578)</f>
        <v>3484</v>
      </c>
      <c r="I578" s="322" t="s">
        <v>55</v>
      </c>
      <c r="J578" s="323">
        <f>H565-H578</f>
        <v>41</v>
      </c>
      <c r="K578" s="345">
        <f>J578/H565</f>
        <v>1.1631205673758865E-2</v>
      </c>
    </row>
    <row r="579" spans="1:11" s="636" customFormat="1" x14ac:dyDescent="0.2">
      <c r="A579" s="321" t="s">
        <v>27</v>
      </c>
      <c r="B579" s="235"/>
      <c r="C579" s="233"/>
      <c r="D579" s="233"/>
      <c r="E579" s="233"/>
      <c r="F579" s="233"/>
      <c r="G579" s="233"/>
      <c r="H579" s="226"/>
      <c r="I579" s="220" t="s">
        <v>56</v>
      </c>
      <c r="J579" s="636">
        <v>155.9</v>
      </c>
    </row>
    <row r="580" spans="1:11" s="636" customFormat="1" ht="13.5" thickBot="1" x14ac:dyDescent="0.25">
      <c r="A580" s="324" t="s">
        <v>25</v>
      </c>
      <c r="B580" s="224">
        <f>B579-B566</f>
        <v>0</v>
      </c>
      <c r="C580" s="225">
        <f t="shared" ref="C580:G580" si="137">C579-C566</f>
        <v>0</v>
      </c>
      <c r="D580" s="225">
        <f t="shared" si="137"/>
        <v>0</v>
      </c>
      <c r="E580" s="225">
        <f t="shared" si="137"/>
        <v>0</v>
      </c>
      <c r="F580" s="225">
        <f t="shared" si="137"/>
        <v>0</v>
      </c>
      <c r="G580" s="225">
        <f t="shared" si="137"/>
        <v>0</v>
      </c>
      <c r="H580" s="227"/>
      <c r="I580" s="636" t="s">
        <v>25</v>
      </c>
      <c r="J580" s="636">
        <f>J579-J566</f>
        <v>-0.75999999999999091</v>
      </c>
    </row>
    <row r="582" spans="1:11" ht="13.5" thickBot="1" x14ac:dyDescent="0.25"/>
    <row r="583" spans="1:11" s="638" customFormat="1" ht="13.5" thickBot="1" x14ac:dyDescent="0.25">
      <c r="A583" s="297" t="s">
        <v>239</v>
      </c>
      <c r="B583" s="651" t="s">
        <v>49</v>
      </c>
      <c r="C583" s="652"/>
      <c r="D583" s="652"/>
      <c r="E583" s="652"/>
      <c r="F583" s="652"/>
      <c r="G583" s="652"/>
      <c r="H583" s="325" t="s">
        <v>0</v>
      </c>
      <c r="I583" s="220"/>
    </row>
    <row r="584" spans="1:11" s="638" customFormat="1" x14ac:dyDescent="0.2">
      <c r="A584" s="219" t="s">
        <v>53</v>
      </c>
      <c r="B584" s="298">
        <v>1</v>
      </c>
      <c r="C584" s="299">
        <v>2</v>
      </c>
      <c r="D584" s="300">
        <v>3</v>
      </c>
      <c r="E584" s="299">
        <v>4</v>
      </c>
      <c r="F584" s="299">
        <v>5</v>
      </c>
      <c r="G584" s="300">
        <v>6</v>
      </c>
      <c r="H584" s="632"/>
      <c r="I584" s="302"/>
    </row>
    <row r="585" spans="1:11" s="638" customFormat="1" x14ac:dyDescent="0.2">
      <c r="A585" s="304" t="s">
        <v>3</v>
      </c>
      <c r="B585" s="467">
        <v>4185</v>
      </c>
      <c r="C585" s="468">
        <v>4185</v>
      </c>
      <c r="D585" s="468">
        <v>4185</v>
      </c>
      <c r="E585" s="468">
        <v>4185</v>
      </c>
      <c r="F585" s="468">
        <v>4185</v>
      </c>
      <c r="G585" s="468">
        <v>4185</v>
      </c>
      <c r="H585" s="470">
        <v>4185</v>
      </c>
      <c r="I585" s="306"/>
      <c r="J585" s="303"/>
    </row>
    <row r="586" spans="1:11" s="638" customFormat="1" x14ac:dyDescent="0.2">
      <c r="A586" s="307" t="s">
        <v>6</v>
      </c>
      <c r="B586" s="256">
        <v>4571.72</v>
      </c>
      <c r="C586" s="257">
        <v>4643.45</v>
      </c>
      <c r="D586" s="257">
        <v>4463.33</v>
      </c>
      <c r="E586" s="257">
        <v>4583.03</v>
      </c>
      <c r="F586" s="308">
        <v>4815.33</v>
      </c>
      <c r="G586" s="308">
        <v>4709.3900000000003</v>
      </c>
      <c r="H586" s="309">
        <v>4653.5</v>
      </c>
      <c r="I586" s="310"/>
      <c r="J586" s="303"/>
    </row>
    <row r="587" spans="1:11" s="638" customFormat="1" x14ac:dyDescent="0.2">
      <c r="A587" s="219" t="s">
        <v>7</v>
      </c>
      <c r="B587" s="261">
        <v>93.1</v>
      </c>
      <c r="C587" s="262">
        <v>93.1</v>
      </c>
      <c r="D587" s="262">
        <v>100</v>
      </c>
      <c r="E587" s="262">
        <v>78.8</v>
      </c>
      <c r="F587" s="311">
        <v>100</v>
      </c>
      <c r="G587" s="311">
        <v>66.67</v>
      </c>
      <c r="H587" s="312">
        <v>84.66</v>
      </c>
      <c r="I587" s="383"/>
      <c r="J587" s="303"/>
    </row>
    <row r="588" spans="1:11" s="638" customFormat="1" x14ac:dyDescent="0.2">
      <c r="A588" s="219" t="s">
        <v>8</v>
      </c>
      <c r="B588" s="266">
        <v>5.57E-2</v>
      </c>
      <c r="C588" s="267">
        <v>6.0299999999999999E-2</v>
      </c>
      <c r="D588" s="267">
        <v>5.3499999999999999E-2</v>
      </c>
      <c r="E588" s="267">
        <v>7.1099999999999997E-2</v>
      </c>
      <c r="F588" s="314">
        <v>4.5600000000000002E-2</v>
      </c>
      <c r="G588" s="314">
        <v>8.5000000000000006E-2</v>
      </c>
      <c r="H588" s="315">
        <v>6.8400000000000002E-2</v>
      </c>
      <c r="I588" s="316"/>
      <c r="J588" s="317"/>
    </row>
    <row r="589" spans="1:11" s="638" customFormat="1" x14ac:dyDescent="0.2">
      <c r="A589" s="307" t="s">
        <v>1</v>
      </c>
      <c r="B589" s="271">
        <f t="shared" ref="B589:H589" si="138">B586/B585*100-100</f>
        <v>9.2406212664277234</v>
      </c>
      <c r="C589" s="272">
        <f t="shared" si="138"/>
        <v>10.954599761051369</v>
      </c>
      <c r="D589" s="272">
        <f t="shared" si="138"/>
        <v>6.6506571087216173</v>
      </c>
      <c r="E589" s="272">
        <f t="shared" si="138"/>
        <v>9.5108721624850574</v>
      </c>
      <c r="F589" s="272">
        <f t="shared" si="138"/>
        <v>15.061648745519719</v>
      </c>
      <c r="G589" s="272">
        <f t="shared" si="138"/>
        <v>12.530227001194746</v>
      </c>
      <c r="H589" s="275">
        <f t="shared" si="138"/>
        <v>11.194743130226996</v>
      </c>
      <c r="I589" s="316"/>
      <c r="J589" s="317"/>
    </row>
    <row r="590" spans="1:11" s="638" customFormat="1" ht="13.5" thickBot="1" x14ac:dyDescent="0.25">
      <c r="A590" s="219" t="s">
        <v>26</v>
      </c>
      <c r="B590" s="395">
        <f>B586-B573</f>
        <v>-49.670000000000073</v>
      </c>
      <c r="C590" s="396">
        <f t="shared" ref="C590:H590" si="139">C586-C573</f>
        <v>90.949999999999818</v>
      </c>
      <c r="D590" s="396">
        <f t="shared" si="139"/>
        <v>83.329999999999927</v>
      </c>
      <c r="E590" s="396">
        <f t="shared" si="139"/>
        <v>-35.449999999999818</v>
      </c>
      <c r="F590" s="396">
        <f t="shared" si="139"/>
        <v>306.89000000000033</v>
      </c>
      <c r="G590" s="396">
        <f t="shared" si="139"/>
        <v>-147.79999999999927</v>
      </c>
      <c r="H590" s="403">
        <f t="shared" si="139"/>
        <v>36.699999999999818</v>
      </c>
      <c r="I590" s="320"/>
      <c r="J590" s="317"/>
    </row>
    <row r="591" spans="1:11" s="638" customFormat="1" x14ac:dyDescent="0.2">
      <c r="A591" s="321" t="s">
        <v>50</v>
      </c>
      <c r="B591" s="283">
        <v>614</v>
      </c>
      <c r="C591" s="284">
        <v>621</v>
      </c>
      <c r="D591" s="284">
        <v>158</v>
      </c>
      <c r="E591" s="284">
        <v>689</v>
      </c>
      <c r="F591" s="284">
        <v>690</v>
      </c>
      <c r="G591" s="284">
        <v>690</v>
      </c>
      <c r="H591" s="286">
        <f>SUM(B591:G591)</f>
        <v>3462</v>
      </c>
      <c r="I591" s="322" t="s">
        <v>55</v>
      </c>
      <c r="J591" s="323">
        <f>H578-H591</f>
        <v>22</v>
      </c>
      <c r="K591" s="345">
        <f>J591/H578</f>
        <v>6.3145809414466127E-3</v>
      </c>
    </row>
    <row r="592" spans="1:11" s="638" customFormat="1" x14ac:dyDescent="0.2">
      <c r="A592" s="321" t="s">
        <v>27</v>
      </c>
      <c r="B592" s="235"/>
      <c r="C592" s="233"/>
      <c r="D592" s="233"/>
      <c r="E592" s="233"/>
      <c r="F592" s="233"/>
      <c r="G592" s="233"/>
      <c r="H592" s="226"/>
      <c r="I592" s="220" t="s">
        <v>56</v>
      </c>
      <c r="J592" s="638">
        <v>155.31</v>
      </c>
    </row>
    <row r="593" spans="1:11" s="638" customFormat="1" ht="13.5" thickBot="1" x14ac:dyDescent="0.25">
      <c r="A593" s="324" t="s">
        <v>25</v>
      </c>
      <c r="B593" s="224">
        <f>B592-B579</f>
        <v>0</v>
      </c>
      <c r="C593" s="225">
        <f t="shared" ref="C593:G593" si="140">C592-C579</f>
        <v>0</v>
      </c>
      <c r="D593" s="225">
        <f t="shared" si="140"/>
        <v>0</v>
      </c>
      <c r="E593" s="225">
        <f t="shared" si="140"/>
        <v>0</v>
      </c>
      <c r="F593" s="225">
        <f t="shared" si="140"/>
        <v>0</v>
      </c>
      <c r="G593" s="225">
        <f t="shared" si="140"/>
        <v>0</v>
      </c>
      <c r="H593" s="227"/>
      <c r="I593" s="638" t="s">
        <v>25</v>
      </c>
      <c r="J593" s="638">
        <f>J592-J579</f>
        <v>-0.59000000000000341</v>
      </c>
    </row>
    <row r="594" spans="1:11" s="638" customFormat="1" x14ac:dyDescent="0.2"/>
    <row r="595" spans="1:11" ht="13.5" thickBot="1" x14ac:dyDescent="0.25"/>
    <row r="596" spans="1:11" s="640" customFormat="1" ht="13.5" thickBot="1" x14ac:dyDescent="0.25">
      <c r="A596" s="297" t="s">
        <v>241</v>
      </c>
      <c r="B596" s="651" t="s">
        <v>49</v>
      </c>
      <c r="C596" s="652"/>
      <c r="D596" s="652"/>
      <c r="E596" s="652"/>
      <c r="F596" s="652"/>
      <c r="G596" s="652"/>
      <c r="H596" s="325" t="s">
        <v>0</v>
      </c>
      <c r="I596" s="220"/>
    </row>
    <row r="597" spans="1:11" s="640" customFormat="1" x14ac:dyDescent="0.2">
      <c r="A597" s="219" t="s">
        <v>53</v>
      </c>
      <c r="B597" s="298">
        <v>1</v>
      </c>
      <c r="C597" s="299">
        <v>2</v>
      </c>
      <c r="D597" s="300">
        <v>3</v>
      </c>
      <c r="E597" s="299">
        <v>4</v>
      </c>
      <c r="F597" s="299">
        <v>5</v>
      </c>
      <c r="G597" s="300">
        <v>6</v>
      </c>
      <c r="H597" s="632"/>
      <c r="I597" s="302"/>
    </row>
    <row r="598" spans="1:11" s="640" customFormat="1" x14ac:dyDescent="0.2">
      <c r="A598" s="304" t="s">
        <v>3</v>
      </c>
      <c r="B598" s="467">
        <v>4225</v>
      </c>
      <c r="C598" s="468">
        <v>4225</v>
      </c>
      <c r="D598" s="468">
        <v>4225</v>
      </c>
      <c r="E598" s="468">
        <v>4225</v>
      </c>
      <c r="F598" s="468">
        <v>4225</v>
      </c>
      <c r="G598" s="468">
        <v>4225</v>
      </c>
      <c r="H598" s="470">
        <v>4225</v>
      </c>
      <c r="I598" s="306"/>
      <c r="J598" s="303"/>
    </row>
    <row r="599" spans="1:11" s="640" customFormat="1" x14ac:dyDescent="0.2">
      <c r="A599" s="307" t="s">
        <v>6</v>
      </c>
      <c r="B599" s="256">
        <v>4810</v>
      </c>
      <c r="C599" s="257">
        <v>4843</v>
      </c>
      <c r="D599" s="257">
        <v>4586</v>
      </c>
      <c r="E599" s="257">
        <v>4690</v>
      </c>
      <c r="F599" s="308">
        <v>4717.78</v>
      </c>
      <c r="G599" s="308">
        <v>4915</v>
      </c>
      <c r="H599" s="309">
        <v>4776.08</v>
      </c>
      <c r="I599" s="310"/>
      <c r="J599" s="303"/>
    </row>
    <row r="600" spans="1:11" s="640" customFormat="1" x14ac:dyDescent="0.2">
      <c r="A600" s="219" t="s">
        <v>7</v>
      </c>
      <c r="B600" s="261">
        <v>77.8</v>
      </c>
      <c r="C600" s="262">
        <v>93.33</v>
      </c>
      <c r="D600" s="262">
        <v>70</v>
      </c>
      <c r="E600" s="262">
        <v>90.9</v>
      </c>
      <c r="F600" s="311">
        <v>75</v>
      </c>
      <c r="G600" s="311">
        <v>100</v>
      </c>
      <c r="H600" s="312">
        <v>81.290000000000006</v>
      </c>
      <c r="I600" s="383"/>
      <c r="J600" s="303"/>
    </row>
    <row r="601" spans="1:11" s="640" customFormat="1" x14ac:dyDescent="0.2">
      <c r="A601" s="219" t="s">
        <v>8</v>
      </c>
      <c r="B601" s="266">
        <v>7.6999999999999999E-2</v>
      </c>
      <c r="C601" s="267">
        <v>6.0199999999999997E-2</v>
      </c>
      <c r="D601" s="267">
        <v>8.5699999999999998E-2</v>
      </c>
      <c r="E601" s="267">
        <v>5.5E-2</v>
      </c>
      <c r="F601" s="314">
        <v>8.1100000000000005E-2</v>
      </c>
      <c r="G601" s="314">
        <v>4.9000000000000002E-2</v>
      </c>
      <c r="H601" s="315">
        <v>7.0499999999999993E-2</v>
      </c>
      <c r="I601" s="316"/>
      <c r="J601" s="317"/>
    </row>
    <row r="602" spans="1:11" s="640" customFormat="1" x14ac:dyDescent="0.2">
      <c r="A602" s="307" t="s">
        <v>1</v>
      </c>
      <c r="B602" s="271">
        <f t="shared" ref="B602:H602" si="141">B599/B598*100-100</f>
        <v>13.84615384615384</v>
      </c>
      <c r="C602" s="272">
        <f t="shared" si="141"/>
        <v>14.627218934911241</v>
      </c>
      <c r="D602" s="272">
        <f t="shared" si="141"/>
        <v>8.5443786982248469</v>
      </c>
      <c r="E602" s="272">
        <f t="shared" si="141"/>
        <v>11.005917159763314</v>
      </c>
      <c r="F602" s="272">
        <f t="shared" si="141"/>
        <v>11.663431952662705</v>
      </c>
      <c r="G602" s="272">
        <f t="shared" si="141"/>
        <v>16.331360946745562</v>
      </c>
      <c r="H602" s="275">
        <f t="shared" si="141"/>
        <v>13.043313609467447</v>
      </c>
      <c r="I602" s="316"/>
      <c r="J602" s="317"/>
    </row>
    <row r="603" spans="1:11" s="640" customFormat="1" ht="13.5" thickBot="1" x14ac:dyDescent="0.25">
      <c r="A603" s="219" t="s">
        <v>26</v>
      </c>
      <c r="B603" s="395">
        <f>B599-B586</f>
        <v>238.27999999999975</v>
      </c>
      <c r="C603" s="396">
        <f t="shared" ref="C603:H603" si="142">C599-C586</f>
        <v>199.55000000000018</v>
      </c>
      <c r="D603" s="396">
        <f t="shared" si="142"/>
        <v>122.67000000000007</v>
      </c>
      <c r="E603" s="396">
        <f t="shared" si="142"/>
        <v>106.97000000000025</v>
      </c>
      <c r="F603" s="396">
        <f t="shared" si="142"/>
        <v>-97.550000000000182</v>
      </c>
      <c r="G603" s="396">
        <f t="shared" si="142"/>
        <v>205.60999999999967</v>
      </c>
      <c r="H603" s="403">
        <f t="shared" si="142"/>
        <v>122.57999999999993</v>
      </c>
      <c r="I603" s="320"/>
      <c r="J603" s="317"/>
    </row>
    <row r="604" spans="1:11" s="640" customFormat="1" x14ac:dyDescent="0.2">
      <c r="A604" s="321" t="s">
        <v>50</v>
      </c>
      <c r="B604" s="283">
        <v>608</v>
      </c>
      <c r="C604" s="284">
        <v>617</v>
      </c>
      <c r="D604" s="284">
        <v>150</v>
      </c>
      <c r="E604" s="284">
        <v>686</v>
      </c>
      <c r="F604" s="284">
        <v>687</v>
      </c>
      <c r="G604" s="284">
        <v>685</v>
      </c>
      <c r="H604" s="286">
        <f>SUM(B604:G604)</f>
        <v>3433</v>
      </c>
      <c r="I604" s="322" t="s">
        <v>55</v>
      </c>
      <c r="J604" s="323">
        <f>H591-H604</f>
        <v>29</v>
      </c>
      <c r="K604" s="345">
        <f>J604/H591</f>
        <v>8.3766608896591564E-3</v>
      </c>
    </row>
    <row r="605" spans="1:11" s="640" customFormat="1" x14ac:dyDescent="0.2">
      <c r="A605" s="321" t="s">
        <v>27</v>
      </c>
      <c r="B605" s="235"/>
      <c r="C605" s="233"/>
      <c r="D605" s="233"/>
      <c r="E605" s="233"/>
      <c r="F605" s="233"/>
      <c r="G605" s="233"/>
      <c r="H605" s="226"/>
      <c r="I605" s="220" t="s">
        <v>56</v>
      </c>
      <c r="J605" s="640">
        <v>155.29</v>
      </c>
    </row>
    <row r="606" spans="1:11" s="640" customFormat="1" ht="13.5" thickBot="1" x14ac:dyDescent="0.25">
      <c r="A606" s="324" t="s">
        <v>25</v>
      </c>
      <c r="B606" s="224">
        <f>B605-B592</f>
        <v>0</v>
      </c>
      <c r="C606" s="225">
        <f t="shared" ref="C606:G606" si="143">C605-C592</f>
        <v>0</v>
      </c>
      <c r="D606" s="225">
        <f t="shared" si="143"/>
        <v>0</v>
      </c>
      <c r="E606" s="225">
        <f t="shared" si="143"/>
        <v>0</v>
      </c>
      <c r="F606" s="225">
        <f t="shared" si="143"/>
        <v>0</v>
      </c>
      <c r="G606" s="225">
        <f t="shared" si="143"/>
        <v>0</v>
      </c>
      <c r="H606" s="227"/>
      <c r="I606" s="640" t="s">
        <v>25</v>
      </c>
      <c r="J606" s="640">
        <f>J605-J592</f>
        <v>-2.0000000000010232E-2</v>
      </c>
    </row>
    <row r="608" spans="1:11" ht="13.5" thickBot="1" x14ac:dyDescent="0.25"/>
    <row r="609" spans="1:11" ht="13.5" thickBot="1" x14ac:dyDescent="0.25">
      <c r="A609" s="297" t="s">
        <v>243</v>
      </c>
      <c r="B609" s="651" t="s">
        <v>49</v>
      </c>
      <c r="C609" s="652"/>
      <c r="D609" s="652"/>
      <c r="E609" s="652"/>
      <c r="F609" s="652"/>
      <c r="G609" s="652"/>
      <c r="H609" s="325" t="s">
        <v>0</v>
      </c>
      <c r="I609" s="220"/>
      <c r="J609" s="642"/>
      <c r="K609" s="642"/>
    </row>
    <row r="610" spans="1:11" x14ac:dyDescent="0.2">
      <c r="A610" s="219" t="s">
        <v>53</v>
      </c>
      <c r="B610" s="298">
        <v>1</v>
      </c>
      <c r="C610" s="299">
        <v>2</v>
      </c>
      <c r="D610" s="300">
        <v>3</v>
      </c>
      <c r="E610" s="299">
        <v>4</v>
      </c>
      <c r="F610" s="299">
        <v>5</v>
      </c>
      <c r="G610" s="300">
        <v>6</v>
      </c>
      <c r="H610" s="632"/>
      <c r="I610" s="302"/>
      <c r="J610" s="642"/>
      <c r="K610" s="642"/>
    </row>
    <row r="611" spans="1:11" x14ac:dyDescent="0.2">
      <c r="A611" s="304" t="s">
        <v>3</v>
      </c>
      <c r="B611" s="467">
        <v>4265</v>
      </c>
      <c r="C611" s="468">
        <v>4265</v>
      </c>
      <c r="D611" s="468">
        <v>4265</v>
      </c>
      <c r="E611" s="468">
        <v>4265</v>
      </c>
      <c r="F611" s="468">
        <v>4265</v>
      </c>
      <c r="G611" s="468">
        <v>4265</v>
      </c>
      <c r="H611" s="470">
        <v>4265</v>
      </c>
      <c r="I611" s="306"/>
      <c r="J611" s="303"/>
      <c r="K611" s="642"/>
    </row>
    <row r="612" spans="1:11" x14ac:dyDescent="0.2">
      <c r="A612" s="307" t="s">
        <v>6</v>
      </c>
      <c r="B612" s="256">
        <v>4780.4761904761908</v>
      </c>
      <c r="C612" s="257">
        <v>4635.4761904761908</v>
      </c>
      <c r="D612" s="257">
        <v>4724.545454545455</v>
      </c>
      <c r="E612" s="257">
        <v>4639.5121951219517</v>
      </c>
      <c r="F612" s="308">
        <v>4690</v>
      </c>
      <c r="G612" s="308">
        <v>4863.0952380952385</v>
      </c>
      <c r="H612" s="309">
        <v>4721.7937219730939</v>
      </c>
      <c r="I612" s="310"/>
      <c r="J612" s="303"/>
      <c r="K612" s="642"/>
    </row>
    <row r="613" spans="1:11" x14ac:dyDescent="0.2">
      <c r="A613" s="219" t="s">
        <v>7</v>
      </c>
      <c r="B613" s="261">
        <v>78.571428571428569</v>
      </c>
      <c r="C613" s="262">
        <v>80.952380952380949</v>
      </c>
      <c r="D613" s="262">
        <v>100</v>
      </c>
      <c r="E613" s="262">
        <v>85.365853658536579</v>
      </c>
      <c r="F613" s="311">
        <v>64.444444444444443</v>
      </c>
      <c r="G613" s="311">
        <v>85.714285714285708</v>
      </c>
      <c r="H613" s="312">
        <v>81.165919282511211</v>
      </c>
      <c r="I613" s="383"/>
      <c r="J613" s="303"/>
      <c r="K613" s="642"/>
    </row>
    <row r="614" spans="1:11" x14ac:dyDescent="0.2">
      <c r="A614" s="219" t="s">
        <v>8</v>
      </c>
      <c r="B614" s="266">
        <v>7.4230498372503728E-2</v>
      </c>
      <c r="C614" s="267">
        <v>6.5425285939902988E-2</v>
      </c>
      <c r="D614" s="267">
        <v>5.4700410413407292E-2</v>
      </c>
      <c r="E614" s="267">
        <v>6.8483027654775833E-2</v>
      </c>
      <c r="F614" s="314">
        <v>8.5377825078384997E-2</v>
      </c>
      <c r="G614" s="314">
        <v>5.8238004610385301E-2</v>
      </c>
      <c r="H614" s="315">
        <v>7.2632409550479657E-2</v>
      </c>
      <c r="I614" s="316"/>
      <c r="J614" s="317"/>
      <c r="K614" s="642"/>
    </row>
    <row r="615" spans="1:11" x14ac:dyDescent="0.2">
      <c r="A615" s="307" t="s">
        <v>1</v>
      </c>
      <c r="B615" s="271">
        <f t="shared" ref="B615:H615" si="144">B612/B611*100-100</f>
        <v>12.086194383966969</v>
      </c>
      <c r="C615" s="272">
        <f t="shared" si="144"/>
        <v>8.6864288505554583</v>
      </c>
      <c r="D615" s="272">
        <f t="shared" si="144"/>
        <v>10.774805499307277</v>
      </c>
      <c r="E615" s="272">
        <f t="shared" si="144"/>
        <v>8.7810596746061407</v>
      </c>
      <c r="F615" s="272">
        <f t="shared" si="144"/>
        <v>9.9648300117233219</v>
      </c>
      <c r="G615" s="272">
        <f t="shared" si="144"/>
        <v>14.023335008094691</v>
      </c>
      <c r="H615" s="275">
        <f t="shared" si="144"/>
        <v>10.71028656443363</v>
      </c>
      <c r="I615" s="316"/>
      <c r="J615" s="317"/>
      <c r="K615" s="642"/>
    </row>
    <row r="616" spans="1:11" ht="13.5" thickBot="1" x14ac:dyDescent="0.25">
      <c r="A616" s="219" t="s">
        <v>26</v>
      </c>
      <c r="B616" s="395">
        <f>B612-B599</f>
        <v>-29.523809523809177</v>
      </c>
      <c r="C616" s="396">
        <f t="shared" ref="C616:H616" si="145">C612-C599</f>
        <v>-207.52380952380918</v>
      </c>
      <c r="D616" s="396">
        <f t="shared" si="145"/>
        <v>138.54545454545496</v>
      </c>
      <c r="E616" s="396">
        <f t="shared" si="145"/>
        <v>-50.487804878048337</v>
      </c>
      <c r="F616" s="396">
        <f t="shared" si="145"/>
        <v>-27.779999999999745</v>
      </c>
      <c r="G616" s="396">
        <f t="shared" si="145"/>
        <v>-51.904761904761472</v>
      </c>
      <c r="H616" s="403">
        <f t="shared" si="145"/>
        <v>-54.286278026906075</v>
      </c>
      <c r="I616" s="320"/>
      <c r="J616" s="317"/>
      <c r="K616" s="642"/>
    </row>
    <row r="617" spans="1:11" x14ac:dyDescent="0.2">
      <c r="A617" s="321" t="s">
        <v>50</v>
      </c>
      <c r="B617" s="283">
        <v>602</v>
      </c>
      <c r="C617" s="284">
        <v>612</v>
      </c>
      <c r="D617" s="284">
        <v>144</v>
      </c>
      <c r="E617" s="284">
        <v>682</v>
      </c>
      <c r="F617" s="284">
        <v>681</v>
      </c>
      <c r="G617" s="284">
        <v>679</v>
      </c>
      <c r="H617" s="286">
        <f>SUM(B617:G617)</f>
        <v>3400</v>
      </c>
      <c r="I617" s="322" t="s">
        <v>55</v>
      </c>
      <c r="J617" s="323">
        <f>H604-H617</f>
        <v>33</v>
      </c>
      <c r="K617" s="345">
        <f>J617/H604</f>
        <v>9.6125837459947565E-3</v>
      </c>
    </row>
    <row r="618" spans="1:11" x14ac:dyDescent="0.2">
      <c r="A618" s="321" t="s">
        <v>27</v>
      </c>
      <c r="B618" s="235"/>
      <c r="C618" s="233"/>
      <c r="D618" s="233"/>
      <c r="E618" s="233"/>
      <c r="F618" s="233"/>
      <c r="G618" s="233"/>
      <c r="H618" s="226"/>
      <c r="I618" s="220" t="s">
        <v>56</v>
      </c>
      <c r="J618" s="642">
        <v>154.81</v>
      </c>
      <c r="K618" s="642"/>
    </row>
    <row r="619" spans="1:11" ht="13.5" thickBot="1" x14ac:dyDescent="0.25">
      <c r="A619" s="324" t="s">
        <v>25</v>
      </c>
      <c r="B619" s="224">
        <f>B618-B605</f>
        <v>0</v>
      </c>
      <c r="C619" s="225">
        <f t="shared" ref="C619:G619" si="146">C618-C605</f>
        <v>0</v>
      </c>
      <c r="D619" s="225">
        <f t="shared" si="146"/>
        <v>0</v>
      </c>
      <c r="E619" s="225">
        <f t="shared" si="146"/>
        <v>0</v>
      </c>
      <c r="F619" s="225">
        <f t="shared" si="146"/>
        <v>0</v>
      </c>
      <c r="G619" s="225">
        <f t="shared" si="146"/>
        <v>0</v>
      </c>
      <c r="H619" s="227"/>
      <c r="I619" s="642" t="s">
        <v>25</v>
      </c>
      <c r="J619" s="642">
        <f>J618-J605</f>
        <v>-0.47999999999998977</v>
      </c>
      <c r="K619" s="642"/>
    </row>
    <row r="621" spans="1:11" ht="13.5" thickBot="1" x14ac:dyDescent="0.25"/>
    <row r="622" spans="1:11" s="644" customFormat="1" ht="13.5" thickBot="1" x14ac:dyDescent="0.25">
      <c r="A622" s="297" t="s">
        <v>245</v>
      </c>
      <c r="B622" s="651" t="s">
        <v>49</v>
      </c>
      <c r="C622" s="652"/>
      <c r="D622" s="652"/>
      <c r="E622" s="652"/>
      <c r="F622" s="652"/>
      <c r="G622" s="652"/>
      <c r="H622" s="325" t="s">
        <v>0</v>
      </c>
      <c r="I622" s="220"/>
    </row>
    <row r="623" spans="1:11" s="644" customFormat="1" x14ac:dyDescent="0.2">
      <c r="A623" s="219" t="s">
        <v>53</v>
      </c>
      <c r="B623" s="298">
        <v>1</v>
      </c>
      <c r="C623" s="299">
        <v>2</v>
      </c>
      <c r="D623" s="300">
        <v>3</v>
      </c>
      <c r="E623" s="299">
        <v>4</v>
      </c>
      <c r="F623" s="299">
        <v>5</v>
      </c>
      <c r="G623" s="300">
        <v>6</v>
      </c>
      <c r="H623" s="632"/>
      <c r="I623" s="302"/>
    </row>
    <row r="624" spans="1:11" s="644" customFormat="1" x14ac:dyDescent="0.2">
      <c r="A624" s="304" t="s">
        <v>3</v>
      </c>
      <c r="B624" s="467">
        <v>4305</v>
      </c>
      <c r="C624" s="468">
        <v>4305</v>
      </c>
      <c r="D624" s="468">
        <v>4305</v>
      </c>
      <c r="E624" s="468">
        <v>4305</v>
      </c>
      <c r="F624" s="468">
        <v>4305</v>
      </c>
      <c r="G624" s="468">
        <v>4305</v>
      </c>
      <c r="H624" s="470">
        <v>4305</v>
      </c>
      <c r="I624" s="306"/>
      <c r="J624" s="303"/>
    </row>
    <row r="625" spans="1:11" s="644" customFormat="1" x14ac:dyDescent="0.2">
      <c r="A625" s="307" t="s">
        <v>6</v>
      </c>
      <c r="B625" s="256">
        <v>4585.5172413793107</v>
      </c>
      <c r="C625" s="257">
        <v>4693.1428571428569</v>
      </c>
      <c r="D625" s="257">
        <v>4655.5555555555557</v>
      </c>
      <c r="E625" s="257">
        <v>4679.166666666667</v>
      </c>
      <c r="F625" s="308">
        <v>4826</v>
      </c>
      <c r="G625" s="308">
        <v>4790.909090909091</v>
      </c>
      <c r="H625" s="309">
        <v>4722.4352331606215</v>
      </c>
      <c r="I625" s="310"/>
      <c r="J625" s="303"/>
    </row>
    <row r="626" spans="1:11" s="644" customFormat="1" x14ac:dyDescent="0.2">
      <c r="A626" s="219" t="s">
        <v>7</v>
      </c>
      <c r="B626" s="261">
        <v>100</v>
      </c>
      <c r="C626" s="262">
        <v>91.428571428571431</v>
      </c>
      <c r="D626" s="262">
        <v>88.888888888888886</v>
      </c>
      <c r="E626" s="262">
        <v>77.777777777777771</v>
      </c>
      <c r="F626" s="311">
        <v>75</v>
      </c>
      <c r="G626" s="311">
        <v>70.454545454545453</v>
      </c>
      <c r="H626" s="312">
        <v>79.274611398963728</v>
      </c>
      <c r="I626" s="383"/>
      <c r="J626" s="303"/>
    </row>
    <row r="627" spans="1:11" s="644" customFormat="1" x14ac:dyDescent="0.2">
      <c r="A627" s="219" t="s">
        <v>8</v>
      </c>
      <c r="B627" s="266">
        <v>5.2512577160021293E-2</v>
      </c>
      <c r="C627" s="267">
        <v>6.0642239847759745E-2</v>
      </c>
      <c r="D627" s="267">
        <v>5.4950680077310368E-2</v>
      </c>
      <c r="E627" s="267">
        <v>7.122773749677036E-2</v>
      </c>
      <c r="F627" s="314">
        <v>8.0703008802828255E-2</v>
      </c>
      <c r="G627" s="314">
        <v>8.580732442338454E-2</v>
      </c>
      <c r="H627" s="315">
        <v>7.4555085634149088E-2</v>
      </c>
      <c r="I627" s="316"/>
      <c r="J627" s="317"/>
    </row>
    <row r="628" spans="1:11" s="644" customFormat="1" x14ac:dyDescent="0.2">
      <c r="A628" s="307" t="s">
        <v>1</v>
      </c>
      <c r="B628" s="271">
        <f t="shared" ref="B628:H628" si="147">B625/B624*100-100</f>
        <v>6.5160799391245234</v>
      </c>
      <c r="C628" s="272">
        <f t="shared" si="147"/>
        <v>9.016094242575079</v>
      </c>
      <c r="D628" s="272">
        <f t="shared" si="147"/>
        <v>8.1429861917666813</v>
      </c>
      <c r="E628" s="272">
        <f t="shared" si="147"/>
        <v>8.6914440572977156</v>
      </c>
      <c r="F628" s="272">
        <f t="shared" si="147"/>
        <v>12.102206736353068</v>
      </c>
      <c r="G628" s="272">
        <f t="shared" si="147"/>
        <v>11.287086896842993</v>
      </c>
      <c r="H628" s="275">
        <f t="shared" si="147"/>
        <v>9.696521095484826</v>
      </c>
      <c r="I628" s="316"/>
      <c r="J628" s="317"/>
    </row>
    <row r="629" spans="1:11" s="644" customFormat="1" ht="13.5" thickBot="1" x14ac:dyDescent="0.25">
      <c r="A629" s="219" t="s">
        <v>26</v>
      </c>
      <c r="B629" s="395">
        <f>B625-B612</f>
        <v>-194.95894909688013</v>
      </c>
      <c r="C629" s="396">
        <f t="shared" ref="C629:H629" si="148">C625-C612</f>
        <v>57.66666666666606</v>
      </c>
      <c r="D629" s="396">
        <f t="shared" si="148"/>
        <v>-68.989898989899302</v>
      </c>
      <c r="E629" s="396">
        <f t="shared" si="148"/>
        <v>39.654471544715307</v>
      </c>
      <c r="F629" s="396">
        <f t="shared" si="148"/>
        <v>136</v>
      </c>
      <c r="G629" s="396">
        <f t="shared" si="148"/>
        <v>-72.186147186147537</v>
      </c>
      <c r="H629" s="403">
        <f t="shared" si="148"/>
        <v>0.64151118752761249</v>
      </c>
      <c r="I629" s="320"/>
      <c r="J629" s="317"/>
    </row>
    <row r="630" spans="1:11" s="644" customFormat="1" x14ac:dyDescent="0.2">
      <c r="A630" s="321" t="s">
        <v>50</v>
      </c>
      <c r="B630" s="283">
        <v>597</v>
      </c>
      <c r="C630" s="284">
        <v>608</v>
      </c>
      <c r="D630" s="284">
        <v>140</v>
      </c>
      <c r="E630" s="284">
        <v>673</v>
      </c>
      <c r="F630" s="284">
        <v>681</v>
      </c>
      <c r="G630" s="284">
        <v>674</v>
      </c>
      <c r="H630" s="286">
        <f>SUM(B630:G630)</f>
        <v>3373</v>
      </c>
      <c r="I630" s="322" t="s">
        <v>55</v>
      </c>
      <c r="J630" s="323">
        <f>H617-H630</f>
        <v>27</v>
      </c>
      <c r="K630" s="345">
        <f>J630/H617</f>
        <v>7.9411764705882345E-3</v>
      </c>
    </row>
    <row r="631" spans="1:11" s="644" customFormat="1" x14ac:dyDescent="0.2">
      <c r="A631" s="321" t="s">
        <v>27</v>
      </c>
      <c r="B631" s="235"/>
      <c r="C631" s="233"/>
      <c r="D631" s="233"/>
      <c r="E631" s="233"/>
      <c r="F631" s="233"/>
      <c r="G631" s="233"/>
      <c r="H631" s="226"/>
      <c r="I631" s="220" t="s">
        <v>56</v>
      </c>
      <c r="J631" s="644">
        <v>154.38999999999999</v>
      </c>
    </row>
    <row r="632" spans="1:11" s="644" customFormat="1" ht="13.5" thickBot="1" x14ac:dyDescent="0.25">
      <c r="A632" s="324" t="s">
        <v>25</v>
      </c>
      <c r="B632" s="224">
        <f>B631-B618</f>
        <v>0</v>
      </c>
      <c r="C632" s="225">
        <f t="shared" ref="C632:G632" si="149">C631-C618</f>
        <v>0</v>
      </c>
      <c r="D632" s="225">
        <f t="shared" si="149"/>
        <v>0</v>
      </c>
      <c r="E632" s="225">
        <f t="shared" si="149"/>
        <v>0</v>
      </c>
      <c r="F632" s="225">
        <f t="shared" si="149"/>
        <v>0</v>
      </c>
      <c r="G632" s="225">
        <f t="shared" si="149"/>
        <v>0</v>
      </c>
      <c r="H632" s="227"/>
      <c r="I632" s="644" t="s">
        <v>25</v>
      </c>
      <c r="J632" s="644">
        <f>J631-J618</f>
        <v>-0.42000000000001592</v>
      </c>
    </row>
  </sheetData>
  <mergeCells count="46">
    <mergeCell ref="B622:G622"/>
    <mergeCell ref="B336:G336"/>
    <mergeCell ref="B440:G440"/>
    <mergeCell ref="B401:G401"/>
    <mergeCell ref="B466:G466"/>
    <mergeCell ref="B453:G453"/>
    <mergeCell ref="B427:G427"/>
    <mergeCell ref="B609:G609"/>
    <mergeCell ref="B544:G544"/>
    <mergeCell ref="B531:G531"/>
    <mergeCell ref="B349:G349"/>
    <mergeCell ref="B583:G583"/>
    <mergeCell ref="B570:G570"/>
    <mergeCell ref="B557:G557"/>
    <mergeCell ref="B518:G518"/>
    <mergeCell ref="B505:G505"/>
    <mergeCell ref="B209:H209"/>
    <mergeCell ref="B251:H251"/>
    <mergeCell ref="B237:H237"/>
    <mergeCell ref="B223:H223"/>
    <mergeCell ref="B321:I321"/>
    <mergeCell ref="B265:H265"/>
    <mergeCell ref="B293:I293"/>
    <mergeCell ref="B279:I279"/>
    <mergeCell ref="B307:I307"/>
    <mergeCell ref="B81:H81"/>
    <mergeCell ref="B194:H194"/>
    <mergeCell ref="B180:H180"/>
    <mergeCell ref="B166:H166"/>
    <mergeCell ref="B151:H151"/>
    <mergeCell ref="B137:H137"/>
    <mergeCell ref="B95:H95"/>
    <mergeCell ref="B109:H109"/>
    <mergeCell ref="B123:H123"/>
    <mergeCell ref="B9:G9"/>
    <mergeCell ref="B23:G23"/>
    <mergeCell ref="B39:H39"/>
    <mergeCell ref="B53:H53"/>
    <mergeCell ref="B67:H67"/>
    <mergeCell ref="B596:G596"/>
    <mergeCell ref="B375:G375"/>
    <mergeCell ref="B388:G388"/>
    <mergeCell ref="B414:G414"/>
    <mergeCell ref="B362:G362"/>
    <mergeCell ref="B492:G492"/>
    <mergeCell ref="B479:G479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showGridLines="0" topLeftCell="A7" zoomScaleNormal="100" zoomScaleSheetLayoutView="80" workbookViewId="0">
      <selection activeCell="M19" sqref="M19:X19"/>
    </sheetView>
  </sheetViews>
  <sheetFormatPr baseColWidth="10" defaultRowHeight="12.75" x14ac:dyDescent="0.2"/>
  <sheetData>
    <row r="1" spans="1:10" ht="24" thickBot="1" x14ac:dyDescent="0.25">
      <c r="A1" s="676" t="s">
        <v>49</v>
      </c>
      <c r="B1" s="677"/>
      <c r="C1" s="677"/>
      <c r="D1" s="677"/>
      <c r="E1" s="677"/>
      <c r="F1" s="677"/>
      <c r="G1" s="677"/>
      <c r="H1" s="678"/>
    </row>
    <row r="2" spans="1:10" ht="18" customHeight="1" thickBot="1" x14ac:dyDescent="0.25">
      <c r="A2" s="571">
        <v>1</v>
      </c>
      <c r="B2" s="572">
        <v>2</v>
      </c>
      <c r="C2" s="572">
        <v>3</v>
      </c>
      <c r="D2" s="572">
        <v>4</v>
      </c>
      <c r="E2" s="572">
        <v>5</v>
      </c>
      <c r="F2" s="572">
        <v>6</v>
      </c>
      <c r="G2" s="572">
        <v>7</v>
      </c>
      <c r="H2" s="573">
        <v>8</v>
      </c>
    </row>
    <row r="3" spans="1:10" s="62" customFormat="1" x14ac:dyDescent="0.2">
      <c r="A3" s="544">
        <v>114.5</v>
      </c>
      <c r="B3" s="545">
        <v>113.5</v>
      </c>
      <c r="C3" s="545">
        <v>110.5</v>
      </c>
      <c r="D3" s="545">
        <v>110.5</v>
      </c>
      <c r="E3" s="545">
        <v>109.5</v>
      </c>
      <c r="F3" s="545">
        <v>109.5</v>
      </c>
      <c r="G3" s="545">
        <v>108.5</v>
      </c>
      <c r="H3" s="546">
        <v>108</v>
      </c>
    </row>
    <row r="4" spans="1:10" s="62" customFormat="1" x14ac:dyDescent="0.2">
      <c r="A4" s="547">
        <v>-1.5932521087160296</v>
      </c>
      <c r="B4" s="543">
        <v>2.6278552658176579</v>
      </c>
      <c r="C4" s="543">
        <v>4.7291768941253594</v>
      </c>
      <c r="D4" s="543">
        <v>1.1111111111111143</v>
      </c>
      <c r="E4" s="543">
        <v>3.5822138914922306</v>
      </c>
      <c r="F4" s="543">
        <v>2.2262064843866654</v>
      </c>
      <c r="G4" s="543">
        <v>6.9031736405902535</v>
      </c>
      <c r="H4" s="548">
        <v>7.2439862542955495</v>
      </c>
    </row>
    <row r="5" spans="1:10" s="62" customFormat="1" ht="33.75" thickBot="1" x14ac:dyDescent="0.25">
      <c r="A5" s="552">
        <v>225</v>
      </c>
      <c r="B5" s="553">
        <v>317</v>
      </c>
      <c r="C5" s="553">
        <v>370</v>
      </c>
      <c r="D5" s="553">
        <v>550</v>
      </c>
      <c r="E5" s="553">
        <v>606</v>
      </c>
      <c r="F5" s="553">
        <v>489</v>
      </c>
      <c r="G5" s="553">
        <v>648</v>
      </c>
      <c r="H5" s="554">
        <v>548</v>
      </c>
    </row>
    <row r="6" spans="1:10" s="62" customFormat="1" x14ac:dyDescent="0.2">
      <c r="A6" s="576">
        <v>192</v>
      </c>
      <c r="B6" s="194">
        <v>317</v>
      </c>
      <c r="C6" s="575">
        <v>370</v>
      </c>
      <c r="D6" s="194">
        <v>363</v>
      </c>
      <c r="E6" s="575">
        <v>155</v>
      </c>
      <c r="F6" s="578">
        <v>261</v>
      </c>
      <c r="G6" s="574">
        <v>484</v>
      </c>
      <c r="H6" s="579">
        <v>548</v>
      </c>
    </row>
    <row r="7" spans="1:10" s="62" customFormat="1" x14ac:dyDescent="0.2">
      <c r="A7" s="194">
        <v>33</v>
      </c>
      <c r="D7" s="575">
        <v>187</v>
      </c>
      <c r="E7" s="578">
        <v>451</v>
      </c>
      <c r="F7" s="574">
        <v>228</v>
      </c>
      <c r="G7" s="579">
        <v>164</v>
      </c>
    </row>
    <row r="8" spans="1:10" ht="13.5" thickBot="1" x14ac:dyDescent="0.25"/>
    <row r="9" spans="1:10" ht="13.5" thickBot="1" x14ac:dyDescent="0.25">
      <c r="A9" s="693" t="s">
        <v>49</v>
      </c>
      <c r="B9" s="694"/>
      <c r="C9" s="694"/>
      <c r="D9" s="694"/>
      <c r="E9" s="694"/>
      <c r="F9" s="694"/>
      <c r="G9" s="694"/>
      <c r="H9" s="694"/>
      <c r="I9" s="694"/>
      <c r="J9" s="695"/>
    </row>
    <row r="10" spans="1:10" ht="13.5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</row>
    <row r="11" spans="1:10" x14ac:dyDescent="0.2">
      <c r="A11" s="707">
        <v>1</v>
      </c>
      <c r="B11" s="570">
        <v>1</v>
      </c>
      <c r="C11" s="342">
        <v>33</v>
      </c>
      <c r="D11" s="342">
        <v>114.5</v>
      </c>
      <c r="E11" s="342" t="s">
        <v>173</v>
      </c>
      <c r="F11" s="670">
        <v>713</v>
      </c>
      <c r="G11" s="670">
        <v>113.5</v>
      </c>
      <c r="H11" s="670">
        <v>63</v>
      </c>
      <c r="I11" s="670">
        <v>1</v>
      </c>
      <c r="J11" s="568"/>
    </row>
    <row r="12" spans="1:10" x14ac:dyDescent="0.2">
      <c r="A12" s="708"/>
      <c r="B12" s="235">
        <v>2</v>
      </c>
      <c r="C12" s="233">
        <v>317</v>
      </c>
      <c r="D12" s="233">
        <v>113.5</v>
      </c>
      <c r="E12" s="233" t="s">
        <v>174</v>
      </c>
      <c r="F12" s="671"/>
      <c r="G12" s="671"/>
      <c r="H12" s="671"/>
      <c r="I12" s="671"/>
      <c r="J12" s="567">
        <v>122</v>
      </c>
    </row>
    <row r="13" spans="1:10" ht="13.5" thickBot="1" x14ac:dyDescent="0.25">
      <c r="A13" s="708"/>
      <c r="B13" s="235">
        <v>4</v>
      </c>
      <c r="C13" s="233">
        <v>363</v>
      </c>
      <c r="D13" s="233">
        <v>110.5</v>
      </c>
      <c r="E13" s="233" t="s">
        <v>172</v>
      </c>
      <c r="F13" s="671"/>
      <c r="G13" s="671"/>
      <c r="H13" s="671"/>
      <c r="I13" s="671"/>
      <c r="J13" s="567"/>
    </row>
    <row r="14" spans="1:10" x14ac:dyDescent="0.2">
      <c r="A14" s="711">
        <v>2</v>
      </c>
      <c r="B14" s="536">
        <v>4</v>
      </c>
      <c r="C14" s="342">
        <v>187</v>
      </c>
      <c r="D14" s="342">
        <v>110.5</v>
      </c>
      <c r="E14" s="342" t="s">
        <v>173</v>
      </c>
      <c r="F14" s="670">
        <v>712</v>
      </c>
      <c r="G14" s="670">
        <v>110.5</v>
      </c>
      <c r="H14" s="670">
        <v>63</v>
      </c>
      <c r="I14" s="670">
        <v>2</v>
      </c>
      <c r="J14" s="533"/>
    </row>
    <row r="15" spans="1:10" x14ac:dyDescent="0.2">
      <c r="A15" s="712"/>
      <c r="B15" s="423">
        <v>3</v>
      </c>
      <c r="C15" s="233">
        <v>370</v>
      </c>
      <c r="D15" s="233">
        <v>110.5</v>
      </c>
      <c r="E15" s="233" t="s">
        <v>174</v>
      </c>
      <c r="F15" s="671"/>
      <c r="G15" s="671"/>
      <c r="H15" s="671"/>
      <c r="I15" s="671"/>
      <c r="J15" s="567">
        <v>121</v>
      </c>
    </row>
    <row r="16" spans="1:10" ht="13.5" thickBot="1" x14ac:dyDescent="0.25">
      <c r="A16" s="713"/>
      <c r="B16" s="424">
        <v>5</v>
      </c>
      <c r="C16" s="234">
        <v>155</v>
      </c>
      <c r="D16" s="234">
        <v>109.5</v>
      </c>
      <c r="E16" s="234" t="s">
        <v>173</v>
      </c>
      <c r="F16" s="672"/>
      <c r="G16" s="672"/>
      <c r="H16" s="672"/>
      <c r="I16" s="672"/>
      <c r="J16" s="534"/>
    </row>
    <row r="17" spans="1:25" ht="13.5" thickBot="1" x14ac:dyDescent="0.25">
      <c r="A17" s="577" t="s">
        <v>160</v>
      </c>
      <c r="B17" s="569">
        <v>1</v>
      </c>
      <c r="C17" s="566">
        <v>192</v>
      </c>
      <c r="D17" s="566">
        <v>114.5</v>
      </c>
      <c r="E17" s="566" t="s">
        <v>172</v>
      </c>
      <c r="F17" s="566">
        <v>192</v>
      </c>
      <c r="G17" s="566">
        <v>114.5</v>
      </c>
      <c r="H17" s="566">
        <v>16</v>
      </c>
      <c r="I17" s="566">
        <v>1</v>
      </c>
      <c r="J17" s="567">
        <v>122</v>
      </c>
      <c r="M17" s="670">
        <v>113.5</v>
      </c>
      <c r="N17" s="671"/>
      <c r="O17" s="671"/>
      <c r="P17" s="670">
        <v>110.5</v>
      </c>
      <c r="Q17" s="671"/>
      <c r="R17" s="672"/>
      <c r="S17" s="582">
        <v>114.5</v>
      </c>
      <c r="T17" s="670">
        <v>109.5</v>
      </c>
      <c r="U17" s="672"/>
      <c r="V17" s="671">
        <v>109</v>
      </c>
      <c r="W17" s="672"/>
      <c r="X17" s="671">
        <v>108.5</v>
      </c>
      <c r="Y17" s="672"/>
    </row>
    <row r="18" spans="1:25" ht="13.5" thickBot="1" x14ac:dyDescent="0.25">
      <c r="A18" s="714">
        <v>4</v>
      </c>
      <c r="B18" s="536">
        <v>5</v>
      </c>
      <c r="C18" s="342">
        <v>451</v>
      </c>
      <c r="D18" s="342">
        <v>109.5</v>
      </c>
      <c r="E18" s="342" t="s">
        <v>172</v>
      </c>
      <c r="F18" s="670">
        <v>712</v>
      </c>
      <c r="G18" s="670">
        <v>109.5</v>
      </c>
      <c r="H18" s="670">
        <v>63</v>
      </c>
      <c r="I18" s="705" t="s">
        <v>175</v>
      </c>
      <c r="J18" s="683">
        <v>121.5</v>
      </c>
    </row>
    <row r="19" spans="1:25" ht="13.5" thickBot="1" x14ac:dyDescent="0.25">
      <c r="A19" s="715"/>
      <c r="B19" s="424">
        <v>6</v>
      </c>
      <c r="C19" s="234">
        <v>261</v>
      </c>
      <c r="D19" s="234">
        <v>109.5</v>
      </c>
      <c r="E19" s="529" t="s">
        <v>172</v>
      </c>
      <c r="F19" s="672"/>
      <c r="G19" s="672"/>
      <c r="H19" s="672"/>
      <c r="I19" s="706"/>
      <c r="J19" s="680"/>
      <c r="M19" s="583">
        <v>122</v>
      </c>
      <c r="N19" s="583"/>
      <c r="O19" s="533"/>
      <c r="P19" s="583">
        <v>121</v>
      </c>
      <c r="Q19" s="534"/>
      <c r="R19" s="583">
        <v>122</v>
      </c>
      <c r="S19" s="683">
        <v>121.5</v>
      </c>
      <c r="T19" s="680"/>
      <c r="U19" s="679">
        <v>120.5</v>
      </c>
      <c r="V19" s="680"/>
      <c r="W19" s="679">
        <v>120</v>
      </c>
      <c r="X19" s="680"/>
    </row>
    <row r="20" spans="1:25" x14ac:dyDescent="0.2">
      <c r="A20" s="709">
        <v>5</v>
      </c>
      <c r="B20" s="540">
        <v>6</v>
      </c>
      <c r="C20" s="528">
        <v>228</v>
      </c>
      <c r="D20" s="528">
        <v>109.5</v>
      </c>
      <c r="E20" s="528" t="s">
        <v>173</v>
      </c>
      <c r="F20" s="671">
        <v>712</v>
      </c>
      <c r="G20" s="671">
        <v>109</v>
      </c>
      <c r="H20" s="671">
        <v>63</v>
      </c>
      <c r="I20" s="705" t="s">
        <v>176</v>
      </c>
      <c r="J20" s="679">
        <v>120.5</v>
      </c>
    </row>
    <row r="21" spans="1:25" ht="13.5" thickBot="1" x14ac:dyDescent="0.25">
      <c r="A21" s="710"/>
      <c r="B21" s="424">
        <v>7</v>
      </c>
      <c r="C21" s="234">
        <v>484</v>
      </c>
      <c r="D21" s="234">
        <v>108.5</v>
      </c>
      <c r="E21" s="234" t="s">
        <v>172</v>
      </c>
      <c r="F21" s="672"/>
      <c r="G21" s="672"/>
      <c r="H21" s="672"/>
      <c r="I21" s="706"/>
      <c r="J21" s="680"/>
    </row>
    <row r="22" spans="1:25" x14ac:dyDescent="0.2">
      <c r="A22" s="703">
        <v>6</v>
      </c>
      <c r="B22" s="540">
        <v>7</v>
      </c>
      <c r="C22" s="528">
        <v>164</v>
      </c>
      <c r="D22" s="528">
        <v>108.5</v>
      </c>
      <c r="E22" s="528" t="s">
        <v>173</v>
      </c>
      <c r="F22" s="670">
        <v>712</v>
      </c>
      <c r="G22" s="671">
        <v>108.5</v>
      </c>
      <c r="H22" s="671">
        <v>63</v>
      </c>
      <c r="I22" s="671">
        <v>3</v>
      </c>
      <c r="J22" s="679">
        <v>120</v>
      </c>
    </row>
    <row r="23" spans="1:25" ht="13.5" thickBot="1" x14ac:dyDescent="0.25">
      <c r="A23" s="704"/>
      <c r="B23" s="424">
        <v>8</v>
      </c>
      <c r="C23" s="234">
        <v>548</v>
      </c>
      <c r="D23" s="234">
        <v>108</v>
      </c>
      <c r="E23" s="234" t="s">
        <v>174</v>
      </c>
      <c r="F23" s="672"/>
      <c r="G23" s="672"/>
      <c r="H23" s="672"/>
      <c r="I23" s="672"/>
      <c r="J23" s="680"/>
    </row>
    <row r="24" spans="1:25" x14ac:dyDescent="0.2">
      <c r="F24" s="580">
        <f>SUM(F11:F23)</f>
        <v>3753</v>
      </c>
      <c r="G24" s="580"/>
      <c r="H24" s="580">
        <f t="shared" ref="H24" si="0">SUM(H11:H23)</f>
        <v>331</v>
      </c>
    </row>
  </sheetData>
  <mergeCells count="38">
    <mergeCell ref="A1:H1"/>
    <mergeCell ref="J18:J19"/>
    <mergeCell ref="A20:A21"/>
    <mergeCell ref="F20:F21"/>
    <mergeCell ref="G20:G21"/>
    <mergeCell ref="H20:H21"/>
    <mergeCell ref="I20:I21"/>
    <mergeCell ref="J20:J21"/>
    <mergeCell ref="A14:A16"/>
    <mergeCell ref="F14:F16"/>
    <mergeCell ref="G14:G16"/>
    <mergeCell ref="H14:H16"/>
    <mergeCell ref="I14:I16"/>
    <mergeCell ref="A18:A19"/>
    <mergeCell ref="F18:F19"/>
    <mergeCell ref="G18:G19"/>
    <mergeCell ref="H18:H19"/>
    <mergeCell ref="I18:I19"/>
    <mergeCell ref="A9:J9"/>
    <mergeCell ref="A11:A13"/>
    <mergeCell ref="F11:F13"/>
    <mergeCell ref="G11:G13"/>
    <mergeCell ref="H11:H13"/>
    <mergeCell ref="I11:I13"/>
    <mergeCell ref="J22:J23"/>
    <mergeCell ref="A22:A23"/>
    <mergeCell ref="F22:F23"/>
    <mergeCell ref="G22:G23"/>
    <mergeCell ref="H22:H23"/>
    <mergeCell ref="I22:I23"/>
    <mergeCell ref="S19:T19"/>
    <mergeCell ref="U19:V19"/>
    <mergeCell ref="W19:X19"/>
    <mergeCell ref="M17:O17"/>
    <mergeCell ref="P17:R17"/>
    <mergeCell ref="T17:U17"/>
    <mergeCell ref="V17:W17"/>
    <mergeCell ref="X17:Y17"/>
  </mergeCells>
  <pageMargins left="0.7" right="0.7" top="0.75" bottom="0.75" header="0.3" footer="0.3"/>
  <pageSetup paperSize="9" scale="78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L698"/>
  <sheetViews>
    <sheetView showGridLines="0" tabSelected="1" topLeftCell="A667" zoomScale="73" zoomScaleNormal="73" workbookViewId="0">
      <selection activeCell="H692" sqref="H692"/>
    </sheetView>
  </sheetViews>
  <sheetFormatPr baseColWidth="10" defaultRowHeight="12.75" x14ac:dyDescent="0.2"/>
  <cols>
    <col min="1" max="1" width="16.28515625" style="292" bestFit="1" customWidth="1"/>
    <col min="2" max="7" width="10.140625" style="292" customWidth="1"/>
    <col min="8" max="8" width="11.140625" style="292" customWidth="1"/>
    <col min="9" max="9" width="10.5703125" style="292" customWidth="1"/>
    <col min="10" max="16384" width="11.4257812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41.9</v>
      </c>
    </row>
    <row r="3" spans="1:7" x14ac:dyDescent="0.2">
      <c r="A3" s="292" t="s">
        <v>7</v>
      </c>
      <c r="B3" s="292">
        <v>86.3</v>
      </c>
    </row>
    <row r="4" spans="1:7" x14ac:dyDescent="0.2">
      <c r="A4" s="292" t="s">
        <v>59</v>
      </c>
      <c r="B4" s="292">
        <v>3551</v>
      </c>
    </row>
    <row r="6" spans="1:7" x14ac:dyDescent="0.2">
      <c r="A6" s="239" t="s">
        <v>60</v>
      </c>
      <c r="B6" s="232">
        <v>41.9</v>
      </c>
      <c r="C6" s="232">
        <v>41.9</v>
      </c>
      <c r="D6" s="232">
        <v>41.9</v>
      </c>
      <c r="E6" s="232">
        <v>41.9</v>
      </c>
      <c r="F6" s="232">
        <v>41.9</v>
      </c>
      <c r="G6" s="292">
        <v>41.9</v>
      </c>
    </row>
    <row r="7" spans="1:7" x14ac:dyDescent="0.2">
      <c r="A7" s="239" t="s">
        <v>61</v>
      </c>
      <c r="B7" s="292">
        <v>30.1</v>
      </c>
      <c r="C7" s="292">
        <v>30.1</v>
      </c>
      <c r="D7" s="292">
        <v>30.1</v>
      </c>
      <c r="E7" s="292">
        <v>30.1</v>
      </c>
      <c r="F7" s="292">
        <v>30.1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51" t="s">
        <v>52</v>
      </c>
      <c r="C9" s="652"/>
      <c r="D9" s="652"/>
      <c r="E9" s="652"/>
      <c r="F9" s="653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74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214.62162162162161</v>
      </c>
      <c r="C12" s="335">
        <v>211.54285714285714</v>
      </c>
      <c r="D12" s="335">
        <v>215.32911392405063</v>
      </c>
      <c r="E12" s="335">
        <v>202.67676767676767</v>
      </c>
      <c r="F12" s="335">
        <v>202.46052631578948</v>
      </c>
      <c r="G12" s="260">
        <v>208.92713567839195</v>
      </c>
    </row>
    <row r="13" spans="1:7" x14ac:dyDescent="0.2">
      <c r="A13" s="219" t="s">
        <v>7</v>
      </c>
      <c r="B13" s="336">
        <v>74.324324324324323</v>
      </c>
      <c r="C13" s="337">
        <v>78.571428571428569</v>
      </c>
      <c r="D13" s="338">
        <v>73.417721518987335</v>
      </c>
      <c r="E13" s="338">
        <v>67.676767676767682</v>
      </c>
      <c r="F13" s="338">
        <v>60.526315789473685</v>
      </c>
      <c r="G13" s="339">
        <v>68.090452261306538</v>
      </c>
    </row>
    <row r="14" spans="1:7" x14ac:dyDescent="0.2">
      <c r="A14" s="219" t="s">
        <v>8</v>
      </c>
      <c r="B14" s="266">
        <v>8.0912022812154302E-2</v>
      </c>
      <c r="C14" s="267">
        <v>7.9886594577253695E-2</v>
      </c>
      <c r="D14" s="340">
        <v>8.3601856884495201E-2</v>
      </c>
      <c r="E14" s="340">
        <v>0.10287092613911573</v>
      </c>
      <c r="F14" s="340">
        <v>0.11079124253874557</v>
      </c>
      <c r="G14" s="341">
        <v>9.6668041802331489E-2</v>
      </c>
    </row>
    <row r="15" spans="1:7" x14ac:dyDescent="0.2">
      <c r="A15" s="307" t="s">
        <v>1</v>
      </c>
      <c r="B15" s="271">
        <f t="shared" ref="B15:G15" si="0">B12/B11*100-100</f>
        <v>53.301158301158296</v>
      </c>
      <c r="C15" s="272">
        <f t="shared" si="0"/>
        <v>51.102040816326507</v>
      </c>
      <c r="D15" s="272">
        <f t="shared" si="0"/>
        <v>53.806509945750435</v>
      </c>
      <c r="E15" s="272">
        <f t="shared" si="0"/>
        <v>44.769119769119783</v>
      </c>
      <c r="F15" s="272">
        <f t="shared" ref="F15" si="1">F12/F11*100-100</f>
        <v>44.614661654135347</v>
      </c>
      <c r="G15" s="275">
        <f t="shared" si="0"/>
        <v>49.233668341708523</v>
      </c>
    </row>
    <row r="16" spans="1:7" ht="13.5" thickBot="1" x14ac:dyDescent="0.25">
      <c r="A16" s="219" t="s">
        <v>26</v>
      </c>
      <c r="B16" s="277">
        <f>B12-B6</f>
        <v>172.72162162162161</v>
      </c>
      <c r="C16" s="278">
        <f t="shared" ref="C16:G16" si="2">C12-C6</f>
        <v>169.64285714285714</v>
      </c>
      <c r="D16" s="278">
        <f t="shared" si="2"/>
        <v>173.42911392405063</v>
      </c>
      <c r="E16" s="278">
        <f t="shared" si="2"/>
        <v>160.77676767676766</v>
      </c>
      <c r="F16" s="278">
        <f t="shared" ref="F16" si="3">F12-F6</f>
        <v>160.56052631578947</v>
      </c>
      <c r="G16" s="281">
        <f t="shared" si="2"/>
        <v>167.02713567839194</v>
      </c>
    </row>
    <row r="17" spans="1:10" x14ac:dyDescent="0.2">
      <c r="A17" s="321" t="s">
        <v>51</v>
      </c>
      <c r="B17" s="283">
        <v>700</v>
      </c>
      <c r="C17" s="284">
        <v>700</v>
      </c>
      <c r="D17" s="284">
        <v>701</v>
      </c>
      <c r="E17" s="284">
        <v>702</v>
      </c>
      <c r="F17" s="342">
        <v>700</v>
      </c>
      <c r="G17" s="343">
        <f>SUM(B17:F17)</f>
        <v>3503</v>
      </c>
      <c r="H17" s="292" t="s">
        <v>55</v>
      </c>
      <c r="I17" s="344">
        <f>B4-G17</f>
        <v>48</v>
      </c>
      <c r="J17" s="345">
        <f>I17/B4</f>
        <v>1.3517319065052097E-2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30.1</v>
      </c>
    </row>
    <row r="19" spans="1:10" ht="13.5" thickBot="1" x14ac:dyDescent="0.25">
      <c r="A19" s="324" t="s">
        <v>25</v>
      </c>
      <c r="B19" s="362">
        <f>B18-B7</f>
        <v>34.9</v>
      </c>
      <c r="C19" s="363">
        <f>C18-C7</f>
        <v>34.9</v>
      </c>
      <c r="D19" s="363">
        <f>D18-D7</f>
        <v>34.9</v>
      </c>
      <c r="E19" s="363">
        <f>E18-E7</f>
        <v>34.9</v>
      </c>
      <c r="F19" s="363">
        <f>F18-F7</f>
        <v>34.9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51" t="s">
        <v>52</v>
      </c>
      <c r="C22" s="652"/>
      <c r="D22" s="652"/>
      <c r="E22" s="652"/>
      <c r="F22" s="653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74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523.28767123287673</v>
      </c>
      <c r="C25" s="335">
        <v>516.82539682539687</v>
      </c>
      <c r="D25" s="335">
        <v>505.06849315068496</v>
      </c>
      <c r="E25" s="335">
        <v>549.4202898550725</v>
      </c>
      <c r="F25" s="335">
        <v>530.74626865671644</v>
      </c>
      <c r="G25" s="260">
        <v>524.92753623188401</v>
      </c>
    </row>
    <row r="26" spans="1:10" s="364" customFormat="1" x14ac:dyDescent="0.2">
      <c r="A26" s="219" t="s">
        <v>7</v>
      </c>
      <c r="B26" s="374">
        <v>60.273972602739725</v>
      </c>
      <c r="C26" s="375">
        <v>63.492063492063494</v>
      </c>
      <c r="D26" s="376">
        <v>52.054794520547944</v>
      </c>
      <c r="E26" s="376">
        <v>50.724637681159422</v>
      </c>
      <c r="F26" s="338">
        <v>74.626865671641795</v>
      </c>
      <c r="G26" s="377">
        <v>57.681159420289852</v>
      </c>
      <c r="H26" s="373" t="s">
        <v>83</v>
      </c>
    </row>
    <row r="27" spans="1:10" s="364" customFormat="1" x14ac:dyDescent="0.2">
      <c r="A27" s="219" t="s">
        <v>8</v>
      </c>
      <c r="B27" s="266">
        <v>0.11418114775606317</v>
      </c>
      <c r="C27" s="267">
        <v>0.11312888877858783</v>
      </c>
      <c r="D27" s="340">
        <v>0.13799798885372705</v>
      </c>
      <c r="E27" s="340">
        <v>0.14087820730543116</v>
      </c>
      <c r="F27" s="340">
        <v>0.11183798191643977</v>
      </c>
      <c r="G27" s="341">
        <v>0.12797075819716999</v>
      </c>
    </row>
    <row r="28" spans="1:10" s="364" customFormat="1" x14ac:dyDescent="0.2">
      <c r="A28" s="307" t="s">
        <v>1</v>
      </c>
      <c r="B28" s="271">
        <f t="shared" ref="B28:G28" si="4">B25/B24*100-100</f>
        <v>74.429223744292244</v>
      </c>
      <c r="C28" s="272">
        <f t="shared" si="4"/>
        <v>72.275132275132279</v>
      </c>
      <c r="D28" s="272">
        <f t="shared" si="4"/>
        <v>68.356164383561634</v>
      </c>
      <c r="E28" s="272">
        <f t="shared" si="4"/>
        <v>83.140096618357518</v>
      </c>
      <c r="F28" s="272">
        <f t="shared" si="4"/>
        <v>76.915422885572127</v>
      </c>
      <c r="G28" s="275">
        <f t="shared" si="4"/>
        <v>74.975845410628011</v>
      </c>
    </row>
    <row r="29" spans="1:10" s="364" customFormat="1" ht="13.5" thickBot="1" x14ac:dyDescent="0.25">
      <c r="A29" s="219" t="s">
        <v>26</v>
      </c>
      <c r="B29" s="277">
        <f>B25-B12</f>
        <v>308.66604961125512</v>
      </c>
      <c r="C29" s="278">
        <f t="shared" ref="C29:G29" si="5">C25-C12</f>
        <v>305.28253968253972</v>
      </c>
      <c r="D29" s="278">
        <f t="shared" si="5"/>
        <v>289.73937922663436</v>
      </c>
      <c r="E29" s="278">
        <f t="shared" si="5"/>
        <v>346.74352217830483</v>
      </c>
      <c r="F29" s="278">
        <f t="shared" si="5"/>
        <v>328.28574234092696</v>
      </c>
      <c r="G29" s="281">
        <f t="shared" si="5"/>
        <v>316.00040055349206</v>
      </c>
    </row>
    <row r="30" spans="1:10" s="364" customFormat="1" x14ac:dyDescent="0.2">
      <c r="A30" s="321" t="s">
        <v>51</v>
      </c>
      <c r="B30" s="283">
        <v>699</v>
      </c>
      <c r="C30" s="284">
        <v>695</v>
      </c>
      <c r="D30" s="284">
        <v>699</v>
      </c>
      <c r="E30" s="284">
        <v>700</v>
      </c>
      <c r="F30" s="342">
        <v>697</v>
      </c>
      <c r="G30" s="343">
        <f>SUM(B30:F30)</f>
        <v>3490</v>
      </c>
      <c r="H30" s="364" t="s">
        <v>55</v>
      </c>
      <c r="I30" s="344">
        <f>G17-G30</f>
        <v>13</v>
      </c>
      <c r="J30" s="345">
        <f>I30/G17</f>
        <v>3.7111047673422781E-3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2">
        <f>B31-B18</f>
        <v>30</v>
      </c>
      <c r="C32" s="363">
        <f t="shared" ref="C32:F32" si="6">C31-C18</f>
        <v>30</v>
      </c>
      <c r="D32" s="363">
        <f t="shared" si="6"/>
        <v>30</v>
      </c>
      <c r="E32" s="363">
        <f t="shared" si="6"/>
        <v>30</v>
      </c>
      <c r="F32" s="363">
        <f t="shared" si="6"/>
        <v>30</v>
      </c>
      <c r="G32" s="227"/>
      <c r="H32" s="364" t="s">
        <v>25</v>
      </c>
      <c r="I32" s="364">
        <f>I31-I18</f>
        <v>34.9</v>
      </c>
    </row>
    <row r="34" spans="1:10" ht="13.5" thickBot="1" x14ac:dyDescent="0.25"/>
    <row r="35" spans="1:10" ht="13.5" thickBot="1" x14ac:dyDescent="0.25">
      <c r="A35" s="297" t="s">
        <v>69</v>
      </c>
      <c r="B35" s="651" t="s">
        <v>52</v>
      </c>
      <c r="C35" s="652"/>
      <c r="D35" s="652"/>
      <c r="E35" s="652"/>
      <c r="F35" s="653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74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1002.8515625</v>
      </c>
      <c r="C38" s="335"/>
      <c r="D38" s="335"/>
      <c r="E38" s="335"/>
      <c r="F38" s="335"/>
      <c r="G38" s="260">
        <v>1002.8515625</v>
      </c>
      <c r="H38" s="380"/>
      <c r="I38" s="380"/>
      <c r="J38" s="380"/>
    </row>
    <row r="39" spans="1:10" x14ac:dyDescent="0.2">
      <c r="A39" s="219" t="s">
        <v>7</v>
      </c>
      <c r="B39" s="336">
        <v>69.140625</v>
      </c>
      <c r="C39" s="337"/>
      <c r="D39" s="384"/>
      <c r="E39" s="384"/>
      <c r="F39" s="384"/>
      <c r="G39" s="265">
        <v>69.140625</v>
      </c>
      <c r="H39" s="382"/>
      <c r="I39" s="380"/>
      <c r="J39" s="380"/>
    </row>
    <row r="40" spans="1:10" x14ac:dyDescent="0.2">
      <c r="A40" s="219" t="s">
        <v>8</v>
      </c>
      <c r="B40" s="266">
        <v>9.8800347858578122E-2</v>
      </c>
      <c r="C40" s="267"/>
      <c r="D40" s="340"/>
      <c r="E40" s="340"/>
      <c r="F40" s="340"/>
      <c r="G40" s="341">
        <v>9.8800347858578122E-2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104.66358418367346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104.66358418367346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479.56389126712327</v>
      </c>
      <c r="C42" s="278">
        <f t="shared" ref="C42:G42" si="8">C38-C25</f>
        <v>-516.82539682539687</v>
      </c>
      <c r="D42" s="278">
        <f t="shared" si="8"/>
        <v>-505.06849315068496</v>
      </c>
      <c r="E42" s="278">
        <f t="shared" si="8"/>
        <v>-549.4202898550725</v>
      </c>
      <c r="F42" s="278">
        <f t="shared" si="8"/>
        <v>-530.74626865671644</v>
      </c>
      <c r="G42" s="281">
        <f t="shared" si="8"/>
        <v>477.92402626811599</v>
      </c>
      <c r="H42" s="380"/>
      <c r="I42" s="380"/>
      <c r="J42" s="380"/>
    </row>
    <row r="43" spans="1:10" x14ac:dyDescent="0.2">
      <c r="A43" s="321" t="s">
        <v>51</v>
      </c>
      <c r="B43" s="283">
        <v>3479</v>
      </c>
      <c r="C43" s="284"/>
      <c r="D43" s="284"/>
      <c r="E43" s="284"/>
      <c r="F43" s="342"/>
      <c r="G43" s="343">
        <f>SUM(B43:F43)</f>
        <v>3479</v>
      </c>
      <c r="H43" s="380" t="s">
        <v>55</v>
      </c>
      <c r="I43" s="344">
        <f>G30-G43</f>
        <v>11</v>
      </c>
      <c r="J43" s="345">
        <f>I43/G30</f>
        <v>3.151862464183381E-3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94.91</v>
      </c>
      <c r="J44" s="380"/>
    </row>
    <row r="45" spans="1:10" ht="13.5" thickBot="1" x14ac:dyDescent="0.25">
      <c r="A45" s="324" t="s">
        <v>25</v>
      </c>
      <c r="B45" s="362">
        <f>B44-B31</f>
        <v>25</v>
      </c>
      <c r="C45" s="363">
        <f t="shared" ref="C45:F45" si="9">C44-C31</f>
        <v>-95</v>
      </c>
      <c r="D45" s="363">
        <f t="shared" si="9"/>
        <v>-95</v>
      </c>
      <c r="E45" s="363">
        <f t="shared" si="9"/>
        <v>-95</v>
      </c>
      <c r="F45" s="363">
        <f t="shared" si="9"/>
        <v>-95</v>
      </c>
      <c r="G45" s="227"/>
      <c r="H45" s="380" t="s">
        <v>25</v>
      </c>
      <c r="I45" s="386">
        <f>I44-I31</f>
        <v>29.909999999999997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51" t="s">
        <v>52</v>
      </c>
      <c r="C48" s="652"/>
      <c r="D48" s="652"/>
      <c r="E48" s="652"/>
      <c r="F48" s="653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74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1555.0359712230215</v>
      </c>
      <c r="C51" s="335">
        <v>1555.0359712230215</v>
      </c>
      <c r="D51" s="335">
        <v>1555.0359712230215</v>
      </c>
      <c r="E51" s="335"/>
      <c r="F51" s="335"/>
      <c r="G51" s="260">
        <v>1555.0359712230215</v>
      </c>
    </row>
    <row r="52" spans="1:10" s="389" customFormat="1" x14ac:dyDescent="0.2">
      <c r="A52" s="219" t="s">
        <v>7</v>
      </c>
      <c r="B52" s="336">
        <v>83.453237410071949</v>
      </c>
      <c r="C52" s="337"/>
      <c r="D52" s="384"/>
      <c r="E52" s="384"/>
      <c r="F52" s="384"/>
      <c r="G52" s="265">
        <v>83.453237410071949</v>
      </c>
      <c r="H52" s="382"/>
    </row>
    <row r="53" spans="1:10" s="389" customFormat="1" x14ac:dyDescent="0.2">
      <c r="A53" s="219" t="s">
        <v>8</v>
      </c>
      <c r="B53" s="266">
        <v>7.6061430533680044E-2</v>
      </c>
      <c r="C53" s="267"/>
      <c r="D53" s="340"/>
      <c r="E53" s="340"/>
      <c r="F53" s="340"/>
      <c r="G53" s="341">
        <v>7.6061430533680044E-2</v>
      </c>
    </row>
    <row r="54" spans="1:10" s="389" customFormat="1" x14ac:dyDescent="0.2">
      <c r="A54" s="307" t="s">
        <v>1</v>
      </c>
      <c r="B54" s="271">
        <f t="shared" ref="B54:G54" si="10">B51/B50*100-100</f>
        <v>125.36753206130746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125.36753206130746</v>
      </c>
    </row>
    <row r="55" spans="1:10" s="389" customFormat="1" ht="13.5" thickBot="1" x14ac:dyDescent="0.25">
      <c r="A55" s="219" t="s">
        <v>26</v>
      </c>
      <c r="B55" s="277">
        <f>B51-B38</f>
        <v>552.18440872302153</v>
      </c>
      <c r="C55" s="278">
        <f t="shared" ref="C55:G55" si="11">C51-C38</f>
        <v>1555.0359712230215</v>
      </c>
      <c r="D55" s="278">
        <f t="shared" si="11"/>
        <v>1555.0359712230215</v>
      </c>
      <c r="E55" s="278">
        <f t="shared" si="11"/>
        <v>0</v>
      </c>
      <c r="F55" s="278">
        <f t="shared" si="11"/>
        <v>0</v>
      </c>
      <c r="G55" s="281">
        <f t="shared" si="11"/>
        <v>552.18440872302153</v>
      </c>
    </row>
    <row r="56" spans="1:10" s="389" customFormat="1" x14ac:dyDescent="0.2">
      <c r="A56" s="321" t="s">
        <v>51</v>
      </c>
      <c r="B56" s="283">
        <v>3460</v>
      </c>
      <c r="C56" s="284"/>
      <c r="D56" s="284"/>
      <c r="E56" s="284"/>
      <c r="F56" s="342"/>
      <c r="G56" s="343">
        <f>SUM(B56:F56)</f>
        <v>3460</v>
      </c>
      <c r="H56" s="389" t="s">
        <v>55</v>
      </c>
      <c r="I56" s="344">
        <f>G43-G56</f>
        <v>19</v>
      </c>
      <c r="J56" s="345">
        <f>I56/G43</f>
        <v>5.4613394653636104E-3</v>
      </c>
    </row>
    <row r="57" spans="1:10" s="389" customFormat="1" x14ac:dyDescent="0.2">
      <c r="A57" s="321" t="s">
        <v>27</v>
      </c>
      <c r="B57" s="222">
        <v>81.599999999999994</v>
      </c>
      <c r="C57" s="347">
        <v>81.599999999999994</v>
      </c>
      <c r="D57" s="347">
        <v>81.599999999999994</v>
      </c>
      <c r="E57" s="347"/>
      <c r="F57" s="347"/>
      <c r="G57" s="226"/>
      <c r="H57" s="389" t="s">
        <v>56</v>
      </c>
      <c r="I57" s="389">
        <v>120.5</v>
      </c>
    </row>
    <row r="58" spans="1:10" s="389" customFormat="1" ht="13.5" thickBot="1" x14ac:dyDescent="0.25">
      <c r="A58" s="324" t="s">
        <v>25</v>
      </c>
      <c r="B58" s="362">
        <f>B57-B44</f>
        <v>-38.400000000000006</v>
      </c>
      <c r="C58" s="363">
        <f t="shared" ref="C58:F58" si="12">C57-C44</f>
        <v>81.599999999999994</v>
      </c>
      <c r="D58" s="363">
        <f t="shared" si="12"/>
        <v>81.599999999999994</v>
      </c>
      <c r="E58" s="363">
        <f t="shared" si="12"/>
        <v>0</v>
      </c>
      <c r="F58" s="363">
        <f t="shared" si="12"/>
        <v>0</v>
      </c>
      <c r="G58" s="227"/>
      <c r="H58" s="389" t="s">
        <v>25</v>
      </c>
      <c r="I58" s="389">
        <f>I57-I44</f>
        <v>25.590000000000003</v>
      </c>
    </row>
    <row r="60" spans="1:10" ht="13.5" thickBot="1" x14ac:dyDescent="0.25"/>
    <row r="61" spans="1:10" ht="13.5" thickBot="1" x14ac:dyDescent="0.25">
      <c r="A61" s="297" t="s">
        <v>81</v>
      </c>
      <c r="B61" s="651" t="s">
        <v>52</v>
      </c>
      <c r="C61" s="652"/>
      <c r="D61" s="652"/>
      <c r="E61" s="652"/>
      <c r="F61" s="653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74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1708.3333333333333</v>
      </c>
      <c r="C64" s="335">
        <v>1751.3636363636363</v>
      </c>
      <c r="D64" s="335">
        <v>1853.2142857142858</v>
      </c>
      <c r="E64" s="335"/>
      <c r="F64" s="335"/>
      <c r="G64" s="260">
        <v>1789.0322580645161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84">
        <v>100</v>
      </c>
      <c r="E65" s="384"/>
      <c r="F65" s="384"/>
      <c r="G65" s="265">
        <v>96.774193548387103</v>
      </c>
      <c r="H65" s="382"/>
      <c r="I65" s="406"/>
      <c r="J65" s="406"/>
    </row>
    <row r="66" spans="1:11" x14ac:dyDescent="0.2">
      <c r="A66" s="219" t="s">
        <v>8</v>
      </c>
      <c r="B66" s="266">
        <v>2.2140108717871993E-2</v>
      </c>
      <c r="C66" s="267">
        <v>1.8485594501038066E-2</v>
      </c>
      <c r="D66" s="340">
        <v>2.7212473303385797E-2</v>
      </c>
      <c r="E66" s="340"/>
      <c r="F66" s="340"/>
      <c r="G66" s="341">
        <v>4.1157343174858724E-2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91.947565543071164</v>
      </c>
      <c r="C67" s="272">
        <f t="shared" si="13"/>
        <v>96.782431052093955</v>
      </c>
      <c r="D67" s="272">
        <f t="shared" si="13"/>
        <v>108.22632423756019</v>
      </c>
      <c r="E67" s="272">
        <f t="shared" si="13"/>
        <v>-100</v>
      </c>
      <c r="F67" s="272">
        <f t="shared" si="13"/>
        <v>-100</v>
      </c>
      <c r="G67" s="275">
        <f t="shared" si="13"/>
        <v>101.01486045668722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153.29736211031172</v>
      </c>
      <c r="C68" s="278">
        <f t="shared" ref="C68:G68" si="14">C64-C51</f>
        <v>196.32766514061473</v>
      </c>
      <c r="D68" s="278">
        <f t="shared" si="14"/>
        <v>298.17831449126425</v>
      </c>
      <c r="E68" s="278">
        <f t="shared" si="14"/>
        <v>0</v>
      </c>
      <c r="F68" s="278">
        <f t="shared" si="14"/>
        <v>0</v>
      </c>
      <c r="G68" s="281">
        <f t="shared" si="14"/>
        <v>233.99628684149457</v>
      </c>
      <c r="H68" s="406"/>
      <c r="I68" s="406"/>
      <c r="J68" s="406"/>
    </row>
    <row r="69" spans="1:11" x14ac:dyDescent="0.2">
      <c r="A69" s="321" t="s">
        <v>51</v>
      </c>
      <c r="B69" s="283">
        <v>113</v>
      </c>
      <c r="C69" s="284">
        <v>226</v>
      </c>
      <c r="D69" s="284">
        <v>261</v>
      </c>
      <c r="E69" s="284"/>
      <c r="F69" s="342"/>
      <c r="G69" s="343">
        <f>SUM(B69:F69)</f>
        <v>600</v>
      </c>
      <c r="H69" s="406" t="s">
        <v>55</v>
      </c>
      <c r="I69" s="344">
        <f>G56-G69</f>
        <v>2860</v>
      </c>
      <c r="J69" s="345">
        <f>I69/G56</f>
        <v>0.82658959537572252</v>
      </c>
      <c r="K69" s="369" t="s">
        <v>82</v>
      </c>
    </row>
    <row r="70" spans="1:11" x14ac:dyDescent="0.2">
      <c r="A70" s="321" t="s">
        <v>27</v>
      </c>
      <c r="B70" s="222">
        <v>60</v>
      </c>
      <c r="C70" s="347">
        <v>60</v>
      </c>
      <c r="D70" s="347">
        <v>60</v>
      </c>
      <c r="E70" s="347"/>
      <c r="F70" s="347"/>
      <c r="G70" s="226"/>
      <c r="H70" s="406" t="s">
        <v>56</v>
      </c>
      <c r="I70" s="406">
        <v>82.3</v>
      </c>
      <c r="J70" s="406"/>
    </row>
    <row r="71" spans="1:11" ht="13.5" thickBot="1" x14ac:dyDescent="0.25">
      <c r="A71" s="324" t="s">
        <v>25</v>
      </c>
      <c r="B71" s="362">
        <f>B70-B57</f>
        <v>-21.599999999999994</v>
      </c>
      <c r="C71" s="363">
        <f t="shared" ref="C71:F71" si="15">C70-C57</f>
        <v>-21.599999999999994</v>
      </c>
      <c r="D71" s="363">
        <f t="shared" si="15"/>
        <v>-21.599999999999994</v>
      </c>
      <c r="E71" s="363">
        <f t="shared" si="15"/>
        <v>0</v>
      </c>
      <c r="F71" s="363">
        <f t="shared" si="15"/>
        <v>0</v>
      </c>
      <c r="G71" s="227"/>
      <c r="H71" s="406" t="s">
        <v>25</v>
      </c>
      <c r="I71" s="406">
        <f>I70-I57</f>
        <v>-38.200000000000003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51" t="s">
        <v>52</v>
      </c>
      <c r="C74" s="652"/>
      <c r="D74" s="652"/>
      <c r="E74" s="652"/>
      <c r="F74" s="653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74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1763.1</v>
      </c>
      <c r="C77" s="335">
        <v>1783.8</v>
      </c>
      <c r="D77" s="335">
        <v>1858.5</v>
      </c>
      <c r="E77" s="335"/>
      <c r="F77" s="335"/>
      <c r="G77" s="260">
        <v>1811.7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84">
        <v>96.2</v>
      </c>
      <c r="E78" s="384"/>
      <c r="F78" s="384"/>
      <c r="G78" s="265">
        <v>93.3</v>
      </c>
      <c r="H78" s="382"/>
      <c r="I78" s="407"/>
      <c r="J78" s="407"/>
    </row>
    <row r="79" spans="1:11" x14ac:dyDescent="0.2">
      <c r="A79" s="219" t="s">
        <v>8</v>
      </c>
      <c r="B79" s="266">
        <v>4.3999999999999997E-2</v>
      </c>
      <c r="C79" s="267">
        <v>3.5999999999999997E-2</v>
      </c>
      <c r="D79" s="340">
        <v>5.5E-2</v>
      </c>
      <c r="E79" s="340"/>
      <c r="F79" s="340"/>
      <c r="G79" s="341">
        <v>5.1999999999999998E-2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63.249999999999972</v>
      </c>
      <c r="C80" s="272">
        <f t="shared" si="16"/>
        <v>65.166666666666657</v>
      </c>
      <c r="D80" s="272">
        <f t="shared" si="16"/>
        <v>72.083333333333343</v>
      </c>
      <c r="E80" s="272">
        <f t="shared" si="16"/>
        <v>-100</v>
      </c>
      <c r="F80" s="272">
        <f t="shared" si="16"/>
        <v>-100</v>
      </c>
      <c r="G80" s="275">
        <f t="shared" si="16"/>
        <v>67.75</v>
      </c>
      <c r="H80" s="407"/>
      <c r="I80" s="407"/>
      <c r="J80" s="407"/>
    </row>
    <row r="81" spans="1:10" ht="13.5" thickBot="1" x14ac:dyDescent="0.25">
      <c r="A81" s="219" t="s">
        <v>26</v>
      </c>
      <c r="B81" s="277">
        <f>B77-B64</f>
        <v>54.766666666666652</v>
      </c>
      <c r="C81" s="278">
        <f t="shared" ref="C81:G81" si="17">C77-C64</f>
        <v>32.436363636363694</v>
      </c>
      <c r="D81" s="278">
        <f t="shared" si="17"/>
        <v>5.2857142857142208</v>
      </c>
      <c r="E81" s="278">
        <f t="shared" si="17"/>
        <v>0</v>
      </c>
      <c r="F81" s="278">
        <f t="shared" si="17"/>
        <v>0</v>
      </c>
      <c r="G81" s="281">
        <f t="shared" si="17"/>
        <v>22.667741935483946</v>
      </c>
      <c r="H81" s="407"/>
      <c r="I81" s="407"/>
      <c r="J81" s="407"/>
    </row>
    <row r="82" spans="1:10" x14ac:dyDescent="0.2">
      <c r="A82" s="321" t="s">
        <v>51</v>
      </c>
      <c r="B82" s="283">
        <v>113</v>
      </c>
      <c r="C82" s="284">
        <v>225</v>
      </c>
      <c r="D82" s="284">
        <v>259</v>
      </c>
      <c r="E82" s="284"/>
      <c r="F82" s="342"/>
      <c r="G82" s="343">
        <f>SUM(B82:F82)</f>
        <v>597</v>
      </c>
      <c r="H82" s="407" t="s">
        <v>55</v>
      </c>
      <c r="I82" s="344">
        <f>G69-G82</f>
        <v>3</v>
      </c>
      <c r="J82" s="345">
        <f>I82/G69</f>
        <v>5.0000000000000001E-3</v>
      </c>
    </row>
    <row r="83" spans="1:10" x14ac:dyDescent="0.2">
      <c r="A83" s="321" t="s">
        <v>27</v>
      </c>
      <c r="B83" s="222">
        <v>61</v>
      </c>
      <c r="C83" s="347">
        <v>61</v>
      </c>
      <c r="D83" s="347">
        <v>61</v>
      </c>
      <c r="E83" s="347"/>
      <c r="F83" s="347"/>
      <c r="G83" s="226"/>
      <c r="H83" s="407" t="s">
        <v>56</v>
      </c>
      <c r="I83" s="407">
        <v>60.05</v>
      </c>
      <c r="J83" s="407"/>
    </row>
    <row r="84" spans="1:10" ht="13.5" thickBot="1" x14ac:dyDescent="0.25">
      <c r="A84" s="324" t="s">
        <v>25</v>
      </c>
      <c r="B84" s="362">
        <f>B83-B70</f>
        <v>1</v>
      </c>
      <c r="C84" s="363">
        <f t="shared" ref="C84:F84" si="18">C83-C70</f>
        <v>1</v>
      </c>
      <c r="D84" s="363">
        <f t="shared" si="18"/>
        <v>1</v>
      </c>
      <c r="E84" s="363">
        <f t="shared" si="18"/>
        <v>0</v>
      </c>
      <c r="F84" s="363">
        <f t="shared" si="18"/>
        <v>0</v>
      </c>
      <c r="G84" s="227"/>
      <c r="H84" s="407" t="s">
        <v>25</v>
      </c>
      <c r="I84" s="407">
        <f>I83-I70</f>
        <v>-22.25</v>
      </c>
      <c r="J84" s="407"/>
    </row>
    <row r="86" spans="1:10" ht="13.5" thickBot="1" x14ac:dyDescent="0.25"/>
    <row r="87" spans="1:10" s="408" customFormat="1" ht="13.5" thickBot="1" x14ac:dyDescent="0.25">
      <c r="A87" s="297" t="s">
        <v>85</v>
      </c>
      <c r="B87" s="651" t="s">
        <v>52</v>
      </c>
      <c r="C87" s="652"/>
      <c r="D87" s="652"/>
      <c r="E87" s="652"/>
      <c r="F87" s="653"/>
      <c r="G87" s="326" t="s">
        <v>0</v>
      </c>
    </row>
    <row r="88" spans="1:10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0" s="408" customFormat="1" x14ac:dyDescent="0.2">
      <c r="A89" s="304" t="s">
        <v>74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0" s="408" customFormat="1" x14ac:dyDescent="0.2">
      <c r="A90" s="307" t="s">
        <v>6</v>
      </c>
      <c r="B90" s="334">
        <v>1735.3846153846155</v>
      </c>
      <c r="C90" s="335">
        <v>1779.1304347826087</v>
      </c>
      <c r="D90" s="335">
        <v>1858.4</v>
      </c>
      <c r="E90" s="335"/>
      <c r="F90" s="335"/>
      <c r="G90" s="260">
        <v>1802.295081967213</v>
      </c>
    </row>
    <row r="91" spans="1:10" s="408" customFormat="1" x14ac:dyDescent="0.2">
      <c r="A91" s="219" t="s">
        <v>7</v>
      </c>
      <c r="B91" s="336">
        <v>100</v>
      </c>
      <c r="C91" s="337">
        <v>95.652173913043484</v>
      </c>
      <c r="D91" s="384">
        <v>92</v>
      </c>
      <c r="E91" s="384"/>
      <c r="F91" s="384"/>
      <c r="G91" s="265">
        <v>90.163934426229503</v>
      </c>
      <c r="H91" s="382"/>
    </row>
    <row r="92" spans="1:10" s="408" customFormat="1" x14ac:dyDescent="0.2">
      <c r="A92" s="219" t="s">
        <v>8</v>
      </c>
      <c r="B92" s="266">
        <v>5.2063995957539785E-2</v>
      </c>
      <c r="C92" s="267">
        <v>4.9886903411341409E-2</v>
      </c>
      <c r="D92" s="340">
        <v>5.5310119557371154E-2</v>
      </c>
      <c r="E92" s="340"/>
      <c r="F92" s="340"/>
      <c r="G92" s="341">
        <v>5.9465988027973725E-2</v>
      </c>
    </row>
    <row r="93" spans="1:10" s="408" customFormat="1" x14ac:dyDescent="0.2">
      <c r="A93" s="307" t="s">
        <v>1</v>
      </c>
      <c r="B93" s="271">
        <f t="shared" ref="B93:G93" si="19">B90/B89*100-100</f>
        <v>38.830769230769249</v>
      </c>
      <c r="C93" s="272">
        <f t="shared" si="19"/>
        <v>42.330434782608705</v>
      </c>
      <c r="D93" s="272">
        <f t="shared" si="19"/>
        <v>48.671999999999997</v>
      </c>
      <c r="E93" s="272">
        <f t="shared" si="19"/>
        <v>-100</v>
      </c>
      <c r="F93" s="272">
        <f t="shared" si="19"/>
        <v>-100</v>
      </c>
      <c r="G93" s="275">
        <f t="shared" si="19"/>
        <v>44.183606557377061</v>
      </c>
    </row>
    <row r="94" spans="1:10" s="408" customFormat="1" ht="13.5" thickBot="1" x14ac:dyDescent="0.25">
      <c r="A94" s="219" t="s">
        <v>26</v>
      </c>
      <c r="B94" s="412">
        <f>B90-B77</f>
        <v>-27.715384615384437</v>
      </c>
      <c r="C94" s="410">
        <f t="shared" ref="C94:G94" si="20">C90-C77</f>
        <v>-4.6695652173912094</v>
      </c>
      <c r="D94" s="410">
        <f t="shared" si="20"/>
        <v>-9.9999999999909051E-2</v>
      </c>
      <c r="E94" s="278">
        <f t="shared" si="20"/>
        <v>0</v>
      </c>
      <c r="F94" s="278">
        <f t="shared" si="20"/>
        <v>0</v>
      </c>
      <c r="G94" s="281">
        <f t="shared" si="20"/>
        <v>-9.404918032787009</v>
      </c>
      <c r="H94" s="373" t="s">
        <v>88</v>
      </c>
    </row>
    <row r="95" spans="1:10" s="408" customFormat="1" x14ac:dyDescent="0.2">
      <c r="A95" s="321" t="s">
        <v>51</v>
      </c>
      <c r="B95" s="283">
        <v>113</v>
      </c>
      <c r="C95" s="284">
        <v>225</v>
      </c>
      <c r="D95" s="284">
        <v>259</v>
      </c>
      <c r="E95" s="284"/>
      <c r="F95" s="342"/>
      <c r="G95" s="343">
        <f>SUM(B95:F95)</f>
        <v>597</v>
      </c>
      <c r="H95" s="408" t="s">
        <v>55</v>
      </c>
      <c r="I95" s="344">
        <f>G82-G95</f>
        <v>0</v>
      </c>
      <c r="J95" s="345">
        <f>I95/G82</f>
        <v>0</v>
      </c>
    </row>
    <row r="96" spans="1:10" s="408" customFormat="1" x14ac:dyDescent="0.2">
      <c r="A96" s="321" t="s">
        <v>27</v>
      </c>
      <c r="B96" s="222">
        <v>62</v>
      </c>
      <c r="C96" s="347">
        <v>62</v>
      </c>
      <c r="D96" s="347">
        <v>62</v>
      </c>
      <c r="E96" s="347"/>
      <c r="F96" s="347"/>
      <c r="G96" s="226"/>
      <c r="H96" s="408" t="s">
        <v>56</v>
      </c>
      <c r="I96" s="408">
        <v>60.97</v>
      </c>
    </row>
    <row r="97" spans="1:11" s="408" customFormat="1" ht="13.5" thickBot="1" x14ac:dyDescent="0.25">
      <c r="A97" s="324" t="s">
        <v>25</v>
      </c>
      <c r="B97" s="362">
        <f>B96-B83</f>
        <v>1</v>
      </c>
      <c r="C97" s="363">
        <f t="shared" ref="C97:F97" si="21">C96-C83</f>
        <v>1</v>
      </c>
      <c r="D97" s="363">
        <f t="shared" si="21"/>
        <v>1</v>
      </c>
      <c r="E97" s="363">
        <f t="shared" si="21"/>
        <v>0</v>
      </c>
      <c r="F97" s="363">
        <f t="shared" si="21"/>
        <v>0</v>
      </c>
      <c r="G97" s="227"/>
      <c r="H97" s="408" t="s">
        <v>25</v>
      </c>
      <c r="I97" s="408">
        <f>I96-I83</f>
        <v>0.92000000000000171</v>
      </c>
    </row>
    <row r="98" spans="1:11" x14ac:dyDescent="0.2">
      <c r="C98" s="292" t="s">
        <v>89</v>
      </c>
      <c r="D98" s="292" t="s">
        <v>89</v>
      </c>
    </row>
    <row r="99" spans="1:11" ht="13.5" thickBot="1" x14ac:dyDescent="0.25"/>
    <row r="100" spans="1:11" ht="13.5" thickBot="1" x14ac:dyDescent="0.25">
      <c r="A100" s="297" t="s">
        <v>90</v>
      </c>
      <c r="B100" s="651" t="s">
        <v>52</v>
      </c>
      <c r="C100" s="652"/>
      <c r="D100" s="652"/>
      <c r="E100" s="652"/>
      <c r="F100" s="653"/>
      <c r="G100" s="326" t="s">
        <v>0</v>
      </c>
      <c r="H100" s="411"/>
      <c r="I100" s="411"/>
      <c r="J100" s="411"/>
    </row>
    <row r="101" spans="1:11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1" x14ac:dyDescent="0.2">
      <c r="A102" s="304" t="s">
        <v>74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1" x14ac:dyDescent="0.2">
      <c r="A103" s="307" t="s">
        <v>6</v>
      </c>
      <c r="B103" s="334">
        <v>1918.4615384615386</v>
      </c>
      <c r="C103" s="335">
        <v>2014.8</v>
      </c>
      <c r="D103" s="335">
        <v>2015.7142857142858</v>
      </c>
      <c r="E103" s="335"/>
      <c r="F103" s="335"/>
      <c r="G103" s="260">
        <v>1990.9615384615386</v>
      </c>
      <c r="H103" s="411"/>
      <c r="I103" s="411"/>
      <c r="J103" s="411"/>
    </row>
    <row r="104" spans="1:11" x14ac:dyDescent="0.2">
      <c r="A104" s="219" t="s">
        <v>7</v>
      </c>
      <c r="B104" s="336">
        <v>100</v>
      </c>
      <c r="C104" s="337">
        <v>100</v>
      </c>
      <c r="D104" s="384">
        <v>100</v>
      </c>
      <c r="E104" s="384"/>
      <c r="F104" s="384"/>
      <c r="G104" s="265">
        <v>98.07692307692308</v>
      </c>
      <c r="H104" s="382"/>
      <c r="I104" s="411"/>
      <c r="J104" s="411"/>
    </row>
    <row r="105" spans="1:11" x14ac:dyDescent="0.2">
      <c r="A105" s="219" t="s">
        <v>8</v>
      </c>
      <c r="B105" s="266">
        <v>2.9897918014927822E-2</v>
      </c>
      <c r="C105" s="267">
        <v>2.9450902195539013E-2</v>
      </c>
      <c r="D105" s="340">
        <v>3.0794558444224868E-2</v>
      </c>
      <c r="E105" s="340"/>
      <c r="F105" s="340"/>
      <c r="G105" s="341">
        <v>3.6582507118802191E-2</v>
      </c>
      <c r="H105" s="411"/>
      <c r="I105" s="411"/>
      <c r="J105" s="411"/>
    </row>
    <row r="106" spans="1:11" x14ac:dyDescent="0.2">
      <c r="A106" s="307" t="s">
        <v>1</v>
      </c>
      <c r="B106" s="271">
        <f t="shared" ref="B106:G106" si="22">B103/B102*100-100</f>
        <v>37.032967032967036</v>
      </c>
      <c r="C106" s="272">
        <f t="shared" si="22"/>
        <v>43.914285714285711</v>
      </c>
      <c r="D106" s="272">
        <f t="shared" si="22"/>
        <v>43.979591836734699</v>
      </c>
      <c r="E106" s="272">
        <f t="shared" si="22"/>
        <v>-100</v>
      </c>
      <c r="F106" s="272">
        <f t="shared" si="22"/>
        <v>-100</v>
      </c>
      <c r="G106" s="275">
        <f t="shared" si="22"/>
        <v>42.211538461538453</v>
      </c>
      <c r="H106" s="411"/>
      <c r="I106" s="411"/>
      <c r="J106" s="411"/>
    </row>
    <row r="107" spans="1:11" ht="13.5" thickBot="1" x14ac:dyDescent="0.25">
      <c r="A107" s="219" t="s">
        <v>26</v>
      </c>
      <c r="B107" s="277">
        <f>B103-B90</f>
        <v>183.07692307692309</v>
      </c>
      <c r="C107" s="278">
        <f t="shared" ref="C107:G107" si="23">C103-C90</f>
        <v>235.66956521739121</v>
      </c>
      <c r="D107" s="278">
        <f t="shared" si="23"/>
        <v>157.31428571428569</v>
      </c>
      <c r="E107" s="278">
        <f t="shared" si="23"/>
        <v>0</v>
      </c>
      <c r="F107" s="278">
        <f t="shared" si="23"/>
        <v>0</v>
      </c>
      <c r="G107" s="281">
        <f t="shared" si="23"/>
        <v>188.66645649432553</v>
      </c>
      <c r="H107" s="411"/>
      <c r="I107" s="411"/>
      <c r="J107" s="411"/>
    </row>
    <row r="108" spans="1:11" x14ac:dyDescent="0.2">
      <c r="A108" s="321" t="s">
        <v>51</v>
      </c>
      <c r="B108" s="283">
        <v>135</v>
      </c>
      <c r="C108" s="284">
        <v>257</v>
      </c>
      <c r="D108" s="284">
        <v>135</v>
      </c>
      <c r="E108" s="284"/>
      <c r="F108" s="342"/>
      <c r="G108" s="343">
        <f>SUM(B108:F108)</f>
        <v>527</v>
      </c>
      <c r="H108" s="411" t="s">
        <v>55</v>
      </c>
      <c r="I108" s="344">
        <f>G95-G108</f>
        <v>70</v>
      </c>
      <c r="J108" s="345">
        <f>I108/G95</f>
        <v>0.11725293132328309</v>
      </c>
      <c r="K108" s="414" t="s">
        <v>91</v>
      </c>
    </row>
    <row r="109" spans="1:11" x14ac:dyDescent="0.2">
      <c r="A109" s="321" t="s">
        <v>27</v>
      </c>
      <c r="B109" s="222">
        <v>63</v>
      </c>
      <c r="C109" s="347">
        <v>63</v>
      </c>
      <c r="D109" s="347">
        <v>63</v>
      </c>
      <c r="E109" s="347"/>
      <c r="F109" s="347"/>
      <c r="G109" s="226"/>
      <c r="H109" s="411" t="s">
        <v>56</v>
      </c>
      <c r="I109" s="411">
        <v>62.02</v>
      </c>
      <c r="J109" s="411"/>
      <c r="K109" s="369" t="s">
        <v>92</v>
      </c>
    </row>
    <row r="110" spans="1:11" ht="13.5" thickBot="1" x14ac:dyDescent="0.25">
      <c r="A110" s="324" t="s">
        <v>25</v>
      </c>
      <c r="B110" s="362">
        <f>B109-B96</f>
        <v>1</v>
      </c>
      <c r="C110" s="363">
        <f t="shared" ref="C110:F110" si="24">C109-C96</f>
        <v>1</v>
      </c>
      <c r="D110" s="363">
        <f t="shared" si="24"/>
        <v>1</v>
      </c>
      <c r="E110" s="363">
        <f t="shared" si="24"/>
        <v>0</v>
      </c>
      <c r="F110" s="363">
        <f t="shared" si="24"/>
        <v>0</v>
      </c>
      <c r="G110" s="227"/>
      <c r="H110" s="411" t="s">
        <v>25</v>
      </c>
      <c r="I110" s="411">
        <f>I109-I96</f>
        <v>1.0500000000000043</v>
      </c>
      <c r="J110" s="411"/>
    </row>
    <row r="112" spans="1:11" ht="13.5" thickBot="1" x14ac:dyDescent="0.25"/>
    <row r="113" spans="1:10" ht="13.5" thickBot="1" x14ac:dyDescent="0.25">
      <c r="A113" s="297" t="s">
        <v>95</v>
      </c>
      <c r="B113" s="651" t="s">
        <v>52</v>
      </c>
      <c r="C113" s="652"/>
      <c r="D113" s="652"/>
      <c r="E113" s="652"/>
      <c r="F113" s="653"/>
      <c r="G113" s="326" t="s">
        <v>0</v>
      </c>
      <c r="H113" s="417"/>
      <c r="I113" s="417"/>
      <c r="J113" s="417"/>
    </row>
    <row r="114" spans="1:10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  <c r="H114" s="417"/>
      <c r="I114" s="417"/>
      <c r="J114" s="417"/>
    </row>
    <row r="115" spans="1:10" x14ac:dyDescent="0.2">
      <c r="A115" s="304" t="s">
        <v>74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  <c r="H115" s="417"/>
      <c r="I115" s="417"/>
      <c r="J115" s="417"/>
    </row>
    <row r="116" spans="1:10" x14ac:dyDescent="0.2">
      <c r="A116" s="307" t="s">
        <v>6</v>
      </c>
      <c r="B116" s="334">
        <v>2000.7142857142858</v>
      </c>
      <c r="C116" s="335">
        <v>2078.6666666666665</v>
      </c>
      <c r="D116" s="335">
        <v>2198</v>
      </c>
      <c r="E116" s="335"/>
      <c r="F116" s="335"/>
      <c r="G116" s="260">
        <v>2090.5084745762711</v>
      </c>
      <c r="H116" s="417"/>
      <c r="I116" s="417"/>
      <c r="J116" s="417"/>
    </row>
    <row r="117" spans="1:10" x14ac:dyDescent="0.2">
      <c r="A117" s="219" t="s">
        <v>7</v>
      </c>
      <c r="B117" s="336">
        <v>100</v>
      </c>
      <c r="C117" s="337">
        <v>100</v>
      </c>
      <c r="D117" s="384">
        <v>100</v>
      </c>
      <c r="E117" s="384"/>
      <c r="F117" s="384"/>
      <c r="G117" s="265">
        <v>94.915254237288138</v>
      </c>
      <c r="H117" s="382"/>
      <c r="I117" s="417"/>
      <c r="J117" s="417"/>
    </row>
    <row r="118" spans="1:10" x14ac:dyDescent="0.2">
      <c r="A118" s="219" t="s">
        <v>8</v>
      </c>
      <c r="B118" s="266">
        <v>2.4737325528483078E-2</v>
      </c>
      <c r="C118" s="267">
        <v>3.067181582041174E-2</v>
      </c>
      <c r="D118" s="340">
        <v>3.9808267250641231E-2</v>
      </c>
      <c r="E118" s="340"/>
      <c r="F118" s="340"/>
      <c r="G118" s="341">
        <v>4.6664975561414086E-2</v>
      </c>
      <c r="H118" s="417"/>
      <c r="I118" s="417"/>
      <c r="J118" s="417"/>
    </row>
    <row r="119" spans="1:10" x14ac:dyDescent="0.2">
      <c r="A119" s="307" t="s">
        <v>1</v>
      </c>
      <c r="B119" s="271">
        <f t="shared" ref="B119:G119" si="25">B116/B115*100-100</f>
        <v>29.916512059369211</v>
      </c>
      <c r="C119" s="272">
        <f t="shared" si="25"/>
        <v>34.978354978354986</v>
      </c>
      <c r="D119" s="272">
        <f t="shared" si="25"/>
        <v>42.72727272727272</v>
      </c>
      <c r="E119" s="272">
        <f t="shared" si="25"/>
        <v>-100</v>
      </c>
      <c r="F119" s="272">
        <f t="shared" si="25"/>
        <v>-100</v>
      </c>
      <c r="G119" s="275">
        <f t="shared" si="25"/>
        <v>35.747303543913716</v>
      </c>
      <c r="H119" s="417"/>
      <c r="I119" s="417"/>
      <c r="J119" s="417"/>
    </row>
    <row r="120" spans="1:10" ht="13.5" thickBot="1" x14ac:dyDescent="0.25">
      <c r="A120" s="219" t="s">
        <v>26</v>
      </c>
      <c r="B120" s="277">
        <f>B116-B103</f>
        <v>82.252747252747213</v>
      </c>
      <c r="C120" s="278">
        <f t="shared" ref="C120:G120" si="26">C116-C103</f>
        <v>63.866666666666561</v>
      </c>
      <c r="D120" s="278">
        <f t="shared" si="26"/>
        <v>182.28571428571422</v>
      </c>
      <c r="E120" s="278">
        <f t="shared" si="26"/>
        <v>0</v>
      </c>
      <c r="F120" s="278">
        <f t="shared" si="26"/>
        <v>0</v>
      </c>
      <c r="G120" s="281">
        <f t="shared" si="26"/>
        <v>99.546936114732489</v>
      </c>
      <c r="H120" s="417"/>
      <c r="I120" s="417"/>
      <c r="J120" s="417"/>
    </row>
    <row r="121" spans="1:10" x14ac:dyDescent="0.2">
      <c r="A121" s="321" t="s">
        <v>51</v>
      </c>
      <c r="B121" s="283">
        <v>135</v>
      </c>
      <c r="C121" s="284">
        <v>256</v>
      </c>
      <c r="D121" s="284">
        <v>135</v>
      </c>
      <c r="E121" s="284"/>
      <c r="F121" s="342"/>
      <c r="G121" s="343">
        <f>SUM(B121:F121)</f>
        <v>526</v>
      </c>
      <c r="H121" s="417" t="s">
        <v>55</v>
      </c>
      <c r="I121" s="344">
        <f>G108-G121</f>
        <v>1</v>
      </c>
      <c r="J121" s="345">
        <f>I121/G108</f>
        <v>1.8975332068311196E-3</v>
      </c>
    </row>
    <row r="122" spans="1:10" x14ac:dyDescent="0.2">
      <c r="A122" s="321" t="s">
        <v>27</v>
      </c>
      <c r="B122" s="222">
        <v>64.5</v>
      </c>
      <c r="C122" s="347">
        <v>64.5</v>
      </c>
      <c r="D122" s="347">
        <v>64.5</v>
      </c>
      <c r="E122" s="347"/>
      <c r="F122" s="347"/>
      <c r="G122" s="226"/>
      <c r="H122" s="417" t="s">
        <v>56</v>
      </c>
      <c r="I122" s="417">
        <v>63.03</v>
      </c>
      <c r="J122" s="417"/>
    </row>
    <row r="123" spans="1:10" ht="13.5" thickBot="1" x14ac:dyDescent="0.25">
      <c r="A123" s="324" t="s">
        <v>25</v>
      </c>
      <c r="B123" s="360">
        <f>B122-B109</f>
        <v>1.5</v>
      </c>
      <c r="C123" s="361">
        <f t="shared" ref="C123:F123" si="27">C122-C109</f>
        <v>1.5</v>
      </c>
      <c r="D123" s="361">
        <f t="shared" si="27"/>
        <v>1.5</v>
      </c>
      <c r="E123" s="363">
        <f t="shared" si="27"/>
        <v>0</v>
      </c>
      <c r="F123" s="363">
        <f t="shared" si="27"/>
        <v>0</v>
      </c>
      <c r="G123" s="227"/>
      <c r="H123" s="417" t="s">
        <v>25</v>
      </c>
      <c r="I123" s="417">
        <f>I122-I109</f>
        <v>1.009999999999998</v>
      </c>
      <c r="J123" s="417"/>
    </row>
    <row r="125" spans="1:10" ht="13.5" thickBot="1" x14ac:dyDescent="0.25"/>
    <row r="126" spans="1:10" s="420" customFormat="1" ht="13.5" thickBot="1" x14ac:dyDescent="0.25">
      <c r="A126" s="297" t="s">
        <v>96</v>
      </c>
      <c r="B126" s="651" t="s">
        <v>52</v>
      </c>
      <c r="C126" s="652"/>
      <c r="D126" s="652"/>
      <c r="E126" s="652"/>
      <c r="F126" s="653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74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1" s="420" customFormat="1" x14ac:dyDescent="0.2">
      <c r="A129" s="307" t="s">
        <v>6</v>
      </c>
      <c r="B129" s="334">
        <v>2054.2857142857142</v>
      </c>
      <c r="C129" s="335">
        <v>2145.5555555555557</v>
      </c>
      <c r="D129" s="335">
        <v>2267.1428571428573</v>
      </c>
      <c r="E129" s="335"/>
      <c r="F129" s="335"/>
      <c r="G129" s="260">
        <v>2157.962962962963</v>
      </c>
    </row>
    <row r="130" spans="1:11" s="420" customFormat="1" x14ac:dyDescent="0.2">
      <c r="A130" s="219" t="s">
        <v>7</v>
      </c>
      <c r="B130" s="336">
        <v>100</v>
      </c>
      <c r="C130" s="337">
        <v>96.296296296296291</v>
      </c>
      <c r="D130" s="384">
        <v>100</v>
      </c>
      <c r="E130" s="384"/>
      <c r="F130" s="384"/>
      <c r="G130" s="265">
        <v>92.592592592592595</v>
      </c>
      <c r="H130" s="382"/>
    </row>
    <row r="131" spans="1:11" s="420" customFormat="1" x14ac:dyDescent="0.2">
      <c r="A131" s="219" t="s">
        <v>8</v>
      </c>
      <c r="B131" s="266">
        <v>3.4505246815174889E-2</v>
      </c>
      <c r="C131" s="267">
        <v>4.5584010532709683E-2</v>
      </c>
      <c r="D131" s="340">
        <v>5.0797968183812103E-2</v>
      </c>
      <c r="E131" s="340"/>
      <c r="F131" s="340"/>
      <c r="G131" s="341">
        <v>5.5309560089744816E-2</v>
      </c>
    </row>
    <row r="132" spans="1:11" s="420" customFormat="1" x14ac:dyDescent="0.2">
      <c r="A132" s="307" t="s">
        <v>1</v>
      </c>
      <c r="B132" s="271">
        <f t="shared" ref="B132:G132" si="28">B129/B128*100-100</f>
        <v>23.01112061591104</v>
      </c>
      <c r="C132" s="272">
        <f t="shared" si="28"/>
        <v>28.476380572188958</v>
      </c>
      <c r="D132" s="272">
        <f t="shared" si="28"/>
        <v>35.757057313943562</v>
      </c>
      <c r="E132" s="272">
        <f t="shared" si="28"/>
        <v>-100</v>
      </c>
      <c r="F132" s="272">
        <f t="shared" si="28"/>
        <v>-100</v>
      </c>
      <c r="G132" s="275">
        <f t="shared" si="28"/>
        <v>29.219339099578633</v>
      </c>
    </row>
    <row r="133" spans="1:11" s="420" customFormat="1" ht="13.5" thickBot="1" x14ac:dyDescent="0.25">
      <c r="A133" s="219" t="s">
        <v>26</v>
      </c>
      <c r="B133" s="277">
        <f>B129-B116</f>
        <v>53.571428571428442</v>
      </c>
      <c r="C133" s="278">
        <f t="shared" ref="C133:G133" si="29">C129-C116</f>
        <v>66.888888888889142</v>
      </c>
      <c r="D133" s="278">
        <f t="shared" si="29"/>
        <v>69.142857142857338</v>
      </c>
      <c r="E133" s="278">
        <f t="shared" si="29"/>
        <v>0</v>
      </c>
      <c r="F133" s="278">
        <f t="shared" si="29"/>
        <v>0</v>
      </c>
      <c r="G133" s="281">
        <f t="shared" si="29"/>
        <v>67.454488386691992</v>
      </c>
      <c r="K133" s="421"/>
    </row>
    <row r="134" spans="1:11" s="420" customFormat="1" x14ac:dyDescent="0.2">
      <c r="A134" s="321" t="s">
        <v>51</v>
      </c>
      <c r="B134" s="283">
        <v>134</v>
      </c>
      <c r="C134" s="284">
        <v>256</v>
      </c>
      <c r="D134" s="284">
        <v>135</v>
      </c>
      <c r="E134" s="284"/>
      <c r="F134" s="342"/>
      <c r="G134" s="343">
        <f>SUM(B134:F134)</f>
        <v>525</v>
      </c>
      <c r="H134" s="420" t="s">
        <v>55</v>
      </c>
      <c r="I134" s="344">
        <f>G121-G134</f>
        <v>1</v>
      </c>
      <c r="J134" s="345">
        <f>I134/G121</f>
        <v>1.9011406844106464E-3</v>
      </c>
      <c r="K134" s="421"/>
    </row>
    <row r="135" spans="1:11" s="420" customFormat="1" x14ac:dyDescent="0.2">
      <c r="A135" s="321" t="s">
        <v>27</v>
      </c>
      <c r="B135" s="347">
        <v>66.5</v>
      </c>
      <c r="C135" s="347">
        <v>66.5</v>
      </c>
      <c r="D135" s="347">
        <v>66.5</v>
      </c>
      <c r="E135" s="347"/>
      <c r="F135" s="347"/>
      <c r="G135" s="226"/>
      <c r="H135" s="420" t="s">
        <v>56</v>
      </c>
      <c r="I135" s="420">
        <v>64.5</v>
      </c>
      <c r="K135" s="421"/>
    </row>
    <row r="136" spans="1:11" s="420" customFormat="1" ht="13.5" thickBot="1" x14ac:dyDescent="0.25">
      <c r="A136" s="324" t="s">
        <v>25</v>
      </c>
      <c r="B136" s="360">
        <f>B135-B122</f>
        <v>2</v>
      </c>
      <c r="C136" s="361">
        <f t="shared" ref="C136:F136" si="30">C135-C122</f>
        <v>2</v>
      </c>
      <c r="D136" s="361">
        <f t="shared" si="30"/>
        <v>2</v>
      </c>
      <c r="E136" s="363">
        <f t="shared" si="30"/>
        <v>0</v>
      </c>
      <c r="F136" s="363">
        <f t="shared" si="30"/>
        <v>0</v>
      </c>
      <c r="G136" s="227"/>
      <c r="H136" s="420" t="s">
        <v>25</v>
      </c>
      <c r="I136" s="420">
        <f>I135-I122</f>
        <v>1.4699999999999989</v>
      </c>
      <c r="K136" s="421"/>
    </row>
    <row r="137" spans="1:11" x14ac:dyDescent="0.2">
      <c r="K137" s="421"/>
    </row>
    <row r="138" spans="1:11" ht="13.5" thickBot="1" x14ac:dyDescent="0.25"/>
    <row r="139" spans="1:11" s="429" customFormat="1" ht="13.5" thickBot="1" x14ac:dyDescent="0.25">
      <c r="A139" s="297" t="s">
        <v>99</v>
      </c>
      <c r="B139" s="651" t="s">
        <v>52</v>
      </c>
      <c r="C139" s="652"/>
      <c r="D139" s="652"/>
      <c r="E139" s="652"/>
      <c r="F139" s="653"/>
      <c r="G139" s="326" t="s">
        <v>0</v>
      </c>
    </row>
    <row r="140" spans="1:11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1" s="429" customFormat="1" x14ac:dyDescent="0.2">
      <c r="A141" s="304" t="s">
        <v>74</v>
      </c>
      <c r="B141" s="330">
        <v>1800</v>
      </c>
      <c r="C141" s="331">
        <v>1800</v>
      </c>
      <c r="D141" s="332">
        <v>1800</v>
      </c>
      <c r="E141" s="332">
        <v>1800</v>
      </c>
      <c r="F141" s="332">
        <v>1800</v>
      </c>
      <c r="G141" s="333">
        <v>1800</v>
      </c>
    </row>
    <row r="142" spans="1:11" s="429" customFormat="1" x14ac:dyDescent="0.2">
      <c r="A142" s="307" t="s">
        <v>6</v>
      </c>
      <c r="B142" s="334">
        <v>2190</v>
      </c>
      <c r="C142" s="335">
        <v>2241.6666666666665</v>
      </c>
      <c r="D142" s="335">
        <v>2330.625</v>
      </c>
      <c r="E142" s="335"/>
      <c r="F142" s="335"/>
      <c r="G142" s="260">
        <v>2252.2950819672133</v>
      </c>
    </row>
    <row r="143" spans="1:11" s="429" customFormat="1" x14ac:dyDescent="0.2">
      <c r="A143" s="219" t="s">
        <v>7</v>
      </c>
      <c r="B143" s="336">
        <v>100</v>
      </c>
      <c r="C143" s="337">
        <v>96.666666666666671</v>
      </c>
      <c r="D143" s="384">
        <v>93.75</v>
      </c>
      <c r="E143" s="384"/>
      <c r="F143" s="384"/>
      <c r="G143" s="265">
        <v>93.442622950819668</v>
      </c>
      <c r="H143" s="382"/>
    </row>
    <row r="144" spans="1:11" s="429" customFormat="1" x14ac:dyDescent="0.2">
      <c r="A144" s="219" t="s">
        <v>8</v>
      </c>
      <c r="B144" s="266">
        <v>4.9909044826591649E-2</v>
      </c>
      <c r="C144" s="267">
        <v>4.7323872710187564E-2</v>
      </c>
      <c r="D144" s="340">
        <v>4.850735872653849E-2</v>
      </c>
      <c r="E144" s="340"/>
      <c r="F144" s="340"/>
      <c r="G144" s="341">
        <v>5.336016235598897E-2</v>
      </c>
    </row>
    <row r="145" spans="1:11" s="429" customFormat="1" x14ac:dyDescent="0.2">
      <c r="A145" s="307" t="s">
        <v>1</v>
      </c>
      <c r="B145" s="271">
        <f t="shared" ref="B145:G145" si="31">B142/B141*100-100</f>
        <v>21.666666666666657</v>
      </c>
      <c r="C145" s="272">
        <f t="shared" si="31"/>
        <v>24.537037037037024</v>
      </c>
      <c r="D145" s="272">
        <f t="shared" si="31"/>
        <v>29.479166666666657</v>
      </c>
      <c r="E145" s="272">
        <f t="shared" si="31"/>
        <v>-100</v>
      </c>
      <c r="F145" s="272">
        <f t="shared" si="31"/>
        <v>-100</v>
      </c>
      <c r="G145" s="275">
        <f t="shared" si="31"/>
        <v>25.12750455373407</v>
      </c>
    </row>
    <row r="146" spans="1:11" s="429" customFormat="1" ht="13.5" thickBot="1" x14ac:dyDescent="0.25">
      <c r="A146" s="219" t="s">
        <v>26</v>
      </c>
      <c r="B146" s="277">
        <f>B142-B129</f>
        <v>135.71428571428578</v>
      </c>
      <c r="C146" s="278">
        <f t="shared" ref="C146:G146" si="32">C142-C129</f>
        <v>96.111111111110858</v>
      </c>
      <c r="D146" s="278">
        <f t="shared" si="32"/>
        <v>63.482142857142662</v>
      </c>
      <c r="E146" s="278">
        <f t="shared" si="32"/>
        <v>0</v>
      </c>
      <c r="F146" s="278">
        <f t="shared" si="32"/>
        <v>0</v>
      </c>
      <c r="G146" s="281">
        <f t="shared" si="32"/>
        <v>94.332119004250217</v>
      </c>
    </row>
    <row r="147" spans="1:11" s="429" customFormat="1" x14ac:dyDescent="0.2">
      <c r="A147" s="321" t="s">
        <v>51</v>
      </c>
      <c r="B147" s="283">
        <v>134</v>
      </c>
      <c r="C147" s="284">
        <v>256</v>
      </c>
      <c r="D147" s="284">
        <v>135</v>
      </c>
      <c r="E147" s="284"/>
      <c r="F147" s="342"/>
      <c r="G147" s="343">
        <f>SUM(B147:F147)</f>
        <v>525</v>
      </c>
      <c r="H147" s="429" t="s">
        <v>55</v>
      </c>
      <c r="I147" s="344">
        <f>G134-G147</f>
        <v>0</v>
      </c>
      <c r="J147" s="345">
        <f>I147/G134</f>
        <v>0</v>
      </c>
    </row>
    <row r="148" spans="1:11" s="429" customFormat="1" x14ac:dyDescent="0.2">
      <c r="A148" s="321" t="s">
        <v>27</v>
      </c>
      <c r="B148" s="347">
        <v>68.5</v>
      </c>
      <c r="C148" s="347">
        <v>68.5</v>
      </c>
      <c r="D148" s="347">
        <v>68.5</v>
      </c>
      <c r="E148" s="347"/>
      <c r="F148" s="347"/>
      <c r="G148" s="226"/>
      <c r="H148" s="429" t="s">
        <v>56</v>
      </c>
      <c r="I148" s="429">
        <v>66.5</v>
      </c>
    </row>
    <row r="149" spans="1:11" s="429" customFormat="1" ht="13.5" thickBot="1" x14ac:dyDescent="0.25">
      <c r="A149" s="324" t="s">
        <v>25</v>
      </c>
      <c r="B149" s="360">
        <f>B148-B135</f>
        <v>2</v>
      </c>
      <c r="C149" s="361">
        <f t="shared" ref="C149:F149" si="33">C148-C135</f>
        <v>2</v>
      </c>
      <c r="D149" s="361">
        <f t="shared" si="33"/>
        <v>2</v>
      </c>
      <c r="E149" s="363">
        <f t="shared" si="33"/>
        <v>0</v>
      </c>
      <c r="F149" s="363">
        <f t="shared" si="33"/>
        <v>0</v>
      </c>
      <c r="G149" s="227"/>
      <c r="H149" s="429" t="s">
        <v>25</v>
      </c>
      <c r="I149" s="429">
        <f>I148-I135</f>
        <v>2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51" t="s">
        <v>52</v>
      </c>
      <c r="C152" s="652"/>
      <c r="D152" s="652"/>
      <c r="E152" s="652"/>
      <c r="F152" s="653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74</v>
      </c>
      <c r="B154" s="330">
        <v>1920</v>
      </c>
      <c r="C154" s="331">
        <v>1920</v>
      </c>
      <c r="D154" s="332">
        <v>1920</v>
      </c>
      <c r="E154" s="332">
        <v>1920</v>
      </c>
      <c r="F154" s="332">
        <v>1920</v>
      </c>
      <c r="G154" s="333">
        <v>1920</v>
      </c>
    </row>
    <row r="155" spans="1:11" s="430" customFormat="1" x14ac:dyDescent="0.2">
      <c r="A155" s="307" t="s">
        <v>6</v>
      </c>
      <c r="B155" s="334">
        <v>2265</v>
      </c>
      <c r="C155" s="335">
        <v>2390</v>
      </c>
      <c r="D155" s="335">
        <v>2501.7647058823532</v>
      </c>
      <c r="E155" s="335"/>
      <c r="F155" s="335"/>
      <c r="G155" s="260">
        <v>2388.2456140350878</v>
      </c>
    </row>
    <row r="156" spans="1:11" s="430" customFormat="1" x14ac:dyDescent="0.2">
      <c r="A156" s="219" t="s">
        <v>7</v>
      </c>
      <c r="B156" s="336">
        <v>100</v>
      </c>
      <c r="C156" s="337">
        <v>100</v>
      </c>
      <c r="D156" s="384">
        <v>94.117647058823536</v>
      </c>
      <c r="E156" s="384"/>
      <c r="F156" s="384"/>
      <c r="G156" s="265">
        <v>96.491228070175438</v>
      </c>
      <c r="H156" s="382"/>
    </row>
    <row r="157" spans="1:11" s="430" customFormat="1" x14ac:dyDescent="0.2">
      <c r="A157" s="219" t="s">
        <v>8</v>
      </c>
      <c r="B157" s="266">
        <v>2.5266055501676814E-2</v>
      </c>
      <c r="C157" s="267">
        <v>3.1979412797205307E-2</v>
      </c>
      <c r="D157" s="340">
        <v>5.0060764406633464E-2</v>
      </c>
      <c r="E157" s="340"/>
      <c r="F157" s="340"/>
      <c r="G157" s="341">
        <v>5.3236987911725403E-2</v>
      </c>
    </row>
    <row r="158" spans="1:11" s="430" customFormat="1" x14ac:dyDescent="0.2">
      <c r="A158" s="307" t="s">
        <v>1</v>
      </c>
      <c r="B158" s="271">
        <f t="shared" ref="B158:G158" si="34">B155/B154*100-100</f>
        <v>17.96875</v>
      </c>
      <c r="C158" s="272">
        <f t="shared" si="34"/>
        <v>24.479166666666671</v>
      </c>
      <c r="D158" s="272">
        <f t="shared" si="34"/>
        <v>30.300245098039227</v>
      </c>
      <c r="E158" s="272">
        <f t="shared" si="34"/>
        <v>-100</v>
      </c>
      <c r="F158" s="272">
        <f t="shared" si="34"/>
        <v>-100</v>
      </c>
      <c r="G158" s="275">
        <f t="shared" si="34"/>
        <v>24.387792397660817</v>
      </c>
    </row>
    <row r="159" spans="1:11" s="430" customFormat="1" ht="13.5" thickBot="1" x14ac:dyDescent="0.25">
      <c r="A159" s="219" t="s">
        <v>26</v>
      </c>
      <c r="B159" s="277">
        <f>B155-B142</f>
        <v>75</v>
      </c>
      <c r="C159" s="278">
        <f t="shared" ref="C159:G159" si="35">C155-C142</f>
        <v>148.33333333333348</v>
      </c>
      <c r="D159" s="278">
        <f t="shared" si="35"/>
        <v>171.13970588235316</v>
      </c>
      <c r="E159" s="278">
        <f t="shared" si="35"/>
        <v>0</v>
      </c>
      <c r="F159" s="278">
        <f t="shared" si="35"/>
        <v>0</v>
      </c>
      <c r="G159" s="281">
        <f t="shared" si="35"/>
        <v>135.95053206787452</v>
      </c>
    </row>
    <row r="160" spans="1:11" s="430" customFormat="1" x14ac:dyDescent="0.2">
      <c r="A160" s="321" t="s">
        <v>51</v>
      </c>
      <c r="B160" s="283">
        <v>141</v>
      </c>
      <c r="C160" s="284">
        <v>190</v>
      </c>
      <c r="D160" s="284">
        <v>149</v>
      </c>
      <c r="E160" s="284"/>
      <c r="F160" s="342"/>
      <c r="G160" s="343">
        <f>SUM(B160:F160)</f>
        <v>480</v>
      </c>
      <c r="H160" s="430" t="s">
        <v>55</v>
      </c>
      <c r="I160" s="344">
        <f>G147-G160</f>
        <v>45</v>
      </c>
      <c r="J160" s="345">
        <f>I160/G147</f>
        <v>8.5714285714285715E-2</v>
      </c>
      <c r="K160" s="369" t="s">
        <v>101</v>
      </c>
    </row>
    <row r="161" spans="1:11" s="430" customFormat="1" x14ac:dyDescent="0.2">
      <c r="A161" s="321" t="s">
        <v>27</v>
      </c>
      <c r="B161" s="347">
        <v>70.5</v>
      </c>
      <c r="C161" s="347">
        <v>70.5</v>
      </c>
      <c r="D161" s="347">
        <v>70.5</v>
      </c>
      <c r="E161" s="347"/>
      <c r="F161" s="347"/>
      <c r="G161" s="226"/>
      <c r="H161" s="430" t="s">
        <v>56</v>
      </c>
      <c r="I161" s="430">
        <v>68.459999999999994</v>
      </c>
      <c r="K161" s="373" t="s">
        <v>106</v>
      </c>
    </row>
    <row r="162" spans="1:11" s="430" customFormat="1" ht="13.5" thickBot="1" x14ac:dyDescent="0.25">
      <c r="A162" s="324" t="s">
        <v>25</v>
      </c>
      <c r="B162" s="360">
        <f>B161-B148</f>
        <v>2</v>
      </c>
      <c r="C162" s="361">
        <f t="shared" ref="C162:F162" si="36">C161-C148</f>
        <v>2</v>
      </c>
      <c r="D162" s="361">
        <f t="shared" si="36"/>
        <v>2</v>
      </c>
      <c r="E162" s="363">
        <f t="shared" si="36"/>
        <v>0</v>
      </c>
      <c r="F162" s="363">
        <f t="shared" si="36"/>
        <v>0</v>
      </c>
      <c r="G162" s="227"/>
      <c r="H162" s="430" t="s">
        <v>25</v>
      </c>
      <c r="I162" s="430">
        <f>I161-I148</f>
        <v>1.9599999999999937</v>
      </c>
    </row>
    <row r="164" spans="1:11" ht="13.5" thickBot="1" x14ac:dyDescent="0.25"/>
    <row r="165" spans="1:11" ht="13.5" thickBot="1" x14ac:dyDescent="0.25">
      <c r="A165" s="297" t="s">
        <v>109</v>
      </c>
      <c r="B165" s="651" t="s">
        <v>52</v>
      </c>
      <c r="C165" s="652"/>
      <c r="D165" s="652"/>
      <c r="E165" s="652"/>
      <c r="F165" s="653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74</v>
      </c>
      <c r="B167" s="330">
        <v>2040</v>
      </c>
      <c r="C167" s="331">
        <v>2040</v>
      </c>
      <c r="D167" s="332">
        <v>2040</v>
      </c>
      <c r="E167" s="332">
        <v>2040</v>
      </c>
      <c r="F167" s="332">
        <v>2040</v>
      </c>
      <c r="G167" s="333">
        <v>2040</v>
      </c>
      <c r="H167" s="435"/>
      <c r="I167" s="435"/>
      <c r="J167" s="435"/>
    </row>
    <row r="168" spans="1:11" x14ac:dyDescent="0.2">
      <c r="A168" s="307" t="s">
        <v>6</v>
      </c>
      <c r="B168" s="334">
        <v>2387.6923076923076</v>
      </c>
      <c r="C168" s="335">
        <v>2496.6666666666665</v>
      </c>
      <c r="D168" s="335">
        <v>2590</v>
      </c>
      <c r="E168" s="335"/>
      <c r="F168" s="335"/>
      <c r="G168" s="260">
        <v>2498.1999999999998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84">
        <v>100</v>
      </c>
      <c r="E169" s="384"/>
      <c r="F169" s="384"/>
      <c r="G169" s="265">
        <v>98</v>
      </c>
      <c r="H169" s="382"/>
      <c r="I169" s="435"/>
      <c r="J169" s="435"/>
    </row>
    <row r="170" spans="1:11" x14ac:dyDescent="0.2">
      <c r="A170" s="219" t="s">
        <v>8</v>
      </c>
      <c r="B170" s="266">
        <v>3.5200114380448053E-2</v>
      </c>
      <c r="C170" s="267">
        <v>2.5099727698498879E-2</v>
      </c>
      <c r="D170" s="340">
        <v>3.3492956704435278E-2</v>
      </c>
      <c r="E170" s="340"/>
      <c r="F170" s="340"/>
      <c r="G170" s="341">
        <v>4.3421142226613356E-2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17.043740573152348</v>
      </c>
      <c r="C171" s="272">
        <f t="shared" si="37"/>
        <v>22.385620915032661</v>
      </c>
      <c r="D171" s="272">
        <f t="shared" si="37"/>
        <v>26.960784313725483</v>
      </c>
      <c r="E171" s="272">
        <f t="shared" si="37"/>
        <v>-100</v>
      </c>
      <c r="F171" s="272">
        <f t="shared" si="37"/>
        <v>-100</v>
      </c>
      <c r="G171" s="275">
        <f t="shared" si="37"/>
        <v>22.460784313725497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122.69230769230762</v>
      </c>
      <c r="C172" s="278">
        <f t="shared" ref="C172:G172" si="38">C168-C155</f>
        <v>106.66666666666652</v>
      </c>
      <c r="D172" s="278">
        <f t="shared" si="38"/>
        <v>88.235294117646845</v>
      </c>
      <c r="E172" s="278">
        <f t="shared" si="38"/>
        <v>0</v>
      </c>
      <c r="F172" s="278">
        <f t="shared" si="38"/>
        <v>0</v>
      </c>
      <c r="G172" s="281">
        <f t="shared" si="38"/>
        <v>109.95438596491203</v>
      </c>
      <c r="H172" s="435"/>
      <c r="I172" s="435"/>
      <c r="J172" s="435"/>
    </row>
    <row r="173" spans="1:11" x14ac:dyDescent="0.2">
      <c r="A173" s="321" t="s">
        <v>51</v>
      </c>
      <c r="B173" s="283">
        <v>140</v>
      </c>
      <c r="C173" s="284">
        <v>190</v>
      </c>
      <c r="D173" s="284">
        <v>149</v>
      </c>
      <c r="E173" s="284"/>
      <c r="F173" s="342"/>
      <c r="G173" s="343">
        <f>SUM(B173:F173)</f>
        <v>479</v>
      </c>
      <c r="H173" s="435" t="s">
        <v>55</v>
      </c>
      <c r="I173" s="344">
        <f>G160-G173</f>
        <v>1</v>
      </c>
      <c r="J173" s="345">
        <f>I173/G160</f>
        <v>2.0833333333333333E-3</v>
      </c>
      <c r="K173" s="373" t="s">
        <v>112</v>
      </c>
    </row>
    <row r="174" spans="1:11" x14ac:dyDescent="0.2">
      <c r="A174" s="321" t="s">
        <v>27</v>
      </c>
      <c r="B174" s="347">
        <v>72.5</v>
      </c>
      <c r="C174" s="347">
        <v>72.5</v>
      </c>
      <c r="D174" s="347">
        <v>72.5</v>
      </c>
      <c r="E174" s="347"/>
      <c r="F174" s="347"/>
      <c r="G174" s="226"/>
      <c r="H174" s="435" t="s">
        <v>56</v>
      </c>
      <c r="I174" s="435">
        <v>70.510000000000005</v>
      </c>
      <c r="J174" s="435"/>
    </row>
    <row r="175" spans="1:11" ht="13.5" thickBot="1" x14ac:dyDescent="0.25">
      <c r="A175" s="324" t="s">
        <v>25</v>
      </c>
      <c r="B175" s="360">
        <f>B174-B161</f>
        <v>2</v>
      </c>
      <c r="C175" s="361">
        <f t="shared" ref="C175:F175" si="39">C174-C161</f>
        <v>2</v>
      </c>
      <c r="D175" s="361">
        <f t="shared" si="39"/>
        <v>2</v>
      </c>
      <c r="E175" s="363">
        <f t="shared" si="39"/>
        <v>0</v>
      </c>
      <c r="F175" s="363">
        <f t="shared" si="39"/>
        <v>0</v>
      </c>
      <c r="G175" s="227"/>
      <c r="H175" s="435" t="s">
        <v>25</v>
      </c>
      <c r="I175" s="435">
        <f>I174-I161</f>
        <v>2.0500000000000114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51" t="s">
        <v>52</v>
      </c>
      <c r="C178" s="652"/>
      <c r="D178" s="652"/>
      <c r="E178" s="652"/>
      <c r="F178" s="653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74</v>
      </c>
      <c r="B180" s="330">
        <v>2160</v>
      </c>
      <c r="C180" s="331">
        <v>2160</v>
      </c>
      <c r="D180" s="332">
        <v>2160</v>
      </c>
      <c r="E180" s="332">
        <v>2160</v>
      </c>
      <c r="F180" s="332">
        <v>2160</v>
      </c>
      <c r="G180" s="333">
        <v>2160</v>
      </c>
      <c r="H180" s="441"/>
      <c r="I180" s="441"/>
      <c r="J180" s="441"/>
    </row>
    <row r="181" spans="1:10" x14ac:dyDescent="0.2">
      <c r="A181" s="307" t="s">
        <v>6</v>
      </c>
      <c r="B181" s="334">
        <v>2486.6666666666665</v>
      </c>
      <c r="C181" s="335">
        <v>2608.6363636363635</v>
      </c>
      <c r="D181" s="335">
        <v>2711.1764705882351</v>
      </c>
      <c r="E181" s="335"/>
      <c r="F181" s="335"/>
      <c r="G181" s="260">
        <v>2607.037037037037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84">
        <v>94.117647058823536</v>
      </c>
      <c r="E182" s="384"/>
      <c r="F182" s="384"/>
      <c r="G182" s="265">
        <v>96.296296296296291</v>
      </c>
      <c r="H182" s="382"/>
      <c r="I182" s="441"/>
      <c r="J182" s="441"/>
    </row>
    <row r="183" spans="1:10" x14ac:dyDescent="0.2">
      <c r="A183" s="219" t="s">
        <v>8</v>
      </c>
      <c r="B183" s="266">
        <v>3.216040914129252E-2</v>
      </c>
      <c r="C183" s="267">
        <v>4.2235612705923471E-2</v>
      </c>
      <c r="D183" s="340">
        <v>5.0934083670185142E-2</v>
      </c>
      <c r="E183" s="340"/>
      <c r="F183" s="340"/>
      <c r="G183" s="341">
        <v>5.446971312754724E-2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15.123456790123456</v>
      </c>
      <c r="C184" s="272">
        <f t="shared" si="40"/>
        <v>20.770202020202007</v>
      </c>
      <c r="D184" s="272">
        <f t="shared" si="40"/>
        <v>25.517429193899773</v>
      </c>
      <c r="E184" s="272">
        <f t="shared" si="40"/>
        <v>-100</v>
      </c>
      <c r="F184" s="272">
        <f t="shared" si="40"/>
        <v>-100</v>
      </c>
      <c r="G184" s="275">
        <f t="shared" si="40"/>
        <v>20.696159122085049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98.974358974358893</v>
      </c>
      <c r="C185" s="278">
        <f t="shared" ref="C185:G185" si="41">C181-C168</f>
        <v>111.969696969697</v>
      </c>
      <c r="D185" s="278">
        <f t="shared" si="41"/>
        <v>121.17647058823513</v>
      </c>
      <c r="E185" s="278">
        <f t="shared" si="41"/>
        <v>0</v>
      </c>
      <c r="F185" s="278">
        <f t="shared" si="41"/>
        <v>0</v>
      </c>
      <c r="G185" s="281">
        <f t="shared" si="41"/>
        <v>108.83703703703713</v>
      </c>
      <c r="H185" s="441"/>
      <c r="I185" s="441"/>
      <c r="J185" s="441"/>
    </row>
    <row r="186" spans="1:10" x14ac:dyDescent="0.2">
      <c r="A186" s="321" t="s">
        <v>51</v>
      </c>
      <c r="B186" s="283">
        <v>140</v>
      </c>
      <c r="C186" s="284">
        <v>189</v>
      </c>
      <c r="D186" s="284">
        <v>149</v>
      </c>
      <c r="E186" s="284"/>
      <c r="F186" s="342"/>
      <c r="G186" s="343">
        <f>SUM(B186:F186)</f>
        <v>478</v>
      </c>
      <c r="H186" s="441" t="s">
        <v>55</v>
      </c>
      <c r="I186" s="344">
        <f>G173-G186</f>
        <v>1</v>
      </c>
      <c r="J186" s="345">
        <f>I186/G173</f>
        <v>2.0876826722338203E-3</v>
      </c>
    </row>
    <row r="187" spans="1:10" x14ac:dyDescent="0.2">
      <c r="A187" s="321" t="s">
        <v>27</v>
      </c>
      <c r="B187" s="347">
        <v>75.5</v>
      </c>
      <c r="C187" s="347">
        <v>75</v>
      </c>
      <c r="D187" s="347">
        <v>75</v>
      </c>
      <c r="E187" s="347"/>
      <c r="F187" s="347"/>
      <c r="G187" s="226"/>
      <c r="H187" s="441" t="s">
        <v>56</v>
      </c>
      <c r="I187" s="441">
        <v>72.53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3">
        <f t="shared" si="42"/>
        <v>0</v>
      </c>
      <c r="F188" s="363">
        <f t="shared" si="42"/>
        <v>0</v>
      </c>
      <c r="G188" s="227"/>
      <c r="H188" s="441" t="s">
        <v>25</v>
      </c>
      <c r="I188" s="441">
        <f>I187-I174</f>
        <v>2.019999999999996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51" t="s">
        <v>52</v>
      </c>
      <c r="C191" s="652"/>
      <c r="D191" s="652"/>
      <c r="E191" s="652"/>
      <c r="F191" s="653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1" s="450" customFormat="1" x14ac:dyDescent="0.2">
      <c r="A193" s="304" t="s">
        <v>74</v>
      </c>
      <c r="B193" s="330">
        <v>2290</v>
      </c>
      <c r="C193" s="331">
        <v>2290</v>
      </c>
      <c r="D193" s="332">
        <v>2290</v>
      </c>
      <c r="E193" s="332">
        <v>2290</v>
      </c>
      <c r="F193" s="332">
        <v>2290</v>
      </c>
      <c r="G193" s="333">
        <v>2290</v>
      </c>
    </row>
    <row r="194" spans="1:11" s="450" customFormat="1" x14ac:dyDescent="0.2">
      <c r="A194" s="307" t="s">
        <v>6</v>
      </c>
      <c r="B194" s="334">
        <v>2622.6666666666665</v>
      </c>
      <c r="C194" s="335">
        <v>2598.6363636363635</v>
      </c>
      <c r="D194" s="335">
        <v>2760</v>
      </c>
      <c r="E194" s="335"/>
      <c r="F194" s="335"/>
      <c r="G194" s="260">
        <v>2654.1509433962265</v>
      </c>
    </row>
    <row r="195" spans="1:11" s="450" customFormat="1" x14ac:dyDescent="0.2">
      <c r="A195" s="219" t="s">
        <v>7</v>
      </c>
      <c r="B195" s="336">
        <v>100</v>
      </c>
      <c r="C195" s="337">
        <v>81.818181818181813</v>
      </c>
      <c r="D195" s="384">
        <v>87.5</v>
      </c>
      <c r="E195" s="384"/>
      <c r="F195" s="384"/>
      <c r="G195" s="265">
        <v>83.018867924528308</v>
      </c>
      <c r="H195" s="382"/>
    </row>
    <row r="196" spans="1:11" s="450" customFormat="1" x14ac:dyDescent="0.2">
      <c r="A196" s="219" t="s">
        <v>8</v>
      </c>
      <c r="B196" s="266">
        <v>3.9928723349447651E-2</v>
      </c>
      <c r="C196" s="267">
        <v>6.9299114659120906E-2</v>
      </c>
      <c r="D196" s="340">
        <v>6.412634065372412E-2</v>
      </c>
      <c r="E196" s="340"/>
      <c r="F196" s="340"/>
      <c r="G196" s="341">
        <v>6.6298274043855174E-2</v>
      </c>
    </row>
    <row r="197" spans="1:11" s="450" customFormat="1" x14ac:dyDescent="0.2">
      <c r="A197" s="307" t="s">
        <v>1</v>
      </c>
      <c r="B197" s="271">
        <f t="shared" ref="B197:G197" si="43">B194/B193*100-100</f>
        <v>14.526928675400285</v>
      </c>
      <c r="C197" s="272">
        <f t="shared" si="43"/>
        <v>13.47757046447002</v>
      </c>
      <c r="D197" s="272">
        <f t="shared" si="43"/>
        <v>20.524017467248896</v>
      </c>
      <c r="E197" s="272">
        <f t="shared" si="43"/>
        <v>-100</v>
      </c>
      <c r="F197" s="272">
        <f t="shared" si="43"/>
        <v>-100</v>
      </c>
      <c r="G197" s="275">
        <f t="shared" si="43"/>
        <v>15.901787921232597</v>
      </c>
    </row>
    <row r="198" spans="1:11" s="450" customFormat="1" ht="13.5" thickBot="1" x14ac:dyDescent="0.25">
      <c r="A198" s="219" t="s">
        <v>26</v>
      </c>
      <c r="B198" s="277">
        <f>B194-B181</f>
        <v>136</v>
      </c>
      <c r="C198" s="278">
        <f t="shared" ref="C198:G198" si="44">C194-C181</f>
        <v>-10</v>
      </c>
      <c r="D198" s="278">
        <f t="shared" si="44"/>
        <v>48.823529411764866</v>
      </c>
      <c r="E198" s="278">
        <f t="shared" si="44"/>
        <v>0</v>
      </c>
      <c r="F198" s="278">
        <f t="shared" si="44"/>
        <v>0</v>
      </c>
      <c r="G198" s="281">
        <f t="shared" si="44"/>
        <v>47.113906359189514</v>
      </c>
    </row>
    <row r="199" spans="1:11" s="450" customFormat="1" x14ac:dyDescent="0.2">
      <c r="A199" s="321" t="s">
        <v>51</v>
      </c>
      <c r="B199" s="283">
        <v>140</v>
      </c>
      <c r="C199" s="284">
        <v>189</v>
      </c>
      <c r="D199" s="284">
        <v>149</v>
      </c>
      <c r="E199" s="284"/>
      <c r="F199" s="342"/>
      <c r="G199" s="343">
        <f>SUM(B199:F199)</f>
        <v>478</v>
      </c>
      <c r="H199" s="450" t="s">
        <v>55</v>
      </c>
      <c r="I199" s="344">
        <f>G186-G199</f>
        <v>0</v>
      </c>
      <c r="J199" s="345">
        <f>I199/G186</f>
        <v>0</v>
      </c>
      <c r="K199" s="369" t="s">
        <v>120</v>
      </c>
    </row>
    <row r="200" spans="1:11" s="450" customFormat="1" x14ac:dyDescent="0.2">
      <c r="A200" s="321" t="s">
        <v>27</v>
      </c>
      <c r="B200" s="347">
        <v>79</v>
      </c>
      <c r="C200" s="347">
        <v>79</v>
      </c>
      <c r="D200" s="347">
        <v>78.5</v>
      </c>
      <c r="E200" s="347"/>
      <c r="F200" s="347"/>
      <c r="G200" s="226"/>
      <c r="H200" s="450" t="s">
        <v>56</v>
      </c>
      <c r="I200" s="450">
        <v>75.099999999999994</v>
      </c>
    </row>
    <row r="201" spans="1:11" s="450" customFormat="1" ht="13.5" thickBot="1" x14ac:dyDescent="0.25">
      <c r="A201" s="324" t="s">
        <v>25</v>
      </c>
      <c r="B201" s="360">
        <f>B200-B187</f>
        <v>3.5</v>
      </c>
      <c r="C201" s="361">
        <f t="shared" ref="C201:F201" si="45">C200-C187</f>
        <v>4</v>
      </c>
      <c r="D201" s="361">
        <f t="shared" si="45"/>
        <v>3.5</v>
      </c>
      <c r="E201" s="363">
        <f t="shared" si="45"/>
        <v>0</v>
      </c>
      <c r="F201" s="363">
        <f t="shared" si="45"/>
        <v>0</v>
      </c>
      <c r="G201" s="227"/>
      <c r="H201" s="450" t="s">
        <v>25</v>
      </c>
      <c r="I201" s="450">
        <f>I200-I187</f>
        <v>2.5699999999999932</v>
      </c>
    </row>
    <row r="202" spans="1:11" x14ac:dyDescent="0.2">
      <c r="C202" s="292">
        <v>79</v>
      </c>
    </row>
    <row r="203" spans="1:11" ht="13.5" thickBot="1" x14ac:dyDescent="0.25"/>
    <row r="204" spans="1:11" ht="13.5" thickBot="1" x14ac:dyDescent="0.25">
      <c r="A204" s="297" t="s">
        <v>122</v>
      </c>
      <c r="B204" s="651" t="s">
        <v>52</v>
      </c>
      <c r="C204" s="652"/>
      <c r="D204" s="652"/>
      <c r="E204" s="652"/>
      <c r="F204" s="653"/>
      <c r="G204" s="326" t="s">
        <v>0</v>
      </c>
      <c r="H204" s="457"/>
      <c r="I204" s="457"/>
      <c r="J204" s="457"/>
    </row>
    <row r="205" spans="1:1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  <c r="H205" s="457"/>
      <c r="I205" s="457"/>
      <c r="J205" s="457"/>
    </row>
    <row r="206" spans="1:11" x14ac:dyDescent="0.2">
      <c r="A206" s="304" t="s">
        <v>74</v>
      </c>
      <c r="B206" s="330">
        <v>2420</v>
      </c>
      <c r="C206" s="331">
        <v>2420</v>
      </c>
      <c r="D206" s="332">
        <v>2420</v>
      </c>
      <c r="E206" s="332">
        <v>2420</v>
      </c>
      <c r="F206" s="332">
        <v>2420</v>
      </c>
      <c r="G206" s="333">
        <v>2420</v>
      </c>
      <c r="H206" s="457"/>
      <c r="I206" s="457"/>
      <c r="J206" s="457"/>
    </row>
    <row r="207" spans="1:11" x14ac:dyDescent="0.2">
      <c r="A207" s="307" t="s">
        <v>6</v>
      </c>
      <c r="B207" s="334">
        <v>2726.4285714285716</v>
      </c>
      <c r="C207" s="335">
        <v>2833.6842105263158</v>
      </c>
      <c r="D207" s="335">
        <v>2957.3333333333335</v>
      </c>
      <c r="E207" s="335"/>
      <c r="F207" s="335"/>
      <c r="G207" s="260">
        <v>2841.0416666666665</v>
      </c>
      <c r="H207" s="457"/>
      <c r="I207" s="457"/>
      <c r="J207" s="457"/>
    </row>
    <row r="208" spans="1:11" x14ac:dyDescent="0.2">
      <c r="A208" s="219" t="s">
        <v>7</v>
      </c>
      <c r="B208" s="336">
        <v>100</v>
      </c>
      <c r="C208" s="337">
        <v>100</v>
      </c>
      <c r="D208" s="384">
        <v>100</v>
      </c>
      <c r="E208" s="384"/>
      <c r="F208" s="384"/>
      <c r="G208" s="265">
        <v>95.833333333333329</v>
      </c>
      <c r="H208" s="382"/>
      <c r="I208" s="457"/>
      <c r="J208" s="457"/>
    </row>
    <row r="209" spans="1:10" x14ac:dyDescent="0.2">
      <c r="A209" s="219" t="s">
        <v>8</v>
      </c>
      <c r="B209" s="266">
        <v>2.2120357797026539E-2</v>
      </c>
      <c r="C209" s="267">
        <v>2.4932873988928062E-2</v>
      </c>
      <c r="D209" s="340">
        <v>3.7133456178379605E-2</v>
      </c>
      <c r="E209" s="340"/>
      <c r="F209" s="340"/>
      <c r="G209" s="341">
        <v>4.2942474384961495E-2</v>
      </c>
      <c r="H209" s="457"/>
      <c r="I209" s="457"/>
      <c r="J209" s="457"/>
    </row>
    <row r="210" spans="1:10" x14ac:dyDescent="0.2">
      <c r="A210" s="307" t="s">
        <v>1</v>
      </c>
      <c r="B210" s="271">
        <f t="shared" ref="B210:G210" si="46">B207/B206*100-100</f>
        <v>12.662337662337663</v>
      </c>
      <c r="C210" s="272">
        <f t="shared" si="46"/>
        <v>17.094388864723783</v>
      </c>
      <c r="D210" s="272">
        <f t="shared" si="46"/>
        <v>22.203856749311285</v>
      </c>
      <c r="E210" s="272">
        <f t="shared" si="46"/>
        <v>-100</v>
      </c>
      <c r="F210" s="272">
        <f t="shared" si="46"/>
        <v>-100</v>
      </c>
      <c r="G210" s="275">
        <f t="shared" si="46"/>
        <v>17.398415977961434</v>
      </c>
      <c r="H210" s="457"/>
      <c r="I210" s="457"/>
      <c r="J210" s="457"/>
    </row>
    <row r="211" spans="1:10" ht="13.5" thickBot="1" x14ac:dyDescent="0.25">
      <c r="A211" s="219" t="s">
        <v>26</v>
      </c>
      <c r="B211" s="277">
        <f>B207-B194</f>
        <v>103.76190476190504</v>
      </c>
      <c r="C211" s="278">
        <f t="shared" ref="C211:G211" si="47">C207-C194</f>
        <v>235.04784688995233</v>
      </c>
      <c r="D211" s="278">
        <f t="shared" si="47"/>
        <v>197.33333333333348</v>
      </c>
      <c r="E211" s="278">
        <f t="shared" si="47"/>
        <v>0</v>
      </c>
      <c r="F211" s="278">
        <f t="shared" si="47"/>
        <v>0</v>
      </c>
      <c r="G211" s="281">
        <f t="shared" si="47"/>
        <v>186.89072327044005</v>
      </c>
      <c r="H211" s="457"/>
      <c r="I211" s="457"/>
      <c r="J211" s="457"/>
    </row>
    <row r="212" spans="1:10" x14ac:dyDescent="0.2">
      <c r="A212" s="321" t="s">
        <v>51</v>
      </c>
      <c r="B212" s="283">
        <v>117</v>
      </c>
      <c r="C212" s="284">
        <v>163</v>
      </c>
      <c r="D212" s="284">
        <v>133</v>
      </c>
      <c r="E212" s="284"/>
      <c r="F212" s="342"/>
      <c r="G212" s="343">
        <f>SUM(B212:F212)</f>
        <v>413</v>
      </c>
      <c r="H212" s="457" t="s">
        <v>55</v>
      </c>
      <c r="I212" s="344">
        <f>G199-G212</f>
        <v>65</v>
      </c>
      <c r="J212" s="345">
        <f>I212/G199</f>
        <v>0.13598326359832635</v>
      </c>
    </row>
    <row r="213" spans="1:10" x14ac:dyDescent="0.2">
      <c r="A213" s="321" t="s">
        <v>27</v>
      </c>
      <c r="B213" s="347">
        <v>83</v>
      </c>
      <c r="C213" s="347">
        <v>83</v>
      </c>
      <c r="D213" s="347">
        <v>82.5</v>
      </c>
      <c r="E213" s="347"/>
      <c r="F213" s="347"/>
      <c r="G213" s="226"/>
      <c r="H213" s="457" t="s">
        <v>56</v>
      </c>
      <c r="I213" s="457">
        <v>78.8</v>
      </c>
      <c r="J213" s="457"/>
    </row>
    <row r="214" spans="1:10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3">
        <f t="shared" si="48"/>
        <v>0</v>
      </c>
      <c r="F214" s="363">
        <f t="shared" si="48"/>
        <v>0</v>
      </c>
      <c r="G214" s="227"/>
      <c r="H214" s="457" t="s">
        <v>25</v>
      </c>
      <c r="I214" s="457">
        <f>I213-I200</f>
        <v>3.7000000000000028</v>
      </c>
      <c r="J214" s="457"/>
    </row>
    <row r="216" spans="1:10" ht="13.5" thickBot="1" x14ac:dyDescent="0.25"/>
    <row r="217" spans="1:10" s="460" customFormat="1" ht="13.5" thickBot="1" x14ac:dyDescent="0.25">
      <c r="A217" s="297" t="s">
        <v>126</v>
      </c>
      <c r="B217" s="651" t="s">
        <v>52</v>
      </c>
      <c r="C217" s="652"/>
      <c r="D217" s="652"/>
      <c r="E217" s="652"/>
      <c r="F217" s="653"/>
      <c r="G217" s="326" t="s">
        <v>0</v>
      </c>
    </row>
    <row r="218" spans="1:10" s="460" customFormat="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</row>
    <row r="219" spans="1:10" s="460" customFormat="1" x14ac:dyDescent="0.2">
      <c r="A219" s="304" t="s">
        <v>74</v>
      </c>
      <c r="B219" s="330">
        <v>2560</v>
      </c>
      <c r="C219" s="331">
        <v>2560</v>
      </c>
      <c r="D219" s="332">
        <v>2560</v>
      </c>
      <c r="E219" s="332">
        <v>2560</v>
      </c>
      <c r="F219" s="332">
        <v>2560</v>
      </c>
      <c r="G219" s="333">
        <v>2560</v>
      </c>
    </row>
    <row r="220" spans="1:10" s="460" customFormat="1" x14ac:dyDescent="0.2">
      <c r="A220" s="307" t="s">
        <v>6</v>
      </c>
      <c r="B220" s="334">
        <v>2776.3636363636365</v>
      </c>
      <c r="C220" s="335">
        <v>2852.7777777777778</v>
      </c>
      <c r="D220" s="335">
        <v>2940</v>
      </c>
      <c r="E220" s="335"/>
      <c r="F220" s="335"/>
      <c r="G220" s="260">
        <v>2865.1111111111113</v>
      </c>
    </row>
    <row r="221" spans="1:10" s="460" customFormat="1" x14ac:dyDescent="0.2">
      <c r="A221" s="219" t="s">
        <v>7</v>
      </c>
      <c r="B221" s="336">
        <v>100</v>
      </c>
      <c r="C221" s="337">
        <v>94.444444444444443</v>
      </c>
      <c r="D221" s="384">
        <v>93.75</v>
      </c>
      <c r="E221" s="384"/>
      <c r="F221" s="384"/>
      <c r="G221" s="265">
        <v>95.555555555555557</v>
      </c>
      <c r="H221" s="382"/>
    </row>
    <row r="222" spans="1:10" s="460" customFormat="1" x14ac:dyDescent="0.2">
      <c r="A222" s="219" t="s">
        <v>8</v>
      </c>
      <c r="B222" s="266">
        <v>3.3128067766710755E-2</v>
      </c>
      <c r="C222" s="267">
        <v>4.3653921558873501E-2</v>
      </c>
      <c r="D222" s="340">
        <v>3.5714285714285712E-2</v>
      </c>
      <c r="E222" s="340"/>
      <c r="F222" s="340"/>
      <c r="G222" s="341">
        <v>4.4384952131500226E-2</v>
      </c>
    </row>
    <row r="223" spans="1:10" s="460" customFormat="1" x14ac:dyDescent="0.2">
      <c r="A223" s="307" t="s">
        <v>1</v>
      </c>
      <c r="B223" s="271">
        <f t="shared" ref="B223:G223" si="49">B220/B219*100-100</f>
        <v>8.4517045454545467</v>
      </c>
      <c r="C223" s="272">
        <f t="shared" si="49"/>
        <v>11.436631944444443</v>
      </c>
      <c r="D223" s="272">
        <f t="shared" si="49"/>
        <v>14.84375</v>
      </c>
      <c r="E223" s="272">
        <f t="shared" si="49"/>
        <v>-100</v>
      </c>
      <c r="F223" s="272">
        <f t="shared" si="49"/>
        <v>-100</v>
      </c>
      <c r="G223" s="275">
        <f t="shared" si="49"/>
        <v>11.918402777777786</v>
      </c>
    </row>
    <row r="224" spans="1:10" s="460" customFormat="1" ht="13.5" thickBot="1" x14ac:dyDescent="0.25">
      <c r="A224" s="219" t="s">
        <v>26</v>
      </c>
      <c r="B224" s="277">
        <f>B220-B207</f>
        <v>49.935064935064929</v>
      </c>
      <c r="C224" s="278">
        <f t="shared" ref="C224:G224" si="50">C220-C207</f>
        <v>19.093567251461991</v>
      </c>
      <c r="D224" s="278">
        <f t="shared" si="50"/>
        <v>-17.333333333333485</v>
      </c>
      <c r="E224" s="278">
        <f t="shared" si="50"/>
        <v>0</v>
      </c>
      <c r="F224" s="278">
        <f t="shared" si="50"/>
        <v>0</v>
      </c>
      <c r="G224" s="281">
        <f t="shared" si="50"/>
        <v>24.069444444444798</v>
      </c>
    </row>
    <row r="225" spans="1:10" s="460" customFormat="1" x14ac:dyDescent="0.2">
      <c r="A225" s="321" t="s">
        <v>51</v>
      </c>
      <c r="B225" s="283">
        <v>117</v>
      </c>
      <c r="C225" s="284">
        <v>163</v>
      </c>
      <c r="D225" s="284">
        <v>133</v>
      </c>
      <c r="E225" s="284"/>
      <c r="F225" s="342"/>
      <c r="G225" s="343">
        <f>SUM(B225:F225)</f>
        <v>413</v>
      </c>
      <c r="H225" s="460" t="s">
        <v>55</v>
      </c>
      <c r="I225" s="344">
        <f>G212-G225</f>
        <v>0</v>
      </c>
      <c r="J225" s="345">
        <f>I225/G212</f>
        <v>0</v>
      </c>
    </row>
    <row r="226" spans="1:10" s="460" customFormat="1" x14ac:dyDescent="0.2">
      <c r="A226" s="321" t="s">
        <v>27</v>
      </c>
      <c r="B226" s="347">
        <v>88</v>
      </c>
      <c r="C226" s="347">
        <v>88</v>
      </c>
      <c r="D226" s="347">
        <v>87.5</v>
      </c>
      <c r="E226" s="347"/>
      <c r="F226" s="347"/>
      <c r="G226" s="226"/>
      <c r="H226" s="460" t="s">
        <v>56</v>
      </c>
      <c r="I226" s="460">
        <v>82.84</v>
      </c>
    </row>
    <row r="227" spans="1:10" s="460" customFormat="1" ht="13.5" thickBot="1" x14ac:dyDescent="0.25">
      <c r="A227" s="324" t="s">
        <v>25</v>
      </c>
      <c r="B227" s="360">
        <f>B226-B213</f>
        <v>5</v>
      </c>
      <c r="C227" s="361">
        <f t="shared" ref="C227:F227" si="51">C226-C213</f>
        <v>5</v>
      </c>
      <c r="D227" s="361">
        <f t="shared" si="51"/>
        <v>5</v>
      </c>
      <c r="E227" s="363">
        <f t="shared" si="51"/>
        <v>0</v>
      </c>
      <c r="F227" s="363">
        <f t="shared" si="51"/>
        <v>0</v>
      </c>
      <c r="G227" s="227"/>
      <c r="H227" s="460" t="s">
        <v>25</v>
      </c>
      <c r="I227" s="460">
        <f>I226-I213</f>
        <v>4.0400000000000063</v>
      </c>
    </row>
    <row r="229" spans="1:10" ht="13.5" thickBot="1" x14ac:dyDescent="0.25"/>
    <row r="230" spans="1:10" s="461" customFormat="1" ht="13.5" thickBot="1" x14ac:dyDescent="0.25">
      <c r="A230" s="297" t="s">
        <v>130</v>
      </c>
      <c r="B230" s="651" t="s">
        <v>52</v>
      </c>
      <c r="C230" s="652"/>
      <c r="D230" s="652"/>
      <c r="E230" s="652"/>
      <c r="F230" s="653"/>
      <c r="G230" s="326" t="s">
        <v>0</v>
      </c>
    </row>
    <row r="231" spans="1:10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0" s="461" customFormat="1" x14ac:dyDescent="0.2">
      <c r="A232" s="304" t="s">
        <v>74</v>
      </c>
      <c r="B232" s="463">
        <v>2710</v>
      </c>
      <c r="C232" s="464">
        <v>2710</v>
      </c>
      <c r="D232" s="465">
        <v>2710</v>
      </c>
      <c r="E232" s="465">
        <v>2710</v>
      </c>
      <c r="F232" s="465">
        <v>2710</v>
      </c>
      <c r="G232" s="466">
        <v>2710</v>
      </c>
    </row>
    <row r="233" spans="1:10" s="461" customFormat="1" x14ac:dyDescent="0.2">
      <c r="A233" s="307" t="s">
        <v>6</v>
      </c>
      <c r="B233" s="334">
        <v>2812</v>
      </c>
      <c r="C233" s="335">
        <v>2949.4736842105262</v>
      </c>
      <c r="D233" s="335">
        <v>3071.3333333333335</v>
      </c>
      <c r="E233" s="335"/>
      <c r="F233" s="335"/>
      <c r="G233" s="260">
        <v>2949.5833333333335</v>
      </c>
    </row>
    <row r="234" spans="1:10" s="461" customFormat="1" x14ac:dyDescent="0.2">
      <c r="A234" s="219" t="s">
        <v>7</v>
      </c>
      <c r="B234" s="336">
        <v>100</v>
      </c>
      <c r="C234" s="337">
        <v>100</v>
      </c>
      <c r="D234" s="384">
        <v>86.666666666666671</v>
      </c>
      <c r="E234" s="384"/>
      <c r="F234" s="384"/>
      <c r="G234" s="265">
        <v>97.916666666666671</v>
      </c>
      <c r="H234" s="382"/>
    </row>
    <row r="235" spans="1:10" s="461" customFormat="1" x14ac:dyDescent="0.2">
      <c r="A235" s="219" t="s">
        <v>8</v>
      </c>
      <c r="B235" s="266">
        <v>2.3416895637488378E-2</v>
      </c>
      <c r="C235" s="267">
        <v>2.8610083478328989E-2</v>
      </c>
      <c r="D235" s="340">
        <v>5.0044682020132306E-2</v>
      </c>
      <c r="E235" s="340"/>
      <c r="F235" s="340"/>
      <c r="G235" s="341">
        <v>4.9022700782642391E-2</v>
      </c>
    </row>
    <row r="236" spans="1:10" s="461" customFormat="1" x14ac:dyDescent="0.2">
      <c r="A236" s="307" t="s">
        <v>1</v>
      </c>
      <c r="B236" s="271">
        <f t="shared" ref="B236:G236" si="52">B233/B232*100-100</f>
        <v>3.7638376383763728</v>
      </c>
      <c r="C236" s="272">
        <f t="shared" si="52"/>
        <v>8.8366673140415628</v>
      </c>
      <c r="D236" s="272">
        <f t="shared" si="52"/>
        <v>13.333333333333329</v>
      </c>
      <c r="E236" s="272">
        <f t="shared" si="52"/>
        <v>-100</v>
      </c>
      <c r="F236" s="272">
        <f t="shared" si="52"/>
        <v>-100</v>
      </c>
      <c r="G236" s="275">
        <f t="shared" si="52"/>
        <v>8.8407134071340749</v>
      </c>
    </row>
    <row r="237" spans="1:10" s="461" customFormat="1" ht="13.5" thickBot="1" x14ac:dyDescent="0.25">
      <c r="A237" s="219" t="s">
        <v>26</v>
      </c>
      <c r="B237" s="277">
        <f>B233-B220</f>
        <v>35.636363636363512</v>
      </c>
      <c r="C237" s="278">
        <f t="shared" ref="C237:G237" si="53">C233-C220</f>
        <v>96.695906432748416</v>
      </c>
      <c r="D237" s="278">
        <f t="shared" si="53"/>
        <v>131.33333333333348</v>
      </c>
      <c r="E237" s="278">
        <f t="shared" si="53"/>
        <v>0</v>
      </c>
      <c r="F237" s="278">
        <f t="shared" si="53"/>
        <v>0</v>
      </c>
      <c r="G237" s="281">
        <f t="shared" si="53"/>
        <v>84.472222222222172</v>
      </c>
    </row>
    <row r="238" spans="1:10" s="461" customFormat="1" x14ac:dyDescent="0.2">
      <c r="A238" s="321" t="s">
        <v>51</v>
      </c>
      <c r="B238" s="283">
        <v>117</v>
      </c>
      <c r="C238" s="284">
        <v>163</v>
      </c>
      <c r="D238" s="284">
        <v>133</v>
      </c>
      <c r="E238" s="284"/>
      <c r="F238" s="342"/>
      <c r="G238" s="343">
        <f>SUM(B238:F238)</f>
        <v>413</v>
      </c>
      <c r="H238" s="461" t="s">
        <v>55</v>
      </c>
      <c r="I238" s="344">
        <f>G225-G238</f>
        <v>0</v>
      </c>
      <c r="J238" s="345">
        <f>I238/G225</f>
        <v>0</v>
      </c>
    </row>
    <row r="239" spans="1:10" s="461" customFormat="1" x14ac:dyDescent="0.2">
      <c r="A239" s="321" t="s">
        <v>27</v>
      </c>
      <c r="B239" s="347">
        <v>95</v>
      </c>
      <c r="C239" s="347">
        <v>94.5</v>
      </c>
      <c r="D239" s="347">
        <v>93.5</v>
      </c>
      <c r="E239" s="347"/>
      <c r="F239" s="347"/>
      <c r="G239" s="226"/>
      <c r="H239" s="461" t="s">
        <v>56</v>
      </c>
      <c r="I239" s="461">
        <v>87.82</v>
      </c>
    </row>
    <row r="240" spans="1:10" s="461" customFormat="1" ht="13.5" thickBot="1" x14ac:dyDescent="0.25">
      <c r="A240" s="324" t="s">
        <v>25</v>
      </c>
      <c r="B240" s="360">
        <f>B239-B226</f>
        <v>7</v>
      </c>
      <c r="C240" s="361">
        <f t="shared" ref="C240:F240" si="54">C239-C226</f>
        <v>6.5</v>
      </c>
      <c r="D240" s="361">
        <f t="shared" si="54"/>
        <v>6</v>
      </c>
      <c r="E240" s="363">
        <f t="shared" si="54"/>
        <v>0</v>
      </c>
      <c r="F240" s="363">
        <f t="shared" si="54"/>
        <v>0</v>
      </c>
      <c r="G240" s="227"/>
      <c r="H240" s="461" t="s">
        <v>25</v>
      </c>
      <c r="I240" s="461">
        <f>I239-I226</f>
        <v>4.9799999999999898</v>
      </c>
    </row>
    <row r="242" spans="1:10" ht="13.5" thickBot="1" x14ac:dyDescent="0.25"/>
    <row r="243" spans="1:10" ht="13.5" thickBot="1" x14ac:dyDescent="0.25">
      <c r="A243" s="297" t="s">
        <v>136</v>
      </c>
      <c r="B243" s="651" t="s">
        <v>52</v>
      </c>
      <c r="C243" s="652"/>
      <c r="D243" s="652"/>
      <c r="E243" s="652"/>
      <c r="F243" s="653"/>
      <c r="G243" s="326" t="s">
        <v>0</v>
      </c>
      <c r="H243" s="499"/>
      <c r="I243" s="499"/>
      <c r="J243" s="499"/>
    </row>
    <row r="244" spans="1:10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  <c r="J244" s="499"/>
    </row>
    <row r="245" spans="1:10" x14ac:dyDescent="0.2">
      <c r="A245" s="304" t="s">
        <v>74</v>
      </c>
      <c r="B245" s="463">
        <v>2870</v>
      </c>
      <c r="C245" s="464">
        <v>2870</v>
      </c>
      <c r="D245" s="465">
        <v>2870</v>
      </c>
      <c r="E245" s="465">
        <v>2870</v>
      </c>
      <c r="F245" s="465">
        <v>2870</v>
      </c>
      <c r="G245" s="466">
        <v>2870</v>
      </c>
      <c r="H245" s="499"/>
      <c r="I245" s="499"/>
      <c r="J245" s="499"/>
    </row>
    <row r="246" spans="1:10" x14ac:dyDescent="0.2">
      <c r="A246" s="307" t="s">
        <v>6</v>
      </c>
      <c r="B246" s="334">
        <v>3104.6666666666665</v>
      </c>
      <c r="C246" s="335">
        <v>3192.3809523809523</v>
      </c>
      <c r="D246" s="335">
        <v>3258.2352941176468</v>
      </c>
      <c r="E246" s="335"/>
      <c r="F246" s="335"/>
      <c r="G246" s="260">
        <v>3188.6792452830186</v>
      </c>
      <c r="H246" s="499"/>
      <c r="I246" s="499"/>
      <c r="J246" s="499"/>
    </row>
    <row r="247" spans="1:10" x14ac:dyDescent="0.2">
      <c r="A247" s="219" t="s">
        <v>7</v>
      </c>
      <c r="B247" s="336">
        <v>93.333333333333329</v>
      </c>
      <c r="C247" s="337">
        <v>95.238095238095241</v>
      </c>
      <c r="D247" s="384">
        <v>94.117647058823536</v>
      </c>
      <c r="E247" s="384"/>
      <c r="F247" s="384"/>
      <c r="G247" s="265">
        <v>92.452830188679243</v>
      </c>
      <c r="H247" s="382"/>
      <c r="I247" s="499"/>
      <c r="J247" s="499"/>
    </row>
    <row r="248" spans="1:10" x14ac:dyDescent="0.2">
      <c r="A248" s="219" t="s">
        <v>8</v>
      </c>
      <c r="B248" s="266">
        <v>4.8505336793095488E-2</v>
      </c>
      <c r="C248" s="267">
        <v>4.9809836114505186E-2</v>
      </c>
      <c r="D248" s="340">
        <v>5.0838681081200147E-2</v>
      </c>
      <c r="E248" s="340"/>
      <c r="F248" s="340"/>
      <c r="G248" s="341">
        <v>5.321444915456288E-2</v>
      </c>
      <c r="H248" s="499"/>
      <c r="I248" s="499"/>
      <c r="J248" s="499"/>
    </row>
    <row r="249" spans="1:10" x14ac:dyDescent="0.2">
      <c r="A249" s="307" t="s">
        <v>1</v>
      </c>
      <c r="B249" s="271">
        <f t="shared" ref="B249:G249" si="55">B246/B245*100-100</f>
        <v>8.176538908246215</v>
      </c>
      <c r="C249" s="272">
        <f t="shared" si="55"/>
        <v>11.232785797245711</v>
      </c>
      <c r="D249" s="272">
        <f t="shared" si="55"/>
        <v>13.527362164377934</v>
      </c>
      <c r="E249" s="272">
        <f t="shared" si="55"/>
        <v>-100</v>
      </c>
      <c r="F249" s="272">
        <f t="shared" si="55"/>
        <v>-100</v>
      </c>
      <c r="G249" s="275">
        <f t="shared" si="55"/>
        <v>11.103806455854311</v>
      </c>
      <c r="H249" s="499"/>
      <c r="I249" s="499"/>
      <c r="J249" s="499"/>
    </row>
    <row r="250" spans="1:10" ht="13.5" thickBot="1" x14ac:dyDescent="0.25">
      <c r="A250" s="219" t="s">
        <v>26</v>
      </c>
      <c r="B250" s="277">
        <f>B246-B233</f>
        <v>292.66666666666652</v>
      </c>
      <c r="C250" s="278">
        <f t="shared" ref="C250:G250" si="56">C246-C233</f>
        <v>242.90726817042605</v>
      </c>
      <c r="D250" s="278">
        <f t="shared" si="56"/>
        <v>186.90196078431336</v>
      </c>
      <c r="E250" s="278">
        <f t="shared" si="56"/>
        <v>0</v>
      </c>
      <c r="F250" s="278">
        <f t="shared" si="56"/>
        <v>0</v>
      </c>
      <c r="G250" s="281">
        <f t="shared" si="56"/>
        <v>239.09591194968516</v>
      </c>
      <c r="H250" s="499"/>
      <c r="I250" s="499"/>
      <c r="J250" s="499"/>
    </row>
    <row r="251" spans="1:10" x14ac:dyDescent="0.2">
      <c r="A251" s="321" t="s">
        <v>51</v>
      </c>
      <c r="B251" s="283">
        <v>117</v>
      </c>
      <c r="C251" s="284">
        <v>163</v>
      </c>
      <c r="D251" s="284">
        <v>132</v>
      </c>
      <c r="E251" s="284"/>
      <c r="F251" s="342"/>
      <c r="G251" s="343">
        <f>SUM(B251:F251)</f>
        <v>412</v>
      </c>
      <c r="H251" s="499" t="s">
        <v>55</v>
      </c>
      <c r="I251" s="344">
        <f>G238-G251</f>
        <v>1</v>
      </c>
      <c r="J251" s="345">
        <f>I251/G238</f>
        <v>2.4213075060532689E-3</v>
      </c>
    </row>
    <row r="252" spans="1:10" x14ac:dyDescent="0.2">
      <c r="A252" s="321" t="s">
        <v>27</v>
      </c>
      <c r="B252" s="347">
        <v>101</v>
      </c>
      <c r="C252" s="347">
        <v>100.5</v>
      </c>
      <c r="D252" s="347">
        <v>99.5</v>
      </c>
      <c r="E252" s="347"/>
      <c r="F252" s="347"/>
      <c r="G252" s="226"/>
      <c r="H252" s="499" t="s">
        <v>56</v>
      </c>
      <c r="I252" s="499">
        <v>94.29</v>
      </c>
      <c r="J252" s="499"/>
    </row>
    <row r="253" spans="1:10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3">
        <f t="shared" si="57"/>
        <v>0</v>
      </c>
      <c r="F253" s="363">
        <f t="shared" si="57"/>
        <v>0</v>
      </c>
      <c r="G253" s="227"/>
      <c r="H253" s="499" t="s">
        <v>25</v>
      </c>
      <c r="I253" s="499">
        <f>I252-I239</f>
        <v>6.4700000000000131</v>
      </c>
      <c r="J253" s="499"/>
    </row>
    <row r="255" spans="1:10" ht="13.5" thickBot="1" x14ac:dyDescent="0.25"/>
    <row r="256" spans="1:10" ht="13.5" thickBot="1" x14ac:dyDescent="0.25">
      <c r="A256" s="297" t="s">
        <v>137</v>
      </c>
      <c r="B256" s="651" t="s">
        <v>52</v>
      </c>
      <c r="C256" s="652"/>
      <c r="D256" s="652"/>
      <c r="E256" s="652"/>
      <c r="F256" s="653"/>
      <c r="G256" s="326" t="s">
        <v>0</v>
      </c>
      <c r="H256" s="500"/>
      <c r="I256" s="500"/>
      <c r="J256" s="500"/>
    </row>
    <row r="257" spans="1:10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  <c r="J257" s="500"/>
    </row>
    <row r="258" spans="1:10" x14ac:dyDescent="0.2">
      <c r="A258" s="304" t="s">
        <v>74</v>
      </c>
      <c r="B258" s="463">
        <v>3040</v>
      </c>
      <c r="C258" s="464">
        <v>3040</v>
      </c>
      <c r="D258" s="465">
        <v>3040</v>
      </c>
      <c r="E258" s="465">
        <v>3040</v>
      </c>
      <c r="F258" s="465">
        <v>3040</v>
      </c>
      <c r="G258" s="466">
        <v>3040</v>
      </c>
      <c r="H258" s="500"/>
      <c r="I258" s="500"/>
      <c r="J258" s="500"/>
    </row>
    <row r="259" spans="1:10" x14ac:dyDescent="0.2">
      <c r="A259" s="307" t="s">
        <v>6</v>
      </c>
      <c r="B259" s="334">
        <v>3157.3333333333335</v>
      </c>
      <c r="C259" s="335">
        <v>3341.5</v>
      </c>
      <c r="D259" s="335">
        <v>3415.625</v>
      </c>
      <c r="E259" s="335"/>
      <c r="F259" s="335"/>
      <c r="G259" s="260">
        <v>3310.5882352941176</v>
      </c>
      <c r="H259" s="500"/>
      <c r="I259" s="500"/>
      <c r="J259" s="500"/>
    </row>
    <row r="260" spans="1:10" x14ac:dyDescent="0.2">
      <c r="A260" s="219" t="s">
        <v>7</v>
      </c>
      <c r="B260" s="336">
        <v>100</v>
      </c>
      <c r="C260" s="337">
        <v>95</v>
      </c>
      <c r="D260" s="384">
        <v>100</v>
      </c>
      <c r="E260" s="384"/>
      <c r="F260" s="384"/>
      <c r="G260" s="265">
        <v>94.117647058823536</v>
      </c>
      <c r="H260" s="382"/>
      <c r="I260" s="500"/>
      <c r="J260" s="500"/>
    </row>
    <row r="261" spans="1:10" x14ac:dyDescent="0.2">
      <c r="A261" s="219" t="s">
        <v>8</v>
      </c>
      <c r="B261" s="266">
        <v>4.488783888795618E-2</v>
      </c>
      <c r="C261" s="267">
        <v>4.5615122353927152E-2</v>
      </c>
      <c r="D261" s="340">
        <v>4.2058545481249897E-2</v>
      </c>
      <c r="E261" s="340"/>
      <c r="F261" s="340"/>
      <c r="G261" s="341">
        <v>5.4233986473516564E-2</v>
      </c>
      <c r="H261" s="500"/>
      <c r="I261" s="500"/>
      <c r="J261" s="500"/>
    </row>
    <row r="262" spans="1:10" x14ac:dyDescent="0.2">
      <c r="A262" s="307" t="s">
        <v>1</v>
      </c>
      <c r="B262" s="271">
        <f t="shared" ref="B262:G262" si="58">B259/B258*100-100</f>
        <v>3.8596491228070278</v>
      </c>
      <c r="C262" s="272">
        <f t="shared" si="58"/>
        <v>9.9177631578947398</v>
      </c>
      <c r="D262" s="272">
        <f t="shared" si="58"/>
        <v>12.356085526315795</v>
      </c>
      <c r="E262" s="272">
        <f t="shared" si="58"/>
        <v>-100</v>
      </c>
      <c r="F262" s="272">
        <f t="shared" si="58"/>
        <v>-100</v>
      </c>
      <c r="G262" s="275">
        <f t="shared" si="58"/>
        <v>8.9009287925696583</v>
      </c>
      <c r="H262" s="500"/>
      <c r="I262" s="500"/>
      <c r="J262" s="500"/>
    </row>
    <row r="263" spans="1:10" ht="13.5" thickBot="1" x14ac:dyDescent="0.25">
      <c r="A263" s="219" t="s">
        <v>26</v>
      </c>
      <c r="B263" s="277">
        <f>B259-B246</f>
        <v>52.66666666666697</v>
      </c>
      <c r="C263" s="278">
        <f t="shared" ref="C263:G263" si="59">C259-C246</f>
        <v>149.11904761904771</v>
      </c>
      <c r="D263" s="278">
        <f t="shared" si="59"/>
        <v>157.38970588235316</v>
      </c>
      <c r="E263" s="278">
        <f t="shared" si="59"/>
        <v>0</v>
      </c>
      <c r="F263" s="278">
        <f t="shared" si="59"/>
        <v>0</v>
      </c>
      <c r="G263" s="281">
        <f t="shared" si="59"/>
        <v>121.90899001109892</v>
      </c>
      <c r="H263" s="500"/>
      <c r="I263" s="500"/>
      <c r="J263" s="500"/>
    </row>
    <row r="264" spans="1:10" x14ac:dyDescent="0.2">
      <c r="A264" s="321" t="s">
        <v>51</v>
      </c>
      <c r="B264" s="283">
        <v>115</v>
      </c>
      <c r="C264" s="284">
        <v>163</v>
      </c>
      <c r="D264" s="284">
        <v>132</v>
      </c>
      <c r="E264" s="284"/>
      <c r="F264" s="342"/>
      <c r="G264" s="343">
        <f>SUM(B264:F264)</f>
        <v>410</v>
      </c>
      <c r="H264" s="500" t="s">
        <v>55</v>
      </c>
      <c r="I264" s="344">
        <f>G251-G264</f>
        <v>2</v>
      </c>
      <c r="J264" s="345">
        <f>I264/G251</f>
        <v>4.8543689320388345E-3</v>
      </c>
    </row>
    <row r="265" spans="1:10" x14ac:dyDescent="0.2">
      <c r="A265" s="321" t="s">
        <v>27</v>
      </c>
      <c r="B265" s="347">
        <v>107.5</v>
      </c>
      <c r="C265" s="347">
        <v>106.5</v>
      </c>
      <c r="D265" s="347">
        <v>105.5</v>
      </c>
      <c r="E265" s="347"/>
      <c r="F265" s="347"/>
      <c r="G265" s="226"/>
      <c r="H265" s="500" t="s">
        <v>56</v>
      </c>
      <c r="I265" s="500">
        <v>100.3</v>
      </c>
      <c r="J265" s="500"/>
    </row>
    <row r="266" spans="1:10" ht="13.5" thickBot="1" x14ac:dyDescent="0.25">
      <c r="A266" s="324" t="s">
        <v>25</v>
      </c>
      <c r="B266" s="360">
        <f>B265-B252</f>
        <v>6.5</v>
      </c>
      <c r="C266" s="361">
        <f t="shared" ref="C266:F266" si="60">C265-C252</f>
        <v>6</v>
      </c>
      <c r="D266" s="361">
        <f t="shared" si="60"/>
        <v>6</v>
      </c>
      <c r="E266" s="363">
        <f t="shared" si="60"/>
        <v>0</v>
      </c>
      <c r="F266" s="363">
        <f t="shared" si="60"/>
        <v>0</v>
      </c>
      <c r="G266" s="227"/>
      <c r="H266" s="500" t="s">
        <v>25</v>
      </c>
      <c r="I266" s="500">
        <f>I265-I252</f>
        <v>6.0099999999999909</v>
      </c>
      <c r="J266" s="500"/>
    </row>
    <row r="267" spans="1:10" x14ac:dyDescent="0.2">
      <c r="B267" s="292">
        <v>107.5</v>
      </c>
    </row>
    <row r="268" spans="1:10" ht="13.5" thickBot="1" x14ac:dyDescent="0.25"/>
    <row r="269" spans="1:10" ht="13.5" thickBot="1" x14ac:dyDescent="0.25">
      <c r="A269" s="297" t="s">
        <v>141</v>
      </c>
      <c r="B269" s="651" t="s">
        <v>52</v>
      </c>
      <c r="C269" s="652"/>
      <c r="D269" s="652"/>
      <c r="E269" s="652"/>
      <c r="F269" s="653"/>
      <c r="G269" s="326" t="s">
        <v>0</v>
      </c>
      <c r="H269" s="514"/>
      <c r="I269" s="514"/>
      <c r="J269" s="514"/>
    </row>
    <row r="270" spans="1:10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  <c r="J270" s="514"/>
    </row>
    <row r="271" spans="1:10" x14ac:dyDescent="0.2">
      <c r="A271" s="304" t="s">
        <v>74</v>
      </c>
      <c r="B271" s="463">
        <v>3240</v>
      </c>
      <c r="C271" s="464">
        <v>3240</v>
      </c>
      <c r="D271" s="465">
        <v>3240</v>
      </c>
      <c r="E271" s="465">
        <v>3240</v>
      </c>
      <c r="F271" s="465">
        <v>3240</v>
      </c>
      <c r="G271" s="466">
        <v>3240</v>
      </c>
      <c r="H271" s="514"/>
      <c r="I271" s="514"/>
      <c r="J271" s="514"/>
    </row>
    <row r="272" spans="1:10" x14ac:dyDescent="0.2">
      <c r="A272" s="307" t="s">
        <v>6</v>
      </c>
      <c r="B272" s="334">
        <v>3370</v>
      </c>
      <c r="C272" s="335">
        <v>3519</v>
      </c>
      <c r="D272" s="335">
        <v>3524.375</v>
      </c>
      <c r="E272" s="335"/>
      <c r="F272" s="335"/>
      <c r="G272" s="260">
        <v>3479</v>
      </c>
      <c r="H272" s="514"/>
      <c r="I272" s="514"/>
      <c r="J272" s="514"/>
    </row>
    <row r="273" spans="1:11" x14ac:dyDescent="0.2">
      <c r="A273" s="219" t="s">
        <v>7</v>
      </c>
      <c r="B273" s="336">
        <v>85.714285714285708</v>
      </c>
      <c r="C273" s="337">
        <v>95</v>
      </c>
      <c r="D273" s="384">
        <v>93.75</v>
      </c>
      <c r="E273" s="384"/>
      <c r="F273" s="384"/>
      <c r="G273" s="265">
        <v>88</v>
      </c>
      <c r="H273" s="382"/>
      <c r="I273" s="514"/>
      <c r="J273" s="514"/>
    </row>
    <row r="274" spans="1:11" x14ac:dyDescent="0.2">
      <c r="A274" s="219" t="s">
        <v>8</v>
      </c>
      <c r="B274" s="266">
        <v>6.7068691620402215E-2</v>
      </c>
      <c r="C274" s="267">
        <v>6.3903245559034441E-2</v>
      </c>
      <c r="D274" s="340">
        <v>5.4679172875605142E-2</v>
      </c>
      <c r="E274" s="340"/>
      <c r="F274" s="340"/>
      <c r="G274" s="341">
        <v>6.4938934493165026E-2</v>
      </c>
      <c r="H274" s="514"/>
      <c r="I274" s="514"/>
      <c r="J274" s="514"/>
    </row>
    <row r="275" spans="1:11" x14ac:dyDescent="0.2">
      <c r="A275" s="307" t="s">
        <v>1</v>
      </c>
      <c r="B275" s="271">
        <f t="shared" ref="B275:G275" si="61">B272/B271*100-100</f>
        <v>4.0123456790123413</v>
      </c>
      <c r="C275" s="272">
        <f t="shared" si="61"/>
        <v>8.6111111111111001</v>
      </c>
      <c r="D275" s="272">
        <f t="shared" si="61"/>
        <v>8.7770061728394921</v>
      </c>
      <c r="E275" s="272">
        <f t="shared" si="61"/>
        <v>-100</v>
      </c>
      <c r="F275" s="272">
        <f t="shared" si="61"/>
        <v>-100</v>
      </c>
      <c r="G275" s="275">
        <f t="shared" si="61"/>
        <v>7.3765432098765586</v>
      </c>
      <c r="H275" s="514"/>
      <c r="I275" s="514"/>
      <c r="J275" s="514"/>
    </row>
    <row r="276" spans="1:11" ht="13.5" thickBot="1" x14ac:dyDescent="0.25">
      <c r="A276" s="219" t="s">
        <v>26</v>
      </c>
      <c r="B276" s="277">
        <f>B272-B259</f>
        <v>212.66666666666652</v>
      </c>
      <c r="C276" s="278">
        <f t="shared" ref="C276:G276" si="62">C272-C259</f>
        <v>177.5</v>
      </c>
      <c r="D276" s="278">
        <f t="shared" si="62"/>
        <v>108.75</v>
      </c>
      <c r="E276" s="278">
        <f t="shared" si="62"/>
        <v>0</v>
      </c>
      <c r="F276" s="278">
        <f t="shared" si="62"/>
        <v>0</v>
      </c>
      <c r="G276" s="281">
        <f t="shared" si="62"/>
        <v>168.41176470588243</v>
      </c>
      <c r="H276" s="514"/>
      <c r="I276" s="514"/>
      <c r="J276" s="514"/>
    </row>
    <row r="277" spans="1:11" x14ac:dyDescent="0.2">
      <c r="A277" s="321" t="s">
        <v>51</v>
      </c>
      <c r="B277" s="283">
        <v>115</v>
      </c>
      <c r="C277" s="284">
        <v>162</v>
      </c>
      <c r="D277" s="284">
        <v>132</v>
      </c>
      <c r="E277" s="284"/>
      <c r="F277" s="342"/>
      <c r="G277" s="343">
        <f>SUM(B277:F277)</f>
        <v>409</v>
      </c>
      <c r="H277" s="514" t="s">
        <v>55</v>
      </c>
      <c r="I277" s="344">
        <f>G264-G277</f>
        <v>1</v>
      </c>
      <c r="J277" s="345">
        <f>I277/G264</f>
        <v>2.4390243902439024E-3</v>
      </c>
      <c r="K277" s="373" t="s">
        <v>142</v>
      </c>
    </row>
    <row r="278" spans="1:11" x14ac:dyDescent="0.2">
      <c r="A278" s="321" t="s">
        <v>27</v>
      </c>
      <c r="B278" s="347">
        <v>112</v>
      </c>
      <c r="C278" s="347">
        <v>111</v>
      </c>
      <c r="D278" s="347">
        <v>110.5</v>
      </c>
      <c r="E278" s="347"/>
      <c r="F278" s="347"/>
      <c r="G278" s="226"/>
      <c r="H278" s="514" t="s">
        <v>56</v>
      </c>
      <c r="I278" s="514">
        <v>106.41</v>
      </c>
      <c r="J278" s="514"/>
    </row>
    <row r="279" spans="1:11" ht="13.5" thickBot="1" x14ac:dyDescent="0.25">
      <c r="A279" s="324" t="s">
        <v>25</v>
      </c>
      <c r="B279" s="360">
        <f>B278-B265</f>
        <v>4.5</v>
      </c>
      <c r="C279" s="361">
        <f t="shared" ref="C279:F279" si="63">C278-C265</f>
        <v>4.5</v>
      </c>
      <c r="D279" s="361">
        <f t="shared" si="63"/>
        <v>5</v>
      </c>
      <c r="E279" s="363">
        <f t="shared" si="63"/>
        <v>0</v>
      </c>
      <c r="F279" s="363">
        <f t="shared" si="63"/>
        <v>0</v>
      </c>
      <c r="G279" s="227"/>
      <c r="H279" s="514" t="s">
        <v>25</v>
      </c>
      <c r="I279" s="514">
        <f>I278-I265</f>
        <v>6.1099999999999994</v>
      </c>
      <c r="J279" s="514"/>
    </row>
    <row r="280" spans="1:11" x14ac:dyDescent="0.2">
      <c r="D280" s="292">
        <v>110.5</v>
      </c>
    </row>
    <row r="281" spans="1:11" ht="13.5" thickBot="1" x14ac:dyDescent="0.25"/>
    <row r="282" spans="1:11" ht="13.5" thickBot="1" x14ac:dyDescent="0.25">
      <c r="A282" s="297" t="s">
        <v>143</v>
      </c>
      <c r="B282" s="651" t="s">
        <v>52</v>
      </c>
      <c r="C282" s="652"/>
      <c r="D282" s="652"/>
      <c r="E282" s="652"/>
      <c r="F282" s="653"/>
      <c r="G282" s="326" t="s">
        <v>0</v>
      </c>
      <c r="H282" s="515"/>
      <c r="I282" s="515"/>
      <c r="J282" s="515"/>
    </row>
    <row r="283" spans="1:1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  <c r="H283" s="515"/>
      <c r="I283" s="515"/>
      <c r="J283" s="515"/>
    </row>
    <row r="284" spans="1:11" x14ac:dyDescent="0.2">
      <c r="A284" s="304" t="s">
        <v>74</v>
      </c>
      <c r="B284" s="463">
        <v>3470</v>
      </c>
      <c r="C284" s="464">
        <v>3470</v>
      </c>
      <c r="D284" s="465">
        <v>3470</v>
      </c>
      <c r="E284" s="465">
        <v>3470</v>
      </c>
      <c r="F284" s="465">
        <v>3470</v>
      </c>
      <c r="G284" s="466">
        <v>3470</v>
      </c>
      <c r="H284" s="515"/>
      <c r="I284" s="515"/>
      <c r="J284" s="515"/>
    </row>
    <row r="285" spans="1:11" x14ac:dyDescent="0.2">
      <c r="A285" s="307" t="s">
        <v>6</v>
      </c>
      <c r="B285" s="334">
        <v>3646.92</v>
      </c>
      <c r="C285" s="335">
        <v>3646.4</v>
      </c>
      <c r="D285" s="335">
        <v>3760</v>
      </c>
      <c r="E285" s="335"/>
      <c r="F285" s="335"/>
      <c r="G285" s="260">
        <v>3673.7</v>
      </c>
      <c r="H285" s="515"/>
      <c r="I285" s="515"/>
      <c r="J285" s="515"/>
    </row>
    <row r="286" spans="1:11" x14ac:dyDescent="0.2">
      <c r="A286" s="219" t="s">
        <v>7</v>
      </c>
      <c r="B286" s="336">
        <v>100</v>
      </c>
      <c r="C286" s="337">
        <v>90.9</v>
      </c>
      <c r="D286" s="384">
        <v>100</v>
      </c>
      <c r="E286" s="384"/>
      <c r="F286" s="384"/>
      <c r="G286" s="265">
        <v>95.65</v>
      </c>
      <c r="H286" s="382"/>
      <c r="I286" s="515"/>
      <c r="J286" s="515"/>
    </row>
    <row r="287" spans="1:11" x14ac:dyDescent="0.2">
      <c r="A287" s="219" t="s">
        <v>8</v>
      </c>
      <c r="B287" s="266">
        <v>5.5E-2</v>
      </c>
      <c r="C287" s="267">
        <v>5.6000000000000001E-2</v>
      </c>
      <c r="D287" s="340">
        <v>2.8000000000000001E-2</v>
      </c>
      <c r="E287" s="340"/>
      <c r="F287" s="340"/>
      <c r="G287" s="341">
        <v>5.1999999999999998E-2</v>
      </c>
      <c r="H287" s="515"/>
      <c r="I287" s="515"/>
      <c r="J287" s="515"/>
    </row>
    <row r="288" spans="1:11" x14ac:dyDescent="0.2">
      <c r="A288" s="307" t="s">
        <v>1</v>
      </c>
      <c r="B288" s="271">
        <f t="shared" ref="B288:G288" si="64">B285/B284*100-100</f>
        <v>5.09855907780981</v>
      </c>
      <c r="C288" s="272">
        <f t="shared" si="64"/>
        <v>5.0835734870316998</v>
      </c>
      <c r="D288" s="272">
        <f t="shared" si="64"/>
        <v>8.3573487031700182</v>
      </c>
      <c r="E288" s="272">
        <f t="shared" si="64"/>
        <v>-100</v>
      </c>
      <c r="F288" s="272">
        <f t="shared" si="64"/>
        <v>-100</v>
      </c>
      <c r="G288" s="275">
        <f t="shared" si="64"/>
        <v>5.8703170028818334</v>
      </c>
      <c r="H288" s="515"/>
      <c r="I288" s="515"/>
      <c r="J288" s="515"/>
    </row>
    <row r="289" spans="1:11" ht="13.5" thickBot="1" x14ac:dyDescent="0.25">
      <c r="A289" s="219" t="s">
        <v>26</v>
      </c>
      <c r="B289" s="277">
        <f>B285-B272</f>
        <v>276.92000000000007</v>
      </c>
      <c r="C289" s="278">
        <f t="shared" ref="C289:G289" si="65">C285-C272</f>
        <v>127.40000000000009</v>
      </c>
      <c r="D289" s="278">
        <f t="shared" si="65"/>
        <v>235.625</v>
      </c>
      <c r="E289" s="278">
        <f t="shared" si="65"/>
        <v>0</v>
      </c>
      <c r="F289" s="278">
        <f t="shared" si="65"/>
        <v>0</v>
      </c>
      <c r="G289" s="281">
        <f t="shared" si="65"/>
        <v>194.69999999999982</v>
      </c>
      <c r="H289" s="515"/>
      <c r="I289" s="515"/>
      <c r="J289" s="515"/>
    </row>
    <row r="290" spans="1:11" x14ac:dyDescent="0.2">
      <c r="A290" s="321" t="s">
        <v>51</v>
      </c>
      <c r="B290" s="283">
        <v>113</v>
      </c>
      <c r="C290" s="284">
        <v>162</v>
      </c>
      <c r="D290" s="284">
        <v>131</v>
      </c>
      <c r="E290" s="284"/>
      <c r="F290" s="342"/>
      <c r="G290" s="343">
        <f>SUM(B290:F290)</f>
        <v>406</v>
      </c>
      <c r="H290" s="515" t="s">
        <v>55</v>
      </c>
      <c r="I290" s="344">
        <f>G277-G290</f>
        <v>3</v>
      </c>
      <c r="J290" s="345">
        <f>I290/G277</f>
        <v>7.3349633251833741E-3</v>
      </c>
    </row>
    <row r="291" spans="1:11" x14ac:dyDescent="0.2">
      <c r="A291" s="321" t="s">
        <v>27</v>
      </c>
      <c r="B291" s="347">
        <v>116.5</v>
      </c>
      <c r="C291" s="347">
        <v>116</v>
      </c>
      <c r="D291" s="347">
        <v>115</v>
      </c>
      <c r="E291" s="347"/>
      <c r="F291" s="347"/>
      <c r="G291" s="226"/>
      <c r="H291" s="515" t="s">
        <v>56</v>
      </c>
      <c r="I291" s="515">
        <v>111.18</v>
      </c>
      <c r="J291" s="515"/>
    </row>
    <row r="292" spans="1:11" ht="13.5" thickBot="1" x14ac:dyDescent="0.25">
      <c r="A292" s="324" t="s">
        <v>25</v>
      </c>
      <c r="B292" s="360">
        <f>B291-B278</f>
        <v>4.5</v>
      </c>
      <c r="C292" s="361">
        <f t="shared" ref="C292:F292" si="66">C291-C278</f>
        <v>5</v>
      </c>
      <c r="D292" s="361">
        <f t="shared" si="66"/>
        <v>4.5</v>
      </c>
      <c r="E292" s="363">
        <f t="shared" si="66"/>
        <v>0</v>
      </c>
      <c r="F292" s="363">
        <f t="shared" si="66"/>
        <v>0</v>
      </c>
      <c r="G292" s="227"/>
      <c r="H292" s="515" t="s">
        <v>25</v>
      </c>
      <c r="I292" s="515">
        <f>I291-I278</f>
        <v>4.7700000000000102</v>
      </c>
      <c r="J292" s="515"/>
    </row>
    <row r="293" spans="1:11" x14ac:dyDescent="0.2">
      <c r="B293" s="292" t="s">
        <v>66</v>
      </c>
    </row>
    <row r="294" spans="1:11" x14ac:dyDescent="0.2">
      <c r="B294" s="292">
        <v>116.5</v>
      </c>
    </row>
    <row r="295" spans="1:11" s="561" customFormat="1" ht="13.5" thickBot="1" x14ac:dyDescent="0.25">
      <c r="B295" s="232">
        <v>3673.7</v>
      </c>
      <c r="C295" s="232">
        <v>3673.7</v>
      </c>
      <c r="D295" s="232">
        <v>3673.7</v>
      </c>
      <c r="E295" s="232"/>
      <c r="F295" s="232"/>
      <c r="G295" s="232">
        <v>3673.7</v>
      </c>
    </row>
    <row r="296" spans="1:11" s="561" customFormat="1" ht="13.5" thickBot="1" x14ac:dyDescent="0.25">
      <c r="A296" s="297" t="s">
        <v>165</v>
      </c>
      <c r="B296" s="651" t="s">
        <v>52</v>
      </c>
      <c r="C296" s="652"/>
      <c r="D296" s="652"/>
      <c r="E296" s="652"/>
      <c r="F296" s="653"/>
      <c r="G296" s="326" t="s">
        <v>0</v>
      </c>
    </row>
    <row r="297" spans="1:11" s="561" customFormat="1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</row>
    <row r="298" spans="1:11" s="561" customFormat="1" x14ac:dyDescent="0.2">
      <c r="A298" s="304" t="s">
        <v>74</v>
      </c>
      <c r="B298" s="463">
        <v>3660</v>
      </c>
      <c r="C298" s="464">
        <v>3660</v>
      </c>
      <c r="D298" s="465">
        <v>3660</v>
      </c>
      <c r="E298" s="465">
        <v>3660</v>
      </c>
      <c r="F298" s="465">
        <v>3660</v>
      </c>
      <c r="G298" s="466">
        <v>3660</v>
      </c>
    </row>
    <row r="299" spans="1:11" s="561" customFormat="1" x14ac:dyDescent="0.2">
      <c r="A299" s="307" t="s">
        <v>6</v>
      </c>
      <c r="B299" s="334">
        <v>3619.090909090909</v>
      </c>
      <c r="C299" s="335">
        <v>3787.6923076923076</v>
      </c>
      <c r="D299" s="335">
        <v>3869.2307692307691</v>
      </c>
      <c r="E299" s="335"/>
      <c r="F299" s="335"/>
      <c r="G299" s="260">
        <v>3766.2162162162163</v>
      </c>
    </row>
    <row r="300" spans="1:11" s="561" customFormat="1" x14ac:dyDescent="0.2">
      <c r="A300" s="219" t="s">
        <v>7</v>
      </c>
      <c r="B300" s="336">
        <v>100</v>
      </c>
      <c r="C300" s="337">
        <v>100</v>
      </c>
      <c r="D300" s="384">
        <v>100</v>
      </c>
      <c r="E300" s="384"/>
      <c r="F300" s="384"/>
      <c r="G300" s="265">
        <v>100</v>
      </c>
      <c r="H300" s="382"/>
    </row>
    <row r="301" spans="1:11" s="561" customFormat="1" x14ac:dyDescent="0.2">
      <c r="A301" s="219" t="s">
        <v>8</v>
      </c>
      <c r="B301" s="266">
        <v>2.7991981997758278E-2</v>
      </c>
      <c r="C301" s="267">
        <v>2.999780132340947E-2</v>
      </c>
      <c r="D301" s="340">
        <v>2.9142715231505894E-2</v>
      </c>
      <c r="E301" s="340"/>
      <c r="F301" s="340"/>
      <c r="G301" s="341">
        <v>3.9721668745276828E-2</v>
      </c>
    </row>
    <row r="302" spans="1:11" s="561" customFormat="1" x14ac:dyDescent="0.2">
      <c r="A302" s="307" t="s">
        <v>1</v>
      </c>
      <c r="B302" s="271">
        <f t="shared" ref="B302:G302" si="67">B299/B298*100-100</f>
        <v>-1.1177347242921059</v>
      </c>
      <c r="C302" s="272">
        <f t="shared" si="67"/>
        <v>3.4888608659100555</v>
      </c>
      <c r="D302" s="272">
        <f t="shared" si="67"/>
        <v>5.716687683900787</v>
      </c>
      <c r="E302" s="272">
        <f t="shared" si="67"/>
        <v>-100</v>
      </c>
      <c r="F302" s="272">
        <f t="shared" si="67"/>
        <v>-100</v>
      </c>
      <c r="G302" s="275">
        <f t="shared" si="67"/>
        <v>2.9020824102791352</v>
      </c>
    </row>
    <row r="303" spans="1:11" s="561" customFormat="1" ht="13.5" thickBot="1" x14ac:dyDescent="0.25">
      <c r="A303" s="219" t="s">
        <v>26</v>
      </c>
      <c r="B303" s="277">
        <f>B299-B295</f>
        <v>-54.60909090909081</v>
      </c>
      <c r="C303" s="278">
        <f t="shared" ref="C303:G303" si="68">C299-C295</f>
        <v>113.9923076923078</v>
      </c>
      <c r="D303" s="278">
        <f t="shared" si="68"/>
        <v>195.53076923076924</v>
      </c>
      <c r="E303" s="278">
        <f t="shared" si="68"/>
        <v>0</v>
      </c>
      <c r="F303" s="278">
        <f t="shared" si="68"/>
        <v>0</v>
      </c>
      <c r="G303" s="281">
        <f t="shared" si="68"/>
        <v>92.516216216216435</v>
      </c>
    </row>
    <row r="304" spans="1:11" s="561" customFormat="1" x14ac:dyDescent="0.2">
      <c r="A304" s="321" t="s">
        <v>51</v>
      </c>
      <c r="B304" s="283">
        <v>97</v>
      </c>
      <c r="C304" s="284">
        <v>114</v>
      </c>
      <c r="D304" s="284">
        <v>122</v>
      </c>
      <c r="E304" s="284"/>
      <c r="F304" s="342"/>
      <c r="G304" s="343">
        <f>SUM(B304:F304)</f>
        <v>333</v>
      </c>
      <c r="H304" s="561" t="s">
        <v>55</v>
      </c>
      <c r="I304" s="344">
        <f>G290-G304</f>
        <v>73</v>
      </c>
      <c r="J304" s="345">
        <f>I304/G290</f>
        <v>0.17980295566502463</v>
      </c>
      <c r="K304" s="369" t="s">
        <v>170</v>
      </c>
    </row>
    <row r="305" spans="1:11" s="561" customFormat="1" x14ac:dyDescent="0.2">
      <c r="A305" s="321" t="s">
        <v>27</v>
      </c>
      <c r="B305" s="347">
        <v>122</v>
      </c>
      <c r="C305" s="347">
        <v>121</v>
      </c>
      <c r="D305" s="347">
        <v>120</v>
      </c>
      <c r="E305" s="347"/>
      <c r="F305" s="347"/>
      <c r="G305" s="226"/>
      <c r="H305" s="561" t="s">
        <v>56</v>
      </c>
      <c r="I305" s="561">
        <v>116.47</v>
      </c>
      <c r="K305" s="431" t="s">
        <v>171</v>
      </c>
    </row>
    <row r="306" spans="1:11" s="561" customFormat="1" ht="13.5" thickBot="1" x14ac:dyDescent="0.25">
      <c r="A306" s="324" t="s">
        <v>25</v>
      </c>
      <c r="B306" s="360">
        <f>B305-B291</f>
        <v>5.5</v>
      </c>
      <c r="C306" s="361">
        <f t="shared" ref="C306:F306" si="69">C305-C291</f>
        <v>5</v>
      </c>
      <c r="D306" s="361">
        <f t="shared" si="69"/>
        <v>5</v>
      </c>
      <c r="E306" s="363">
        <f t="shared" si="69"/>
        <v>0</v>
      </c>
      <c r="F306" s="363">
        <f t="shared" si="69"/>
        <v>0</v>
      </c>
      <c r="G306" s="227"/>
      <c r="H306" s="561" t="s">
        <v>25</v>
      </c>
      <c r="I306" s="561">
        <f>I305-I291</f>
        <v>5.289999999999992</v>
      </c>
    </row>
    <row r="307" spans="1:11" s="581" customFormat="1" x14ac:dyDescent="0.2">
      <c r="A307" s="239"/>
      <c r="B307" s="586"/>
      <c r="C307" s="586"/>
      <c r="D307" s="586"/>
      <c r="E307" s="287"/>
      <c r="F307" s="287"/>
      <c r="G307" s="220"/>
    </row>
    <row r="308" spans="1:11" x14ac:dyDescent="0.2">
      <c r="B308" s="292">
        <v>122</v>
      </c>
      <c r="C308" s="292">
        <v>121</v>
      </c>
      <c r="D308" s="292">
        <v>122</v>
      </c>
      <c r="E308" s="292">
        <v>121.5</v>
      </c>
      <c r="F308" s="292">
        <v>120.5</v>
      </c>
      <c r="G308" s="292">
        <v>120</v>
      </c>
    </row>
    <row r="309" spans="1:11" ht="13.5" thickBot="1" x14ac:dyDescent="0.25">
      <c r="B309" s="232">
        <v>3766.2162162162163</v>
      </c>
      <c r="C309" s="232">
        <v>3766.2162162162163</v>
      </c>
      <c r="D309" s="232">
        <v>3766.2162162162163</v>
      </c>
      <c r="E309" s="232">
        <v>3766.2162162162163</v>
      </c>
      <c r="F309" s="232">
        <v>3766.2162162162163</v>
      </c>
      <c r="G309" s="232">
        <v>3766.2162162162163</v>
      </c>
      <c r="H309" s="232">
        <v>3766.2162162162163</v>
      </c>
    </row>
    <row r="310" spans="1:11" s="581" customFormat="1" ht="13.5" thickBot="1" x14ac:dyDescent="0.25">
      <c r="A310" s="297" t="s">
        <v>177</v>
      </c>
      <c r="B310" s="651" t="s">
        <v>49</v>
      </c>
      <c r="C310" s="652"/>
      <c r="D310" s="652"/>
      <c r="E310" s="652"/>
      <c r="F310" s="652"/>
      <c r="G310" s="652"/>
      <c r="H310" s="325" t="s">
        <v>0</v>
      </c>
      <c r="I310" s="220"/>
    </row>
    <row r="311" spans="1:11" s="581" customFormat="1" x14ac:dyDescent="0.2">
      <c r="A311" s="219" t="s">
        <v>53</v>
      </c>
      <c r="B311" s="298">
        <v>1</v>
      </c>
      <c r="C311" s="299">
        <v>2</v>
      </c>
      <c r="D311" s="300">
        <v>3</v>
      </c>
      <c r="E311" s="299">
        <v>4</v>
      </c>
      <c r="F311" s="299">
        <v>5</v>
      </c>
      <c r="G311" s="300">
        <v>6</v>
      </c>
      <c r="H311" s="301"/>
      <c r="I311" s="302"/>
    </row>
    <row r="312" spans="1:11" s="581" customFormat="1" x14ac:dyDescent="0.2">
      <c r="A312" s="304" t="s">
        <v>3</v>
      </c>
      <c r="B312" s="467">
        <v>3820</v>
      </c>
      <c r="C312" s="468">
        <v>3820</v>
      </c>
      <c r="D312" s="468">
        <v>3820</v>
      </c>
      <c r="E312" s="468">
        <v>3820</v>
      </c>
      <c r="F312" s="468">
        <v>3820</v>
      </c>
      <c r="G312" s="468">
        <v>3820</v>
      </c>
      <c r="H312" s="470">
        <v>3820</v>
      </c>
      <c r="I312" s="306"/>
      <c r="J312" s="303"/>
    </row>
    <row r="313" spans="1:11" s="581" customFormat="1" x14ac:dyDescent="0.2">
      <c r="A313" s="307" t="s">
        <v>6</v>
      </c>
      <c r="B313" s="256">
        <v>3867.8571428571427</v>
      </c>
      <c r="C313" s="257">
        <v>3977.6923076923076</v>
      </c>
      <c r="D313" s="257">
        <v>3935</v>
      </c>
      <c r="E313" s="257">
        <v>4129.2307692307695</v>
      </c>
      <c r="F313" s="308">
        <v>4120.833333333333</v>
      </c>
      <c r="G313" s="308">
        <v>4052.3076923076924</v>
      </c>
      <c r="H313" s="309">
        <v>4020.4347826086955</v>
      </c>
      <c r="I313" s="310"/>
      <c r="J313" s="303"/>
    </row>
    <row r="314" spans="1:11" s="581" customFormat="1" x14ac:dyDescent="0.2">
      <c r="A314" s="219" t="s">
        <v>7</v>
      </c>
      <c r="B314" s="261">
        <v>100</v>
      </c>
      <c r="C314" s="262">
        <v>92.307692307692307</v>
      </c>
      <c r="D314" s="262">
        <v>100</v>
      </c>
      <c r="E314" s="262">
        <v>100</v>
      </c>
      <c r="F314" s="311">
        <v>100</v>
      </c>
      <c r="G314" s="311">
        <v>100</v>
      </c>
      <c r="H314" s="312">
        <v>95.652173913043484</v>
      </c>
      <c r="I314" s="383"/>
      <c r="J314" s="303"/>
    </row>
    <row r="315" spans="1:11" s="581" customFormat="1" x14ac:dyDescent="0.2">
      <c r="A315" s="219" t="s">
        <v>8</v>
      </c>
      <c r="B315" s="266">
        <v>2.9626510386539108E-2</v>
      </c>
      <c r="C315" s="267">
        <v>4.8540319478625291E-2</v>
      </c>
      <c r="D315" s="267">
        <v>4.3220714997954122E-2</v>
      </c>
      <c r="E315" s="267">
        <v>4.9279722754699044E-2</v>
      </c>
      <c r="F315" s="314">
        <v>3.9210172113736598E-2</v>
      </c>
      <c r="G315" s="314">
        <v>3.841513791407896E-2</v>
      </c>
      <c r="H315" s="315">
        <v>4.8446375111206273E-2</v>
      </c>
      <c r="I315" s="316"/>
      <c r="J315" s="317"/>
    </row>
    <row r="316" spans="1:11" s="581" customFormat="1" x14ac:dyDescent="0.2">
      <c r="A316" s="307" t="s">
        <v>1</v>
      </c>
      <c r="B316" s="271">
        <f t="shared" ref="B316:H316" si="70">B313/B312*100-100</f>
        <v>1.252804786836208</v>
      </c>
      <c r="C316" s="272">
        <f t="shared" si="70"/>
        <v>4.1280708819975871</v>
      </c>
      <c r="D316" s="272">
        <f t="shared" si="70"/>
        <v>3.0104712041884909</v>
      </c>
      <c r="E316" s="272">
        <f t="shared" si="70"/>
        <v>8.0950463149415981</v>
      </c>
      <c r="F316" s="272">
        <f t="shared" si="70"/>
        <v>7.8752181500872496</v>
      </c>
      <c r="G316" s="272">
        <f t="shared" si="70"/>
        <v>6.0813532017720604</v>
      </c>
      <c r="H316" s="275">
        <f t="shared" si="70"/>
        <v>5.2469838379239633</v>
      </c>
      <c r="I316" s="316"/>
      <c r="J316" s="317"/>
    </row>
    <row r="317" spans="1:11" s="581" customFormat="1" ht="13.5" thickBot="1" x14ac:dyDescent="0.25">
      <c r="A317" s="219" t="s">
        <v>26</v>
      </c>
      <c r="B317" s="395">
        <f>B313-B309</f>
        <v>101.64092664092641</v>
      </c>
      <c r="C317" s="396">
        <f t="shared" ref="C317:H317" si="71">C313-C309</f>
        <v>211.47609147609137</v>
      </c>
      <c r="D317" s="396">
        <f t="shared" si="71"/>
        <v>168.78378378378375</v>
      </c>
      <c r="E317" s="396">
        <f t="shared" si="71"/>
        <v>363.01455301455326</v>
      </c>
      <c r="F317" s="396">
        <f t="shared" si="71"/>
        <v>354.61711711711678</v>
      </c>
      <c r="G317" s="396">
        <f t="shared" si="71"/>
        <v>286.09147609147612</v>
      </c>
      <c r="H317" s="403">
        <f t="shared" si="71"/>
        <v>254.21856639247926</v>
      </c>
      <c r="I317" s="320"/>
      <c r="J317" s="317"/>
    </row>
    <row r="318" spans="1:11" s="581" customFormat="1" x14ac:dyDescent="0.2">
      <c r="A318" s="321" t="s">
        <v>50</v>
      </c>
      <c r="B318" s="283">
        <v>63</v>
      </c>
      <c r="C318" s="284">
        <v>63</v>
      </c>
      <c r="D318" s="284">
        <v>16</v>
      </c>
      <c r="E318" s="284">
        <v>63</v>
      </c>
      <c r="F318" s="284">
        <v>63</v>
      </c>
      <c r="G318" s="284">
        <v>63</v>
      </c>
      <c r="H318" s="286">
        <f>SUM(B318:G318)</f>
        <v>331</v>
      </c>
      <c r="I318" s="322" t="s">
        <v>55</v>
      </c>
      <c r="J318" s="323">
        <f>G304-H318</f>
        <v>2</v>
      </c>
      <c r="K318" s="345">
        <f>J318/G304</f>
        <v>6.006006006006006E-3</v>
      </c>
    </row>
    <row r="319" spans="1:11" s="581" customFormat="1" x14ac:dyDescent="0.2">
      <c r="A319" s="321" t="s">
        <v>27</v>
      </c>
      <c r="B319" s="235">
        <v>126.5</v>
      </c>
      <c r="C319" s="233">
        <v>125</v>
      </c>
      <c r="D319" s="233">
        <v>126</v>
      </c>
      <c r="E319" s="233">
        <v>125</v>
      </c>
      <c r="F319" s="233">
        <v>124</v>
      </c>
      <c r="G319" s="233">
        <v>124</v>
      </c>
      <c r="H319" s="226"/>
      <c r="I319" s="220" t="s">
        <v>56</v>
      </c>
      <c r="J319" s="581">
        <v>120.89</v>
      </c>
    </row>
    <row r="320" spans="1:11" s="581" customFormat="1" ht="13.5" thickBot="1" x14ac:dyDescent="0.25">
      <c r="A320" s="324" t="s">
        <v>25</v>
      </c>
      <c r="B320" s="224">
        <f>B319-B308</f>
        <v>4.5</v>
      </c>
      <c r="C320" s="225">
        <f t="shared" ref="C320:G320" si="72">C319-C308</f>
        <v>4</v>
      </c>
      <c r="D320" s="225">
        <f t="shared" si="72"/>
        <v>4</v>
      </c>
      <c r="E320" s="225">
        <f t="shared" si="72"/>
        <v>3.5</v>
      </c>
      <c r="F320" s="225">
        <f t="shared" si="72"/>
        <v>3.5</v>
      </c>
      <c r="G320" s="225">
        <f t="shared" si="72"/>
        <v>4</v>
      </c>
      <c r="H320" s="227"/>
      <c r="I320" s="581" t="s">
        <v>25</v>
      </c>
      <c r="J320" s="581">
        <f>J319-I305</f>
        <v>4.4200000000000017</v>
      </c>
    </row>
    <row r="322" spans="1:11" ht="13.5" thickBot="1" x14ac:dyDescent="0.25"/>
    <row r="323" spans="1:11" s="588" customFormat="1" ht="13.5" thickBot="1" x14ac:dyDescent="0.25">
      <c r="A323" s="297" t="s">
        <v>178</v>
      </c>
      <c r="B323" s="651" t="s">
        <v>49</v>
      </c>
      <c r="C323" s="652"/>
      <c r="D323" s="652"/>
      <c r="E323" s="652"/>
      <c r="F323" s="652"/>
      <c r="G323" s="652"/>
      <c r="H323" s="325" t="s">
        <v>0</v>
      </c>
      <c r="I323" s="220"/>
    </row>
    <row r="324" spans="1:11" s="588" customFormat="1" x14ac:dyDescent="0.2">
      <c r="A324" s="219" t="s">
        <v>53</v>
      </c>
      <c r="B324" s="298">
        <v>1</v>
      </c>
      <c r="C324" s="299">
        <v>2</v>
      </c>
      <c r="D324" s="300">
        <v>3</v>
      </c>
      <c r="E324" s="299">
        <v>4</v>
      </c>
      <c r="F324" s="299">
        <v>5</v>
      </c>
      <c r="G324" s="300">
        <v>6</v>
      </c>
      <c r="H324" s="301"/>
      <c r="I324" s="302"/>
    </row>
    <row r="325" spans="1:11" s="588" customFormat="1" x14ac:dyDescent="0.2">
      <c r="A325" s="304" t="s">
        <v>3</v>
      </c>
      <c r="B325" s="467">
        <v>3950</v>
      </c>
      <c r="C325" s="468">
        <v>3950</v>
      </c>
      <c r="D325" s="468">
        <v>3950</v>
      </c>
      <c r="E325" s="468">
        <v>3950</v>
      </c>
      <c r="F325" s="468">
        <v>3950</v>
      </c>
      <c r="G325" s="468">
        <v>3950</v>
      </c>
      <c r="H325" s="470">
        <v>3950</v>
      </c>
      <c r="I325" s="306"/>
      <c r="J325" s="303"/>
    </row>
    <row r="326" spans="1:11" s="588" customFormat="1" x14ac:dyDescent="0.2">
      <c r="A326" s="307" t="s">
        <v>6</v>
      </c>
      <c r="B326" s="256">
        <v>3846.1538461538462</v>
      </c>
      <c r="C326" s="257">
        <v>4106.1538461538457</v>
      </c>
      <c r="D326" s="257">
        <v>4185</v>
      </c>
      <c r="E326" s="257">
        <v>4157.5</v>
      </c>
      <c r="F326" s="308">
        <v>4100</v>
      </c>
      <c r="G326" s="308">
        <v>4321.5384615384619</v>
      </c>
      <c r="H326" s="309">
        <v>4110.1470588235297</v>
      </c>
      <c r="I326" s="310"/>
      <c r="J326" s="303"/>
    </row>
    <row r="327" spans="1:11" s="588" customFormat="1" x14ac:dyDescent="0.2">
      <c r="A327" s="219" t="s">
        <v>7</v>
      </c>
      <c r="B327" s="261">
        <v>100</v>
      </c>
      <c r="C327" s="262">
        <v>92.307692307692307</v>
      </c>
      <c r="D327" s="262">
        <v>100</v>
      </c>
      <c r="E327" s="262">
        <v>91.666666666666671</v>
      </c>
      <c r="F327" s="311">
        <v>92.307692307692307</v>
      </c>
      <c r="G327" s="311">
        <v>100</v>
      </c>
      <c r="H327" s="312">
        <v>89.705882352941174</v>
      </c>
      <c r="I327" s="383"/>
      <c r="J327" s="303"/>
    </row>
    <row r="328" spans="1:11" s="588" customFormat="1" x14ac:dyDescent="0.2">
      <c r="A328" s="219" t="s">
        <v>8</v>
      </c>
      <c r="B328" s="266">
        <v>5.2512855568897988E-2</v>
      </c>
      <c r="C328" s="267">
        <v>4.8099792837737278E-2</v>
      </c>
      <c r="D328" s="267">
        <v>5.0079550573798537E-2</v>
      </c>
      <c r="E328" s="267">
        <v>4.8366950180007195E-2</v>
      </c>
      <c r="F328" s="314">
        <v>4.923800454771636E-2</v>
      </c>
      <c r="G328" s="314">
        <v>3.6810149471055272E-2</v>
      </c>
      <c r="H328" s="315">
        <v>5.9704869707882482E-2</v>
      </c>
      <c r="I328" s="316"/>
      <c r="J328" s="317"/>
    </row>
    <row r="329" spans="1:11" s="588" customFormat="1" x14ac:dyDescent="0.2">
      <c r="A329" s="307" t="s">
        <v>1</v>
      </c>
      <c r="B329" s="271">
        <f t="shared" ref="B329:H329" si="73">B326/B325*100-100</f>
        <v>-2.6290165530671885</v>
      </c>
      <c r="C329" s="272">
        <f t="shared" si="73"/>
        <v>3.953261927945448</v>
      </c>
      <c r="D329" s="272">
        <f t="shared" si="73"/>
        <v>5.9493670886076018</v>
      </c>
      <c r="E329" s="272">
        <f t="shared" si="73"/>
        <v>5.2531645569620338</v>
      </c>
      <c r="F329" s="272">
        <f t="shared" si="73"/>
        <v>3.7974683544303787</v>
      </c>
      <c r="G329" s="272">
        <f t="shared" si="73"/>
        <v>9.4060370009737113</v>
      </c>
      <c r="H329" s="275">
        <f t="shared" si="73"/>
        <v>4.0543559195830312</v>
      </c>
      <c r="I329" s="316"/>
      <c r="J329" s="317"/>
    </row>
    <row r="330" spans="1:11" s="588" customFormat="1" ht="13.5" thickBot="1" x14ac:dyDescent="0.25">
      <c r="A330" s="219" t="s">
        <v>26</v>
      </c>
      <c r="B330" s="395">
        <f>B326-B313</f>
        <v>-21.703296703296473</v>
      </c>
      <c r="C330" s="396">
        <f t="shared" ref="C330:H330" si="74">C326-C313</f>
        <v>128.46153846153811</v>
      </c>
      <c r="D330" s="396">
        <f t="shared" si="74"/>
        <v>250</v>
      </c>
      <c r="E330" s="396">
        <f t="shared" si="74"/>
        <v>28.269230769230489</v>
      </c>
      <c r="F330" s="396">
        <f t="shared" si="74"/>
        <v>-20.83333333333303</v>
      </c>
      <c r="G330" s="396">
        <f t="shared" si="74"/>
        <v>269.23076923076951</v>
      </c>
      <c r="H330" s="403">
        <f t="shared" si="74"/>
        <v>89.712276214834219</v>
      </c>
      <c r="I330" s="320"/>
      <c r="J330" s="317"/>
    </row>
    <row r="331" spans="1:11" s="588" customFormat="1" x14ac:dyDescent="0.2">
      <c r="A331" s="321" t="s">
        <v>50</v>
      </c>
      <c r="B331" s="283">
        <v>63</v>
      </c>
      <c r="C331" s="284">
        <v>62</v>
      </c>
      <c r="D331" s="284">
        <v>16</v>
      </c>
      <c r="E331" s="284">
        <v>63</v>
      </c>
      <c r="F331" s="284">
        <v>62</v>
      </c>
      <c r="G331" s="284">
        <v>63</v>
      </c>
      <c r="H331" s="286">
        <f>SUM(B331:G331)</f>
        <v>329</v>
      </c>
      <c r="I331" s="322" t="s">
        <v>55</v>
      </c>
      <c r="J331" s="323">
        <f>H318-H331</f>
        <v>2</v>
      </c>
      <c r="K331" s="345">
        <f>J331/H318</f>
        <v>6.0422960725075529E-3</v>
      </c>
    </row>
    <row r="332" spans="1:11" s="588" customFormat="1" x14ac:dyDescent="0.2">
      <c r="A332" s="321" t="s">
        <v>27</v>
      </c>
      <c r="B332" s="235">
        <v>130</v>
      </c>
      <c r="C332" s="233">
        <v>128</v>
      </c>
      <c r="D332" s="233">
        <v>129</v>
      </c>
      <c r="E332" s="233">
        <v>128.5</v>
      </c>
      <c r="F332" s="233">
        <v>128</v>
      </c>
      <c r="G332" s="233">
        <v>127</v>
      </c>
      <c r="H332" s="226"/>
      <c r="I332" s="220" t="s">
        <v>56</v>
      </c>
      <c r="J332" s="588">
        <v>124.98</v>
      </c>
    </row>
    <row r="333" spans="1:11" s="588" customFormat="1" ht="13.5" thickBot="1" x14ac:dyDescent="0.25">
      <c r="A333" s="324" t="s">
        <v>25</v>
      </c>
      <c r="B333" s="224">
        <f>B332-B319</f>
        <v>3.5</v>
      </c>
      <c r="C333" s="225">
        <f t="shared" ref="C333:G333" si="75">C332-C319</f>
        <v>3</v>
      </c>
      <c r="D333" s="225">
        <f t="shared" si="75"/>
        <v>3</v>
      </c>
      <c r="E333" s="225">
        <f t="shared" si="75"/>
        <v>3.5</v>
      </c>
      <c r="F333" s="225">
        <f t="shared" si="75"/>
        <v>4</v>
      </c>
      <c r="G333" s="225">
        <f t="shared" si="75"/>
        <v>3</v>
      </c>
      <c r="H333" s="227"/>
      <c r="I333" s="588" t="s">
        <v>25</v>
      </c>
      <c r="J333" s="588">
        <f>J332-J319</f>
        <v>4.0900000000000034</v>
      </c>
    </row>
    <row r="335" spans="1:11" ht="13.5" thickBot="1" x14ac:dyDescent="0.25"/>
    <row r="336" spans="1:11" s="589" customFormat="1" ht="13.5" thickBot="1" x14ac:dyDescent="0.25">
      <c r="A336" s="297" t="s">
        <v>179</v>
      </c>
      <c r="B336" s="651" t="s">
        <v>49</v>
      </c>
      <c r="C336" s="652"/>
      <c r="D336" s="652"/>
      <c r="E336" s="652"/>
      <c r="F336" s="652"/>
      <c r="G336" s="652"/>
      <c r="H336" s="325" t="s">
        <v>0</v>
      </c>
      <c r="I336" s="220"/>
    </row>
    <row r="337" spans="1:11" s="589" customFormat="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</row>
    <row r="338" spans="1:11" s="589" customFormat="1" x14ac:dyDescent="0.2">
      <c r="A338" s="304" t="s">
        <v>3</v>
      </c>
      <c r="B338" s="467">
        <v>4040</v>
      </c>
      <c r="C338" s="468">
        <v>4040</v>
      </c>
      <c r="D338" s="468">
        <v>4040</v>
      </c>
      <c r="E338" s="468">
        <v>4040</v>
      </c>
      <c r="F338" s="468">
        <v>4040</v>
      </c>
      <c r="G338" s="468">
        <v>4040</v>
      </c>
      <c r="H338" s="470">
        <v>4040</v>
      </c>
      <c r="I338" s="306"/>
      <c r="J338" s="303"/>
    </row>
    <row r="339" spans="1:11" s="589" customFormat="1" x14ac:dyDescent="0.2">
      <c r="A339" s="307" t="s">
        <v>6</v>
      </c>
      <c r="B339" s="256">
        <v>4166.363636363636</v>
      </c>
      <c r="C339" s="257">
        <v>4247.6923076923076</v>
      </c>
      <c r="D339" s="257">
        <v>4201.666666666667</v>
      </c>
      <c r="E339" s="257">
        <v>4343.0769230769229</v>
      </c>
      <c r="F339" s="308">
        <v>4286.9230769230771</v>
      </c>
      <c r="G339" s="308">
        <v>4256.1538461538457</v>
      </c>
      <c r="H339" s="309">
        <v>4257.68115942029</v>
      </c>
      <c r="I339" s="310"/>
      <c r="J339" s="303"/>
    </row>
    <row r="340" spans="1:11" s="589" customFormat="1" x14ac:dyDescent="0.2">
      <c r="A340" s="219" t="s">
        <v>7</v>
      </c>
      <c r="B340" s="261">
        <v>100</v>
      </c>
      <c r="C340" s="262">
        <v>92.307692307692307</v>
      </c>
      <c r="D340" s="262">
        <v>100</v>
      </c>
      <c r="E340" s="262">
        <v>84.615384615384613</v>
      </c>
      <c r="F340" s="311">
        <v>92.307692307692307</v>
      </c>
      <c r="G340" s="311">
        <v>100</v>
      </c>
      <c r="H340" s="312">
        <v>98.550724637681157</v>
      </c>
      <c r="I340" s="383"/>
      <c r="J340" s="303"/>
    </row>
    <row r="341" spans="1:11" s="589" customFormat="1" x14ac:dyDescent="0.2">
      <c r="A341" s="219" t="s">
        <v>8</v>
      </c>
      <c r="B341" s="266">
        <v>2.6456863214113748E-2</v>
      </c>
      <c r="C341" s="267">
        <v>4.3773036557152881E-2</v>
      </c>
      <c r="D341" s="267">
        <v>2.2845459103500648E-2</v>
      </c>
      <c r="E341" s="267">
        <v>6.1818494433033111E-2</v>
      </c>
      <c r="F341" s="314">
        <v>4.7138912241923799E-2</v>
      </c>
      <c r="G341" s="314">
        <v>3.2471779767179021E-2</v>
      </c>
      <c r="H341" s="315">
        <v>4.5349657988204665E-2</v>
      </c>
      <c r="I341" s="316"/>
      <c r="J341" s="317"/>
    </row>
    <row r="342" spans="1:11" s="589" customFormat="1" x14ac:dyDescent="0.2">
      <c r="A342" s="307" t="s">
        <v>1</v>
      </c>
      <c r="B342" s="271">
        <f t="shared" ref="B342:H342" si="76">B339/B338*100-100</f>
        <v>3.1278127812781236</v>
      </c>
      <c r="C342" s="272">
        <f t="shared" si="76"/>
        <v>5.1408987052551396</v>
      </c>
      <c r="D342" s="272">
        <f t="shared" si="76"/>
        <v>4.0016501650164997</v>
      </c>
      <c r="E342" s="272">
        <f t="shared" si="76"/>
        <v>7.5019040365575052</v>
      </c>
      <c r="F342" s="272">
        <f t="shared" si="76"/>
        <v>6.1119573495811181</v>
      </c>
      <c r="G342" s="272">
        <f t="shared" si="76"/>
        <v>5.3503427265803509</v>
      </c>
      <c r="H342" s="275">
        <f t="shared" si="76"/>
        <v>5.3881475104032148</v>
      </c>
      <c r="I342" s="316"/>
      <c r="J342" s="317"/>
    </row>
    <row r="343" spans="1:11" s="589" customFormat="1" ht="13.5" thickBot="1" x14ac:dyDescent="0.25">
      <c r="A343" s="219" t="s">
        <v>26</v>
      </c>
      <c r="B343" s="395">
        <f>B339-B326</f>
        <v>320.20979020978984</v>
      </c>
      <c r="C343" s="396">
        <f t="shared" ref="C343:H343" si="77">C339-C326</f>
        <v>141.53846153846189</v>
      </c>
      <c r="D343" s="396">
        <f t="shared" si="77"/>
        <v>16.66666666666697</v>
      </c>
      <c r="E343" s="396">
        <f t="shared" si="77"/>
        <v>185.57692307692287</v>
      </c>
      <c r="F343" s="396">
        <f t="shared" si="77"/>
        <v>186.92307692307713</v>
      </c>
      <c r="G343" s="396">
        <f t="shared" si="77"/>
        <v>-65.384615384616154</v>
      </c>
      <c r="H343" s="403">
        <f t="shared" si="77"/>
        <v>147.53410059676025</v>
      </c>
      <c r="I343" s="320"/>
      <c r="J343" s="317"/>
    </row>
    <row r="344" spans="1:11" s="589" customFormat="1" x14ac:dyDescent="0.2">
      <c r="A344" s="321" t="s">
        <v>50</v>
      </c>
      <c r="B344" s="283">
        <v>63</v>
      </c>
      <c r="C344" s="284">
        <v>62</v>
      </c>
      <c r="D344" s="284">
        <v>16</v>
      </c>
      <c r="E344" s="284">
        <v>63</v>
      </c>
      <c r="F344" s="284">
        <v>62</v>
      </c>
      <c r="G344" s="284">
        <v>63</v>
      </c>
      <c r="H344" s="286">
        <f>SUM(B344:G344)</f>
        <v>329</v>
      </c>
      <c r="I344" s="322" t="s">
        <v>55</v>
      </c>
      <c r="J344" s="323">
        <f>H331-H344</f>
        <v>0</v>
      </c>
      <c r="K344" s="345">
        <f>J344/H331</f>
        <v>0</v>
      </c>
    </row>
    <row r="345" spans="1:11" s="589" customFormat="1" x14ac:dyDescent="0.2">
      <c r="A345" s="321" t="s">
        <v>27</v>
      </c>
      <c r="B345" s="235">
        <v>132</v>
      </c>
      <c r="C345" s="233">
        <v>130</v>
      </c>
      <c r="D345" s="233">
        <v>131</v>
      </c>
      <c r="E345" s="233">
        <v>130.5</v>
      </c>
      <c r="F345" s="233">
        <v>130</v>
      </c>
      <c r="G345" s="233">
        <v>130</v>
      </c>
      <c r="H345" s="226"/>
      <c r="I345" s="220" t="s">
        <v>56</v>
      </c>
      <c r="J345" s="589">
        <v>128.4</v>
      </c>
    </row>
    <row r="346" spans="1:11" s="589" customFormat="1" ht="13.5" thickBot="1" x14ac:dyDescent="0.25">
      <c r="A346" s="324" t="s">
        <v>25</v>
      </c>
      <c r="B346" s="224">
        <f>B345-B332</f>
        <v>2</v>
      </c>
      <c r="C346" s="225">
        <f t="shared" ref="C346:G346" si="78">C345-C332</f>
        <v>2</v>
      </c>
      <c r="D346" s="225">
        <f t="shared" si="78"/>
        <v>2</v>
      </c>
      <c r="E346" s="225">
        <f t="shared" si="78"/>
        <v>2</v>
      </c>
      <c r="F346" s="225">
        <f t="shared" si="78"/>
        <v>2</v>
      </c>
      <c r="G346" s="225">
        <f t="shared" si="78"/>
        <v>3</v>
      </c>
      <c r="H346" s="227"/>
      <c r="I346" s="589" t="s">
        <v>25</v>
      </c>
      <c r="J346" s="589">
        <f>J345-J332</f>
        <v>3.4200000000000017</v>
      </c>
    </row>
    <row r="347" spans="1:11" x14ac:dyDescent="0.2">
      <c r="B347" s="292">
        <v>132</v>
      </c>
      <c r="C347" s="292">
        <v>130</v>
      </c>
      <c r="D347" s="292">
        <v>131</v>
      </c>
      <c r="E347" s="292">
        <v>130.5</v>
      </c>
      <c r="F347" s="292">
        <v>130</v>
      </c>
    </row>
    <row r="348" spans="1:11" ht="13.5" thickBot="1" x14ac:dyDescent="0.25"/>
    <row r="349" spans="1:11" s="598" customFormat="1" ht="13.5" thickBot="1" x14ac:dyDescent="0.25">
      <c r="A349" s="297" t="s">
        <v>181</v>
      </c>
      <c r="B349" s="651" t="s">
        <v>49</v>
      </c>
      <c r="C349" s="652"/>
      <c r="D349" s="652"/>
      <c r="E349" s="652"/>
      <c r="F349" s="652"/>
      <c r="G349" s="652"/>
      <c r="H349" s="325" t="s">
        <v>0</v>
      </c>
      <c r="I349" s="220"/>
    </row>
    <row r="350" spans="1:11" s="59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98" customFormat="1" x14ac:dyDescent="0.2">
      <c r="A351" s="304" t="s">
        <v>3</v>
      </c>
      <c r="B351" s="467">
        <v>4110</v>
      </c>
      <c r="C351" s="468">
        <v>4110</v>
      </c>
      <c r="D351" s="468">
        <v>4110</v>
      </c>
      <c r="E351" s="468">
        <v>4110</v>
      </c>
      <c r="F351" s="468">
        <v>4110</v>
      </c>
      <c r="G351" s="468">
        <v>4110</v>
      </c>
      <c r="H351" s="470">
        <v>4110</v>
      </c>
      <c r="I351" s="306"/>
      <c r="J351" s="303"/>
    </row>
    <row r="352" spans="1:11" s="598" customFormat="1" x14ac:dyDescent="0.2">
      <c r="A352" s="307" t="s">
        <v>6</v>
      </c>
      <c r="B352" s="256">
        <v>4283.8461538461543</v>
      </c>
      <c r="C352" s="257">
        <v>4333.333333333333</v>
      </c>
      <c r="D352" s="257">
        <v>4362</v>
      </c>
      <c r="E352" s="257">
        <v>4575</v>
      </c>
      <c r="F352" s="308">
        <v>4283.333333333333</v>
      </c>
      <c r="G352" s="308">
        <v>4469.2857142857147</v>
      </c>
      <c r="H352" s="309">
        <v>4387.7941176470586</v>
      </c>
      <c r="I352" s="310"/>
      <c r="J352" s="303"/>
    </row>
    <row r="353" spans="1:12" s="598" customFormat="1" x14ac:dyDescent="0.2">
      <c r="A353" s="219" t="s">
        <v>7</v>
      </c>
      <c r="B353" s="261">
        <v>100</v>
      </c>
      <c r="C353" s="262">
        <v>100</v>
      </c>
      <c r="D353" s="262">
        <v>100</v>
      </c>
      <c r="E353" s="262">
        <v>100</v>
      </c>
      <c r="F353" s="311">
        <v>100</v>
      </c>
      <c r="G353" s="311">
        <v>100</v>
      </c>
      <c r="H353" s="312">
        <v>97.058823529411768</v>
      </c>
      <c r="I353" s="383"/>
      <c r="J353" s="303"/>
    </row>
    <row r="354" spans="1:12" s="598" customFormat="1" x14ac:dyDescent="0.2">
      <c r="A354" s="219" t="s">
        <v>8</v>
      </c>
      <c r="B354" s="266">
        <v>2.2250181104035604E-2</v>
      </c>
      <c r="C354" s="267">
        <v>3.2160838400563739E-2</v>
      </c>
      <c r="D354" s="267">
        <v>2.5379830358730943E-2</v>
      </c>
      <c r="E354" s="267">
        <v>3.8758028806919725E-2</v>
      </c>
      <c r="F354" s="314">
        <v>5.2640032916511009E-2</v>
      </c>
      <c r="G354" s="314">
        <v>3.9335776332386108E-2</v>
      </c>
      <c r="H354" s="315">
        <v>4.5044680761460384E-2</v>
      </c>
      <c r="I354" s="316"/>
      <c r="J354" s="317"/>
    </row>
    <row r="355" spans="1:12" s="598" customFormat="1" x14ac:dyDescent="0.2">
      <c r="A355" s="307" t="s">
        <v>1</v>
      </c>
      <c r="B355" s="271">
        <f t="shared" ref="B355:H355" si="79">B352/B351*100-100</f>
        <v>4.2298334269137143</v>
      </c>
      <c r="C355" s="272">
        <f t="shared" si="79"/>
        <v>5.4339010543390032</v>
      </c>
      <c r="D355" s="272">
        <f t="shared" si="79"/>
        <v>6.1313868613138709</v>
      </c>
      <c r="E355" s="272">
        <f t="shared" si="79"/>
        <v>11.313868613138681</v>
      </c>
      <c r="F355" s="272">
        <f t="shared" si="79"/>
        <v>4.2173560421735488</v>
      </c>
      <c r="G355" s="272">
        <f t="shared" si="79"/>
        <v>8.7417448731317506</v>
      </c>
      <c r="H355" s="275">
        <f t="shared" si="79"/>
        <v>6.7589809646486145</v>
      </c>
      <c r="I355" s="316"/>
      <c r="J355" s="317"/>
    </row>
    <row r="356" spans="1:12" s="598" customFormat="1" ht="13.5" thickBot="1" x14ac:dyDescent="0.25">
      <c r="A356" s="219" t="s">
        <v>26</v>
      </c>
      <c r="B356" s="395">
        <f>B352-B339</f>
        <v>117.48251748251823</v>
      </c>
      <c r="C356" s="396">
        <f t="shared" ref="C356:H356" si="80">C352-C339</f>
        <v>85.641025641025408</v>
      </c>
      <c r="D356" s="396">
        <f t="shared" si="80"/>
        <v>160.33333333333303</v>
      </c>
      <c r="E356" s="396">
        <f t="shared" si="80"/>
        <v>231.92307692307713</v>
      </c>
      <c r="F356" s="396">
        <f t="shared" si="80"/>
        <v>-3.5897435897441028</v>
      </c>
      <c r="G356" s="396">
        <f t="shared" si="80"/>
        <v>213.13186813186894</v>
      </c>
      <c r="H356" s="403">
        <f t="shared" si="80"/>
        <v>130.11295822676857</v>
      </c>
      <c r="I356" s="320"/>
      <c r="J356" s="317"/>
    </row>
    <row r="357" spans="1:12" s="598" customFormat="1" x14ac:dyDescent="0.2">
      <c r="A357" s="321" t="s">
        <v>50</v>
      </c>
      <c r="B357" s="283">
        <v>63</v>
      </c>
      <c r="C357" s="284">
        <v>62</v>
      </c>
      <c r="D357" s="284">
        <v>15</v>
      </c>
      <c r="E357" s="284">
        <v>63</v>
      </c>
      <c r="F357" s="284">
        <v>62</v>
      </c>
      <c r="G357" s="284">
        <v>63</v>
      </c>
      <c r="H357" s="286">
        <f>SUM(B357:G357)</f>
        <v>328</v>
      </c>
      <c r="I357" s="322" t="s">
        <v>55</v>
      </c>
      <c r="J357" s="323">
        <f>H344-H357</f>
        <v>1</v>
      </c>
      <c r="K357" s="345">
        <f>J357/H344</f>
        <v>3.0395136778115501E-3</v>
      </c>
      <c r="L357" s="369" t="s">
        <v>182</v>
      </c>
    </row>
    <row r="358" spans="1:12" s="598" customFormat="1" x14ac:dyDescent="0.2">
      <c r="A358" s="321" t="s">
        <v>27</v>
      </c>
      <c r="B358" s="235">
        <f>B345+2.5</f>
        <v>134.5</v>
      </c>
      <c r="C358" s="233">
        <f t="shared" ref="C358:G358" si="81">C345+2.5</f>
        <v>132.5</v>
      </c>
      <c r="D358" s="233">
        <f t="shared" si="81"/>
        <v>133.5</v>
      </c>
      <c r="E358" s="233">
        <v>132.5</v>
      </c>
      <c r="F358" s="233">
        <v>132.5</v>
      </c>
      <c r="G358" s="233">
        <f t="shared" si="81"/>
        <v>132.5</v>
      </c>
      <c r="H358" s="226"/>
      <c r="I358" s="220" t="s">
        <v>56</v>
      </c>
      <c r="J358" s="598">
        <v>130.79</v>
      </c>
      <c r="L358" s="431" t="s">
        <v>183</v>
      </c>
    </row>
    <row r="359" spans="1:12" s="598" customFormat="1" ht="13.5" thickBot="1" x14ac:dyDescent="0.25">
      <c r="A359" s="324" t="s">
        <v>25</v>
      </c>
      <c r="B359" s="224">
        <f>B358-B345</f>
        <v>2.5</v>
      </c>
      <c r="C359" s="225">
        <f t="shared" ref="C359:G359" si="82">C358-C345</f>
        <v>2.5</v>
      </c>
      <c r="D359" s="225">
        <f t="shared" si="82"/>
        <v>2.5</v>
      </c>
      <c r="E359" s="225">
        <f t="shared" si="82"/>
        <v>2</v>
      </c>
      <c r="F359" s="225">
        <f t="shared" si="82"/>
        <v>2.5</v>
      </c>
      <c r="G359" s="225">
        <f t="shared" si="82"/>
        <v>2.5</v>
      </c>
      <c r="H359" s="227"/>
      <c r="I359" s="598" t="s">
        <v>25</v>
      </c>
      <c r="J359" s="598">
        <f>J358-J345</f>
        <v>2.3899999999999864</v>
      </c>
      <c r="L359" s="373" t="s">
        <v>185</v>
      </c>
    </row>
    <row r="360" spans="1:12" x14ac:dyDescent="0.2">
      <c r="E360" s="292">
        <v>132.5</v>
      </c>
      <c r="F360" s="292" t="s">
        <v>140</v>
      </c>
    </row>
    <row r="361" spans="1:12" ht="13.5" thickBot="1" x14ac:dyDescent="0.25">
      <c r="F361" s="292">
        <v>132.5</v>
      </c>
    </row>
    <row r="362" spans="1:12" ht="13.5" thickBot="1" x14ac:dyDescent="0.25">
      <c r="A362" s="297" t="s">
        <v>187</v>
      </c>
      <c r="B362" s="651" t="s">
        <v>49</v>
      </c>
      <c r="C362" s="652"/>
      <c r="D362" s="652"/>
      <c r="E362" s="652"/>
      <c r="F362" s="652"/>
      <c r="G362" s="652"/>
      <c r="H362" s="325" t="s">
        <v>0</v>
      </c>
      <c r="I362" s="220"/>
      <c r="J362" s="604"/>
      <c r="K362" s="604"/>
    </row>
    <row r="363" spans="1:12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  <c r="J363" s="604"/>
      <c r="K363" s="604"/>
    </row>
    <row r="364" spans="1:12" x14ac:dyDescent="0.2">
      <c r="A364" s="304" t="s">
        <v>3</v>
      </c>
      <c r="B364" s="467">
        <v>4170</v>
      </c>
      <c r="C364" s="468">
        <v>4170</v>
      </c>
      <c r="D364" s="468">
        <v>4170</v>
      </c>
      <c r="E364" s="468">
        <v>4170</v>
      </c>
      <c r="F364" s="468">
        <v>4170</v>
      </c>
      <c r="G364" s="468">
        <v>4170</v>
      </c>
      <c r="H364" s="470">
        <v>4170</v>
      </c>
      <c r="I364" s="306"/>
      <c r="J364" s="303"/>
      <c r="K364" s="604"/>
    </row>
    <row r="365" spans="1:12" x14ac:dyDescent="0.2">
      <c r="A365" s="307" t="s">
        <v>6</v>
      </c>
      <c r="B365" s="256">
        <v>4250.83</v>
      </c>
      <c r="C365" s="257">
        <v>4313.1000000000004</v>
      </c>
      <c r="D365" s="257">
        <v>4260</v>
      </c>
      <c r="E365" s="257">
        <v>4471.54</v>
      </c>
      <c r="F365" s="308">
        <v>4499.17</v>
      </c>
      <c r="G365" s="308">
        <v>4385.71</v>
      </c>
      <c r="H365" s="309">
        <v>4377.1000000000004</v>
      </c>
      <c r="I365" s="310"/>
      <c r="J365" s="303"/>
      <c r="K365" s="604"/>
    </row>
    <row r="366" spans="1:12" x14ac:dyDescent="0.2">
      <c r="A366" s="219" t="s">
        <v>7</v>
      </c>
      <c r="B366" s="261">
        <v>100</v>
      </c>
      <c r="C366" s="262">
        <v>100</v>
      </c>
      <c r="D366" s="262">
        <v>100</v>
      </c>
      <c r="E366" s="262">
        <v>92.31</v>
      </c>
      <c r="F366" s="311">
        <v>100</v>
      </c>
      <c r="G366" s="311">
        <v>100</v>
      </c>
      <c r="H366" s="312">
        <v>98.53</v>
      </c>
      <c r="I366" s="383"/>
      <c r="J366" s="303"/>
      <c r="K366" s="604"/>
    </row>
    <row r="367" spans="1:12" x14ac:dyDescent="0.2">
      <c r="A367" s="219" t="s">
        <v>8</v>
      </c>
      <c r="B367" s="266">
        <v>0.04</v>
      </c>
      <c r="C367" s="267">
        <v>4.1000000000000002E-2</v>
      </c>
      <c r="D367" s="267">
        <v>4.7E-2</v>
      </c>
      <c r="E367" s="267">
        <v>0.05</v>
      </c>
      <c r="F367" s="314">
        <v>3.3000000000000002E-2</v>
      </c>
      <c r="G367" s="314">
        <v>5.5E-2</v>
      </c>
      <c r="H367" s="315">
        <v>0.05</v>
      </c>
      <c r="I367" s="316"/>
      <c r="J367" s="317"/>
      <c r="K367" s="604"/>
    </row>
    <row r="368" spans="1:12" x14ac:dyDescent="0.2">
      <c r="A368" s="307" t="s">
        <v>1</v>
      </c>
      <c r="B368" s="271">
        <f t="shared" ref="B368:H368" si="83">B365/B364*100-100</f>
        <v>1.9383693045563462</v>
      </c>
      <c r="C368" s="272">
        <f t="shared" si="83"/>
        <v>3.431654676259015</v>
      </c>
      <c r="D368" s="272">
        <f t="shared" si="83"/>
        <v>2.1582733812949755</v>
      </c>
      <c r="E368" s="272">
        <f t="shared" si="83"/>
        <v>7.2311750599520366</v>
      </c>
      <c r="F368" s="272">
        <f t="shared" si="83"/>
        <v>7.8937649880095933</v>
      </c>
      <c r="G368" s="272">
        <f t="shared" si="83"/>
        <v>5.1729016786570696</v>
      </c>
      <c r="H368" s="275">
        <f t="shared" si="83"/>
        <v>4.9664268585132021</v>
      </c>
      <c r="I368" s="316"/>
      <c r="J368" s="317"/>
      <c r="K368" s="604"/>
    </row>
    <row r="369" spans="1:12" ht="13.5" thickBot="1" x14ac:dyDescent="0.25">
      <c r="A369" s="219" t="s">
        <v>26</v>
      </c>
      <c r="B369" s="395">
        <f t="shared" ref="B369:H369" si="84">B365-B352</f>
        <v>-33.016153846154339</v>
      </c>
      <c r="C369" s="396">
        <f t="shared" si="84"/>
        <v>-20.233333333332666</v>
      </c>
      <c r="D369" s="396">
        <f t="shared" si="84"/>
        <v>-102</v>
      </c>
      <c r="E369" s="396">
        <f t="shared" si="84"/>
        <v>-103.46000000000004</v>
      </c>
      <c r="F369" s="396">
        <f t="shared" si="84"/>
        <v>215.83666666666704</v>
      </c>
      <c r="G369" s="396">
        <f t="shared" si="84"/>
        <v>-83.575714285714639</v>
      </c>
      <c r="H369" s="403">
        <f t="shared" si="84"/>
        <v>-10.694117647058192</v>
      </c>
      <c r="I369" s="320"/>
      <c r="J369" s="317"/>
      <c r="K369" s="604"/>
    </row>
    <row r="370" spans="1:12" x14ac:dyDescent="0.2">
      <c r="A370" s="321" t="s">
        <v>50</v>
      </c>
      <c r="B370" s="283">
        <v>63</v>
      </c>
      <c r="C370" s="284">
        <v>62</v>
      </c>
      <c r="D370" s="284">
        <v>13</v>
      </c>
      <c r="E370" s="284">
        <v>63</v>
      </c>
      <c r="F370" s="284">
        <v>62</v>
      </c>
      <c r="G370" s="284">
        <v>63</v>
      </c>
      <c r="H370" s="286">
        <f>SUM(B370:G370)</f>
        <v>326</v>
      </c>
      <c r="I370" s="322" t="s">
        <v>55</v>
      </c>
      <c r="J370" s="323">
        <f>H357-H370</f>
        <v>2</v>
      </c>
      <c r="K370" s="345">
        <f>J370/H357</f>
        <v>6.0975609756097563E-3</v>
      </c>
    </row>
    <row r="371" spans="1:12" x14ac:dyDescent="0.2">
      <c r="A371" s="321" t="s">
        <v>27</v>
      </c>
      <c r="B371" s="235">
        <v>137</v>
      </c>
      <c r="C371" s="233">
        <v>135</v>
      </c>
      <c r="D371" s="233">
        <v>136</v>
      </c>
      <c r="E371" s="233">
        <v>134.5</v>
      </c>
      <c r="F371" s="233">
        <v>134.5</v>
      </c>
      <c r="G371" s="233">
        <v>135</v>
      </c>
      <c r="H371" s="226"/>
      <c r="I371" s="220" t="s">
        <v>56</v>
      </c>
      <c r="J371" s="604">
        <v>133.69999999999999</v>
      </c>
      <c r="K371" s="604"/>
    </row>
    <row r="372" spans="1:12" ht="13.5" thickBot="1" x14ac:dyDescent="0.25">
      <c r="A372" s="324" t="s">
        <v>25</v>
      </c>
      <c r="B372" s="224">
        <f t="shared" ref="B372:G372" si="85">B371-B358</f>
        <v>2.5</v>
      </c>
      <c r="C372" s="225">
        <f t="shared" si="85"/>
        <v>2.5</v>
      </c>
      <c r="D372" s="225">
        <f t="shared" si="85"/>
        <v>2.5</v>
      </c>
      <c r="E372" s="225">
        <f t="shared" si="85"/>
        <v>2</v>
      </c>
      <c r="F372" s="225">
        <f t="shared" si="85"/>
        <v>2</v>
      </c>
      <c r="G372" s="225">
        <f t="shared" si="85"/>
        <v>2.5</v>
      </c>
      <c r="H372" s="227"/>
      <c r="I372" s="604" t="s">
        <v>25</v>
      </c>
      <c r="J372" s="604">
        <f>J371-J358</f>
        <v>2.9099999999999966</v>
      </c>
      <c r="K372" s="604"/>
    </row>
    <row r="374" spans="1:12" ht="13.5" thickBot="1" x14ac:dyDescent="0.25"/>
    <row r="375" spans="1:12" ht="13.5" thickBot="1" x14ac:dyDescent="0.25">
      <c r="A375" s="297" t="s">
        <v>188</v>
      </c>
      <c r="B375" s="651" t="s">
        <v>49</v>
      </c>
      <c r="C375" s="652"/>
      <c r="D375" s="652"/>
      <c r="E375" s="652"/>
      <c r="F375" s="652"/>
      <c r="G375" s="652"/>
      <c r="H375" s="325" t="s">
        <v>0</v>
      </c>
      <c r="I375" s="220"/>
      <c r="J375" s="605"/>
      <c r="K375" s="605"/>
    </row>
    <row r="376" spans="1:12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  <c r="J376" s="605"/>
      <c r="K376" s="605"/>
    </row>
    <row r="377" spans="1:12" x14ac:dyDescent="0.2">
      <c r="A377" s="304" t="s">
        <v>3</v>
      </c>
      <c r="B377" s="467">
        <v>4220</v>
      </c>
      <c r="C377" s="468">
        <v>4220</v>
      </c>
      <c r="D377" s="468">
        <v>4220</v>
      </c>
      <c r="E377" s="468">
        <v>4220</v>
      </c>
      <c r="F377" s="468">
        <v>4220</v>
      </c>
      <c r="G377" s="468">
        <v>4220</v>
      </c>
      <c r="H377" s="470">
        <v>4220</v>
      </c>
      <c r="I377" s="306"/>
      <c r="J377" s="303"/>
      <c r="K377" s="605"/>
    </row>
    <row r="378" spans="1:12" x14ac:dyDescent="0.2">
      <c r="A378" s="307" t="s">
        <v>6</v>
      </c>
      <c r="B378" s="256">
        <v>4390.7142857142853</v>
      </c>
      <c r="C378" s="257">
        <v>4479.090909090909</v>
      </c>
      <c r="D378" s="257">
        <v>4335</v>
      </c>
      <c r="E378" s="257">
        <v>4583.8461538461543</v>
      </c>
      <c r="F378" s="308">
        <v>4467.5</v>
      </c>
      <c r="G378" s="308">
        <v>4700</v>
      </c>
      <c r="H378" s="309">
        <v>4515.8823529411766</v>
      </c>
      <c r="I378" s="310"/>
      <c r="J378" s="303"/>
      <c r="K378" s="605"/>
    </row>
    <row r="379" spans="1:12" x14ac:dyDescent="0.2">
      <c r="A379" s="219" t="s">
        <v>7</v>
      </c>
      <c r="B379" s="261">
        <v>100</v>
      </c>
      <c r="C379" s="262">
        <v>100</v>
      </c>
      <c r="D379" s="262">
        <v>100</v>
      </c>
      <c r="E379" s="262">
        <v>100</v>
      </c>
      <c r="F379" s="311">
        <v>100</v>
      </c>
      <c r="G379" s="311">
        <v>92.857142857142861</v>
      </c>
      <c r="H379" s="312">
        <v>97.058823529411768</v>
      </c>
      <c r="I379" s="383"/>
      <c r="J379" s="303"/>
      <c r="K379" s="605"/>
    </row>
    <row r="380" spans="1:12" x14ac:dyDescent="0.2">
      <c r="A380" s="219" t="s">
        <v>8</v>
      </c>
      <c r="B380" s="266">
        <v>4.2368637105401188E-2</v>
      </c>
      <c r="C380" s="267">
        <v>4.0651469465051826E-2</v>
      </c>
      <c r="D380" s="267">
        <v>2.906482853138213E-2</v>
      </c>
      <c r="E380" s="267">
        <v>3.1908382641553212E-2</v>
      </c>
      <c r="F380" s="314">
        <v>3.3038351861694563E-2</v>
      </c>
      <c r="G380" s="314">
        <v>5.1032158364608192E-2</v>
      </c>
      <c r="H380" s="315">
        <v>4.7927869076930141E-2</v>
      </c>
      <c r="I380" s="316"/>
      <c r="J380" s="317"/>
      <c r="K380" s="605"/>
    </row>
    <row r="381" spans="1:12" x14ac:dyDescent="0.2">
      <c r="A381" s="307" t="s">
        <v>1</v>
      </c>
      <c r="B381" s="271">
        <f t="shared" ref="B381:H381" si="86">B378/B377*100-100</f>
        <v>4.0453622207176494</v>
      </c>
      <c r="C381" s="272">
        <f t="shared" si="86"/>
        <v>6.1395950021542376</v>
      </c>
      <c r="D381" s="272">
        <f t="shared" si="86"/>
        <v>2.7251184834123308</v>
      </c>
      <c r="E381" s="272">
        <f t="shared" si="86"/>
        <v>8.6219467736055435</v>
      </c>
      <c r="F381" s="272">
        <f t="shared" si="86"/>
        <v>5.8649289099526101</v>
      </c>
      <c r="G381" s="272">
        <f t="shared" si="86"/>
        <v>11.374407582938389</v>
      </c>
      <c r="H381" s="275">
        <f t="shared" si="86"/>
        <v>7.0114301644828743</v>
      </c>
      <c r="I381" s="316"/>
      <c r="J381" s="317"/>
      <c r="K381" s="605"/>
    </row>
    <row r="382" spans="1:12" ht="13.5" thickBot="1" x14ac:dyDescent="0.25">
      <c r="A382" s="219" t="s">
        <v>26</v>
      </c>
      <c r="B382" s="395">
        <f>B378-B365</f>
        <v>139.8842857142854</v>
      </c>
      <c r="C382" s="396">
        <f t="shared" ref="C382:H382" si="87">C378-C365</f>
        <v>165.99090909090864</v>
      </c>
      <c r="D382" s="396">
        <f t="shared" si="87"/>
        <v>75</v>
      </c>
      <c r="E382" s="396">
        <f t="shared" si="87"/>
        <v>112.3061538461543</v>
      </c>
      <c r="F382" s="396">
        <f t="shared" si="87"/>
        <v>-31.670000000000073</v>
      </c>
      <c r="G382" s="396">
        <f t="shared" si="87"/>
        <v>314.28999999999996</v>
      </c>
      <c r="H382" s="403">
        <f t="shared" si="87"/>
        <v>138.78235294117621</v>
      </c>
      <c r="I382" s="320"/>
      <c r="J382" s="317"/>
      <c r="K382" s="605"/>
    </row>
    <row r="383" spans="1:12" x14ac:dyDescent="0.2">
      <c r="A383" s="321" t="s">
        <v>50</v>
      </c>
      <c r="B383" s="283">
        <v>63</v>
      </c>
      <c r="C383" s="284">
        <v>62</v>
      </c>
      <c r="D383" s="284">
        <v>13</v>
      </c>
      <c r="E383" s="284">
        <v>63</v>
      </c>
      <c r="F383" s="284">
        <v>62</v>
      </c>
      <c r="G383" s="284">
        <v>63</v>
      </c>
      <c r="H383" s="286">
        <f>SUM(B383:G383)</f>
        <v>326</v>
      </c>
      <c r="I383" s="322" t="s">
        <v>55</v>
      </c>
      <c r="J383" s="323">
        <f>H370-H383</f>
        <v>0</v>
      </c>
      <c r="K383" s="345">
        <f>J383/H370</f>
        <v>0</v>
      </c>
      <c r="L383" s="373" t="s">
        <v>190</v>
      </c>
    </row>
    <row r="384" spans="1:12" x14ac:dyDescent="0.2">
      <c r="A384" s="321" t="s">
        <v>27</v>
      </c>
      <c r="B384" s="235">
        <v>138</v>
      </c>
      <c r="C384" s="233">
        <v>136</v>
      </c>
      <c r="D384" s="233">
        <v>137.5</v>
      </c>
      <c r="E384" s="233">
        <v>135.5</v>
      </c>
      <c r="F384" s="233">
        <v>136</v>
      </c>
      <c r="G384" s="233">
        <v>136</v>
      </c>
      <c r="H384" s="226"/>
      <c r="I384" s="220" t="s">
        <v>56</v>
      </c>
      <c r="J384" s="605">
        <v>135.19</v>
      </c>
      <c r="K384" s="605"/>
      <c r="L384" s="369" t="s">
        <v>191</v>
      </c>
    </row>
    <row r="385" spans="1:11" ht="13.5" thickBot="1" x14ac:dyDescent="0.25">
      <c r="A385" s="324" t="s">
        <v>25</v>
      </c>
      <c r="B385" s="224">
        <f>B384-B371</f>
        <v>1</v>
      </c>
      <c r="C385" s="225">
        <f t="shared" ref="C385:G385" si="88">C384-C371</f>
        <v>1</v>
      </c>
      <c r="D385" s="225">
        <f t="shared" si="88"/>
        <v>1.5</v>
      </c>
      <c r="E385" s="225">
        <f t="shared" si="88"/>
        <v>1</v>
      </c>
      <c r="F385" s="225">
        <f t="shared" si="88"/>
        <v>1.5</v>
      </c>
      <c r="G385" s="225">
        <f t="shared" si="88"/>
        <v>1</v>
      </c>
      <c r="H385" s="227"/>
      <c r="I385" s="605" t="s">
        <v>25</v>
      </c>
      <c r="J385" s="605">
        <f>J384-J371</f>
        <v>1.4900000000000091</v>
      </c>
      <c r="K385" s="605"/>
    </row>
    <row r="387" spans="1:11" ht="13.5" thickBot="1" x14ac:dyDescent="0.25"/>
    <row r="388" spans="1:11" ht="13.5" thickBot="1" x14ac:dyDescent="0.25">
      <c r="A388" s="297" t="s">
        <v>192</v>
      </c>
      <c r="B388" s="651" t="s">
        <v>49</v>
      </c>
      <c r="C388" s="652"/>
      <c r="D388" s="652"/>
      <c r="E388" s="652"/>
      <c r="F388" s="652"/>
      <c r="G388" s="652"/>
      <c r="H388" s="325" t="s">
        <v>0</v>
      </c>
      <c r="I388" s="220"/>
      <c r="J388" s="607"/>
      <c r="K388" s="607"/>
    </row>
    <row r="389" spans="1:1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  <c r="J389" s="607"/>
      <c r="K389" s="607"/>
    </row>
    <row r="390" spans="1:11" x14ac:dyDescent="0.2">
      <c r="A390" s="304" t="s">
        <v>3</v>
      </c>
      <c r="B390" s="467">
        <v>4260</v>
      </c>
      <c r="C390" s="468">
        <v>4260</v>
      </c>
      <c r="D390" s="468">
        <v>4260</v>
      </c>
      <c r="E390" s="468">
        <v>4260</v>
      </c>
      <c r="F390" s="468">
        <v>4260</v>
      </c>
      <c r="G390" s="468">
        <v>4260</v>
      </c>
      <c r="H390" s="470">
        <v>4260</v>
      </c>
      <c r="I390" s="306"/>
      <c r="J390" s="303"/>
      <c r="K390" s="607"/>
    </row>
    <row r="391" spans="1:11" x14ac:dyDescent="0.2">
      <c r="A391" s="307" t="s">
        <v>6</v>
      </c>
      <c r="B391" s="256">
        <v>4449.29</v>
      </c>
      <c r="C391" s="257">
        <v>4582.1400000000003</v>
      </c>
      <c r="D391" s="257">
        <v>4590</v>
      </c>
      <c r="E391" s="257">
        <v>4691.18</v>
      </c>
      <c r="F391" s="308">
        <v>4574.38</v>
      </c>
      <c r="G391" s="308">
        <v>4646.43</v>
      </c>
      <c r="H391" s="309">
        <v>4592.28</v>
      </c>
      <c r="I391" s="310"/>
      <c r="J391" s="303"/>
      <c r="K391" s="607"/>
    </row>
    <row r="392" spans="1:11" x14ac:dyDescent="0.2">
      <c r="A392" s="219" t="s">
        <v>7</v>
      </c>
      <c r="B392" s="261">
        <v>100</v>
      </c>
      <c r="C392" s="262">
        <v>100</v>
      </c>
      <c r="D392" s="262">
        <v>100</v>
      </c>
      <c r="E392" s="262">
        <v>100</v>
      </c>
      <c r="F392" s="311">
        <v>100</v>
      </c>
      <c r="G392" s="311">
        <v>92.86</v>
      </c>
      <c r="H392" s="312">
        <v>97.47</v>
      </c>
      <c r="I392" s="383"/>
      <c r="J392" s="303"/>
      <c r="K392" s="607"/>
    </row>
    <row r="393" spans="1:11" x14ac:dyDescent="0.2">
      <c r="A393" s="219" t="s">
        <v>8</v>
      </c>
      <c r="B393" s="266">
        <v>5.1200000000000002E-2</v>
      </c>
      <c r="C393" s="267">
        <v>5.5300000000000002E-2</v>
      </c>
      <c r="D393" s="267">
        <v>5.62E-2</v>
      </c>
      <c r="E393" s="267">
        <v>4.6100000000000002E-2</v>
      </c>
      <c r="F393" s="314">
        <v>0.06</v>
      </c>
      <c r="G393" s="314">
        <v>0.05</v>
      </c>
      <c r="H393" s="315">
        <v>5.5599999999999997E-2</v>
      </c>
      <c r="I393" s="316"/>
      <c r="J393" s="317"/>
      <c r="K393" s="607"/>
    </row>
    <row r="394" spans="1:11" x14ac:dyDescent="0.2">
      <c r="A394" s="307" t="s">
        <v>1</v>
      </c>
      <c r="B394" s="271">
        <f t="shared" ref="B394:H394" si="89">B391/B390*100-100</f>
        <v>4.443427230046936</v>
      </c>
      <c r="C394" s="272">
        <f t="shared" si="89"/>
        <v>7.5619718309859252</v>
      </c>
      <c r="D394" s="272">
        <f t="shared" si="89"/>
        <v>7.7464788732394254</v>
      </c>
      <c r="E394" s="272">
        <f t="shared" si="89"/>
        <v>10.121596244131467</v>
      </c>
      <c r="F394" s="272">
        <f t="shared" si="89"/>
        <v>7.3798122065727796</v>
      </c>
      <c r="G394" s="272">
        <f t="shared" si="89"/>
        <v>9.0711267605633878</v>
      </c>
      <c r="H394" s="275">
        <f t="shared" si="89"/>
        <v>7.7999999999999829</v>
      </c>
      <c r="I394" s="316"/>
      <c r="J394" s="317"/>
      <c r="K394" s="607"/>
    </row>
    <row r="395" spans="1:11" ht="13.5" thickBot="1" x14ac:dyDescent="0.25">
      <c r="A395" s="219" t="s">
        <v>26</v>
      </c>
      <c r="B395" s="395">
        <f>B391-B378</f>
        <v>58.575714285714639</v>
      </c>
      <c r="C395" s="396">
        <f t="shared" ref="C395:H395" si="90">C391-C378</f>
        <v>103.04909090909132</v>
      </c>
      <c r="D395" s="396">
        <f t="shared" si="90"/>
        <v>255</v>
      </c>
      <c r="E395" s="396">
        <f t="shared" si="90"/>
        <v>107.33384615384603</v>
      </c>
      <c r="F395" s="396">
        <f t="shared" si="90"/>
        <v>106.88000000000011</v>
      </c>
      <c r="G395" s="396">
        <f t="shared" si="90"/>
        <v>-53.569999999999709</v>
      </c>
      <c r="H395" s="403">
        <f t="shared" si="90"/>
        <v>76.397647058823168</v>
      </c>
      <c r="I395" s="320"/>
      <c r="J395" s="317"/>
      <c r="K395" s="607"/>
    </row>
    <row r="396" spans="1:11" x14ac:dyDescent="0.2">
      <c r="A396" s="321" t="s">
        <v>50</v>
      </c>
      <c r="B396" s="283">
        <v>63</v>
      </c>
      <c r="C396" s="284">
        <v>62</v>
      </c>
      <c r="D396" s="284">
        <v>13</v>
      </c>
      <c r="E396" s="284">
        <v>63</v>
      </c>
      <c r="F396" s="284">
        <v>62</v>
      </c>
      <c r="G396" s="284">
        <v>63</v>
      </c>
      <c r="H396" s="286">
        <f>SUM(B396:G396)</f>
        <v>326</v>
      </c>
      <c r="I396" s="322" t="s">
        <v>55</v>
      </c>
      <c r="J396" s="323">
        <f>H383-H396</f>
        <v>0</v>
      </c>
      <c r="K396" s="345">
        <f>J396/H383</f>
        <v>0</v>
      </c>
    </row>
    <row r="397" spans="1:11" x14ac:dyDescent="0.2">
      <c r="A397" s="321" t="s">
        <v>27</v>
      </c>
      <c r="B397" s="235">
        <v>138</v>
      </c>
      <c r="C397" s="233">
        <v>136</v>
      </c>
      <c r="D397" s="233">
        <v>137.5</v>
      </c>
      <c r="E397" s="233">
        <v>135.5</v>
      </c>
      <c r="F397" s="233">
        <v>136</v>
      </c>
      <c r="G397" s="233">
        <v>136</v>
      </c>
      <c r="H397" s="226"/>
      <c r="I397" s="220" t="s">
        <v>56</v>
      </c>
      <c r="J397" s="607">
        <v>136.33000000000001</v>
      </c>
      <c r="K397" s="607"/>
    </row>
    <row r="398" spans="1:11" ht="13.5" thickBot="1" x14ac:dyDescent="0.25">
      <c r="A398" s="324" t="s">
        <v>25</v>
      </c>
      <c r="B398" s="224">
        <f>B397-B384</f>
        <v>0</v>
      </c>
      <c r="C398" s="225">
        <f t="shared" ref="C398:G398" si="91">C397-C384</f>
        <v>0</v>
      </c>
      <c r="D398" s="225">
        <f t="shared" si="91"/>
        <v>0</v>
      </c>
      <c r="E398" s="225">
        <f t="shared" si="91"/>
        <v>0</v>
      </c>
      <c r="F398" s="225">
        <f t="shared" si="91"/>
        <v>0</v>
      </c>
      <c r="G398" s="225">
        <f t="shared" si="91"/>
        <v>0</v>
      </c>
      <c r="H398" s="227"/>
      <c r="I398" s="607" t="s">
        <v>25</v>
      </c>
      <c r="J398" s="607">
        <f>J397-J384</f>
        <v>1.1400000000000148</v>
      </c>
      <c r="K398" s="607"/>
    </row>
    <row r="400" spans="1:11" ht="13.5" thickBot="1" x14ac:dyDescent="0.25"/>
    <row r="401" spans="1:11" ht="13.5" thickBot="1" x14ac:dyDescent="0.25">
      <c r="A401" s="297" t="s">
        <v>193</v>
      </c>
      <c r="B401" s="651" t="s">
        <v>49</v>
      </c>
      <c r="C401" s="652"/>
      <c r="D401" s="652"/>
      <c r="E401" s="652"/>
      <c r="F401" s="652"/>
      <c r="G401" s="652"/>
      <c r="H401" s="325" t="s">
        <v>0</v>
      </c>
      <c r="I401" s="220"/>
      <c r="J401" s="608"/>
      <c r="K401" s="608"/>
    </row>
    <row r="402" spans="1:1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  <c r="J402" s="608"/>
      <c r="K402" s="608"/>
    </row>
    <row r="403" spans="1:11" x14ac:dyDescent="0.2">
      <c r="A403" s="304" t="s">
        <v>3</v>
      </c>
      <c r="B403" s="467">
        <v>4180</v>
      </c>
      <c r="C403" s="468">
        <v>4180</v>
      </c>
      <c r="D403" s="468">
        <v>4180</v>
      </c>
      <c r="E403" s="468">
        <v>4180</v>
      </c>
      <c r="F403" s="468">
        <v>4180</v>
      </c>
      <c r="G403" s="468">
        <v>4180</v>
      </c>
      <c r="H403" s="470">
        <v>4180</v>
      </c>
      <c r="I403" s="306"/>
      <c r="J403" s="303"/>
      <c r="K403" s="608"/>
    </row>
    <row r="404" spans="1:11" x14ac:dyDescent="0.2">
      <c r="A404" s="307" t="s">
        <v>6</v>
      </c>
      <c r="B404" s="256">
        <v>4556.1499999999996</v>
      </c>
      <c r="C404" s="257">
        <v>4448.46</v>
      </c>
      <c r="D404" s="257">
        <v>4746.67</v>
      </c>
      <c r="E404" s="257">
        <v>4567.5</v>
      </c>
      <c r="F404" s="308">
        <v>4498.18</v>
      </c>
      <c r="G404" s="308">
        <v>4769.29</v>
      </c>
      <c r="H404" s="309">
        <v>4581.21</v>
      </c>
      <c r="I404" s="310"/>
      <c r="J404" s="303"/>
      <c r="K404" s="608"/>
    </row>
    <row r="405" spans="1:11" x14ac:dyDescent="0.2">
      <c r="A405" s="219" t="s">
        <v>7</v>
      </c>
      <c r="B405" s="261">
        <v>100</v>
      </c>
      <c r="C405" s="262">
        <v>100</v>
      </c>
      <c r="D405" s="262">
        <v>100</v>
      </c>
      <c r="E405" s="262">
        <v>91.7</v>
      </c>
      <c r="F405" s="311">
        <v>100</v>
      </c>
      <c r="G405" s="311">
        <v>92.86</v>
      </c>
      <c r="H405" s="312">
        <v>92.42</v>
      </c>
      <c r="I405" s="383"/>
      <c r="J405" s="303"/>
      <c r="K405" s="608"/>
    </row>
    <row r="406" spans="1:11" x14ac:dyDescent="0.2">
      <c r="A406" s="219" t="s">
        <v>8</v>
      </c>
      <c r="B406" s="266">
        <v>4.7899999999999998E-2</v>
      </c>
      <c r="C406" s="267">
        <v>4.8099999999999997E-2</v>
      </c>
      <c r="D406" s="267">
        <v>2.01E-2</v>
      </c>
      <c r="E406" s="267">
        <v>6.1400000000000003E-2</v>
      </c>
      <c r="F406" s="314">
        <v>6.0600000000000001E-2</v>
      </c>
      <c r="G406" s="314">
        <v>5.1999999999999998E-2</v>
      </c>
      <c r="H406" s="315">
        <v>5.8700000000000002E-2</v>
      </c>
      <c r="I406" s="316"/>
      <c r="J406" s="317"/>
      <c r="K406" s="608"/>
    </row>
    <row r="407" spans="1:11" x14ac:dyDescent="0.2">
      <c r="A407" s="307" t="s">
        <v>1</v>
      </c>
      <c r="B407" s="271">
        <f t="shared" ref="B407:H407" si="92">B404/B403*100-100</f>
        <v>8.9988038277511748</v>
      </c>
      <c r="C407" s="272">
        <f t="shared" si="92"/>
        <v>6.4224880382775211</v>
      </c>
      <c r="D407" s="272">
        <f t="shared" si="92"/>
        <v>13.55669856459329</v>
      </c>
      <c r="E407" s="272">
        <f t="shared" si="92"/>
        <v>9.2703349282296585</v>
      </c>
      <c r="F407" s="272">
        <f t="shared" si="92"/>
        <v>7.6119617224880329</v>
      </c>
      <c r="G407" s="272">
        <f t="shared" si="92"/>
        <v>14.097846889952152</v>
      </c>
      <c r="H407" s="275">
        <f t="shared" si="92"/>
        <v>9.5983253588516817</v>
      </c>
      <c r="I407" s="316"/>
      <c r="J407" s="317"/>
      <c r="K407" s="608"/>
    </row>
    <row r="408" spans="1:11" ht="13.5" thickBot="1" x14ac:dyDescent="0.25">
      <c r="A408" s="219" t="s">
        <v>26</v>
      </c>
      <c r="B408" s="395">
        <f>B404-B391</f>
        <v>106.85999999999967</v>
      </c>
      <c r="C408" s="396">
        <f t="shared" ref="C408:H408" si="93">C404-C391</f>
        <v>-133.68000000000029</v>
      </c>
      <c r="D408" s="396">
        <f t="shared" si="93"/>
        <v>156.67000000000007</v>
      </c>
      <c r="E408" s="396">
        <f t="shared" si="93"/>
        <v>-123.68000000000029</v>
      </c>
      <c r="F408" s="396">
        <f t="shared" si="93"/>
        <v>-76.199999999999818</v>
      </c>
      <c r="G408" s="396">
        <f t="shared" si="93"/>
        <v>122.85999999999967</v>
      </c>
      <c r="H408" s="403">
        <f t="shared" si="93"/>
        <v>-11.069999999999709</v>
      </c>
      <c r="I408" s="320"/>
      <c r="J408" s="317"/>
      <c r="K408" s="608"/>
    </row>
    <row r="409" spans="1:11" x14ac:dyDescent="0.2">
      <c r="A409" s="321" t="s">
        <v>50</v>
      </c>
      <c r="B409" s="283">
        <v>63</v>
      </c>
      <c r="C409" s="284">
        <v>62</v>
      </c>
      <c r="D409" s="284">
        <v>11</v>
      </c>
      <c r="E409" s="284">
        <v>63</v>
      </c>
      <c r="F409" s="284">
        <v>62</v>
      </c>
      <c r="G409" s="284">
        <v>63</v>
      </c>
      <c r="H409" s="286">
        <f>SUM(B409:G409)</f>
        <v>324</v>
      </c>
      <c r="I409" s="322" t="s">
        <v>55</v>
      </c>
      <c r="J409" s="323">
        <f>H396-H409</f>
        <v>2</v>
      </c>
      <c r="K409" s="345">
        <f>J409/H396</f>
        <v>6.1349693251533744E-3</v>
      </c>
    </row>
    <row r="410" spans="1:11" x14ac:dyDescent="0.2">
      <c r="A410" s="321" t="s">
        <v>27</v>
      </c>
      <c r="B410" s="235">
        <v>138</v>
      </c>
      <c r="C410" s="233">
        <v>136</v>
      </c>
      <c r="D410" s="233">
        <v>137.5</v>
      </c>
      <c r="E410" s="233">
        <v>135.5</v>
      </c>
      <c r="F410" s="233">
        <v>136</v>
      </c>
      <c r="G410" s="233">
        <v>136</v>
      </c>
      <c r="H410" s="226"/>
      <c r="I410" s="220" t="s">
        <v>56</v>
      </c>
      <c r="J410" s="608">
        <v>136.86000000000001</v>
      </c>
      <c r="K410" s="608"/>
    </row>
    <row r="411" spans="1:11" ht="13.5" thickBot="1" x14ac:dyDescent="0.25">
      <c r="A411" s="324" t="s">
        <v>25</v>
      </c>
      <c r="B411" s="224">
        <f>B410-B397</f>
        <v>0</v>
      </c>
      <c r="C411" s="225">
        <f t="shared" ref="C411:G411" si="94">C410-C397</f>
        <v>0</v>
      </c>
      <c r="D411" s="225">
        <f t="shared" si="94"/>
        <v>0</v>
      </c>
      <c r="E411" s="225">
        <f t="shared" si="94"/>
        <v>0</v>
      </c>
      <c r="F411" s="225">
        <f t="shared" si="94"/>
        <v>0</v>
      </c>
      <c r="G411" s="225">
        <f t="shared" si="94"/>
        <v>0</v>
      </c>
      <c r="H411" s="227"/>
      <c r="I411" s="608" t="s">
        <v>25</v>
      </c>
      <c r="J411" s="608">
        <f>J410-J397</f>
        <v>0.53000000000000114</v>
      </c>
      <c r="K411" s="608"/>
    </row>
    <row r="413" spans="1:11" ht="13.5" thickBot="1" x14ac:dyDescent="0.25"/>
    <row r="414" spans="1:11" s="609" customFormat="1" ht="13.5" thickBot="1" x14ac:dyDescent="0.25">
      <c r="A414" s="297" t="s">
        <v>194</v>
      </c>
      <c r="B414" s="651" t="s">
        <v>49</v>
      </c>
      <c r="C414" s="652"/>
      <c r="D414" s="652"/>
      <c r="E414" s="652"/>
      <c r="F414" s="652"/>
      <c r="G414" s="652"/>
      <c r="H414" s="325" t="s">
        <v>0</v>
      </c>
      <c r="I414" s="220"/>
    </row>
    <row r="415" spans="1:11" s="609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9" customFormat="1" x14ac:dyDescent="0.2">
      <c r="A416" s="304" t="s">
        <v>3</v>
      </c>
      <c r="B416" s="467">
        <v>4300</v>
      </c>
      <c r="C416" s="468">
        <v>4300</v>
      </c>
      <c r="D416" s="468">
        <v>4300</v>
      </c>
      <c r="E416" s="468">
        <v>4300</v>
      </c>
      <c r="F416" s="468">
        <v>4300</v>
      </c>
      <c r="G416" s="468">
        <v>4300</v>
      </c>
      <c r="H416" s="470">
        <v>4300</v>
      </c>
      <c r="I416" s="306"/>
      <c r="J416" s="303"/>
    </row>
    <row r="417" spans="1:11" s="609" customFormat="1" x14ac:dyDescent="0.2">
      <c r="A417" s="307" t="s">
        <v>6</v>
      </c>
      <c r="B417" s="256">
        <v>4557.1400000000003</v>
      </c>
      <c r="C417" s="257">
        <v>4579.29</v>
      </c>
      <c r="D417" s="257">
        <v>4797.5</v>
      </c>
      <c r="E417" s="257">
        <v>4930</v>
      </c>
      <c r="F417" s="308">
        <v>4738.13</v>
      </c>
      <c r="G417" s="308">
        <v>4685.71</v>
      </c>
      <c r="H417" s="309">
        <v>4695.07</v>
      </c>
      <c r="I417" s="310"/>
      <c r="J417" s="303"/>
    </row>
    <row r="418" spans="1:11" s="609" customFormat="1" x14ac:dyDescent="0.2">
      <c r="A418" s="219" t="s">
        <v>7</v>
      </c>
      <c r="B418" s="261">
        <v>92.9</v>
      </c>
      <c r="C418" s="262">
        <v>92.86</v>
      </c>
      <c r="D418" s="262">
        <v>100</v>
      </c>
      <c r="E418" s="262">
        <v>100</v>
      </c>
      <c r="F418" s="311">
        <v>93.75</v>
      </c>
      <c r="G418" s="311">
        <v>78.569999999999993</v>
      </c>
      <c r="H418" s="312">
        <v>89.04</v>
      </c>
      <c r="I418" s="383"/>
      <c r="J418" s="303"/>
    </row>
    <row r="419" spans="1:11" s="609" customFormat="1" x14ac:dyDescent="0.2">
      <c r="A419" s="219" t="s">
        <v>8</v>
      </c>
      <c r="B419" s="266">
        <v>4.1599999999999998E-2</v>
      </c>
      <c r="C419" s="267">
        <v>6.2899999999999998E-2</v>
      </c>
      <c r="D419" s="267">
        <v>4.9399999999999999E-2</v>
      </c>
      <c r="E419" s="267">
        <v>3.4799999999999998E-2</v>
      </c>
      <c r="F419" s="314">
        <v>5.9900000000000002E-2</v>
      </c>
      <c r="G419" s="314">
        <v>7.8E-2</v>
      </c>
      <c r="H419" s="315">
        <v>6.3500000000000001E-2</v>
      </c>
      <c r="I419" s="316"/>
      <c r="J419" s="317"/>
    </row>
    <row r="420" spans="1:11" s="609" customFormat="1" x14ac:dyDescent="0.2">
      <c r="A420" s="307" t="s">
        <v>1</v>
      </c>
      <c r="B420" s="271">
        <f t="shared" ref="B420:H420" si="95">B417/B416*100-100</f>
        <v>5.980000000000004</v>
      </c>
      <c r="C420" s="272">
        <f t="shared" si="95"/>
        <v>6.4951162790697623</v>
      </c>
      <c r="D420" s="272">
        <f t="shared" si="95"/>
        <v>11.569767441860463</v>
      </c>
      <c r="E420" s="272">
        <f t="shared" si="95"/>
        <v>14.651162790697668</v>
      </c>
      <c r="F420" s="272">
        <f t="shared" si="95"/>
        <v>10.189069767441879</v>
      </c>
      <c r="G420" s="272">
        <f t="shared" si="95"/>
        <v>8.9700000000000131</v>
      </c>
      <c r="H420" s="275">
        <f t="shared" si="95"/>
        <v>9.1876744186046437</v>
      </c>
      <c r="I420" s="316"/>
      <c r="J420" s="317"/>
    </row>
    <row r="421" spans="1:11" s="609" customFormat="1" ht="13.5" thickBot="1" x14ac:dyDescent="0.25">
      <c r="A421" s="219" t="s">
        <v>26</v>
      </c>
      <c r="B421" s="395">
        <f>B417-B404</f>
        <v>0.99000000000069122</v>
      </c>
      <c r="C421" s="396">
        <f t="shared" ref="C421:H421" si="96">C417-C404</f>
        <v>130.82999999999993</v>
      </c>
      <c r="D421" s="396">
        <f t="shared" si="96"/>
        <v>50.829999999999927</v>
      </c>
      <c r="E421" s="396">
        <f t="shared" si="96"/>
        <v>362.5</v>
      </c>
      <c r="F421" s="396">
        <f t="shared" si="96"/>
        <v>239.94999999999982</v>
      </c>
      <c r="G421" s="396">
        <f t="shared" si="96"/>
        <v>-83.579999999999927</v>
      </c>
      <c r="H421" s="403">
        <f t="shared" si="96"/>
        <v>113.85999999999967</v>
      </c>
      <c r="I421" s="320"/>
      <c r="J421" s="317"/>
    </row>
    <row r="422" spans="1:11" s="609" customFormat="1" x14ac:dyDescent="0.2">
      <c r="A422" s="321" t="s">
        <v>50</v>
      </c>
      <c r="B422" s="283">
        <v>63</v>
      </c>
      <c r="C422" s="284">
        <v>62</v>
      </c>
      <c r="D422" s="284">
        <v>11</v>
      </c>
      <c r="E422" s="284">
        <v>63</v>
      </c>
      <c r="F422" s="284">
        <v>62</v>
      </c>
      <c r="G422" s="284">
        <v>63</v>
      </c>
      <c r="H422" s="286">
        <f>SUM(B422:G422)</f>
        <v>324</v>
      </c>
      <c r="I422" s="322" t="s">
        <v>55</v>
      </c>
      <c r="J422" s="323">
        <f>H409-H422</f>
        <v>0</v>
      </c>
      <c r="K422" s="345">
        <f>J422/H409</f>
        <v>0</v>
      </c>
    </row>
    <row r="423" spans="1:11" s="609" customFormat="1" x14ac:dyDescent="0.2">
      <c r="A423" s="321" t="s">
        <v>27</v>
      </c>
      <c r="B423" s="235">
        <v>139</v>
      </c>
      <c r="C423" s="233">
        <v>137</v>
      </c>
      <c r="D423" s="233">
        <v>138.5</v>
      </c>
      <c r="E423" s="233">
        <v>136.5</v>
      </c>
      <c r="F423" s="233">
        <v>137</v>
      </c>
      <c r="G423" s="233">
        <v>137</v>
      </c>
      <c r="H423" s="226"/>
      <c r="I423" s="220" t="s">
        <v>56</v>
      </c>
      <c r="J423" s="609">
        <v>136.41999999999999</v>
      </c>
    </row>
    <row r="424" spans="1:11" s="609" customFormat="1" ht="13.5" thickBot="1" x14ac:dyDescent="0.25">
      <c r="A424" s="324" t="s">
        <v>25</v>
      </c>
      <c r="B424" s="224">
        <f>B423-B410</f>
        <v>1</v>
      </c>
      <c r="C424" s="225">
        <f t="shared" ref="C424:G424" si="97">C423-C410</f>
        <v>1</v>
      </c>
      <c r="D424" s="225">
        <f t="shared" si="97"/>
        <v>1</v>
      </c>
      <c r="E424" s="225">
        <f t="shared" si="97"/>
        <v>1</v>
      </c>
      <c r="F424" s="225">
        <f t="shared" si="97"/>
        <v>1</v>
      </c>
      <c r="G424" s="225">
        <f t="shared" si="97"/>
        <v>1</v>
      </c>
      <c r="H424" s="227"/>
      <c r="I424" s="609" t="s">
        <v>25</v>
      </c>
      <c r="J424" s="609">
        <f>J423-J410</f>
        <v>-0.44000000000002615</v>
      </c>
    </row>
    <row r="426" spans="1:11" ht="13.5" thickBot="1" x14ac:dyDescent="0.25"/>
    <row r="427" spans="1:11" ht="13.5" thickBot="1" x14ac:dyDescent="0.25">
      <c r="A427" s="297" t="s">
        <v>195</v>
      </c>
      <c r="B427" s="651" t="s">
        <v>49</v>
      </c>
      <c r="C427" s="652"/>
      <c r="D427" s="652"/>
      <c r="E427" s="652"/>
      <c r="F427" s="652"/>
      <c r="G427" s="652"/>
      <c r="H427" s="325" t="s">
        <v>0</v>
      </c>
      <c r="I427" s="220"/>
      <c r="J427" s="610"/>
      <c r="K427" s="610"/>
    </row>
    <row r="428" spans="1:11" x14ac:dyDescent="0.2">
      <c r="A428" s="219" t="s">
        <v>53</v>
      </c>
      <c r="B428" s="298">
        <v>1</v>
      </c>
      <c r="C428" s="299">
        <v>2</v>
      </c>
      <c r="D428" s="300">
        <v>3</v>
      </c>
      <c r="E428" s="299">
        <v>4</v>
      </c>
      <c r="F428" s="299">
        <v>5</v>
      </c>
      <c r="G428" s="300">
        <v>6</v>
      </c>
      <c r="H428" s="301"/>
      <c r="I428" s="302"/>
      <c r="J428" s="610"/>
      <c r="K428" s="610"/>
    </row>
    <row r="429" spans="1:11" x14ac:dyDescent="0.2">
      <c r="A429" s="304" t="s">
        <v>3</v>
      </c>
      <c r="B429" s="467">
        <v>4320</v>
      </c>
      <c r="C429" s="468">
        <v>4320</v>
      </c>
      <c r="D429" s="468">
        <v>4320</v>
      </c>
      <c r="E429" s="468">
        <v>4320</v>
      </c>
      <c r="F429" s="468">
        <v>4320</v>
      </c>
      <c r="G429" s="468">
        <v>4320</v>
      </c>
      <c r="H429" s="470">
        <v>4320</v>
      </c>
      <c r="I429" s="306"/>
      <c r="J429" s="303"/>
      <c r="K429" s="610"/>
    </row>
    <row r="430" spans="1:11" x14ac:dyDescent="0.2">
      <c r="A430" s="307" t="s">
        <v>6</v>
      </c>
      <c r="B430" s="256">
        <v>4516.666666666667</v>
      </c>
      <c r="C430" s="257">
        <v>4600.909090909091</v>
      </c>
      <c r="D430" s="257">
        <v>4417.5</v>
      </c>
      <c r="E430" s="257">
        <v>4441.666666666667</v>
      </c>
      <c r="F430" s="308">
        <v>4422</v>
      </c>
      <c r="G430" s="308">
        <v>4680</v>
      </c>
      <c r="H430" s="309">
        <v>4532.063492063492</v>
      </c>
      <c r="I430" s="310"/>
      <c r="J430" s="303"/>
      <c r="K430" s="610"/>
    </row>
    <row r="431" spans="1:11" x14ac:dyDescent="0.2">
      <c r="A431" s="219" t="s">
        <v>7</v>
      </c>
      <c r="B431" s="261">
        <v>100</v>
      </c>
      <c r="C431" s="262">
        <v>90.909090909090907</v>
      </c>
      <c r="D431" s="262">
        <v>100</v>
      </c>
      <c r="E431" s="262">
        <v>91.666666666666671</v>
      </c>
      <c r="F431" s="311">
        <v>100</v>
      </c>
      <c r="G431" s="311">
        <v>78.571428571428569</v>
      </c>
      <c r="H431" s="312">
        <v>92.063492063492063</v>
      </c>
      <c r="I431" s="383"/>
      <c r="J431" s="303"/>
      <c r="K431" s="610"/>
    </row>
    <row r="432" spans="1:11" x14ac:dyDescent="0.2">
      <c r="A432" s="219" t="s">
        <v>8</v>
      </c>
      <c r="B432" s="266">
        <v>4.2456275961594611E-2</v>
      </c>
      <c r="C432" s="267">
        <v>5.7118720448002258E-2</v>
      </c>
      <c r="D432" s="267">
        <v>5.2977304358574444E-2</v>
      </c>
      <c r="E432" s="267">
        <v>6.6862327526313478E-2</v>
      </c>
      <c r="F432" s="314">
        <v>4.0311677892640785E-2</v>
      </c>
      <c r="G432" s="314">
        <v>7.766146087771901E-2</v>
      </c>
      <c r="H432" s="315">
        <v>6.3869633258609823E-2</v>
      </c>
      <c r="I432" s="316"/>
      <c r="J432" s="317"/>
      <c r="K432" s="610"/>
    </row>
    <row r="433" spans="1:12" x14ac:dyDescent="0.2">
      <c r="A433" s="307" t="s">
        <v>1</v>
      </c>
      <c r="B433" s="271">
        <f t="shared" ref="B433:H433" si="98">B430/B429*100-100</f>
        <v>4.5524691358024683</v>
      </c>
      <c r="C433" s="272">
        <f t="shared" si="98"/>
        <v>6.5025252525252597</v>
      </c>
      <c r="D433" s="272">
        <f t="shared" si="98"/>
        <v>2.2569444444444429</v>
      </c>
      <c r="E433" s="272">
        <f t="shared" si="98"/>
        <v>2.816358024691354</v>
      </c>
      <c r="F433" s="272">
        <f t="shared" si="98"/>
        <v>2.3611111111111001</v>
      </c>
      <c r="G433" s="272">
        <f t="shared" si="98"/>
        <v>8.3333333333333286</v>
      </c>
      <c r="H433" s="275">
        <f t="shared" si="98"/>
        <v>4.9088771310993593</v>
      </c>
      <c r="I433" s="316"/>
      <c r="J433" s="317"/>
      <c r="K433" s="610"/>
    </row>
    <row r="434" spans="1:12" ht="13.5" thickBot="1" x14ac:dyDescent="0.25">
      <c r="A434" s="219" t="s">
        <v>26</v>
      </c>
      <c r="B434" s="395">
        <f>B430-B417</f>
        <v>-40.473333333333358</v>
      </c>
      <c r="C434" s="396">
        <f t="shared" ref="C434:H434" si="99">C430-C417</f>
        <v>21.619090909091028</v>
      </c>
      <c r="D434" s="396">
        <f t="shared" si="99"/>
        <v>-380</v>
      </c>
      <c r="E434" s="396">
        <f t="shared" si="99"/>
        <v>-488.33333333333303</v>
      </c>
      <c r="F434" s="396">
        <f t="shared" si="99"/>
        <v>-316.13000000000011</v>
      </c>
      <c r="G434" s="396">
        <f t="shared" si="99"/>
        <v>-5.7100000000000364</v>
      </c>
      <c r="H434" s="403">
        <f t="shared" si="99"/>
        <v>-163.00650793650766</v>
      </c>
      <c r="I434" s="320"/>
      <c r="J434" s="317"/>
      <c r="K434" s="610"/>
    </row>
    <row r="435" spans="1:12" x14ac:dyDescent="0.2">
      <c r="A435" s="321" t="s">
        <v>50</v>
      </c>
      <c r="B435" s="283">
        <v>63</v>
      </c>
      <c r="C435" s="284">
        <v>62</v>
      </c>
      <c r="D435" s="284">
        <v>10</v>
      </c>
      <c r="E435" s="284">
        <v>63</v>
      </c>
      <c r="F435" s="284">
        <v>61</v>
      </c>
      <c r="G435" s="284">
        <v>63</v>
      </c>
      <c r="H435" s="286">
        <f>SUM(B435:G435)</f>
        <v>322</v>
      </c>
      <c r="I435" s="322" t="s">
        <v>55</v>
      </c>
      <c r="J435" s="323">
        <f>H422-H435</f>
        <v>2</v>
      </c>
      <c r="K435" s="345">
        <f>J435/H422</f>
        <v>6.1728395061728392E-3</v>
      </c>
    </row>
    <row r="436" spans="1:12" x14ac:dyDescent="0.2">
      <c r="A436" s="321" t="s">
        <v>27</v>
      </c>
      <c r="B436" s="235"/>
      <c r="C436" s="233"/>
      <c r="D436" s="233"/>
      <c r="E436" s="233"/>
      <c r="F436" s="233"/>
      <c r="G436" s="233"/>
      <c r="H436" s="226"/>
      <c r="I436" s="220" t="s">
        <v>56</v>
      </c>
      <c r="J436" s="610">
        <v>137.49</v>
      </c>
      <c r="K436" s="610"/>
    </row>
    <row r="437" spans="1:12" ht="13.5" thickBot="1" x14ac:dyDescent="0.25">
      <c r="A437" s="324" t="s">
        <v>25</v>
      </c>
      <c r="B437" s="224">
        <f>B436-B423</f>
        <v>-139</v>
      </c>
      <c r="C437" s="225">
        <f t="shared" ref="C437:G437" si="100">C436-C423</f>
        <v>-137</v>
      </c>
      <c r="D437" s="225">
        <f t="shared" si="100"/>
        <v>-138.5</v>
      </c>
      <c r="E437" s="225">
        <f t="shared" si="100"/>
        <v>-136.5</v>
      </c>
      <c r="F437" s="225">
        <f t="shared" si="100"/>
        <v>-137</v>
      </c>
      <c r="G437" s="225">
        <f t="shared" si="100"/>
        <v>-137</v>
      </c>
      <c r="H437" s="227"/>
      <c r="I437" s="610" t="s">
        <v>25</v>
      </c>
      <c r="J437" s="610">
        <f>J436-J423</f>
        <v>1.0700000000000216</v>
      </c>
      <c r="K437" s="610"/>
    </row>
    <row r="439" spans="1:12" ht="13.5" thickBot="1" x14ac:dyDescent="0.25"/>
    <row r="440" spans="1:12" s="611" customFormat="1" ht="13.5" thickBot="1" x14ac:dyDescent="0.25">
      <c r="A440" s="297" t="s">
        <v>196</v>
      </c>
      <c r="B440" s="651" t="s">
        <v>49</v>
      </c>
      <c r="C440" s="652"/>
      <c r="D440" s="652"/>
      <c r="E440" s="652"/>
      <c r="F440" s="652"/>
      <c r="G440" s="652"/>
      <c r="H440" s="325" t="s">
        <v>0</v>
      </c>
      <c r="I440" s="220"/>
    </row>
    <row r="441" spans="1:12" s="611" customFormat="1" x14ac:dyDescent="0.2">
      <c r="A441" s="219" t="s">
        <v>53</v>
      </c>
      <c r="B441" s="298">
        <v>1</v>
      </c>
      <c r="C441" s="299">
        <v>2</v>
      </c>
      <c r="D441" s="300">
        <v>3</v>
      </c>
      <c r="E441" s="299">
        <v>4</v>
      </c>
      <c r="F441" s="299">
        <v>5</v>
      </c>
      <c r="G441" s="300">
        <v>6</v>
      </c>
      <c r="H441" s="301"/>
      <c r="I441" s="302"/>
    </row>
    <row r="442" spans="1:12" s="611" customFormat="1" x14ac:dyDescent="0.2">
      <c r="A442" s="304" t="s">
        <v>3</v>
      </c>
      <c r="B442" s="467">
        <v>4340</v>
      </c>
      <c r="C442" s="468">
        <v>4340</v>
      </c>
      <c r="D442" s="468">
        <v>4340</v>
      </c>
      <c r="E442" s="468">
        <v>4340</v>
      </c>
      <c r="F442" s="468">
        <v>4340</v>
      </c>
      <c r="G442" s="468">
        <v>4340</v>
      </c>
      <c r="H442" s="470">
        <v>4340</v>
      </c>
      <c r="I442" s="306"/>
      <c r="J442" s="303"/>
    </row>
    <row r="443" spans="1:12" s="611" customFormat="1" x14ac:dyDescent="0.2">
      <c r="A443" s="307" t="s">
        <v>6</v>
      </c>
      <c r="B443" s="256">
        <v>4134.29</v>
      </c>
      <c r="C443" s="257">
        <v>4471.33</v>
      </c>
      <c r="D443" s="257">
        <v>4128</v>
      </c>
      <c r="E443" s="257">
        <v>4507.8599999999997</v>
      </c>
      <c r="F443" s="308">
        <v>4886.3599999999997</v>
      </c>
      <c r="G443" s="308">
        <v>4912.7299999999996</v>
      </c>
      <c r="H443" s="309">
        <v>4521.29</v>
      </c>
      <c r="I443" s="310"/>
      <c r="J443" s="303"/>
    </row>
    <row r="444" spans="1:12" s="611" customFormat="1" x14ac:dyDescent="0.2">
      <c r="A444" s="219" t="s">
        <v>7</v>
      </c>
      <c r="B444" s="261">
        <v>100</v>
      </c>
      <c r="C444" s="262">
        <v>100</v>
      </c>
      <c r="D444" s="262">
        <v>100</v>
      </c>
      <c r="E444" s="262">
        <v>100</v>
      </c>
      <c r="F444" s="311">
        <v>100</v>
      </c>
      <c r="G444" s="311">
        <v>100</v>
      </c>
      <c r="H444" s="312">
        <v>78.569999999999993</v>
      </c>
      <c r="I444" s="383"/>
      <c r="J444" s="303"/>
    </row>
    <row r="445" spans="1:12" s="611" customFormat="1" x14ac:dyDescent="0.2">
      <c r="A445" s="219" t="s">
        <v>8</v>
      </c>
      <c r="B445" s="266">
        <v>3.8199999999999998E-2</v>
      </c>
      <c r="C445" s="267">
        <v>3.1199999999999999E-2</v>
      </c>
      <c r="D445" s="267">
        <v>4.4999999999999998E-2</v>
      </c>
      <c r="E445" s="267">
        <v>2.98E-2</v>
      </c>
      <c r="F445" s="314">
        <v>4.5400000000000003E-2</v>
      </c>
      <c r="G445" s="314">
        <v>1.9E-2</v>
      </c>
      <c r="H445" s="315">
        <v>7.3700000000000002E-2</v>
      </c>
      <c r="I445" s="316"/>
      <c r="J445" s="317"/>
    </row>
    <row r="446" spans="1:12" s="611" customFormat="1" x14ac:dyDescent="0.2">
      <c r="A446" s="307" t="s">
        <v>1</v>
      </c>
      <c r="B446" s="271">
        <f t="shared" ref="B446:H446" si="101">B443/B442*100-100</f>
        <v>-4.7398617511520769</v>
      </c>
      <c r="C446" s="272">
        <f t="shared" si="101"/>
        <v>3.0260368663594477</v>
      </c>
      <c r="D446" s="272">
        <f t="shared" si="101"/>
        <v>-4.8847926267281139</v>
      </c>
      <c r="E446" s="272">
        <f t="shared" si="101"/>
        <v>3.8677419354838776</v>
      </c>
      <c r="F446" s="272">
        <f t="shared" si="101"/>
        <v>12.588940092165885</v>
      </c>
      <c r="G446" s="272">
        <f t="shared" si="101"/>
        <v>13.196543778801839</v>
      </c>
      <c r="H446" s="275">
        <f t="shared" si="101"/>
        <v>4.1771889400921509</v>
      </c>
      <c r="I446" s="316"/>
      <c r="J446" s="317"/>
    </row>
    <row r="447" spans="1:12" s="611" customFormat="1" ht="13.5" thickBot="1" x14ac:dyDescent="0.25">
      <c r="A447" s="219" t="s">
        <v>26</v>
      </c>
      <c r="B447" s="395">
        <f>B443-B430</f>
        <v>-382.37666666666701</v>
      </c>
      <c r="C447" s="396">
        <f t="shared" ref="C447:H447" si="102">C443-C430</f>
        <v>-129.57909090909106</v>
      </c>
      <c r="D447" s="396">
        <f t="shared" si="102"/>
        <v>-289.5</v>
      </c>
      <c r="E447" s="396">
        <f t="shared" si="102"/>
        <v>66.193333333332703</v>
      </c>
      <c r="F447" s="396">
        <f t="shared" si="102"/>
        <v>464.35999999999967</v>
      </c>
      <c r="G447" s="396">
        <f t="shared" si="102"/>
        <v>232.72999999999956</v>
      </c>
      <c r="H447" s="403">
        <f t="shared" si="102"/>
        <v>-10.773492063492085</v>
      </c>
      <c r="I447" s="320"/>
      <c r="J447" s="317"/>
    </row>
    <row r="448" spans="1:12" s="611" customFormat="1" x14ac:dyDescent="0.2">
      <c r="A448" s="321" t="s">
        <v>50</v>
      </c>
      <c r="B448" s="283">
        <v>61</v>
      </c>
      <c r="C448" s="284">
        <v>61</v>
      </c>
      <c r="D448" s="284">
        <v>12</v>
      </c>
      <c r="E448" s="284">
        <v>62</v>
      </c>
      <c r="F448" s="284">
        <v>63</v>
      </c>
      <c r="G448" s="284">
        <v>61</v>
      </c>
      <c r="H448" s="286">
        <f>SUM(B448:G448)</f>
        <v>320</v>
      </c>
      <c r="I448" s="322" t="s">
        <v>55</v>
      </c>
      <c r="J448" s="323">
        <f>H435-H448</f>
        <v>2</v>
      </c>
      <c r="K448" s="345">
        <f>J448/H435</f>
        <v>6.2111801242236021E-3</v>
      </c>
      <c r="L448" s="373" t="s">
        <v>197</v>
      </c>
    </row>
    <row r="449" spans="1:11" s="611" customFormat="1" x14ac:dyDescent="0.2">
      <c r="A449" s="321" t="s">
        <v>27</v>
      </c>
      <c r="B449" s="235">
        <v>139</v>
      </c>
      <c r="C449" s="233">
        <v>137</v>
      </c>
      <c r="D449" s="233">
        <v>139</v>
      </c>
      <c r="E449" s="233">
        <v>137</v>
      </c>
      <c r="F449" s="233">
        <v>137</v>
      </c>
      <c r="G449" s="233">
        <v>137</v>
      </c>
      <c r="H449" s="226"/>
      <c r="I449" s="220" t="s">
        <v>56</v>
      </c>
      <c r="J449" s="611">
        <v>138.16999999999999</v>
      </c>
    </row>
    <row r="450" spans="1:11" s="611" customFormat="1" ht="13.5" thickBot="1" x14ac:dyDescent="0.25">
      <c r="A450" s="324" t="s">
        <v>25</v>
      </c>
      <c r="B450" s="224">
        <f>B449-B436</f>
        <v>139</v>
      </c>
      <c r="C450" s="225">
        <f t="shared" ref="C450:G450" si="103">C449-C436</f>
        <v>137</v>
      </c>
      <c r="D450" s="225">
        <f t="shared" si="103"/>
        <v>139</v>
      </c>
      <c r="E450" s="225">
        <f t="shared" si="103"/>
        <v>137</v>
      </c>
      <c r="F450" s="225">
        <f t="shared" si="103"/>
        <v>137</v>
      </c>
      <c r="G450" s="225">
        <f t="shared" si="103"/>
        <v>137</v>
      </c>
      <c r="H450" s="227"/>
      <c r="I450" s="611" t="s">
        <v>25</v>
      </c>
      <c r="J450" s="611">
        <f>J449-J436</f>
        <v>0.6799999999999784</v>
      </c>
    </row>
    <row r="452" spans="1:11" ht="13.5" thickBot="1" x14ac:dyDescent="0.25"/>
    <row r="453" spans="1:11" ht="13.5" thickBot="1" x14ac:dyDescent="0.25">
      <c r="A453" s="297" t="s">
        <v>198</v>
      </c>
      <c r="B453" s="651" t="s">
        <v>49</v>
      </c>
      <c r="C453" s="652"/>
      <c r="D453" s="652"/>
      <c r="E453" s="652"/>
      <c r="F453" s="652"/>
      <c r="G453" s="652"/>
      <c r="H453" s="325" t="s">
        <v>0</v>
      </c>
      <c r="I453" s="220"/>
      <c r="J453" s="612"/>
      <c r="K453" s="612"/>
    </row>
    <row r="454" spans="1:11" x14ac:dyDescent="0.2">
      <c r="A454" s="219" t="s">
        <v>53</v>
      </c>
      <c r="B454" s="298">
        <v>1</v>
      </c>
      <c r="C454" s="299">
        <v>2</v>
      </c>
      <c r="D454" s="300">
        <v>3</v>
      </c>
      <c r="E454" s="299">
        <v>4</v>
      </c>
      <c r="F454" s="299">
        <v>5</v>
      </c>
      <c r="G454" s="300">
        <v>6</v>
      </c>
      <c r="H454" s="301"/>
      <c r="I454" s="302"/>
      <c r="J454" s="612"/>
      <c r="K454" s="612"/>
    </row>
    <row r="455" spans="1:11" x14ac:dyDescent="0.2">
      <c r="A455" s="304" t="s">
        <v>3</v>
      </c>
      <c r="B455" s="467">
        <v>4360</v>
      </c>
      <c r="C455" s="468">
        <v>4360</v>
      </c>
      <c r="D455" s="468">
        <v>4360</v>
      </c>
      <c r="E455" s="468">
        <v>4360</v>
      </c>
      <c r="F455" s="468">
        <v>4360</v>
      </c>
      <c r="G455" s="468">
        <v>4360</v>
      </c>
      <c r="H455" s="470">
        <v>4360</v>
      </c>
      <c r="I455" s="306"/>
      <c r="J455" s="303"/>
      <c r="K455" s="612"/>
    </row>
    <row r="456" spans="1:11" x14ac:dyDescent="0.2">
      <c r="A456" s="307" t="s">
        <v>6</v>
      </c>
      <c r="B456" s="256">
        <v>4313.8461538461543</v>
      </c>
      <c r="C456" s="257">
        <v>4599.2307692307695</v>
      </c>
      <c r="D456" s="257">
        <v>4396</v>
      </c>
      <c r="E456" s="257">
        <v>4640</v>
      </c>
      <c r="F456" s="308">
        <v>4888</v>
      </c>
      <c r="G456" s="308">
        <v>4998</v>
      </c>
      <c r="H456" s="309">
        <v>4641.166666666667</v>
      </c>
      <c r="I456" s="310"/>
      <c r="J456" s="303"/>
      <c r="K456" s="612"/>
    </row>
    <row r="457" spans="1:11" x14ac:dyDescent="0.2">
      <c r="A457" s="219" t="s">
        <v>7</v>
      </c>
      <c r="B457" s="261">
        <v>92.307692307692307</v>
      </c>
      <c r="C457" s="262">
        <v>100</v>
      </c>
      <c r="D457" s="262">
        <v>100</v>
      </c>
      <c r="E457" s="262">
        <v>100</v>
      </c>
      <c r="F457" s="311">
        <v>100</v>
      </c>
      <c r="G457" s="311">
        <v>100</v>
      </c>
      <c r="H457" s="312">
        <v>78.333333333333329</v>
      </c>
      <c r="I457" s="383"/>
      <c r="J457" s="303"/>
      <c r="K457" s="612"/>
    </row>
    <row r="458" spans="1:11" x14ac:dyDescent="0.2">
      <c r="A458" s="219" t="s">
        <v>8</v>
      </c>
      <c r="B458" s="266">
        <v>5.2212393676704834E-2</v>
      </c>
      <c r="C458" s="267">
        <v>4.5675429105100397E-2</v>
      </c>
      <c r="D458" s="267">
        <v>5.9120174108263028E-2</v>
      </c>
      <c r="E458" s="267">
        <v>2.9897488572823004E-2</v>
      </c>
      <c r="F458" s="314">
        <v>3.6099418985454629E-2</v>
      </c>
      <c r="G458" s="314">
        <v>2.8504207792730094E-2</v>
      </c>
      <c r="H458" s="315">
        <v>6.7319815476539951E-2</v>
      </c>
      <c r="I458" s="316"/>
      <c r="J458" s="317"/>
      <c r="K458" s="612"/>
    </row>
    <row r="459" spans="1:11" x14ac:dyDescent="0.2">
      <c r="A459" s="307" t="s">
        <v>1</v>
      </c>
      <c r="B459" s="271">
        <f t="shared" ref="B459:H459" si="104">B456/B455*100-100</f>
        <v>-1.0585744530698662</v>
      </c>
      <c r="C459" s="272">
        <f t="shared" si="104"/>
        <v>5.4869442484121436</v>
      </c>
      <c r="D459" s="272">
        <f t="shared" si="104"/>
        <v>0.82568807339448824</v>
      </c>
      <c r="E459" s="272">
        <f t="shared" si="104"/>
        <v>6.4220183486238653</v>
      </c>
      <c r="F459" s="272">
        <f t="shared" si="104"/>
        <v>12.110091743119256</v>
      </c>
      <c r="G459" s="272">
        <f t="shared" si="104"/>
        <v>14.633027522935777</v>
      </c>
      <c r="H459" s="275">
        <f t="shared" si="104"/>
        <v>6.4487767584098066</v>
      </c>
      <c r="I459" s="316"/>
      <c r="J459" s="317"/>
      <c r="K459" s="612"/>
    </row>
    <row r="460" spans="1:11" ht="13.5" thickBot="1" x14ac:dyDescent="0.25">
      <c r="A460" s="219" t="s">
        <v>26</v>
      </c>
      <c r="B460" s="395">
        <f>B456-B443</f>
        <v>179.5561538461543</v>
      </c>
      <c r="C460" s="396">
        <f t="shared" ref="C460:H460" si="105">C456-C443</f>
        <v>127.90076923076958</v>
      </c>
      <c r="D460" s="396">
        <f t="shared" si="105"/>
        <v>268</v>
      </c>
      <c r="E460" s="396">
        <f t="shared" si="105"/>
        <v>132.14000000000033</v>
      </c>
      <c r="F460" s="396">
        <f t="shared" si="105"/>
        <v>1.6400000000003274</v>
      </c>
      <c r="G460" s="396">
        <f t="shared" si="105"/>
        <v>85.270000000000437</v>
      </c>
      <c r="H460" s="403">
        <f t="shared" si="105"/>
        <v>119.87666666666701</v>
      </c>
      <c r="I460" s="320"/>
      <c r="J460" s="317"/>
      <c r="K460" s="612"/>
    </row>
    <row r="461" spans="1:11" x14ac:dyDescent="0.2">
      <c r="A461" s="321" t="s">
        <v>50</v>
      </c>
      <c r="B461" s="283">
        <v>61</v>
      </c>
      <c r="C461" s="284">
        <v>61</v>
      </c>
      <c r="D461" s="284">
        <v>12</v>
      </c>
      <c r="E461" s="284">
        <v>62</v>
      </c>
      <c r="F461" s="284">
        <v>63</v>
      </c>
      <c r="G461" s="284">
        <v>61</v>
      </c>
      <c r="H461" s="286">
        <f>SUM(B461:G461)</f>
        <v>320</v>
      </c>
      <c r="I461" s="322" t="s">
        <v>55</v>
      </c>
      <c r="J461" s="323">
        <f>H448-H461</f>
        <v>0</v>
      </c>
      <c r="K461" s="345">
        <f>J461/H448</f>
        <v>0</v>
      </c>
    </row>
    <row r="462" spans="1:11" x14ac:dyDescent="0.2">
      <c r="A462" s="321" t="s">
        <v>27</v>
      </c>
      <c r="B462" s="235">
        <v>140.5</v>
      </c>
      <c r="C462" s="233">
        <v>139</v>
      </c>
      <c r="D462" s="233">
        <v>140.5</v>
      </c>
      <c r="E462" s="233">
        <v>138</v>
      </c>
      <c r="F462" s="233">
        <v>137.5</v>
      </c>
      <c r="G462" s="233">
        <v>137</v>
      </c>
      <c r="H462" s="226"/>
      <c r="I462" s="220" t="s">
        <v>56</v>
      </c>
      <c r="J462" s="612">
        <v>137.46</v>
      </c>
      <c r="K462" s="612"/>
    </row>
    <row r="463" spans="1:11" ht="13.5" thickBot="1" x14ac:dyDescent="0.25">
      <c r="A463" s="324" t="s">
        <v>25</v>
      </c>
      <c r="B463" s="224">
        <f>B462-B449</f>
        <v>1.5</v>
      </c>
      <c r="C463" s="225">
        <f t="shared" ref="C463:G463" si="106">C462-C449</f>
        <v>2</v>
      </c>
      <c r="D463" s="225">
        <f t="shared" si="106"/>
        <v>1.5</v>
      </c>
      <c r="E463" s="225">
        <f t="shared" si="106"/>
        <v>1</v>
      </c>
      <c r="F463" s="225">
        <f t="shared" si="106"/>
        <v>0.5</v>
      </c>
      <c r="G463" s="225">
        <f t="shared" si="106"/>
        <v>0</v>
      </c>
      <c r="H463" s="227"/>
      <c r="I463" s="612" t="s">
        <v>25</v>
      </c>
      <c r="J463" s="612">
        <f>J462-J449</f>
        <v>-0.70999999999997954</v>
      </c>
      <c r="K463" s="612"/>
    </row>
    <row r="465" spans="1:11" ht="13.5" thickBot="1" x14ac:dyDescent="0.25"/>
    <row r="466" spans="1:11" ht="13.5" thickBot="1" x14ac:dyDescent="0.25">
      <c r="A466" s="297" t="s">
        <v>215</v>
      </c>
      <c r="B466" s="651" t="s">
        <v>49</v>
      </c>
      <c r="C466" s="652"/>
      <c r="D466" s="652"/>
      <c r="E466" s="652"/>
      <c r="F466" s="652"/>
      <c r="G466" s="652"/>
      <c r="H466" s="325" t="s">
        <v>0</v>
      </c>
      <c r="I466" s="220"/>
      <c r="J466" s="613"/>
      <c r="K466" s="613"/>
    </row>
    <row r="467" spans="1:11" x14ac:dyDescent="0.2">
      <c r="A467" s="219" t="s">
        <v>53</v>
      </c>
      <c r="B467" s="298">
        <v>1</v>
      </c>
      <c r="C467" s="299">
        <v>2</v>
      </c>
      <c r="D467" s="300">
        <v>3</v>
      </c>
      <c r="E467" s="299">
        <v>4</v>
      </c>
      <c r="F467" s="299">
        <v>5</v>
      </c>
      <c r="G467" s="300">
        <v>6</v>
      </c>
      <c r="H467" s="301"/>
      <c r="I467" s="302"/>
      <c r="J467" s="613"/>
      <c r="K467" s="613"/>
    </row>
    <row r="468" spans="1:11" x14ac:dyDescent="0.2">
      <c r="A468" s="304" t="s">
        <v>3</v>
      </c>
      <c r="B468" s="467">
        <v>4380</v>
      </c>
      <c r="C468" s="468">
        <v>4380</v>
      </c>
      <c r="D468" s="468">
        <v>4380</v>
      </c>
      <c r="E468" s="468">
        <v>4380</v>
      </c>
      <c r="F468" s="468">
        <v>4380</v>
      </c>
      <c r="G468" s="468">
        <v>4380</v>
      </c>
      <c r="H468" s="470">
        <v>4380</v>
      </c>
      <c r="I468" s="306"/>
      <c r="J468" s="303"/>
      <c r="K468" s="613"/>
    </row>
    <row r="469" spans="1:11" x14ac:dyDescent="0.2">
      <c r="A469" s="307" t="s">
        <v>6</v>
      </c>
      <c r="B469" s="256">
        <v>4437.5</v>
      </c>
      <c r="C469" s="257">
        <v>4722.8571428571431</v>
      </c>
      <c r="D469" s="257">
        <v>4410</v>
      </c>
      <c r="E469" s="257">
        <v>4709.2857142857147</v>
      </c>
      <c r="F469" s="308">
        <v>5140</v>
      </c>
      <c r="G469" s="308">
        <v>5040</v>
      </c>
      <c r="H469" s="309">
        <v>4749.393939393939</v>
      </c>
      <c r="I469" s="310"/>
      <c r="J469" s="303"/>
      <c r="K469" s="613"/>
    </row>
    <row r="470" spans="1:11" x14ac:dyDescent="0.2">
      <c r="A470" s="219" t="s">
        <v>7</v>
      </c>
      <c r="B470" s="261">
        <v>100</v>
      </c>
      <c r="C470" s="262">
        <v>92.857142857142861</v>
      </c>
      <c r="D470" s="262">
        <v>83.333333333333329</v>
      </c>
      <c r="E470" s="262">
        <v>92.857142857142861</v>
      </c>
      <c r="F470" s="311">
        <v>100</v>
      </c>
      <c r="G470" s="311">
        <v>100</v>
      </c>
      <c r="H470" s="312">
        <v>83.333333333333329</v>
      </c>
      <c r="I470" s="383"/>
      <c r="J470" s="303"/>
      <c r="K470" s="613"/>
    </row>
    <row r="471" spans="1:11" x14ac:dyDescent="0.2">
      <c r="A471" s="219" t="s">
        <v>8</v>
      </c>
      <c r="B471" s="266">
        <v>5.3613954586748599E-2</v>
      </c>
      <c r="C471" s="267">
        <v>6.7653566988339908E-2</v>
      </c>
      <c r="D471" s="267">
        <v>5.9679277227972435E-2</v>
      </c>
      <c r="E471" s="267">
        <v>6.3091572685554806E-2</v>
      </c>
      <c r="F471" s="314">
        <v>2.1528135762254E-2</v>
      </c>
      <c r="G471" s="314">
        <v>2.8477579552395486E-2</v>
      </c>
      <c r="H471" s="315">
        <v>7.4621028382040863E-2</v>
      </c>
      <c r="I471" s="316"/>
      <c r="J471" s="317"/>
      <c r="K471" s="613"/>
    </row>
    <row r="472" spans="1:11" x14ac:dyDescent="0.2">
      <c r="A472" s="307" t="s">
        <v>1</v>
      </c>
      <c r="B472" s="271">
        <f t="shared" ref="B472:H472" si="107">B469/B468*100-100</f>
        <v>1.3127853881278497</v>
      </c>
      <c r="C472" s="272">
        <f t="shared" si="107"/>
        <v>7.8277886497064628</v>
      </c>
      <c r="D472" s="272">
        <f t="shared" si="107"/>
        <v>0.68493150684932402</v>
      </c>
      <c r="E472" s="272">
        <f t="shared" si="107"/>
        <v>7.5179386823222387</v>
      </c>
      <c r="F472" s="272">
        <f t="shared" si="107"/>
        <v>17.351598173515995</v>
      </c>
      <c r="G472" s="272">
        <f t="shared" si="107"/>
        <v>15.06849315068493</v>
      </c>
      <c r="H472" s="275">
        <f t="shared" si="107"/>
        <v>8.4336515843365163</v>
      </c>
      <c r="I472" s="316"/>
      <c r="J472" s="317"/>
      <c r="K472" s="613"/>
    </row>
    <row r="473" spans="1:11" ht="13.5" thickBot="1" x14ac:dyDescent="0.25">
      <c r="A473" s="219" t="s">
        <v>26</v>
      </c>
      <c r="B473" s="395">
        <f>B469-B456</f>
        <v>123.65384615384573</v>
      </c>
      <c r="C473" s="396">
        <f t="shared" ref="C473:H473" si="108">C469-C456</f>
        <v>123.62637362637361</v>
      </c>
      <c r="D473" s="396">
        <f t="shared" si="108"/>
        <v>14</v>
      </c>
      <c r="E473" s="396">
        <f t="shared" si="108"/>
        <v>69.285714285714675</v>
      </c>
      <c r="F473" s="396">
        <f t="shared" si="108"/>
        <v>252</v>
      </c>
      <c r="G473" s="396">
        <f t="shared" si="108"/>
        <v>42</v>
      </c>
      <c r="H473" s="403">
        <f t="shared" si="108"/>
        <v>108.22727272727207</v>
      </c>
      <c r="I473" s="320"/>
      <c r="J473" s="317"/>
      <c r="K473" s="613"/>
    </row>
    <row r="474" spans="1:11" x14ac:dyDescent="0.2">
      <c r="A474" s="321" t="s">
        <v>50</v>
      </c>
      <c r="B474" s="283">
        <v>63</v>
      </c>
      <c r="C474" s="284">
        <v>61</v>
      </c>
      <c r="D474" s="284">
        <v>8</v>
      </c>
      <c r="E474" s="284">
        <v>63</v>
      </c>
      <c r="F474" s="284">
        <v>61</v>
      </c>
      <c r="G474" s="284">
        <v>63</v>
      </c>
      <c r="H474" s="286">
        <f>SUM(B474:G474)</f>
        <v>319</v>
      </c>
      <c r="I474" s="322" t="s">
        <v>55</v>
      </c>
      <c r="J474" s="323">
        <f>H461-H474</f>
        <v>1</v>
      </c>
      <c r="K474" s="345">
        <f>J474/H461</f>
        <v>3.1250000000000002E-3</v>
      </c>
    </row>
    <row r="475" spans="1:11" x14ac:dyDescent="0.2">
      <c r="A475" s="321" t="s">
        <v>27</v>
      </c>
      <c r="B475" s="235">
        <v>140.5</v>
      </c>
      <c r="C475" s="233">
        <v>139</v>
      </c>
      <c r="D475" s="233">
        <v>140.5</v>
      </c>
      <c r="E475" s="233">
        <v>138</v>
      </c>
      <c r="F475" s="233">
        <v>137.5</v>
      </c>
      <c r="G475" s="233">
        <v>137</v>
      </c>
      <c r="H475" s="226"/>
      <c r="I475" s="220" t="s">
        <v>56</v>
      </c>
      <c r="J475" s="613">
        <v>138.74</v>
      </c>
      <c r="K475" s="613"/>
    </row>
    <row r="476" spans="1:11" ht="13.5" thickBot="1" x14ac:dyDescent="0.25">
      <c r="A476" s="324" t="s">
        <v>25</v>
      </c>
      <c r="B476" s="224">
        <f>B475-B462</f>
        <v>0</v>
      </c>
      <c r="C476" s="225">
        <f t="shared" ref="C476:G476" si="109">C475-C462</f>
        <v>0</v>
      </c>
      <c r="D476" s="225">
        <f t="shared" si="109"/>
        <v>0</v>
      </c>
      <c r="E476" s="225">
        <f t="shared" si="109"/>
        <v>0</v>
      </c>
      <c r="F476" s="225">
        <f t="shared" si="109"/>
        <v>0</v>
      </c>
      <c r="G476" s="225">
        <f t="shared" si="109"/>
        <v>0</v>
      </c>
      <c r="H476" s="227"/>
      <c r="I476" s="613" t="s">
        <v>25</v>
      </c>
      <c r="J476" s="613">
        <f>J475-J462</f>
        <v>1.2800000000000011</v>
      </c>
      <c r="K476" s="613"/>
    </row>
    <row r="478" spans="1:11" ht="13.5" thickBot="1" x14ac:dyDescent="0.25"/>
    <row r="479" spans="1:11" ht="13.5" thickBot="1" x14ac:dyDescent="0.25">
      <c r="A479" s="297" t="s">
        <v>216</v>
      </c>
      <c r="B479" s="651" t="s">
        <v>49</v>
      </c>
      <c r="C479" s="652"/>
      <c r="D479" s="652"/>
      <c r="E479" s="652"/>
      <c r="F479" s="652"/>
      <c r="G479" s="653"/>
      <c r="H479" s="325" t="s">
        <v>0</v>
      </c>
      <c r="I479" s="220"/>
      <c r="J479" s="614"/>
      <c r="K479" s="614"/>
    </row>
    <row r="480" spans="1:11" x14ac:dyDescent="0.2">
      <c r="A480" s="219" t="s">
        <v>53</v>
      </c>
      <c r="B480" s="298">
        <v>1</v>
      </c>
      <c r="C480" s="299">
        <v>2</v>
      </c>
      <c r="D480" s="300">
        <v>3</v>
      </c>
      <c r="E480" s="299">
        <v>4</v>
      </c>
      <c r="F480" s="299">
        <v>5</v>
      </c>
      <c r="G480" s="625">
        <v>6</v>
      </c>
      <c r="H480" s="615"/>
      <c r="I480" s="302"/>
      <c r="J480" s="614"/>
      <c r="K480" s="614"/>
    </row>
    <row r="481" spans="1:12" x14ac:dyDescent="0.2">
      <c r="A481" s="304" t="s">
        <v>3</v>
      </c>
      <c r="B481" s="467">
        <v>4400</v>
      </c>
      <c r="C481" s="468">
        <v>4400</v>
      </c>
      <c r="D481" s="468">
        <v>4400</v>
      </c>
      <c r="E481" s="468">
        <v>4400</v>
      </c>
      <c r="F481" s="468">
        <v>4400</v>
      </c>
      <c r="G481" s="469">
        <v>4400</v>
      </c>
      <c r="H481" s="616">
        <v>4400</v>
      </c>
      <c r="I481" s="306"/>
      <c r="J481" s="303"/>
      <c r="K481" s="614"/>
    </row>
    <row r="482" spans="1:12" x14ac:dyDescent="0.2">
      <c r="A482" s="307" t="s">
        <v>6</v>
      </c>
      <c r="B482" s="256">
        <v>4619.17</v>
      </c>
      <c r="C482" s="257">
        <v>4786</v>
      </c>
      <c r="D482" s="257">
        <v>4348</v>
      </c>
      <c r="E482" s="257">
        <v>4848.33</v>
      </c>
      <c r="F482" s="308">
        <v>4963.8500000000004</v>
      </c>
      <c r="G482" s="258">
        <v>5078</v>
      </c>
      <c r="H482" s="617">
        <v>4814.84</v>
      </c>
      <c r="I482" s="310"/>
      <c r="J482" s="303"/>
      <c r="K482" s="614"/>
    </row>
    <row r="483" spans="1:12" x14ac:dyDescent="0.2">
      <c r="A483" s="219" t="s">
        <v>7</v>
      </c>
      <c r="B483" s="261">
        <v>91.7</v>
      </c>
      <c r="C483" s="262">
        <v>100</v>
      </c>
      <c r="D483" s="262">
        <v>100</v>
      </c>
      <c r="E483" s="262">
        <v>100</v>
      </c>
      <c r="F483" s="311">
        <v>100</v>
      </c>
      <c r="G483" s="263">
        <v>100</v>
      </c>
      <c r="H483" s="618">
        <v>85.48</v>
      </c>
      <c r="I483" s="383"/>
      <c r="J483" s="303"/>
      <c r="K483" s="614"/>
    </row>
    <row r="484" spans="1:12" x14ac:dyDescent="0.2">
      <c r="A484" s="219" t="s">
        <v>8</v>
      </c>
      <c r="B484" s="266">
        <v>6.4100000000000004E-2</v>
      </c>
      <c r="C484" s="267">
        <v>4.2500000000000003E-2</v>
      </c>
      <c r="D484" s="267">
        <v>6.5199999999999994E-2</v>
      </c>
      <c r="E484" s="267">
        <v>5.1900000000000002E-2</v>
      </c>
      <c r="F484" s="314">
        <v>4.1700000000000001E-2</v>
      </c>
      <c r="G484" s="268">
        <v>4.7E-2</v>
      </c>
      <c r="H484" s="619">
        <v>6.6199999999999995E-2</v>
      </c>
      <c r="I484" s="316"/>
      <c r="J484" s="317"/>
      <c r="K484" s="614"/>
    </row>
    <row r="485" spans="1:12" x14ac:dyDescent="0.2">
      <c r="A485" s="307" t="s">
        <v>1</v>
      </c>
      <c r="B485" s="271">
        <f t="shared" ref="B485:H485" si="110">B482/B481*100-100</f>
        <v>4.9811363636363808</v>
      </c>
      <c r="C485" s="272">
        <f t="shared" si="110"/>
        <v>8.7727272727272663</v>
      </c>
      <c r="D485" s="272">
        <f t="shared" si="110"/>
        <v>-1.181818181818187</v>
      </c>
      <c r="E485" s="272">
        <f t="shared" si="110"/>
        <v>10.18931818181818</v>
      </c>
      <c r="F485" s="272">
        <f t="shared" si="110"/>
        <v>12.814772727272739</v>
      </c>
      <c r="G485" s="273">
        <f t="shared" si="110"/>
        <v>15.409090909090907</v>
      </c>
      <c r="H485" s="620">
        <f t="shared" si="110"/>
        <v>9.4281818181818124</v>
      </c>
      <c r="I485" s="316"/>
      <c r="J485" s="317"/>
      <c r="K485" s="614"/>
    </row>
    <row r="486" spans="1:12" ht="13.5" thickBot="1" x14ac:dyDescent="0.25">
      <c r="A486" s="219" t="s">
        <v>26</v>
      </c>
      <c r="B486" s="395">
        <f>B482-B469</f>
        <v>181.67000000000007</v>
      </c>
      <c r="C486" s="396">
        <f t="shared" ref="C486:H486" si="111">C482-C469</f>
        <v>63.142857142856883</v>
      </c>
      <c r="D486" s="396">
        <f t="shared" si="111"/>
        <v>-62</v>
      </c>
      <c r="E486" s="396">
        <f t="shared" si="111"/>
        <v>139.04428571428525</v>
      </c>
      <c r="F486" s="396">
        <f t="shared" si="111"/>
        <v>-176.14999999999964</v>
      </c>
      <c r="G486" s="397">
        <f t="shared" si="111"/>
        <v>38</v>
      </c>
      <c r="H486" s="621">
        <f t="shared" si="111"/>
        <v>65.44606060606111</v>
      </c>
      <c r="I486" s="320"/>
      <c r="J486" s="317"/>
      <c r="K486" s="614"/>
    </row>
    <row r="487" spans="1:12" x14ac:dyDescent="0.2">
      <c r="A487" s="321" t="s">
        <v>50</v>
      </c>
      <c r="B487" s="283">
        <v>53</v>
      </c>
      <c r="C487" s="284">
        <v>53</v>
      </c>
      <c r="D487" s="284">
        <v>16</v>
      </c>
      <c r="E487" s="284">
        <v>60</v>
      </c>
      <c r="F487" s="284">
        <v>60</v>
      </c>
      <c r="G487" s="285">
        <v>60</v>
      </c>
      <c r="H487" s="622">
        <f>SUM(B487:G487)</f>
        <v>302</v>
      </c>
      <c r="I487" s="322" t="s">
        <v>55</v>
      </c>
      <c r="J487" s="323">
        <f>H474-H487</f>
        <v>17</v>
      </c>
      <c r="K487" s="345">
        <f>J487/H474</f>
        <v>5.329153605015674E-2</v>
      </c>
      <c r="L487" s="414" t="s">
        <v>217</v>
      </c>
    </row>
    <row r="488" spans="1:12" x14ac:dyDescent="0.2">
      <c r="A488" s="321" t="s">
        <v>27</v>
      </c>
      <c r="B488" s="235">
        <v>140.5</v>
      </c>
      <c r="C488" s="233">
        <v>139</v>
      </c>
      <c r="D488" s="233">
        <v>140.5</v>
      </c>
      <c r="E488" s="233">
        <v>138</v>
      </c>
      <c r="F488" s="233">
        <v>137.5</v>
      </c>
      <c r="G488" s="236">
        <v>137</v>
      </c>
      <c r="H488" s="623"/>
      <c r="I488" s="220" t="s">
        <v>56</v>
      </c>
      <c r="J488" s="614">
        <v>138.13</v>
      </c>
      <c r="K488" s="614"/>
    </row>
    <row r="489" spans="1:12" ht="13.5" thickBot="1" x14ac:dyDescent="0.25">
      <c r="A489" s="324" t="s">
        <v>25</v>
      </c>
      <c r="B489" s="224">
        <f>B488-B475</f>
        <v>0</v>
      </c>
      <c r="C489" s="225">
        <f t="shared" ref="C489:G489" si="112">C488-C475</f>
        <v>0</v>
      </c>
      <c r="D489" s="225">
        <f t="shared" si="112"/>
        <v>0</v>
      </c>
      <c r="E489" s="225">
        <f t="shared" si="112"/>
        <v>0</v>
      </c>
      <c r="F489" s="225">
        <f t="shared" si="112"/>
        <v>0</v>
      </c>
      <c r="G489" s="231">
        <f t="shared" si="112"/>
        <v>0</v>
      </c>
      <c r="H489" s="624"/>
      <c r="I489" s="614" t="s">
        <v>25</v>
      </c>
      <c r="J489" s="614">
        <f>J488-J475</f>
        <v>-0.61000000000001364</v>
      </c>
      <c r="K489" s="614"/>
    </row>
    <row r="491" spans="1:12" ht="13.5" thickBot="1" x14ac:dyDescent="0.25"/>
    <row r="492" spans="1:12" ht="13.5" thickBot="1" x14ac:dyDescent="0.25">
      <c r="A492" s="297" t="s">
        <v>220</v>
      </c>
      <c r="B492" s="651" t="s">
        <v>49</v>
      </c>
      <c r="C492" s="652"/>
      <c r="D492" s="652"/>
      <c r="E492" s="652"/>
      <c r="F492" s="652"/>
      <c r="G492" s="653"/>
      <c r="H492" s="325" t="s">
        <v>0</v>
      </c>
      <c r="I492" s="220"/>
      <c r="J492" s="626"/>
      <c r="K492" s="626"/>
    </row>
    <row r="493" spans="1:12" x14ac:dyDescent="0.2">
      <c r="A493" s="219" t="s">
        <v>53</v>
      </c>
      <c r="B493" s="298">
        <v>1</v>
      </c>
      <c r="C493" s="299">
        <v>2</v>
      </c>
      <c r="D493" s="300">
        <v>3</v>
      </c>
      <c r="E493" s="299">
        <v>4</v>
      </c>
      <c r="F493" s="299">
        <v>5</v>
      </c>
      <c r="G493" s="625">
        <v>6</v>
      </c>
      <c r="H493" s="615"/>
      <c r="I493" s="302"/>
      <c r="J493" s="626"/>
      <c r="K493" s="626"/>
    </row>
    <row r="494" spans="1:12" x14ac:dyDescent="0.2">
      <c r="A494" s="304" t="s">
        <v>3</v>
      </c>
      <c r="B494" s="467">
        <v>4420</v>
      </c>
      <c r="C494" s="468">
        <v>4420</v>
      </c>
      <c r="D494" s="468">
        <v>4420</v>
      </c>
      <c r="E494" s="468">
        <v>4420</v>
      </c>
      <c r="F494" s="468">
        <v>4420</v>
      </c>
      <c r="G494" s="469">
        <v>4420</v>
      </c>
      <c r="H494" s="616">
        <v>4420</v>
      </c>
      <c r="I494" s="306"/>
      <c r="J494" s="303"/>
      <c r="K494" s="626"/>
    </row>
    <row r="495" spans="1:12" x14ac:dyDescent="0.2">
      <c r="A495" s="307" t="s">
        <v>6</v>
      </c>
      <c r="B495" s="256">
        <v>4560</v>
      </c>
      <c r="C495" s="257">
        <v>4664.166666666667</v>
      </c>
      <c r="D495" s="257">
        <v>4486</v>
      </c>
      <c r="E495" s="257">
        <v>4669.090909090909</v>
      </c>
      <c r="F495" s="308">
        <v>4960.833333333333</v>
      </c>
      <c r="G495" s="258">
        <v>4867.5</v>
      </c>
      <c r="H495" s="617">
        <v>4727.936507936508</v>
      </c>
      <c r="I495" s="310"/>
      <c r="J495" s="303"/>
      <c r="K495" s="626"/>
    </row>
    <row r="496" spans="1:12" x14ac:dyDescent="0.2">
      <c r="A496" s="219" t="s">
        <v>7</v>
      </c>
      <c r="B496" s="261">
        <v>100</v>
      </c>
      <c r="C496" s="262">
        <v>100</v>
      </c>
      <c r="D496" s="262">
        <v>80</v>
      </c>
      <c r="E496" s="262">
        <v>100</v>
      </c>
      <c r="F496" s="311">
        <v>91.666666666666671</v>
      </c>
      <c r="G496" s="263">
        <v>100</v>
      </c>
      <c r="H496" s="618">
        <v>88.888888888888886</v>
      </c>
      <c r="I496" s="383"/>
      <c r="J496" s="303"/>
      <c r="K496" s="626"/>
    </row>
    <row r="497" spans="1:11" x14ac:dyDescent="0.2">
      <c r="A497" s="219" t="s">
        <v>8</v>
      </c>
      <c r="B497" s="266">
        <v>5.0182241539241702E-2</v>
      </c>
      <c r="C497" s="267">
        <v>5.6287523162074388E-2</v>
      </c>
      <c r="D497" s="267">
        <v>7.7189382462163697E-2</v>
      </c>
      <c r="E497" s="267">
        <v>4.8534842017316365E-2</v>
      </c>
      <c r="F497" s="314">
        <v>6.1249618546918863E-2</v>
      </c>
      <c r="G497" s="268">
        <v>3.6502510346649017E-2</v>
      </c>
      <c r="H497" s="619">
        <v>6.3220730174879877E-2</v>
      </c>
      <c r="I497" s="316"/>
      <c r="J497" s="317"/>
      <c r="K497" s="626"/>
    </row>
    <row r="498" spans="1:11" x14ac:dyDescent="0.2">
      <c r="A498" s="307" t="s">
        <v>1</v>
      </c>
      <c r="B498" s="271">
        <f t="shared" ref="B498:H498" si="113">B495/B494*100-100</f>
        <v>3.1674208144796552</v>
      </c>
      <c r="C498" s="272">
        <f t="shared" si="113"/>
        <v>5.5241327300150829</v>
      </c>
      <c r="D498" s="272">
        <f t="shared" si="113"/>
        <v>1.4932126696832597</v>
      </c>
      <c r="E498" s="272">
        <f t="shared" si="113"/>
        <v>5.6355409296585606</v>
      </c>
      <c r="F498" s="272">
        <f t="shared" si="113"/>
        <v>12.236048265460028</v>
      </c>
      <c r="G498" s="273">
        <f t="shared" si="113"/>
        <v>10.124434389140276</v>
      </c>
      <c r="H498" s="620">
        <f t="shared" si="113"/>
        <v>6.9668893198305</v>
      </c>
      <c r="I498" s="316"/>
      <c r="J498" s="317"/>
      <c r="K498" s="626"/>
    </row>
    <row r="499" spans="1:11" ht="13.5" thickBot="1" x14ac:dyDescent="0.25">
      <c r="A499" s="219" t="s">
        <v>26</v>
      </c>
      <c r="B499" s="395">
        <f>B495-B482</f>
        <v>-59.170000000000073</v>
      </c>
      <c r="C499" s="396">
        <f t="shared" ref="C499:H499" si="114">C495-C482</f>
        <v>-121.83333333333303</v>
      </c>
      <c r="D499" s="396">
        <f t="shared" si="114"/>
        <v>138</v>
      </c>
      <c r="E499" s="396">
        <f t="shared" si="114"/>
        <v>-179.23909090909092</v>
      </c>
      <c r="F499" s="396">
        <f t="shared" si="114"/>
        <v>-3.0166666666673336</v>
      </c>
      <c r="G499" s="397">
        <f t="shared" si="114"/>
        <v>-210.5</v>
      </c>
      <c r="H499" s="621">
        <f t="shared" si="114"/>
        <v>-86.903492063492195</v>
      </c>
      <c r="I499" s="320"/>
      <c r="J499" s="317"/>
      <c r="K499" s="626"/>
    </row>
    <row r="500" spans="1:11" x14ac:dyDescent="0.2">
      <c r="A500" s="321" t="s">
        <v>50</v>
      </c>
      <c r="B500" s="283">
        <v>52</v>
      </c>
      <c r="C500" s="284">
        <v>53</v>
      </c>
      <c r="D500" s="284">
        <v>15</v>
      </c>
      <c r="E500" s="284">
        <v>60</v>
      </c>
      <c r="F500" s="284">
        <v>60</v>
      </c>
      <c r="G500" s="285">
        <v>60</v>
      </c>
      <c r="H500" s="622">
        <f>SUM(B500:G500)</f>
        <v>300</v>
      </c>
      <c r="I500" s="322" t="s">
        <v>55</v>
      </c>
      <c r="J500" s="323">
        <f>H487-H500</f>
        <v>2</v>
      </c>
      <c r="K500" s="345">
        <f>J500/H487</f>
        <v>6.6225165562913907E-3</v>
      </c>
    </row>
    <row r="501" spans="1:11" x14ac:dyDescent="0.2">
      <c r="A501" s="321" t="s">
        <v>27</v>
      </c>
      <c r="B501" s="235">
        <v>141.5</v>
      </c>
      <c r="C501" s="233">
        <v>140.5</v>
      </c>
      <c r="D501" s="233">
        <v>141.5</v>
      </c>
      <c r="E501" s="233">
        <v>139.5</v>
      </c>
      <c r="F501" s="233">
        <v>138.5</v>
      </c>
      <c r="G501" s="236">
        <v>138.5</v>
      </c>
      <c r="H501" s="623"/>
      <c r="I501" s="220" t="s">
        <v>56</v>
      </c>
      <c r="J501" s="626">
        <v>138.94999999999999</v>
      </c>
      <c r="K501" s="626"/>
    </row>
    <row r="502" spans="1:11" ht="13.5" thickBot="1" x14ac:dyDescent="0.25">
      <c r="A502" s="324" t="s">
        <v>25</v>
      </c>
      <c r="B502" s="224">
        <f>B501-B488</f>
        <v>1</v>
      </c>
      <c r="C502" s="225">
        <f t="shared" ref="C502:G502" si="115">C501-C488</f>
        <v>1.5</v>
      </c>
      <c r="D502" s="225">
        <f t="shared" si="115"/>
        <v>1</v>
      </c>
      <c r="E502" s="225">
        <f t="shared" si="115"/>
        <v>1.5</v>
      </c>
      <c r="F502" s="225">
        <f t="shared" si="115"/>
        <v>1</v>
      </c>
      <c r="G502" s="231">
        <f t="shared" si="115"/>
        <v>1.5</v>
      </c>
      <c r="H502" s="624"/>
      <c r="I502" s="626" t="s">
        <v>25</v>
      </c>
      <c r="J502" s="626">
        <f>J501-J488</f>
        <v>0.81999999999999318</v>
      </c>
      <c r="K502" s="626"/>
    </row>
    <row r="504" spans="1:11" ht="13.5" thickBot="1" x14ac:dyDescent="0.25"/>
    <row r="505" spans="1:11" s="627" customFormat="1" ht="13.5" thickBot="1" x14ac:dyDescent="0.25">
      <c r="A505" s="297" t="s">
        <v>221</v>
      </c>
      <c r="B505" s="651" t="s">
        <v>49</v>
      </c>
      <c r="C505" s="652"/>
      <c r="D505" s="652"/>
      <c r="E505" s="652"/>
      <c r="F505" s="652"/>
      <c r="G505" s="653"/>
      <c r="H505" s="325" t="s">
        <v>0</v>
      </c>
      <c r="I505" s="220"/>
    </row>
    <row r="506" spans="1:11" s="627" customFormat="1" x14ac:dyDescent="0.2">
      <c r="A506" s="219" t="s">
        <v>53</v>
      </c>
      <c r="B506" s="298">
        <v>1</v>
      </c>
      <c r="C506" s="299">
        <v>2</v>
      </c>
      <c r="D506" s="300">
        <v>3</v>
      </c>
      <c r="E506" s="299">
        <v>4</v>
      </c>
      <c r="F506" s="299">
        <v>5</v>
      </c>
      <c r="G506" s="625">
        <v>6</v>
      </c>
      <c r="H506" s="615"/>
      <c r="I506" s="302"/>
    </row>
    <row r="507" spans="1:11" s="627" customFormat="1" x14ac:dyDescent="0.2">
      <c r="A507" s="304" t="s">
        <v>3</v>
      </c>
      <c r="B507" s="467">
        <v>4440</v>
      </c>
      <c r="C507" s="468">
        <v>4440</v>
      </c>
      <c r="D507" s="468">
        <v>4440</v>
      </c>
      <c r="E507" s="468">
        <v>4440</v>
      </c>
      <c r="F507" s="468">
        <v>4440</v>
      </c>
      <c r="G507" s="469">
        <v>4440</v>
      </c>
      <c r="H507" s="616">
        <v>4440</v>
      </c>
      <c r="I507" s="306"/>
      <c r="J507" s="303"/>
    </row>
    <row r="508" spans="1:11" s="627" customFormat="1" x14ac:dyDescent="0.2">
      <c r="A508" s="307" t="s">
        <v>6</v>
      </c>
      <c r="B508" s="256">
        <v>4858.57</v>
      </c>
      <c r="C508" s="257">
        <v>4905</v>
      </c>
      <c r="D508" s="257">
        <v>4550</v>
      </c>
      <c r="E508" s="257">
        <v>4963</v>
      </c>
      <c r="F508" s="308">
        <v>4508</v>
      </c>
      <c r="G508" s="258">
        <v>4747.1400000000003</v>
      </c>
      <c r="H508" s="617">
        <v>4785.16</v>
      </c>
      <c r="I508" s="310"/>
      <c r="J508" s="303"/>
    </row>
    <row r="509" spans="1:11" s="627" customFormat="1" x14ac:dyDescent="0.2">
      <c r="A509" s="219" t="s">
        <v>7</v>
      </c>
      <c r="B509" s="261">
        <v>100</v>
      </c>
      <c r="C509" s="262">
        <v>91.67</v>
      </c>
      <c r="D509" s="262">
        <v>75</v>
      </c>
      <c r="E509" s="262">
        <v>100</v>
      </c>
      <c r="F509" s="311">
        <v>100</v>
      </c>
      <c r="G509" s="263">
        <v>100</v>
      </c>
      <c r="H509" s="618">
        <v>90.63</v>
      </c>
      <c r="I509" s="383"/>
      <c r="J509" s="303"/>
    </row>
    <row r="510" spans="1:11" s="627" customFormat="1" x14ac:dyDescent="0.2">
      <c r="A510" s="219" t="s">
        <v>8</v>
      </c>
      <c r="B510" s="266">
        <v>4.7500000000000001E-2</v>
      </c>
      <c r="C510" s="267">
        <v>5.79E-2</v>
      </c>
      <c r="D510" s="267">
        <v>8.9599999999999999E-2</v>
      </c>
      <c r="E510" s="267">
        <v>6.0999999999999999E-2</v>
      </c>
      <c r="F510" s="314">
        <v>3.85E-2</v>
      </c>
      <c r="G510" s="268">
        <v>3.1E-2</v>
      </c>
      <c r="H510" s="619">
        <v>6.1100000000000002E-2</v>
      </c>
      <c r="I510" s="316"/>
      <c r="J510" s="317"/>
    </row>
    <row r="511" spans="1:11" s="627" customFormat="1" x14ac:dyDescent="0.2">
      <c r="A511" s="307" t="s">
        <v>1</v>
      </c>
      <c r="B511" s="271">
        <f t="shared" ref="B511:H511" si="116">B508/B507*100-100</f>
        <v>9.4272522522522451</v>
      </c>
      <c r="C511" s="272">
        <f t="shared" si="116"/>
        <v>10.472972972972983</v>
      </c>
      <c r="D511" s="272">
        <f t="shared" si="116"/>
        <v>2.4774774774774926</v>
      </c>
      <c r="E511" s="272">
        <f t="shared" si="116"/>
        <v>11.77927927927928</v>
      </c>
      <c r="F511" s="272">
        <f t="shared" si="116"/>
        <v>1.5315315315315416</v>
      </c>
      <c r="G511" s="273">
        <f t="shared" si="116"/>
        <v>6.9175675675675876</v>
      </c>
      <c r="H511" s="620">
        <f t="shared" si="116"/>
        <v>7.7738738738738675</v>
      </c>
      <c r="I511" s="316"/>
      <c r="J511" s="317"/>
    </row>
    <row r="512" spans="1:11" s="627" customFormat="1" ht="13.5" thickBot="1" x14ac:dyDescent="0.25">
      <c r="A512" s="219" t="s">
        <v>26</v>
      </c>
      <c r="B512" s="395">
        <f>B508-B495</f>
        <v>298.56999999999971</v>
      </c>
      <c r="C512" s="396">
        <f t="shared" ref="C512:H512" si="117">C508-C495</f>
        <v>240.83333333333303</v>
      </c>
      <c r="D512" s="396">
        <f t="shared" si="117"/>
        <v>64</v>
      </c>
      <c r="E512" s="396">
        <f t="shared" si="117"/>
        <v>293.90909090909099</v>
      </c>
      <c r="F512" s="396">
        <f t="shared" si="117"/>
        <v>-452.83333333333303</v>
      </c>
      <c r="G512" s="397">
        <f t="shared" si="117"/>
        <v>-120.35999999999967</v>
      </c>
      <c r="H512" s="621">
        <f t="shared" si="117"/>
        <v>57.223492063491904</v>
      </c>
      <c r="I512" s="320"/>
      <c r="J512" s="317"/>
    </row>
    <row r="513" spans="1:11" s="627" customFormat="1" x14ac:dyDescent="0.2">
      <c r="A513" s="321" t="s">
        <v>50</v>
      </c>
      <c r="B513" s="283">
        <v>52</v>
      </c>
      <c r="C513" s="284">
        <v>53</v>
      </c>
      <c r="D513" s="284">
        <v>15</v>
      </c>
      <c r="E513" s="284">
        <v>60</v>
      </c>
      <c r="F513" s="284">
        <v>60</v>
      </c>
      <c r="G513" s="285">
        <v>60</v>
      </c>
      <c r="H513" s="622">
        <f>SUM(B513:G513)</f>
        <v>300</v>
      </c>
      <c r="I513" s="322" t="s">
        <v>55</v>
      </c>
      <c r="J513" s="323">
        <f>H500-H513</f>
        <v>0</v>
      </c>
      <c r="K513" s="345">
        <f>J513/H500</f>
        <v>0</v>
      </c>
    </row>
    <row r="514" spans="1:11" s="627" customFormat="1" x14ac:dyDescent="0.2">
      <c r="A514" s="321" t="s">
        <v>27</v>
      </c>
      <c r="B514" s="235">
        <v>141.5</v>
      </c>
      <c r="C514" s="233">
        <v>140.5</v>
      </c>
      <c r="D514" s="233">
        <v>141.5</v>
      </c>
      <c r="E514" s="233">
        <v>139.5</v>
      </c>
      <c r="F514" s="233">
        <v>138.5</v>
      </c>
      <c r="G514" s="236">
        <v>138.5</v>
      </c>
      <c r="H514" s="623"/>
      <c r="I514" s="220" t="s">
        <v>56</v>
      </c>
      <c r="J514" s="627">
        <v>139.76</v>
      </c>
    </row>
    <row r="515" spans="1:11" s="627" customFormat="1" ht="13.5" thickBot="1" x14ac:dyDescent="0.25">
      <c r="A515" s="324" t="s">
        <v>25</v>
      </c>
      <c r="B515" s="224">
        <f>B514-B501</f>
        <v>0</v>
      </c>
      <c r="C515" s="225">
        <f t="shared" ref="C515:G515" si="118">C514-C501</f>
        <v>0</v>
      </c>
      <c r="D515" s="225">
        <f t="shared" si="118"/>
        <v>0</v>
      </c>
      <c r="E515" s="225">
        <f t="shared" si="118"/>
        <v>0</v>
      </c>
      <c r="F515" s="225">
        <f t="shared" si="118"/>
        <v>0</v>
      </c>
      <c r="G515" s="231">
        <f t="shared" si="118"/>
        <v>0</v>
      </c>
      <c r="H515" s="624"/>
      <c r="I515" s="627" t="s">
        <v>25</v>
      </c>
      <c r="J515" s="627">
        <f>J514-J501</f>
        <v>0.81000000000000227</v>
      </c>
    </row>
    <row r="517" spans="1:11" ht="13.5" thickBot="1" x14ac:dyDescent="0.25"/>
    <row r="518" spans="1:11" s="628" customFormat="1" ht="13.5" thickBot="1" x14ac:dyDescent="0.25">
      <c r="A518" s="297" t="s">
        <v>226</v>
      </c>
      <c r="B518" s="651" t="s">
        <v>49</v>
      </c>
      <c r="C518" s="652"/>
      <c r="D518" s="652"/>
      <c r="E518" s="652"/>
      <c r="F518" s="652"/>
      <c r="G518" s="653"/>
      <c r="H518" s="325" t="s">
        <v>0</v>
      </c>
      <c r="I518" s="220"/>
    </row>
    <row r="519" spans="1:11" s="628" customFormat="1" x14ac:dyDescent="0.2">
      <c r="A519" s="219" t="s">
        <v>53</v>
      </c>
      <c r="B519" s="298">
        <v>1</v>
      </c>
      <c r="C519" s="299">
        <v>2</v>
      </c>
      <c r="D519" s="300">
        <v>3</v>
      </c>
      <c r="E519" s="299">
        <v>4</v>
      </c>
      <c r="F519" s="299">
        <v>5</v>
      </c>
      <c r="G519" s="625">
        <v>6</v>
      </c>
      <c r="H519" s="615"/>
      <c r="I519" s="302"/>
    </row>
    <row r="520" spans="1:11" s="628" customFormat="1" x14ac:dyDescent="0.2">
      <c r="A520" s="304" t="s">
        <v>3</v>
      </c>
      <c r="B520" s="467">
        <v>4460</v>
      </c>
      <c r="C520" s="468">
        <v>4460</v>
      </c>
      <c r="D520" s="468">
        <v>4460</v>
      </c>
      <c r="E520" s="468">
        <v>4460</v>
      </c>
      <c r="F520" s="468">
        <v>4460</v>
      </c>
      <c r="G520" s="469">
        <v>4460</v>
      </c>
      <c r="H520" s="616">
        <v>4460</v>
      </c>
      <c r="I520" s="306"/>
      <c r="J520" s="303"/>
    </row>
    <row r="521" spans="1:11" s="628" customFormat="1" x14ac:dyDescent="0.2">
      <c r="A521" s="307" t="s">
        <v>6</v>
      </c>
      <c r="B521" s="256">
        <v>4753.8461538461543</v>
      </c>
      <c r="C521" s="257">
        <v>4674.6153846153848</v>
      </c>
      <c r="D521" s="257">
        <v>4190</v>
      </c>
      <c r="E521" s="257">
        <v>4778.75</v>
      </c>
      <c r="F521" s="308">
        <v>4903.8461538461543</v>
      </c>
      <c r="G521" s="258">
        <v>5122.3076923076924</v>
      </c>
      <c r="H521" s="617">
        <v>4810.9375</v>
      </c>
      <c r="I521" s="310"/>
      <c r="J521" s="303"/>
    </row>
    <row r="522" spans="1:11" s="628" customFormat="1" x14ac:dyDescent="0.2">
      <c r="A522" s="219" t="s">
        <v>7</v>
      </c>
      <c r="B522" s="261">
        <v>100</v>
      </c>
      <c r="C522" s="262">
        <v>84.615384615384613</v>
      </c>
      <c r="D522" s="262">
        <v>100</v>
      </c>
      <c r="E522" s="262">
        <v>100</v>
      </c>
      <c r="F522" s="311">
        <v>100</v>
      </c>
      <c r="G522" s="263">
        <v>100</v>
      </c>
      <c r="H522" s="618">
        <v>79.6875</v>
      </c>
      <c r="I522" s="383"/>
      <c r="J522" s="303"/>
    </row>
    <row r="523" spans="1:11" s="628" customFormat="1" x14ac:dyDescent="0.2">
      <c r="A523" s="219" t="s">
        <v>8</v>
      </c>
      <c r="B523" s="266">
        <v>6.7594170143060087E-2</v>
      </c>
      <c r="C523" s="267">
        <v>6.6066273558913535E-2</v>
      </c>
      <c r="D523" s="267">
        <v>2.8589853342985538E-2</v>
      </c>
      <c r="E523" s="267">
        <v>4.9712266132038545E-2</v>
      </c>
      <c r="F523" s="314">
        <v>4.9049151881242405E-2</v>
      </c>
      <c r="G523" s="268">
        <v>4.3229396528325491E-2</v>
      </c>
      <c r="H523" s="619">
        <v>7.2041002472195262E-2</v>
      </c>
      <c r="I523" s="316"/>
      <c r="J523" s="317"/>
    </row>
    <row r="524" spans="1:11" s="628" customFormat="1" x14ac:dyDescent="0.2">
      <c r="A524" s="307" t="s">
        <v>1</v>
      </c>
      <c r="B524" s="271">
        <f t="shared" ref="B524:G524" si="119">B521/B520*100-100</f>
        <v>6.5884787857882117</v>
      </c>
      <c r="C524" s="272">
        <f t="shared" si="119"/>
        <v>4.8120041393584074</v>
      </c>
      <c r="D524" s="272">
        <f t="shared" si="119"/>
        <v>-6.0538116591928173</v>
      </c>
      <c r="E524" s="272">
        <f t="shared" si="119"/>
        <v>7.1468609865470825</v>
      </c>
      <c r="F524" s="272">
        <f t="shared" si="119"/>
        <v>9.9517074853397816</v>
      </c>
      <c r="G524" s="273">
        <f t="shared" si="119"/>
        <v>14.849948258020021</v>
      </c>
      <c r="H524" s="620">
        <f t="shared" ref="H524" si="120">H521/H520*100-100</f>
        <v>7.8685538116591829</v>
      </c>
      <c r="I524" s="316"/>
      <c r="J524" s="317"/>
    </row>
    <row r="525" spans="1:11" s="628" customFormat="1" ht="13.5" thickBot="1" x14ac:dyDescent="0.25">
      <c r="A525" s="219" t="s">
        <v>26</v>
      </c>
      <c r="B525" s="395">
        <f t="shared" ref="B525:G525" si="121">B521-B508</f>
        <v>-104.72384615384544</v>
      </c>
      <c r="C525" s="396">
        <f t="shared" si="121"/>
        <v>-230.38461538461524</v>
      </c>
      <c r="D525" s="396">
        <f t="shared" si="121"/>
        <v>-360</v>
      </c>
      <c r="E525" s="396">
        <f t="shared" si="121"/>
        <v>-184.25</v>
      </c>
      <c r="F525" s="396">
        <f t="shared" si="121"/>
        <v>395.84615384615427</v>
      </c>
      <c r="G525" s="397">
        <f t="shared" si="121"/>
        <v>375.16769230769205</v>
      </c>
      <c r="H525" s="621">
        <f t="shared" ref="H525" si="122">H521-H508</f>
        <v>25.777500000000146</v>
      </c>
      <c r="I525" s="320"/>
      <c r="J525" s="317"/>
    </row>
    <row r="526" spans="1:11" s="628" customFormat="1" x14ac:dyDescent="0.2">
      <c r="A526" s="321" t="s">
        <v>50</v>
      </c>
      <c r="B526" s="283">
        <v>51</v>
      </c>
      <c r="C526" s="284">
        <v>53</v>
      </c>
      <c r="D526" s="284">
        <v>15</v>
      </c>
      <c r="E526" s="284">
        <v>60</v>
      </c>
      <c r="F526" s="284">
        <v>60</v>
      </c>
      <c r="G526" s="285">
        <v>59</v>
      </c>
      <c r="H526" s="622">
        <f>SUM(B526:G526)</f>
        <v>298</v>
      </c>
      <c r="I526" s="322" t="s">
        <v>55</v>
      </c>
      <c r="J526" s="323">
        <f>H513-H526</f>
        <v>2</v>
      </c>
      <c r="K526" s="345">
        <f>J526/H513</f>
        <v>6.6666666666666671E-3</v>
      </c>
    </row>
    <row r="527" spans="1:11" s="628" customFormat="1" x14ac:dyDescent="0.2">
      <c r="A527" s="321" t="s">
        <v>27</v>
      </c>
      <c r="B527" s="235">
        <v>141.5</v>
      </c>
      <c r="C527" s="233">
        <v>140.5</v>
      </c>
      <c r="D527" s="233">
        <v>141.5</v>
      </c>
      <c r="E527" s="233">
        <v>139.5</v>
      </c>
      <c r="F527" s="233">
        <v>138.5</v>
      </c>
      <c r="G527" s="236">
        <v>138.5</v>
      </c>
      <c r="H527" s="623"/>
      <c r="I527" s="220" t="s">
        <v>56</v>
      </c>
      <c r="J527" s="628">
        <v>140.12</v>
      </c>
    </row>
    <row r="528" spans="1:11" s="628" customFormat="1" ht="13.5" thickBot="1" x14ac:dyDescent="0.25">
      <c r="A528" s="324" t="s">
        <v>25</v>
      </c>
      <c r="B528" s="224">
        <f>B527-B514</f>
        <v>0</v>
      </c>
      <c r="C528" s="225">
        <f t="shared" ref="C528:G528" si="123">C527-C514</f>
        <v>0</v>
      </c>
      <c r="D528" s="225">
        <f t="shared" si="123"/>
        <v>0</v>
      </c>
      <c r="E528" s="225">
        <f t="shared" si="123"/>
        <v>0</v>
      </c>
      <c r="F528" s="225">
        <f t="shared" si="123"/>
        <v>0</v>
      </c>
      <c r="G528" s="231">
        <f t="shared" si="123"/>
        <v>0</v>
      </c>
      <c r="H528" s="624"/>
      <c r="I528" s="628" t="s">
        <v>25</v>
      </c>
      <c r="J528" s="628">
        <f>J527-J514</f>
        <v>0.36000000000001364</v>
      </c>
    </row>
    <row r="530" spans="1:11" ht="13.5" thickBot="1" x14ac:dyDescent="0.25"/>
    <row r="531" spans="1:11" s="629" customFormat="1" ht="13.5" thickBot="1" x14ac:dyDescent="0.25">
      <c r="A531" s="297" t="s">
        <v>227</v>
      </c>
      <c r="B531" s="651" t="s">
        <v>49</v>
      </c>
      <c r="C531" s="652"/>
      <c r="D531" s="652"/>
      <c r="E531" s="652"/>
      <c r="F531" s="652"/>
      <c r="G531" s="653"/>
      <c r="H531" s="325" t="s">
        <v>0</v>
      </c>
      <c r="I531" s="220"/>
    </row>
    <row r="532" spans="1:11" s="629" customFormat="1" x14ac:dyDescent="0.2">
      <c r="A532" s="219" t="s">
        <v>53</v>
      </c>
      <c r="B532" s="298">
        <v>1</v>
      </c>
      <c r="C532" s="299">
        <v>2</v>
      </c>
      <c r="D532" s="300">
        <v>3</v>
      </c>
      <c r="E532" s="299">
        <v>4</v>
      </c>
      <c r="F532" s="299">
        <v>5</v>
      </c>
      <c r="G532" s="625">
        <v>6</v>
      </c>
      <c r="H532" s="615"/>
      <c r="I532" s="302"/>
    </row>
    <row r="533" spans="1:11" s="629" customFormat="1" x14ac:dyDescent="0.2">
      <c r="A533" s="304" t="s">
        <v>3</v>
      </c>
      <c r="B533" s="467">
        <v>4480</v>
      </c>
      <c r="C533" s="468">
        <v>4480</v>
      </c>
      <c r="D533" s="468">
        <v>4480</v>
      </c>
      <c r="E533" s="468">
        <v>4480</v>
      </c>
      <c r="F533" s="468">
        <v>4480</v>
      </c>
      <c r="G533" s="469">
        <v>4480</v>
      </c>
      <c r="H533" s="616">
        <v>4480</v>
      </c>
      <c r="I533" s="306"/>
      <c r="J533" s="303"/>
    </row>
    <row r="534" spans="1:11" s="629" customFormat="1" x14ac:dyDescent="0.2">
      <c r="A534" s="307" t="s">
        <v>6</v>
      </c>
      <c r="B534" s="256">
        <v>4701.818181818182</v>
      </c>
      <c r="C534" s="257">
        <v>4686.363636363636</v>
      </c>
      <c r="D534" s="257">
        <v>4427.5</v>
      </c>
      <c r="E534" s="257">
        <v>4818</v>
      </c>
      <c r="F534" s="308">
        <v>4847.6923076923076</v>
      </c>
      <c r="G534" s="258">
        <v>4834.4444444444443</v>
      </c>
      <c r="H534" s="617">
        <v>4753.2758620689656</v>
      </c>
      <c r="I534" s="310"/>
      <c r="J534" s="303"/>
    </row>
    <row r="535" spans="1:11" s="629" customFormat="1" x14ac:dyDescent="0.2">
      <c r="A535" s="219" t="s">
        <v>7</v>
      </c>
      <c r="B535" s="261">
        <v>100</v>
      </c>
      <c r="C535" s="262">
        <v>100</v>
      </c>
      <c r="D535" s="262">
        <v>100</v>
      </c>
      <c r="E535" s="262">
        <v>100</v>
      </c>
      <c r="F535" s="311">
        <v>100</v>
      </c>
      <c r="G535" s="263">
        <v>100</v>
      </c>
      <c r="H535" s="618">
        <v>98.275862068965523</v>
      </c>
      <c r="I535" s="383"/>
      <c r="J535" s="303"/>
    </row>
    <row r="536" spans="1:11" s="629" customFormat="1" x14ac:dyDescent="0.2">
      <c r="A536" s="219" t="s">
        <v>8</v>
      </c>
      <c r="B536" s="266">
        <v>4.4175864272058503E-2</v>
      </c>
      <c r="C536" s="267">
        <v>4.0673360062615134E-2</v>
      </c>
      <c r="D536" s="267">
        <v>1.7154666889851285E-2</v>
      </c>
      <c r="E536" s="267">
        <v>4.1154550969544561E-2</v>
      </c>
      <c r="F536" s="314">
        <v>4.2385030790325622E-2</v>
      </c>
      <c r="G536" s="268">
        <v>4.2638678076717652E-2</v>
      </c>
      <c r="H536" s="619">
        <v>4.7379505002255844E-2</v>
      </c>
      <c r="I536" s="316"/>
      <c r="J536" s="317"/>
    </row>
    <row r="537" spans="1:11" s="629" customFormat="1" x14ac:dyDescent="0.2">
      <c r="A537" s="307" t="s">
        <v>1</v>
      </c>
      <c r="B537" s="271">
        <f t="shared" ref="B537:H537" si="124">B534/B533*100-100</f>
        <v>4.9512987012987111</v>
      </c>
      <c r="C537" s="272">
        <f t="shared" si="124"/>
        <v>4.6063311688311614</v>
      </c>
      <c r="D537" s="272">
        <f t="shared" si="124"/>
        <v>-1.171875</v>
      </c>
      <c r="E537" s="272">
        <f t="shared" si="124"/>
        <v>7.544642857142847</v>
      </c>
      <c r="F537" s="272">
        <f t="shared" si="124"/>
        <v>8.207417582417591</v>
      </c>
      <c r="G537" s="273">
        <f t="shared" si="124"/>
        <v>7.9117063492063551</v>
      </c>
      <c r="H537" s="620">
        <f t="shared" si="124"/>
        <v>6.0999076354679715</v>
      </c>
      <c r="I537" s="316"/>
      <c r="J537" s="317"/>
    </row>
    <row r="538" spans="1:11" s="629" customFormat="1" ht="13.5" thickBot="1" x14ac:dyDescent="0.25">
      <c r="A538" s="219" t="s">
        <v>26</v>
      </c>
      <c r="B538" s="395">
        <f t="shared" ref="B538:H538" si="125">B534-B521</f>
        <v>-52.027972027972282</v>
      </c>
      <c r="C538" s="396">
        <f t="shared" si="125"/>
        <v>11.748251748251278</v>
      </c>
      <c r="D538" s="396">
        <f t="shared" si="125"/>
        <v>237.5</v>
      </c>
      <c r="E538" s="396">
        <f t="shared" si="125"/>
        <v>39.25</v>
      </c>
      <c r="F538" s="396">
        <f t="shared" si="125"/>
        <v>-56.153846153846644</v>
      </c>
      <c r="G538" s="397">
        <f t="shared" si="125"/>
        <v>-287.86324786324803</v>
      </c>
      <c r="H538" s="621">
        <f t="shared" si="125"/>
        <v>-57.66163793103442</v>
      </c>
      <c r="I538" s="320"/>
      <c r="J538" s="317"/>
    </row>
    <row r="539" spans="1:11" s="629" customFormat="1" x14ac:dyDescent="0.2">
      <c r="A539" s="321" t="s">
        <v>50</v>
      </c>
      <c r="B539" s="283">
        <v>51</v>
      </c>
      <c r="C539" s="284">
        <v>53</v>
      </c>
      <c r="D539" s="284">
        <v>15</v>
      </c>
      <c r="E539" s="284">
        <v>60</v>
      </c>
      <c r="F539" s="284">
        <v>60</v>
      </c>
      <c r="G539" s="285">
        <v>59</v>
      </c>
      <c r="H539" s="622">
        <f>SUM(B539:G539)</f>
        <v>298</v>
      </c>
      <c r="I539" s="322" t="s">
        <v>55</v>
      </c>
      <c r="J539" s="323">
        <f>H526-H539</f>
        <v>0</v>
      </c>
      <c r="K539" s="345">
        <f>J539/H526</f>
        <v>0</v>
      </c>
    </row>
    <row r="540" spans="1:11" s="629" customFormat="1" x14ac:dyDescent="0.2">
      <c r="A540" s="321" t="s">
        <v>27</v>
      </c>
      <c r="B540" s="235">
        <v>142.5</v>
      </c>
      <c r="C540" s="233">
        <v>141.5</v>
      </c>
      <c r="D540" s="233">
        <v>142.5</v>
      </c>
      <c r="E540" s="233">
        <v>140.5</v>
      </c>
      <c r="F540" s="233">
        <v>140</v>
      </c>
      <c r="G540" s="236">
        <v>140</v>
      </c>
      <c r="H540" s="623"/>
      <c r="I540" s="220" t="s">
        <v>56</v>
      </c>
      <c r="J540" s="629">
        <v>139.74</v>
      </c>
    </row>
    <row r="541" spans="1:11" s="629" customFormat="1" ht="13.5" thickBot="1" x14ac:dyDescent="0.25">
      <c r="A541" s="324" t="s">
        <v>25</v>
      </c>
      <c r="B541" s="224">
        <f>B540-B527</f>
        <v>1</v>
      </c>
      <c r="C541" s="225">
        <f t="shared" ref="C541:G541" si="126">C540-C527</f>
        <v>1</v>
      </c>
      <c r="D541" s="225">
        <f t="shared" si="126"/>
        <v>1</v>
      </c>
      <c r="E541" s="225">
        <f t="shared" si="126"/>
        <v>1</v>
      </c>
      <c r="F541" s="225">
        <f t="shared" si="126"/>
        <v>1.5</v>
      </c>
      <c r="G541" s="231">
        <f t="shared" si="126"/>
        <v>1.5</v>
      </c>
      <c r="H541" s="624"/>
      <c r="I541" s="629" t="s">
        <v>25</v>
      </c>
      <c r="J541" s="629">
        <f>J540-J527</f>
        <v>-0.37999999999999545</v>
      </c>
    </row>
    <row r="542" spans="1:11" s="629" customFormat="1" x14ac:dyDescent="0.2"/>
    <row r="543" spans="1:11" ht="13.5" thickBot="1" x14ac:dyDescent="0.25"/>
    <row r="544" spans="1:11" ht="13.5" thickBot="1" x14ac:dyDescent="0.25">
      <c r="A544" s="297" t="s">
        <v>228</v>
      </c>
      <c r="B544" s="651" t="s">
        <v>49</v>
      </c>
      <c r="C544" s="652"/>
      <c r="D544" s="652"/>
      <c r="E544" s="652"/>
      <c r="F544" s="652"/>
      <c r="G544" s="653"/>
      <c r="H544" s="325" t="s">
        <v>0</v>
      </c>
      <c r="I544" s="220"/>
      <c r="J544" s="630"/>
      <c r="K544" s="630"/>
    </row>
    <row r="545" spans="1:11" x14ac:dyDescent="0.2">
      <c r="A545" s="219" t="s">
        <v>53</v>
      </c>
      <c r="B545" s="298">
        <v>1</v>
      </c>
      <c r="C545" s="299">
        <v>2</v>
      </c>
      <c r="D545" s="300">
        <v>3</v>
      </c>
      <c r="E545" s="299">
        <v>4</v>
      </c>
      <c r="F545" s="299">
        <v>5</v>
      </c>
      <c r="G545" s="625">
        <v>6</v>
      </c>
      <c r="H545" s="633">
        <v>63</v>
      </c>
      <c r="I545" s="302"/>
      <c r="J545" s="630"/>
      <c r="K545" s="630"/>
    </row>
    <row r="546" spans="1:11" x14ac:dyDescent="0.2">
      <c r="A546" s="304" t="s">
        <v>3</v>
      </c>
      <c r="B546" s="467">
        <v>4500</v>
      </c>
      <c r="C546" s="468">
        <v>4500</v>
      </c>
      <c r="D546" s="468">
        <v>4500</v>
      </c>
      <c r="E546" s="468">
        <v>4500</v>
      </c>
      <c r="F546" s="468">
        <v>4500</v>
      </c>
      <c r="G546" s="469">
        <v>4500</v>
      </c>
      <c r="H546" s="616">
        <v>4500</v>
      </c>
      <c r="I546" s="306"/>
      <c r="J546" s="303"/>
      <c r="K546" s="630"/>
    </row>
    <row r="547" spans="1:11" x14ac:dyDescent="0.2">
      <c r="A547" s="307" t="s">
        <v>6</v>
      </c>
      <c r="B547" s="256">
        <v>5020</v>
      </c>
      <c r="C547" s="257">
        <v>4771.1111111111113</v>
      </c>
      <c r="D547" s="257">
        <v>4442</v>
      </c>
      <c r="E547" s="257">
        <v>5021.666666666667</v>
      </c>
      <c r="F547" s="308">
        <v>5070</v>
      </c>
      <c r="G547" s="258">
        <v>5028.181818181818</v>
      </c>
      <c r="H547" s="617">
        <v>4950.6349206349205</v>
      </c>
      <c r="I547" s="310"/>
      <c r="J547" s="303"/>
      <c r="K547" s="630"/>
    </row>
    <row r="548" spans="1:11" x14ac:dyDescent="0.2">
      <c r="A548" s="219" t="s">
        <v>7</v>
      </c>
      <c r="B548" s="261">
        <v>84.615384615384613</v>
      </c>
      <c r="C548" s="262">
        <v>100</v>
      </c>
      <c r="D548" s="262">
        <v>80</v>
      </c>
      <c r="E548" s="262">
        <v>100</v>
      </c>
      <c r="F548" s="311">
        <v>100</v>
      </c>
      <c r="G548" s="263">
        <v>100</v>
      </c>
      <c r="H548" s="618">
        <v>90.476190476190482</v>
      </c>
      <c r="I548" s="383"/>
      <c r="J548" s="303"/>
      <c r="K548" s="630"/>
    </row>
    <row r="549" spans="1:11" x14ac:dyDescent="0.2">
      <c r="A549" s="219" t="s">
        <v>8</v>
      </c>
      <c r="B549" s="266">
        <v>7.066261554781654E-2</v>
      </c>
      <c r="C549" s="267">
        <v>3.9179768690849201E-2</v>
      </c>
      <c r="D549" s="267">
        <v>6.250825407942627E-2</v>
      </c>
      <c r="E549" s="267">
        <v>5.1787339006683621E-2</v>
      </c>
      <c r="F549" s="314">
        <v>4.3413189370814897E-2</v>
      </c>
      <c r="G549" s="268">
        <v>4.3347322479354529E-2</v>
      </c>
      <c r="H549" s="619">
        <v>6.3661780747030494E-2</v>
      </c>
      <c r="I549" s="316"/>
      <c r="J549" s="317"/>
      <c r="K549" s="630"/>
    </row>
    <row r="550" spans="1:11" x14ac:dyDescent="0.2">
      <c r="A550" s="307" t="s">
        <v>1</v>
      </c>
      <c r="B550" s="271">
        <f t="shared" ref="B550:H550" si="127">B547/B546*100-100</f>
        <v>11.555555555555557</v>
      </c>
      <c r="C550" s="272">
        <f t="shared" si="127"/>
        <v>6.0246913580246968</v>
      </c>
      <c r="D550" s="272">
        <f t="shared" si="127"/>
        <v>-1.2888888888888772</v>
      </c>
      <c r="E550" s="272">
        <f t="shared" si="127"/>
        <v>11.592592592592595</v>
      </c>
      <c r="F550" s="272">
        <f t="shared" si="127"/>
        <v>12.666666666666671</v>
      </c>
      <c r="G550" s="273">
        <f t="shared" si="127"/>
        <v>11.73737373737373</v>
      </c>
      <c r="H550" s="620">
        <f t="shared" si="127"/>
        <v>10.01410934744267</v>
      </c>
      <c r="I550" s="316"/>
      <c r="J550" s="317"/>
      <c r="K550" s="630"/>
    </row>
    <row r="551" spans="1:11" ht="13.5" thickBot="1" x14ac:dyDescent="0.25">
      <c r="A551" s="219" t="s">
        <v>26</v>
      </c>
      <c r="B551" s="395">
        <f t="shared" ref="B551:H551" si="128">B547-B534</f>
        <v>318.18181818181802</v>
      </c>
      <c r="C551" s="396">
        <f t="shared" si="128"/>
        <v>84.74747474747528</v>
      </c>
      <c r="D551" s="396">
        <f t="shared" si="128"/>
        <v>14.5</v>
      </c>
      <c r="E551" s="396">
        <f t="shared" si="128"/>
        <v>203.66666666666697</v>
      </c>
      <c r="F551" s="396">
        <f t="shared" si="128"/>
        <v>222.30769230769238</v>
      </c>
      <c r="G551" s="397">
        <f t="shared" si="128"/>
        <v>193.73737373737367</v>
      </c>
      <c r="H551" s="621">
        <f t="shared" si="128"/>
        <v>197.35905856595491</v>
      </c>
      <c r="I551" s="320"/>
      <c r="J551" s="317"/>
      <c r="K551" s="630"/>
    </row>
    <row r="552" spans="1:11" x14ac:dyDescent="0.2">
      <c r="A552" s="321" t="s">
        <v>50</v>
      </c>
      <c r="B552" s="283">
        <v>51</v>
      </c>
      <c r="C552" s="284">
        <v>53</v>
      </c>
      <c r="D552" s="284">
        <v>15</v>
      </c>
      <c r="E552" s="284">
        <v>60</v>
      </c>
      <c r="F552" s="284">
        <v>60</v>
      </c>
      <c r="G552" s="285">
        <v>59</v>
      </c>
      <c r="H552" s="622">
        <f>SUM(B552:G552)</f>
        <v>298</v>
      </c>
      <c r="I552" s="322" t="s">
        <v>55</v>
      </c>
      <c r="J552" s="323">
        <f>H539-H552</f>
        <v>0</v>
      </c>
      <c r="K552" s="345">
        <f>J552/H539</f>
        <v>0</v>
      </c>
    </row>
    <row r="553" spans="1:11" x14ac:dyDescent="0.2">
      <c r="A553" s="321" t="s">
        <v>27</v>
      </c>
      <c r="B553" s="235">
        <v>142.5</v>
      </c>
      <c r="C553" s="233">
        <v>141.5</v>
      </c>
      <c r="D553" s="233">
        <v>142.5</v>
      </c>
      <c r="E553" s="233">
        <v>140.5</v>
      </c>
      <c r="F553" s="233">
        <v>140</v>
      </c>
      <c r="G553" s="236">
        <v>140</v>
      </c>
      <c r="H553" s="623"/>
      <c r="I553" s="220" t="s">
        <v>56</v>
      </c>
      <c r="J553" s="630">
        <v>140.99</v>
      </c>
      <c r="K553" s="630"/>
    </row>
    <row r="554" spans="1:11" ht="13.5" thickBot="1" x14ac:dyDescent="0.25">
      <c r="A554" s="324" t="s">
        <v>25</v>
      </c>
      <c r="B554" s="224">
        <f>B553-B540</f>
        <v>0</v>
      </c>
      <c r="C554" s="225">
        <f t="shared" ref="C554:G554" si="129">C553-C540</f>
        <v>0</v>
      </c>
      <c r="D554" s="225">
        <f t="shared" si="129"/>
        <v>0</v>
      </c>
      <c r="E554" s="225">
        <f t="shared" si="129"/>
        <v>0</v>
      </c>
      <c r="F554" s="225">
        <f t="shared" si="129"/>
        <v>0</v>
      </c>
      <c r="G554" s="231">
        <f t="shared" si="129"/>
        <v>0</v>
      </c>
      <c r="H554" s="624"/>
      <c r="I554" s="630" t="s">
        <v>25</v>
      </c>
      <c r="J554" s="630">
        <f>J553-J540</f>
        <v>1.25</v>
      </c>
      <c r="K554" s="630"/>
    </row>
    <row r="556" spans="1:11" ht="13.5" thickBot="1" x14ac:dyDescent="0.25"/>
    <row r="557" spans="1:11" ht="13.5" thickBot="1" x14ac:dyDescent="0.25">
      <c r="A557" s="297" t="s">
        <v>229</v>
      </c>
      <c r="B557" s="651" t="s">
        <v>49</v>
      </c>
      <c r="C557" s="652"/>
      <c r="D557" s="652"/>
      <c r="E557" s="652"/>
      <c r="F557" s="652"/>
      <c r="G557" s="653"/>
      <c r="H557" s="325" t="s">
        <v>0</v>
      </c>
      <c r="I557" s="220"/>
      <c r="J557" s="634"/>
      <c r="K557" s="634"/>
    </row>
    <row r="558" spans="1:11" x14ac:dyDescent="0.2">
      <c r="A558" s="219" t="s">
        <v>53</v>
      </c>
      <c r="B558" s="298">
        <v>1</v>
      </c>
      <c r="C558" s="299">
        <v>2</v>
      </c>
      <c r="D558" s="300">
        <v>3</v>
      </c>
      <c r="E558" s="299">
        <v>4</v>
      </c>
      <c r="F558" s="299">
        <v>5</v>
      </c>
      <c r="G558" s="625">
        <v>6</v>
      </c>
      <c r="H558" s="633">
        <v>49</v>
      </c>
      <c r="I558" s="302"/>
      <c r="J558" s="634"/>
      <c r="K558" s="634"/>
    </row>
    <row r="559" spans="1:11" x14ac:dyDescent="0.2">
      <c r="A559" s="304" t="s">
        <v>3</v>
      </c>
      <c r="B559" s="467">
        <v>4520</v>
      </c>
      <c r="C559" s="468">
        <v>4520</v>
      </c>
      <c r="D559" s="468">
        <v>4520</v>
      </c>
      <c r="E559" s="468">
        <v>4520</v>
      </c>
      <c r="F559" s="468">
        <v>4520</v>
      </c>
      <c r="G559" s="469">
        <v>4520</v>
      </c>
      <c r="H559" s="616">
        <v>4520</v>
      </c>
      <c r="I559" s="306"/>
      <c r="J559" s="303"/>
      <c r="K559" s="634"/>
    </row>
    <row r="560" spans="1:11" x14ac:dyDescent="0.2">
      <c r="A560" s="307" t="s">
        <v>6</v>
      </c>
      <c r="B560" s="256">
        <v>5034.166666666667</v>
      </c>
      <c r="C560" s="257">
        <v>4870</v>
      </c>
      <c r="D560" s="257">
        <v>4513.333333333333</v>
      </c>
      <c r="E560" s="257">
        <v>4762.5</v>
      </c>
      <c r="F560" s="308">
        <v>4611</v>
      </c>
      <c r="G560" s="258">
        <v>4805.7142857142853</v>
      </c>
      <c r="H560" s="617">
        <v>4808.7755102040801</v>
      </c>
      <c r="I560" s="310"/>
      <c r="J560" s="303"/>
      <c r="K560" s="634"/>
    </row>
    <row r="561" spans="1:11" x14ac:dyDescent="0.2">
      <c r="A561" s="219" t="s">
        <v>7</v>
      </c>
      <c r="B561" s="261">
        <v>100</v>
      </c>
      <c r="C561" s="262">
        <v>100</v>
      </c>
      <c r="D561" s="262">
        <v>100</v>
      </c>
      <c r="E561" s="262">
        <v>100</v>
      </c>
      <c r="F561" s="311">
        <v>90</v>
      </c>
      <c r="G561" s="263">
        <v>100</v>
      </c>
      <c r="H561" s="618">
        <v>89.795918367346943</v>
      </c>
      <c r="I561" s="383"/>
      <c r="J561" s="303"/>
      <c r="K561" s="634"/>
    </row>
    <row r="562" spans="1:11" x14ac:dyDescent="0.2">
      <c r="A562" s="219" t="s">
        <v>8</v>
      </c>
      <c r="B562" s="266">
        <v>3.5510742476540104E-2</v>
      </c>
      <c r="C562" s="267">
        <v>4.9565686489340649E-2</v>
      </c>
      <c r="D562" s="267">
        <v>3.034363158666719E-2</v>
      </c>
      <c r="E562" s="267">
        <v>3.9586457010189757E-2</v>
      </c>
      <c r="F562" s="314">
        <v>7.5957784723616473E-2</v>
      </c>
      <c r="G562" s="268">
        <v>3.078094254950518E-2</v>
      </c>
      <c r="H562" s="619">
        <v>5.8982302152078996E-2</v>
      </c>
      <c r="I562" s="316"/>
      <c r="J562" s="317"/>
      <c r="K562" s="634"/>
    </row>
    <row r="563" spans="1:11" x14ac:dyDescent="0.2">
      <c r="A563" s="307" t="s">
        <v>1</v>
      </c>
      <c r="B563" s="271">
        <f t="shared" ref="B563:H563" si="130">B560/B559*100-100</f>
        <v>11.375368731563412</v>
      </c>
      <c r="C563" s="272">
        <f t="shared" si="130"/>
        <v>7.7433628318584198</v>
      </c>
      <c r="D563" s="272">
        <f t="shared" si="130"/>
        <v>-0.14749262536874141</v>
      </c>
      <c r="E563" s="272">
        <f t="shared" si="130"/>
        <v>5.3650442477876084</v>
      </c>
      <c r="F563" s="272">
        <f t="shared" si="130"/>
        <v>2.0132743362831746</v>
      </c>
      <c r="G563" s="273">
        <f t="shared" si="130"/>
        <v>6.321112515802767</v>
      </c>
      <c r="H563" s="620">
        <f t="shared" si="130"/>
        <v>6.3888387213292077</v>
      </c>
      <c r="I563" s="316"/>
      <c r="J563" s="317"/>
      <c r="K563" s="634"/>
    </row>
    <row r="564" spans="1:11" ht="13.5" thickBot="1" x14ac:dyDescent="0.25">
      <c r="A564" s="219" t="s">
        <v>26</v>
      </c>
      <c r="B564" s="395">
        <f t="shared" ref="B564:H564" si="131">B560-B547</f>
        <v>14.16666666666697</v>
      </c>
      <c r="C564" s="396">
        <f t="shared" si="131"/>
        <v>98.888888888888687</v>
      </c>
      <c r="D564" s="396">
        <f t="shared" si="131"/>
        <v>71.33333333333303</v>
      </c>
      <c r="E564" s="396">
        <f t="shared" si="131"/>
        <v>-259.16666666666697</v>
      </c>
      <c r="F564" s="396">
        <f t="shared" si="131"/>
        <v>-459</v>
      </c>
      <c r="G564" s="397">
        <f t="shared" si="131"/>
        <v>-222.46753246753269</v>
      </c>
      <c r="H564" s="621">
        <f t="shared" si="131"/>
        <v>-141.8594104308404</v>
      </c>
      <c r="I564" s="320"/>
      <c r="J564" s="317"/>
      <c r="K564" s="634"/>
    </row>
    <row r="565" spans="1:11" x14ac:dyDescent="0.2">
      <c r="A565" s="321" t="s">
        <v>50</v>
      </c>
      <c r="B565" s="283">
        <v>51</v>
      </c>
      <c r="C565" s="284">
        <v>53</v>
      </c>
      <c r="D565" s="284">
        <v>14</v>
      </c>
      <c r="E565" s="284">
        <v>60</v>
      </c>
      <c r="F565" s="284">
        <v>60</v>
      </c>
      <c r="G565" s="285">
        <v>59</v>
      </c>
      <c r="H565" s="622">
        <f>SUM(B565:G565)</f>
        <v>297</v>
      </c>
      <c r="I565" s="322" t="s">
        <v>55</v>
      </c>
      <c r="J565" s="323">
        <f>H552-H565</f>
        <v>1</v>
      </c>
      <c r="K565" s="345">
        <f>J565/H552</f>
        <v>3.3557046979865771E-3</v>
      </c>
    </row>
    <row r="566" spans="1:11" x14ac:dyDescent="0.2">
      <c r="A566" s="321" t="s">
        <v>27</v>
      </c>
      <c r="B566" s="235">
        <v>142.5</v>
      </c>
      <c r="C566" s="233">
        <v>141.5</v>
      </c>
      <c r="D566" s="233">
        <v>142.5</v>
      </c>
      <c r="E566" s="233">
        <v>140.5</v>
      </c>
      <c r="F566" s="233">
        <v>140</v>
      </c>
      <c r="G566" s="236">
        <v>140</v>
      </c>
      <c r="H566" s="623"/>
      <c r="I566" s="220" t="s">
        <v>56</v>
      </c>
      <c r="J566" s="634">
        <v>141.03</v>
      </c>
      <c r="K566" s="634"/>
    </row>
    <row r="567" spans="1:11" ht="13.5" thickBot="1" x14ac:dyDescent="0.25">
      <c r="A567" s="324" t="s">
        <v>25</v>
      </c>
      <c r="B567" s="224">
        <f>B566-B553</f>
        <v>0</v>
      </c>
      <c r="C567" s="225">
        <f t="shared" ref="C567:G567" si="132">C566-C553</f>
        <v>0</v>
      </c>
      <c r="D567" s="225">
        <f t="shared" si="132"/>
        <v>0</v>
      </c>
      <c r="E567" s="225">
        <f t="shared" si="132"/>
        <v>0</v>
      </c>
      <c r="F567" s="225">
        <f t="shared" si="132"/>
        <v>0</v>
      </c>
      <c r="G567" s="231">
        <f t="shared" si="132"/>
        <v>0</v>
      </c>
      <c r="H567" s="624"/>
      <c r="I567" s="634" t="s">
        <v>25</v>
      </c>
      <c r="J567" s="634">
        <f>J566-J553</f>
        <v>3.9999999999992042E-2</v>
      </c>
      <c r="K567" s="634"/>
    </row>
    <row r="569" spans="1:11" ht="13.5" thickBot="1" x14ac:dyDescent="0.25"/>
    <row r="570" spans="1:11" s="636" customFormat="1" ht="13.5" thickBot="1" x14ac:dyDescent="0.25">
      <c r="A570" s="297" t="s">
        <v>236</v>
      </c>
      <c r="B570" s="651" t="s">
        <v>49</v>
      </c>
      <c r="C570" s="652"/>
      <c r="D570" s="652"/>
      <c r="E570" s="652"/>
      <c r="F570" s="652"/>
      <c r="G570" s="653"/>
      <c r="H570" s="325" t="s">
        <v>0</v>
      </c>
      <c r="I570" s="220"/>
    </row>
    <row r="571" spans="1:11" s="636" customFormat="1" x14ac:dyDescent="0.2">
      <c r="A571" s="219" t="s">
        <v>53</v>
      </c>
      <c r="B571" s="298">
        <v>1</v>
      </c>
      <c r="C571" s="299">
        <v>2</v>
      </c>
      <c r="D571" s="300">
        <v>3</v>
      </c>
      <c r="E571" s="299">
        <v>4</v>
      </c>
      <c r="F571" s="299">
        <v>5</v>
      </c>
      <c r="G571" s="625">
        <v>6</v>
      </c>
      <c r="H571" s="633">
        <v>49</v>
      </c>
      <c r="I571" s="302"/>
    </row>
    <row r="572" spans="1:11" s="636" customFormat="1" x14ac:dyDescent="0.2">
      <c r="A572" s="304" t="s">
        <v>3</v>
      </c>
      <c r="B572" s="467">
        <v>4540</v>
      </c>
      <c r="C572" s="468">
        <v>4540</v>
      </c>
      <c r="D572" s="468">
        <v>4540</v>
      </c>
      <c r="E572" s="468">
        <v>4540</v>
      </c>
      <c r="F572" s="468">
        <v>4540</v>
      </c>
      <c r="G572" s="469">
        <v>4540</v>
      </c>
      <c r="H572" s="616">
        <v>4540</v>
      </c>
      <c r="I572" s="306"/>
      <c r="J572" s="303"/>
    </row>
    <row r="573" spans="1:11" s="636" customFormat="1" x14ac:dyDescent="0.2">
      <c r="A573" s="307" t="s">
        <v>6</v>
      </c>
      <c r="B573" s="256">
        <v>4980</v>
      </c>
      <c r="C573" s="257">
        <v>4797.5</v>
      </c>
      <c r="D573" s="257">
        <v>4358</v>
      </c>
      <c r="E573" s="257">
        <v>4833.33</v>
      </c>
      <c r="F573" s="308">
        <v>4940</v>
      </c>
      <c r="G573" s="258">
        <v>4965</v>
      </c>
      <c r="H573" s="617">
        <v>4857.8</v>
      </c>
      <c r="I573" s="310"/>
      <c r="J573" s="303"/>
    </row>
    <row r="574" spans="1:11" s="636" customFormat="1" x14ac:dyDescent="0.2">
      <c r="A574" s="219" t="s">
        <v>7</v>
      </c>
      <c r="B574" s="261">
        <v>83.3</v>
      </c>
      <c r="C574" s="262">
        <v>58.33</v>
      </c>
      <c r="D574" s="262">
        <v>100</v>
      </c>
      <c r="E574" s="262">
        <v>100</v>
      </c>
      <c r="F574" s="311">
        <v>100</v>
      </c>
      <c r="G574" s="263">
        <v>100</v>
      </c>
      <c r="H574" s="618">
        <v>81.36</v>
      </c>
      <c r="I574" s="383"/>
      <c r="J574" s="303"/>
    </row>
    <row r="575" spans="1:11" s="636" customFormat="1" x14ac:dyDescent="0.2">
      <c r="A575" s="219" t="s">
        <v>8</v>
      </c>
      <c r="B575" s="266">
        <v>7.4499999999999997E-2</v>
      </c>
      <c r="C575" s="267">
        <v>8.7499999999999994E-2</v>
      </c>
      <c r="D575" s="267">
        <v>2.9499999999999998E-2</v>
      </c>
      <c r="E575" s="267">
        <v>5.0099999999999999E-2</v>
      </c>
      <c r="F575" s="314">
        <v>3.09E-2</v>
      </c>
      <c r="G575" s="268">
        <v>5.5E-2</v>
      </c>
      <c r="H575" s="619">
        <v>7.1099999999999997E-2</v>
      </c>
      <c r="I575" s="316"/>
      <c r="J575" s="317"/>
    </row>
    <row r="576" spans="1:11" s="636" customFormat="1" x14ac:dyDescent="0.2">
      <c r="A576" s="307" t="s">
        <v>1</v>
      </c>
      <c r="B576" s="271">
        <f t="shared" ref="B576:H576" si="133">B573/B572*100-100</f>
        <v>9.6916299559471497</v>
      </c>
      <c r="C576" s="272">
        <f t="shared" si="133"/>
        <v>5.6718061674008879</v>
      </c>
      <c r="D576" s="272">
        <f t="shared" si="133"/>
        <v>-4.0088105726872243</v>
      </c>
      <c r="E576" s="272">
        <f t="shared" si="133"/>
        <v>6.4610132158590403</v>
      </c>
      <c r="F576" s="272">
        <f t="shared" si="133"/>
        <v>8.8105726872246777</v>
      </c>
      <c r="G576" s="273">
        <f t="shared" si="133"/>
        <v>9.3612334801762103</v>
      </c>
      <c r="H576" s="620">
        <f t="shared" si="133"/>
        <v>7</v>
      </c>
      <c r="I576" s="316"/>
      <c r="J576" s="317"/>
    </row>
    <row r="577" spans="1:12" s="636" customFormat="1" ht="13.5" thickBot="1" x14ac:dyDescent="0.25">
      <c r="A577" s="219" t="s">
        <v>26</v>
      </c>
      <c r="B577" s="395">
        <f t="shared" ref="B577:H577" si="134">B573-B560</f>
        <v>-54.16666666666697</v>
      </c>
      <c r="C577" s="396">
        <f t="shared" si="134"/>
        <v>-72.5</v>
      </c>
      <c r="D577" s="396">
        <f t="shared" si="134"/>
        <v>-155.33333333333303</v>
      </c>
      <c r="E577" s="396">
        <f t="shared" si="134"/>
        <v>70.829999999999927</v>
      </c>
      <c r="F577" s="396">
        <f t="shared" si="134"/>
        <v>329</v>
      </c>
      <c r="G577" s="397">
        <f t="shared" si="134"/>
        <v>159.28571428571468</v>
      </c>
      <c r="H577" s="621">
        <f t="shared" si="134"/>
        <v>49.02448979592009</v>
      </c>
      <c r="I577" s="320"/>
      <c r="J577" s="317"/>
    </row>
    <row r="578" spans="1:12" s="636" customFormat="1" x14ac:dyDescent="0.2">
      <c r="A578" s="321" t="s">
        <v>50</v>
      </c>
      <c r="B578" s="283">
        <v>51</v>
      </c>
      <c r="C578" s="284">
        <v>53</v>
      </c>
      <c r="D578" s="284">
        <v>13</v>
      </c>
      <c r="E578" s="284">
        <v>60</v>
      </c>
      <c r="F578" s="284">
        <v>60</v>
      </c>
      <c r="G578" s="285">
        <v>59</v>
      </c>
      <c r="H578" s="622">
        <f>SUM(B578:G578)</f>
        <v>296</v>
      </c>
      <c r="I578" s="322" t="s">
        <v>55</v>
      </c>
      <c r="J578" s="323">
        <f>H565-H578</f>
        <v>1</v>
      </c>
      <c r="K578" s="345">
        <f>J578/H565</f>
        <v>3.3670033670033669E-3</v>
      </c>
    </row>
    <row r="579" spans="1:12" s="636" customFormat="1" x14ac:dyDescent="0.2">
      <c r="A579" s="321" t="s">
        <v>27</v>
      </c>
      <c r="B579" s="235">
        <v>144</v>
      </c>
      <c r="C579" s="233">
        <v>143</v>
      </c>
      <c r="D579" s="233">
        <v>144.5</v>
      </c>
      <c r="E579" s="233">
        <v>142</v>
      </c>
      <c r="F579" s="233">
        <v>141.5</v>
      </c>
      <c r="G579" s="236">
        <v>141.5</v>
      </c>
      <c r="H579" s="623"/>
      <c r="I579" s="220" t="s">
        <v>56</v>
      </c>
      <c r="J579" s="636">
        <v>141.02000000000001</v>
      </c>
    </row>
    <row r="580" spans="1:12" s="636" customFormat="1" ht="13.5" thickBot="1" x14ac:dyDescent="0.25">
      <c r="A580" s="324" t="s">
        <v>25</v>
      </c>
      <c r="B580" s="224">
        <f>B579-B566</f>
        <v>1.5</v>
      </c>
      <c r="C580" s="225">
        <f t="shared" ref="C580:G580" si="135">C579-C566</f>
        <v>1.5</v>
      </c>
      <c r="D580" s="225">
        <f t="shared" si="135"/>
        <v>2</v>
      </c>
      <c r="E580" s="225">
        <f t="shared" si="135"/>
        <v>1.5</v>
      </c>
      <c r="F580" s="225">
        <f t="shared" si="135"/>
        <v>1.5</v>
      </c>
      <c r="G580" s="231">
        <f t="shared" si="135"/>
        <v>1.5</v>
      </c>
      <c r="H580" s="624"/>
      <c r="I580" s="636" t="s">
        <v>25</v>
      </c>
      <c r="J580" s="636">
        <f>J579-J566</f>
        <v>-9.9999999999909051E-3</v>
      </c>
    </row>
    <row r="582" spans="1:12" ht="13.5" thickBot="1" x14ac:dyDescent="0.25"/>
    <row r="583" spans="1:12" s="637" customFormat="1" ht="13.5" thickBot="1" x14ac:dyDescent="0.25">
      <c r="A583" s="297" t="s">
        <v>237</v>
      </c>
      <c r="B583" s="651" t="s">
        <v>49</v>
      </c>
      <c r="C583" s="652"/>
      <c r="D583" s="652"/>
      <c r="E583" s="652"/>
      <c r="F583" s="652"/>
      <c r="G583" s="653"/>
      <c r="H583" s="325" t="s">
        <v>0</v>
      </c>
      <c r="I583" s="220"/>
    </row>
    <row r="584" spans="1:12" s="637" customFormat="1" x14ac:dyDescent="0.2">
      <c r="A584" s="219" t="s">
        <v>53</v>
      </c>
      <c r="B584" s="298">
        <v>1</v>
      </c>
      <c r="C584" s="299">
        <v>2</v>
      </c>
      <c r="D584" s="300">
        <v>3</v>
      </c>
      <c r="E584" s="299">
        <v>4</v>
      </c>
      <c r="F584" s="299">
        <v>5</v>
      </c>
      <c r="G584" s="625">
        <v>6</v>
      </c>
      <c r="H584" s="633">
        <v>49</v>
      </c>
      <c r="I584" s="302"/>
    </row>
    <row r="585" spans="1:12" s="637" customFormat="1" x14ac:dyDescent="0.2">
      <c r="A585" s="304" t="s">
        <v>3</v>
      </c>
      <c r="B585" s="467">
        <v>4560</v>
      </c>
      <c r="C585" s="468">
        <v>4560</v>
      </c>
      <c r="D585" s="468">
        <v>4560</v>
      </c>
      <c r="E585" s="468">
        <v>4560</v>
      </c>
      <c r="F585" s="468">
        <v>4560</v>
      </c>
      <c r="G585" s="469">
        <v>4560</v>
      </c>
      <c r="H585" s="616">
        <v>4560</v>
      </c>
      <c r="I585" s="306"/>
      <c r="J585" s="303"/>
    </row>
    <row r="586" spans="1:12" s="637" customFormat="1" x14ac:dyDescent="0.2">
      <c r="A586" s="307" t="s">
        <v>6</v>
      </c>
      <c r="B586" s="256">
        <v>4570</v>
      </c>
      <c r="C586" s="257">
        <v>4758.33</v>
      </c>
      <c r="D586" s="257">
        <v>4343.33</v>
      </c>
      <c r="E586" s="257">
        <v>4675</v>
      </c>
      <c r="F586" s="308">
        <v>4740</v>
      </c>
      <c r="G586" s="258">
        <v>5026.25</v>
      </c>
      <c r="H586" s="617">
        <v>4721.32</v>
      </c>
      <c r="I586" s="310"/>
      <c r="J586" s="303"/>
    </row>
    <row r="587" spans="1:12" s="637" customFormat="1" x14ac:dyDescent="0.2">
      <c r="A587" s="219" t="s">
        <v>7</v>
      </c>
      <c r="B587" s="261">
        <v>100</v>
      </c>
      <c r="C587" s="262">
        <v>41.67</v>
      </c>
      <c r="D587" s="262">
        <v>33.299999999999997</v>
      </c>
      <c r="E587" s="262">
        <v>83.3</v>
      </c>
      <c r="F587" s="311">
        <v>100</v>
      </c>
      <c r="G587" s="263">
        <v>100</v>
      </c>
      <c r="H587" s="618">
        <v>79.25</v>
      </c>
      <c r="I587" s="383"/>
      <c r="J587" s="303"/>
    </row>
    <row r="588" spans="1:12" s="637" customFormat="1" x14ac:dyDescent="0.2">
      <c r="A588" s="219" t="s">
        <v>8</v>
      </c>
      <c r="B588" s="266">
        <v>3.9399999999999998E-2</v>
      </c>
      <c r="C588" s="267">
        <v>0.1009</v>
      </c>
      <c r="D588" s="267">
        <v>8.4599999999999995E-2</v>
      </c>
      <c r="E588" s="267">
        <v>6.6299999999999998E-2</v>
      </c>
      <c r="F588" s="314">
        <v>4.2500000000000003E-2</v>
      </c>
      <c r="G588" s="268">
        <v>3.5000000000000003E-2</v>
      </c>
      <c r="H588" s="619">
        <v>7.4999999999999997E-2</v>
      </c>
      <c r="I588" s="316"/>
      <c r="J588" s="317"/>
    </row>
    <row r="589" spans="1:12" s="637" customFormat="1" x14ac:dyDescent="0.2">
      <c r="A589" s="307" t="s">
        <v>1</v>
      </c>
      <c r="B589" s="271">
        <f t="shared" ref="B589:H589" si="136">B586/B585*100-100</f>
        <v>0.21929824561404132</v>
      </c>
      <c r="C589" s="272">
        <f t="shared" si="136"/>
        <v>4.3493421052631618</v>
      </c>
      <c r="D589" s="272">
        <f t="shared" si="136"/>
        <v>-4.7515350877193043</v>
      </c>
      <c r="E589" s="272">
        <f t="shared" si="136"/>
        <v>2.5219298245614112</v>
      </c>
      <c r="F589" s="272">
        <f t="shared" si="136"/>
        <v>3.9473684210526301</v>
      </c>
      <c r="G589" s="273">
        <f t="shared" si="136"/>
        <v>10.224780701754383</v>
      </c>
      <c r="H589" s="620">
        <f t="shared" si="136"/>
        <v>3.5377192982456052</v>
      </c>
      <c r="I589" s="316"/>
      <c r="J589" s="317"/>
    </row>
    <row r="590" spans="1:12" s="637" customFormat="1" ht="13.5" thickBot="1" x14ac:dyDescent="0.25">
      <c r="A590" s="219" t="s">
        <v>26</v>
      </c>
      <c r="B590" s="395">
        <f t="shared" ref="B590:H590" si="137">B586-B573</f>
        <v>-410</v>
      </c>
      <c r="C590" s="396">
        <f t="shared" si="137"/>
        <v>-39.170000000000073</v>
      </c>
      <c r="D590" s="396">
        <f t="shared" si="137"/>
        <v>-14.670000000000073</v>
      </c>
      <c r="E590" s="396">
        <f t="shared" si="137"/>
        <v>-158.32999999999993</v>
      </c>
      <c r="F590" s="396">
        <f t="shared" si="137"/>
        <v>-200</v>
      </c>
      <c r="G590" s="397">
        <f t="shared" si="137"/>
        <v>61.25</v>
      </c>
      <c r="H590" s="621">
        <f t="shared" si="137"/>
        <v>-136.48000000000047</v>
      </c>
      <c r="I590" s="320"/>
      <c r="J590" s="317"/>
    </row>
    <row r="591" spans="1:12" s="637" customFormat="1" x14ac:dyDescent="0.2">
      <c r="A591" s="321" t="s">
        <v>50</v>
      </c>
      <c r="B591" s="283">
        <v>51</v>
      </c>
      <c r="C591" s="284">
        <v>53</v>
      </c>
      <c r="D591" s="284">
        <v>12</v>
      </c>
      <c r="E591" s="284">
        <v>60</v>
      </c>
      <c r="F591" s="284">
        <v>60</v>
      </c>
      <c r="G591" s="285">
        <v>58</v>
      </c>
      <c r="H591" s="622">
        <f>SUM(B591:G591)</f>
        <v>294</v>
      </c>
      <c r="I591" s="322" t="s">
        <v>55</v>
      </c>
      <c r="J591" s="323">
        <f>H578-H591</f>
        <v>2</v>
      </c>
      <c r="K591" s="345">
        <f>J591/H578</f>
        <v>6.7567567567567571E-3</v>
      </c>
      <c r="L591" s="373" t="s">
        <v>238</v>
      </c>
    </row>
    <row r="592" spans="1:12" s="637" customFormat="1" x14ac:dyDescent="0.2">
      <c r="A592" s="321" t="s">
        <v>27</v>
      </c>
      <c r="B592" s="235">
        <v>144</v>
      </c>
      <c r="C592" s="233">
        <v>143</v>
      </c>
      <c r="D592" s="233">
        <v>144.5</v>
      </c>
      <c r="E592" s="233">
        <v>142</v>
      </c>
      <c r="F592" s="233">
        <v>141.5</v>
      </c>
      <c r="G592" s="236">
        <v>141.5</v>
      </c>
      <c r="H592" s="623"/>
      <c r="I592" s="220" t="s">
        <v>56</v>
      </c>
      <c r="J592" s="637">
        <v>142.57</v>
      </c>
    </row>
    <row r="593" spans="1:11" s="637" customFormat="1" ht="13.5" thickBot="1" x14ac:dyDescent="0.25">
      <c r="A593" s="324" t="s">
        <v>25</v>
      </c>
      <c r="B593" s="224">
        <f>B592-B579</f>
        <v>0</v>
      </c>
      <c r="C593" s="225">
        <f t="shared" ref="C593:G593" si="138">C592-C579</f>
        <v>0</v>
      </c>
      <c r="D593" s="225">
        <f t="shared" si="138"/>
        <v>0</v>
      </c>
      <c r="E593" s="225">
        <f t="shared" si="138"/>
        <v>0</v>
      </c>
      <c r="F593" s="225">
        <f t="shared" si="138"/>
        <v>0</v>
      </c>
      <c r="G593" s="231">
        <f t="shared" si="138"/>
        <v>0</v>
      </c>
      <c r="H593" s="624"/>
      <c r="I593" s="637" t="s">
        <v>25</v>
      </c>
      <c r="J593" s="637">
        <f>J592-J579</f>
        <v>1.5499999999999829</v>
      </c>
    </row>
    <row r="595" spans="1:11" ht="13.5" thickBot="1" x14ac:dyDescent="0.25"/>
    <row r="596" spans="1:11" ht="13.5" thickBot="1" x14ac:dyDescent="0.25">
      <c r="A596" s="297" t="s">
        <v>239</v>
      </c>
      <c r="B596" s="651" t="s">
        <v>49</v>
      </c>
      <c r="C596" s="652"/>
      <c r="D596" s="652"/>
      <c r="E596" s="652"/>
      <c r="F596" s="652"/>
      <c r="G596" s="653"/>
      <c r="H596" s="325" t="s">
        <v>0</v>
      </c>
      <c r="I596" s="220"/>
      <c r="J596" s="638"/>
      <c r="K596" s="638"/>
    </row>
    <row r="597" spans="1:11" x14ac:dyDescent="0.2">
      <c r="A597" s="219" t="s">
        <v>53</v>
      </c>
      <c r="B597" s="298">
        <v>1</v>
      </c>
      <c r="C597" s="299">
        <v>2</v>
      </c>
      <c r="D597" s="300">
        <v>3</v>
      </c>
      <c r="E597" s="299">
        <v>4</v>
      </c>
      <c r="F597" s="299">
        <v>5</v>
      </c>
      <c r="G597" s="625">
        <v>6</v>
      </c>
      <c r="H597" s="633"/>
      <c r="I597" s="302"/>
      <c r="J597" s="638"/>
      <c r="K597" s="638"/>
    </row>
    <row r="598" spans="1:11" x14ac:dyDescent="0.2">
      <c r="A598" s="304" t="s">
        <v>3</v>
      </c>
      <c r="B598" s="467">
        <v>4580</v>
      </c>
      <c r="C598" s="468">
        <v>4580</v>
      </c>
      <c r="D598" s="468">
        <v>4580</v>
      </c>
      <c r="E598" s="468">
        <v>4580</v>
      </c>
      <c r="F598" s="468">
        <v>4580</v>
      </c>
      <c r="G598" s="469">
        <v>4580</v>
      </c>
      <c r="H598" s="616">
        <v>4580</v>
      </c>
      <c r="I598" s="306"/>
      <c r="J598" s="303"/>
      <c r="K598" s="638"/>
    </row>
    <row r="599" spans="1:11" x14ac:dyDescent="0.2">
      <c r="A599" s="307" t="s">
        <v>6</v>
      </c>
      <c r="B599" s="256">
        <v>4513.33</v>
      </c>
      <c r="C599" s="257">
        <v>4785</v>
      </c>
      <c r="D599" s="257">
        <v>4205</v>
      </c>
      <c r="E599" s="257">
        <v>4896.1499999999996</v>
      </c>
      <c r="F599" s="308">
        <v>5208.33</v>
      </c>
      <c r="G599" s="258">
        <v>5151.54</v>
      </c>
      <c r="H599" s="617">
        <v>4874.22</v>
      </c>
      <c r="I599" s="310"/>
      <c r="J599" s="303"/>
      <c r="K599" s="638"/>
    </row>
    <row r="600" spans="1:11" x14ac:dyDescent="0.2">
      <c r="A600" s="219" t="s">
        <v>7</v>
      </c>
      <c r="B600" s="261">
        <v>100</v>
      </c>
      <c r="C600" s="262">
        <v>100</v>
      </c>
      <c r="D600" s="262">
        <v>100</v>
      </c>
      <c r="E600" s="262">
        <v>92.3</v>
      </c>
      <c r="F600" s="311">
        <v>100</v>
      </c>
      <c r="G600" s="263">
        <v>100</v>
      </c>
      <c r="H600" s="618">
        <v>79.69</v>
      </c>
      <c r="I600" s="383"/>
      <c r="J600" s="303"/>
      <c r="K600" s="638"/>
    </row>
    <row r="601" spans="1:11" x14ac:dyDescent="0.2">
      <c r="A601" s="219" t="s">
        <v>8</v>
      </c>
      <c r="B601" s="266">
        <v>4.53E-2</v>
      </c>
      <c r="C601" s="267">
        <v>3.6299999999999999E-2</v>
      </c>
      <c r="D601" s="267">
        <v>3.85E-2</v>
      </c>
      <c r="E601" s="267">
        <v>5.5899999999999998E-2</v>
      </c>
      <c r="F601" s="314">
        <v>2.93E-2</v>
      </c>
      <c r="G601" s="268">
        <v>3.9E-2</v>
      </c>
      <c r="H601" s="619">
        <v>7.46E-2</v>
      </c>
      <c r="I601" s="316"/>
      <c r="J601" s="317"/>
      <c r="K601" s="638"/>
    </row>
    <row r="602" spans="1:11" x14ac:dyDescent="0.2">
      <c r="A602" s="307" t="s">
        <v>1</v>
      </c>
      <c r="B602" s="271">
        <f t="shared" ref="B602:H602" si="139">B599/B598*100-100</f>
        <v>-1.4556768558951916</v>
      </c>
      <c r="C602" s="272">
        <f t="shared" si="139"/>
        <v>4.4759825327511038</v>
      </c>
      <c r="D602" s="272">
        <f t="shared" si="139"/>
        <v>-8.1877729257641931</v>
      </c>
      <c r="E602" s="272">
        <f t="shared" si="139"/>
        <v>6.9028384279475858</v>
      </c>
      <c r="F602" s="272">
        <f t="shared" si="139"/>
        <v>13.718995633187774</v>
      </c>
      <c r="G602" s="273">
        <f t="shared" si="139"/>
        <v>12.479039301310053</v>
      </c>
      <c r="H602" s="620">
        <f t="shared" si="139"/>
        <v>6.4240174672489161</v>
      </c>
      <c r="I602" s="316"/>
      <c r="J602" s="317"/>
      <c r="K602" s="638"/>
    </row>
    <row r="603" spans="1:11" ht="13.5" thickBot="1" x14ac:dyDescent="0.25">
      <c r="A603" s="219" t="s">
        <v>26</v>
      </c>
      <c r="B603" s="395">
        <f t="shared" ref="B603:H603" si="140">B599-B586</f>
        <v>-56.670000000000073</v>
      </c>
      <c r="C603" s="396">
        <f t="shared" si="140"/>
        <v>26.670000000000073</v>
      </c>
      <c r="D603" s="396">
        <f t="shared" si="140"/>
        <v>-138.32999999999993</v>
      </c>
      <c r="E603" s="396">
        <f t="shared" si="140"/>
        <v>221.14999999999964</v>
      </c>
      <c r="F603" s="396">
        <f t="shared" si="140"/>
        <v>468.32999999999993</v>
      </c>
      <c r="G603" s="397">
        <f t="shared" si="140"/>
        <v>125.28999999999996</v>
      </c>
      <c r="H603" s="621">
        <f t="shared" si="140"/>
        <v>152.90000000000055</v>
      </c>
      <c r="I603" s="320"/>
      <c r="J603" s="317"/>
      <c r="K603" s="638"/>
    </row>
    <row r="604" spans="1:11" x14ac:dyDescent="0.2">
      <c r="A604" s="321" t="s">
        <v>50</v>
      </c>
      <c r="B604" s="283">
        <v>47</v>
      </c>
      <c r="C604" s="284">
        <v>47</v>
      </c>
      <c r="D604" s="284">
        <v>11</v>
      </c>
      <c r="E604" s="284">
        <v>53</v>
      </c>
      <c r="F604" s="284">
        <v>53</v>
      </c>
      <c r="G604" s="285">
        <v>53</v>
      </c>
      <c r="H604" s="622">
        <f>SUM(B604:G604)</f>
        <v>264</v>
      </c>
      <c r="I604" s="322" t="s">
        <v>55</v>
      </c>
      <c r="J604" s="323">
        <f>H591-H604</f>
        <v>30</v>
      </c>
      <c r="K604" s="345">
        <f>J604/H591</f>
        <v>0.10204081632653061</v>
      </c>
    </row>
    <row r="605" spans="1:11" x14ac:dyDescent="0.2">
      <c r="A605" s="321" t="s">
        <v>27</v>
      </c>
      <c r="B605" s="235">
        <v>149</v>
      </c>
      <c r="C605" s="233">
        <v>146.5</v>
      </c>
      <c r="D605" s="233">
        <v>149.5</v>
      </c>
      <c r="E605" s="233">
        <v>146</v>
      </c>
      <c r="F605" s="233">
        <v>144</v>
      </c>
      <c r="G605" s="236">
        <v>144</v>
      </c>
      <c r="H605" s="623"/>
      <c r="I605" s="220" t="s">
        <v>56</v>
      </c>
      <c r="J605" s="638">
        <v>143.35</v>
      </c>
      <c r="K605" s="638"/>
    </row>
    <row r="606" spans="1:11" ht="13.5" thickBot="1" x14ac:dyDescent="0.25">
      <c r="A606" s="324" t="s">
        <v>25</v>
      </c>
      <c r="B606" s="224">
        <f>B605-B592</f>
        <v>5</v>
      </c>
      <c r="C606" s="225">
        <f t="shared" ref="C606:G606" si="141">C605-C592</f>
        <v>3.5</v>
      </c>
      <c r="D606" s="225">
        <f t="shared" si="141"/>
        <v>5</v>
      </c>
      <c r="E606" s="225">
        <f t="shared" si="141"/>
        <v>4</v>
      </c>
      <c r="F606" s="225">
        <f t="shared" si="141"/>
        <v>2.5</v>
      </c>
      <c r="G606" s="231">
        <f t="shared" si="141"/>
        <v>2.5</v>
      </c>
      <c r="H606" s="624"/>
      <c r="I606" s="638" t="s">
        <v>25</v>
      </c>
      <c r="J606" s="638">
        <f>J605-J592</f>
        <v>0.78000000000000114</v>
      </c>
      <c r="K606" s="638"/>
    </row>
    <row r="608" spans="1:11" ht="13.5" thickBot="1" x14ac:dyDescent="0.25"/>
    <row r="609" spans="1:11" ht="13.5" thickBot="1" x14ac:dyDescent="0.25">
      <c r="A609" s="297" t="s">
        <v>240</v>
      </c>
      <c r="B609" s="651" t="s">
        <v>49</v>
      </c>
      <c r="C609" s="652"/>
      <c r="D609" s="652"/>
      <c r="E609" s="652"/>
      <c r="F609" s="652"/>
      <c r="G609" s="653"/>
      <c r="H609" s="325" t="s">
        <v>0</v>
      </c>
      <c r="I609" s="220"/>
      <c r="J609" s="639"/>
      <c r="K609" s="639"/>
    </row>
    <row r="610" spans="1:11" x14ac:dyDescent="0.2">
      <c r="A610" s="219" t="s">
        <v>53</v>
      </c>
      <c r="B610" s="298">
        <v>1</v>
      </c>
      <c r="C610" s="299">
        <v>2</v>
      </c>
      <c r="D610" s="300">
        <v>3</v>
      </c>
      <c r="E610" s="299">
        <v>4</v>
      </c>
      <c r="F610" s="299">
        <v>5</v>
      </c>
      <c r="G610" s="625">
        <v>6</v>
      </c>
      <c r="H610" s="633"/>
      <c r="I610" s="302"/>
      <c r="J610" s="639"/>
      <c r="K610" s="639"/>
    </row>
    <row r="611" spans="1:11" x14ac:dyDescent="0.2">
      <c r="A611" s="304" t="s">
        <v>3</v>
      </c>
      <c r="B611" s="467">
        <v>4600</v>
      </c>
      <c r="C611" s="468">
        <v>4600</v>
      </c>
      <c r="D611" s="468">
        <v>4600</v>
      </c>
      <c r="E611" s="468">
        <v>4600</v>
      </c>
      <c r="F611" s="468">
        <v>4600</v>
      </c>
      <c r="G611" s="469">
        <v>4600</v>
      </c>
      <c r="H611" s="616">
        <v>4600</v>
      </c>
      <c r="I611" s="306"/>
      <c r="J611" s="303"/>
      <c r="K611" s="639"/>
    </row>
    <row r="612" spans="1:11" x14ac:dyDescent="0.2">
      <c r="A612" s="307" t="s">
        <v>6</v>
      </c>
      <c r="B612" s="256">
        <v>4625.454545454545</v>
      </c>
      <c r="C612" s="257">
        <v>4908.333333333333</v>
      </c>
      <c r="D612" s="257">
        <v>4446.666666666667</v>
      </c>
      <c r="E612" s="257">
        <v>5023.636363636364</v>
      </c>
      <c r="F612" s="308">
        <v>4916.363636363636</v>
      </c>
      <c r="G612" s="258">
        <v>5162.5</v>
      </c>
      <c r="H612" s="617">
        <v>4888.5714285714284</v>
      </c>
      <c r="I612" s="310"/>
      <c r="J612" s="303"/>
      <c r="K612" s="639"/>
    </row>
    <row r="613" spans="1:11" x14ac:dyDescent="0.2">
      <c r="A613" s="219" t="s">
        <v>7</v>
      </c>
      <c r="B613" s="261">
        <v>100</v>
      </c>
      <c r="C613" s="262">
        <v>83.333333333333329</v>
      </c>
      <c r="D613" s="262">
        <v>66.666666666666671</v>
      </c>
      <c r="E613" s="262">
        <v>90.909090909090907</v>
      </c>
      <c r="F613" s="311">
        <v>90.909090909090907</v>
      </c>
      <c r="G613" s="263">
        <v>100</v>
      </c>
      <c r="H613" s="618">
        <v>83.928571428571431</v>
      </c>
      <c r="I613" s="383"/>
      <c r="J613" s="303"/>
      <c r="K613" s="639"/>
    </row>
    <row r="614" spans="1:11" x14ac:dyDescent="0.2">
      <c r="A614" s="219" t="s">
        <v>8</v>
      </c>
      <c r="B614" s="266">
        <v>4.1844287365318034E-2</v>
      </c>
      <c r="C614" s="267">
        <v>6.9393843728190518E-2</v>
      </c>
      <c r="D614" s="267">
        <v>7.3958797507769361E-2</v>
      </c>
      <c r="E614" s="267">
        <v>7.2982514684119315E-2</v>
      </c>
      <c r="F614" s="314">
        <v>6.5061435228398953E-2</v>
      </c>
      <c r="G614" s="268">
        <v>2.2059161208581837E-2</v>
      </c>
      <c r="H614" s="619">
        <v>7.2312545584796134E-2</v>
      </c>
      <c r="I614" s="316"/>
      <c r="J614" s="317"/>
      <c r="K614" s="639"/>
    </row>
    <row r="615" spans="1:11" x14ac:dyDescent="0.2">
      <c r="A615" s="307" t="s">
        <v>1</v>
      </c>
      <c r="B615" s="271">
        <f t="shared" ref="B615:H615" si="142">B612/B611*100-100</f>
        <v>0.55335968379446854</v>
      </c>
      <c r="C615" s="272">
        <f t="shared" si="142"/>
        <v>6.7028985507246404</v>
      </c>
      <c r="D615" s="272">
        <f t="shared" si="142"/>
        <v>-3.3333333333333144</v>
      </c>
      <c r="E615" s="272">
        <f t="shared" si="142"/>
        <v>9.2094861660079204</v>
      </c>
      <c r="F615" s="272">
        <f t="shared" si="142"/>
        <v>6.8774703557312051</v>
      </c>
      <c r="G615" s="273">
        <f t="shared" si="142"/>
        <v>12.228260869565204</v>
      </c>
      <c r="H615" s="620">
        <f t="shared" si="142"/>
        <v>6.2732919254658412</v>
      </c>
      <c r="I615" s="316"/>
      <c r="J615" s="317"/>
      <c r="K615" s="639"/>
    </row>
    <row r="616" spans="1:11" ht="13.5" thickBot="1" x14ac:dyDescent="0.25">
      <c r="A616" s="219" t="s">
        <v>26</v>
      </c>
      <c r="B616" s="395">
        <f t="shared" ref="B616:H616" si="143">B612-B599</f>
        <v>112.12454545454511</v>
      </c>
      <c r="C616" s="396">
        <f t="shared" si="143"/>
        <v>123.33333333333303</v>
      </c>
      <c r="D616" s="396">
        <f t="shared" si="143"/>
        <v>241.66666666666697</v>
      </c>
      <c r="E616" s="396">
        <f t="shared" si="143"/>
        <v>127.48636363636433</v>
      </c>
      <c r="F616" s="396">
        <f t="shared" si="143"/>
        <v>-291.96636363636389</v>
      </c>
      <c r="G616" s="397">
        <f t="shared" si="143"/>
        <v>10.960000000000036</v>
      </c>
      <c r="H616" s="621">
        <f t="shared" si="143"/>
        <v>14.351428571428187</v>
      </c>
      <c r="I616" s="320"/>
      <c r="J616" s="317"/>
      <c r="K616" s="639"/>
    </row>
    <row r="617" spans="1:11" x14ac:dyDescent="0.2">
      <c r="A617" s="321" t="s">
        <v>50</v>
      </c>
      <c r="B617" s="283">
        <v>47</v>
      </c>
      <c r="C617" s="284">
        <v>47</v>
      </c>
      <c r="D617" s="284">
        <v>11</v>
      </c>
      <c r="E617" s="284">
        <v>53</v>
      </c>
      <c r="F617" s="284">
        <v>53</v>
      </c>
      <c r="G617" s="285">
        <v>53</v>
      </c>
      <c r="H617" s="622">
        <f>SUM(B617:G617)</f>
        <v>264</v>
      </c>
      <c r="I617" s="322" t="s">
        <v>55</v>
      </c>
      <c r="J617" s="323">
        <f>H604-H617</f>
        <v>0</v>
      </c>
      <c r="K617" s="345">
        <f>J617/H604</f>
        <v>0</v>
      </c>
    </row>
    <row r="618" spans="1:11" x14ac:dyDescent="0.2">
      <c r="A618" s="321" t="s">
        <v>27</v>
      </c>
      <c r="B618" s="235">
        <v>149</v>
      </c>
      <c r="C618" s="233">
        <v>146.5</v>
      </c>
      <c r="D618" s="233">
        <v>149.5</v>
      </c>
      <c r="E618" s="233">
        <v>146</v>
      </c>
      <c r="F618" s="233">
        <v>144</v>
      </c>
      <c r="G618" s="236">
        <v>144</v>
      </c>
      <c r="H618" s="623"/>
      <c r="I618" s="220" t="s">
        <v>56</v>
      </c>
      <c r="J618" s="639">
        <v>145.44999999999999</v>
      </c>
      <c r="K618" s="639"/>
    </row>
    <row r="619" spans="1:11" ht="13.5" thickBot="1" x14ac:dyDescent="0.25">
      <c r="A619" s="324" t="s">
        <v>25</v>
      </c>
      <c r="B619" s="224">
        <f>B618-B605</f>
        <v>0</v>
      </c>
      <c r="C619" s="225">
        <f t="shared" ref="C619:G619" si="144">C618-C605</f>
        <v>0</v>
      </c>
      <c r="D619" s="225">
        <f t="shared" si="144"/>
        <v>0</v>
      </c>
      <c r="E619" s="225">
        <f t="shared" si="144"/>
        <v>0</v>
      </c>
      <c r="F619" s="225">
        <f t="shared" si="144"/>
        <v>0</v>
      </c>
      <c r="G619" s="231">
        <f t="shared" si="144"/>
        <v>0</v>
      </c>
      <c r="H619" s="624"/>
      <c r="I619" s="639" t="s">
        <v>25</v>
      </c>
      <c r="J619" s="639">
        <f>J618-J605</f>
        <v>2.0999999999999943</v>
      </c>
      <c r="K619" s="639"/>
    </row>
    <row r="621" spans="1:11" ht="13.5" thickBot="1" x14ac:dyDescent="0.25"/>
    <row r="622" spans="1:11" s="640" customFormat="1" ht="13.5" thickBot="1" x14ac:dyDescent="0.25">
      <c r="A622" s="297" t="s">
        <v>241</v>
      </c>
      <c r="B622" s="651" t="s">
        <v>49</v>
      </c>
      <c r="C622" s="652"/>
      <c r="D622" s="652"/>
      <c r="E622" s="652"/>
      <c r="F622" s="652"/>
      <c r="G622" s="653"/>
      <c r="H622" s="325" t="s">
        <v>0</v>
      </c>
      <c r="I622" s="220"/>
    </row>
    <row r="623" spans="1:11" s="640" customFormat="1" x14ac:dyDescent="0.2">
      <c r="A623" s="219" t="s">
        <v>53</v>
      </c>
      <c r="B623" s="298">
        <v>1</v>
      </c>
      <c r="C623" s="299">
        <v>2</v>
      </c>
      <c r="D623" s="300">
        <v>3</v>
      </c>
      <c r="E623" s="299">
        <v>4</v>
      </c>
      <c r="F623" s="299">
        <v>5</v>
      </c>
      <c r="G623" s="625">
        <v>6</v>
      </c>
      <c r="H623" s="633"/>
      <c r="I623" s="302"/>
    </row>
    <row r="624" spans="1:11" s="640" customFormat="1" x14ac:dyDescent="0.2">
      <c r="A624" s="304" t="s">
        <v>3</v>
      </c>
      <c r="B624" s="467">
        <v>4620</v>
      </c>
      <c r="C624" s="468">
        <v>4620</v>
      </c>
      <c r="D624" s="468">
        <v>4620</v>
      </c>
      <c r="E624" s="468">
        <v>4620</v>
      </c>
      <c r="F624" s="468">
        <v>4620</v>
      </c>
      <c r="G624" s="469">
        <v>4620</v>
      </c>
      <c r="H624" s="616">
        <v>4620</v>
      </c>
      <c r="I624" s="306"/>
      <c r="J624" s="303"/>
    </row>
    <row r="625" spans="1:11" s="640" customFormat="1" x14ac:dyDescent="0.2">
      <c r="A625" s="307" t="s">
        <v>6</v>
      </c>
      <c r="B625" s="256">
        <v>4443</v>
      </c>
      <c r="C625" s="257">
        <v>4712.22</v>
      </c>
      <c r="D625" s="257">
        <v>4536.67</v>
      </c>
      <c r="E625" s="257">
        <v>4874</v>
      </c>
      <c r="F625" s="308">
        <v>5116.3599999999997</v>
      </c>
      <c r="G625" s="258">
        <v>5098.75</v>
      </c>
      <c r="H625" s="617">
        <v>4828.63</v>
      </c>
      <c r="I625" s="310"/>
      <c r="J625" s="303"/>
    </row>
    <row r="626" spans="1:11" s="640" customFormat="1" x14ac:dyDescent="0.2">
      <c r="A626" s="219" t="s">
        <v>7</v>
      </c>
      <c r="B626" s="261">
        <v>100</v>
      </c>
      <c r="C626" s="262">
        <v>100</v>
      </c>
      <c r="D626" s="262">
        <v>100</v>
      </c>
      <c r="E626" s="262">
        <v>100</v>
      </c>
      <c r="F626" s="311">
        <v>100</v>
      </c>
      <c r="G626" s="263">
        <v>100</v>
      </c>
      <c r="H626" s="618">
        <v>82.35</v>
      </c>
      <c r="I626" s="383"/>
      <c r="J626" s="303"/>
    </row>
    <row r="627" spans="1:11" s="640" customFormat="1" x14ac:dyDescent="0.2">
      <c r="A627" s="219" t="s">
        <v>8</v>
      </c>
      <c r="B627" s="266">
        <v>4.7699999999999999E-2</v>
      </c>
      <c r="C627" s="267">
        <v>3.7699999999999997E-2</v>
      </c>
      <c r="D627" s="267">
        <v>4.19E-2</v>
      </c>
      <c r="E627" s="267">
        <v>3.4500000000000003E-2</v>
      </c>
      <c r="F627" s="314">
        <v>4.53E-2</v>
      </c>
      <c r="G627" s="268">
        <v>0.04</v>
      </c>
      <c r="H627" s="619">
        <v>6.7599999999999993E-2</v>
      </c>
      <c r="I627" s="316"/>
      <c r="J627" s="317"/>
    </row>
    <row r="628" spans="1:11" s="640" customFormat="1" x14ac:dyDescent="0.2">
      <c r="A628" s="307" t="s">
        <v>1</v>
      </c>
      <c r="B628" s="271">
        <f t="shared" ref="B628:H628" si="145">B625/B624*100-100</f>
        <v>-3.8311688311688243</v>
      </c>
      <c r="C628" s="272">
        <f t="shared" si="145"/>
        <v>1.9961038961038895</v>
      </c>
      <c r="D628" s="272">
        <f t="shared" si="145"/>
        <v>-1.8036796536796516</v>
      </c>
      <c r="E628" s="272">
        <f t="shared" si="145"/>
        <v>5.4978354978354957</v>
      </c>
      <c r="F628" s="272">
        <f t="shared" si="145"/>
        <v>10.743722943722943</v>
      </c>
      <c r="G628" s="273">
        <f t="shared" si="145"/>
        <v>10.362554112554108</v>
      </c>
      <c r="H628" s="620">
        <f t="shared" si="145"/>
        <v>4.5158008658008839</v>
      </c>
      <c r="I628" s="316"/>
      <c r="J628" s="317"/>
    </row>
    <row r="629" spans="1:11" s="640" customFormat="1" ht="13.5" thickBot="1" x14ac:dyDescent="0.25">
      <c r="A629" s="219" t="s">
        <v>26</v>
      </c>
      <c r="B629" s="395">
        <f t="shared" ref="B629:H629" si="146">B625-B612</f>
        <v>-182.45454545454504</v>
      </c>
      <c r="C629" s="396">
        <f t="shared" si="146"/>
        <v>-196.11333333333278</v>
      </c>
      <c r="D629" s="396">
        <f t="shared" si="146"/>
        <v>90.003333333333103</v>
      </c>
      <c r="E629" s="396">
        <f t="shared" si="146"/>
        <v>-149.63636363636397</v>
      </c>
      <c r="F629" s="396">
        <f t="shared" si="146"/>
        <v>199.99636363636364</v>
      </c>
      <c r="G629" s="397">
        <f t="shared" si="146"/>
        <v>-63.75</v>
      </c>
      <c r="H629" s="621">
        <f t="shared" si="146"/>
        <v>-59.941428571428332</v>
      </c>
      <c r="I629" s="320"/>
      <c r="J629" s="317"/>
    </row>
    <row r="630" spans="1:11" s="640" customFormat="1" x14ac:dyDescent="0.2">
      <c r="A630" s="321" t="s">
        <v>50</v>
      </c>
      <c r="B630" s="283">
        <v>47</v>
      </c>
      <c r="C630" s="284">
        <v>47</v>
      </c>
      <c r="D630" s="284">
        <v>11</v>
      </c>
      <c r="E630" s="284">
        <v>53</v>
      </c>
      <c r="F630" s="284">
        <v>53</v>
      </c>
      <c r="G630" s="285">
        <v>53</v>
      </c>
      <c r="H630" s="622">
        <f>SUM(B630:G630)</f>
        <v>264</v>
      </c>
      <c r="I630" s="322" t="s">
        <v>55</v>
      </c>
      <c r="J630" s="323">
        <f>H617-H630</f>
        <v>0</v>
      </c>
      <c r="K630" s="345">
        <f>J630/H617</f>
        <v>0</v>
      </c>
    </row>
    <row r="631" spans="1:11" s="640" customFormat="1" x14ac:dyDescent="0.2">
      <c r="A631" s="321" t="s">
        <v>27</v>
      </c>
      <c r="B631" s="235">
        <v>151</v>
      </c>
      <c r="C631" s="233">
        <v>148.5</v>
      </c>
      <c r="D631" s="233">
        <v>151</v>
      </c>
      <c r="E631" s="233">
        <v>148</v>
      </c>
      <c r="F631" s="233">
        <v>145.5</v>
      </c>
      <c r="G631" s="236">
        <v>145.5</v>
      </c>
      <c r="H631" s="623"/>
      <c r="I631" s="220" t="s">
        <v>56</v>
      </c>
      <c r="J631" s="640">
        <v>145.94</v>
      </c>
    </row>
    <row r="632" spans="1:11" s="640" customFormat="1" ht="13.5" thickBot="1" x14ac:dyDescent="0.25">
      <c r="A632" s="324" t="s">
        <v>25</v>
      </c>
      <c r="B632" s="224">
        <f>B631-B618</f>
        <v>2</v>
      </c>
      <c r="C632" s="225">
        <f t="shared" ref="C632:G632" si="147">C631-C618</f>
        <v>2</v>
      </c>
      <c r="D632" s="225">
        <f t="shared" si="147"/>
        <v>1.5</v>
      </c>
      <c r="E632" s="225">
        <f t="shared" si="147"/>
        <v>2</v>
      </c>
      <c r="F632" s="225">
        <f t="shared" si="147"/>
        <v>1.5</v>
      </c>
      <c r="G632" s="231">
        <f t="shared" si="147"/>
        <v>1.5</v>
      </c>
      <c r="H632" s="624"/>
      <c r="I632" s="640" t="s">
        <v>25</v>
      </c>
      <c r="J632" s="640">
        <f>J631-J618</f>
        <v>0.49000000000000909</v>
      </c>
    </row>
    <row r="634" spans="1:11" ht="13.5" thickBot="1" x14ac:dyDescent="0.25"/>
    <row r="635" spans="1:11" ht="13.5" thickBot="1" x14ac:dyDescent="0.25">
      <c r="A635" s="297" t="s">
        <v>242</v>
      </c>
      <c r="B635" s="651" t="s">
        <v>49</v>
      </c>
      <c r="C635" s="652"/>
      <c r="D635" s="652"/>
      <c r="E635" s="652"/>
      <c r="F635" s="652"/>
      <c r="G635" s="653"/>
      <c r="H635" s="325" t="s">
        <v>0</v>
      </c>
      <c r="I635" s="220"/>
      <c r="J635" s="641"/>
      <c r="K635" s="641"/>
    </row>
    <row r="636" spans="1:11" x14ac:dyDescent="0.2">
      <c r="A636" s="219" t="s">
        <v>53</v>
      </c>
      <c r="B636" s="298">
        <v>1</v>
      </c>
      <c r="C636" s="299">
        <v>2</v>
      </c>
      <c r="D636" s="300">
        <v>3</v>
      </c>
      <c r="E636" s="299">
        <v>4</v>
      </c>
      <c r="F636" s="299">
        <v>5</v>
      </c>
      <c r="G636" s="625">
        <v>6</v>
      </c>
      <c r="H636" s="633"/>
      <c r="I636" s="302"/>
      <c r="J636" s="641"/>
      <c r="K636" s="641"/>
    </row>
    <row r="637" spans="1:11" x14ac:dyDescent="0.2">
      <c r="A637" s="304" t="s">
        <v>3</v>
      </c>
      <c r="B637" s="467">
        <v>4640</v>
      </c>
      <c r="C637" s="468">
        <v>4640</v>
      </c>
      <c r="D637" s="468">
        <v>4640</v>
      </c>
      <c r="E637" s="468">
        <v>4640</v>
      </c>
      <c r="F637" s="468">
        <v>4640</v>
      </c>
      <c r="G637" s="469">
        <v>4640</v>
      </c>
      <c r="H637" s="616">
        <v>4640</v>
      </c>
      <c r="I637" s="306"/>
      <c r="J637" s="303"/>
      <c r="K637" s="641"/>
    </row>
    <row r="638" spans="1:11" x14ac:dyDescent="0.2">
      <c r="A638" s="307" t="s">
        <v>6</v>
      </c>
      <c r="B638" s="256">
        <v>4656.1499999999996</v>
      </c>
      <c r="C638" s="257">
        <v>5017</v>
      </c>
      <c r="D638" s="257">
        <v>4325</v>
      </c>
      <c r="E638" s="257">
        <v>4982.5</v>
      </c>
      <c r="F638" s="308">
        <v>5222.8599999999997</v>
      </c>
      <c r="G638" s="258">
        <v>5333.57</v>
      </c>
      <c r="H638" s="617">
        <v>5007.18</v>
      </c>
      <c r="I638" s="310"/>
      <c r="J638" s="303"/>
      <c r="K638" s="641"/>
    </row>
    <row r="639" spans="1:11" x14ac:dyDescent="0.2">
      <c r="A639" s="219" t="s">
        <v>7</v>
      </c>
      <c r="B639" s="261">
        <v>100</v>
      </c>
      <c r="C639" s="262">
        <v>100</v>
      </c>
      <c r="D639" s="262">
        <v>100</v>
      </c>
      <c r="E639" s="262">
        <v>93.8</v>
      </c>
      <c r="F639" s="311">
        <v>100</v>
      </c>
      <c r="G639" s="263">
        <v>100</v>
      </c>
      <c r="H639" s="618">
        <v>78.87</v>
      </c>
      <c r="I639" s="383"/>
      <c r="J639" s="303"/>
      <c r="K639" s="641"/>
    </row>
    <row r="640" spans="1:11" x14ac:dyDescent="0.2">
      <c r="A640" s="219" t="s">
        <v>8</v>
      </c>
      <c r="B640" s="266">
        <v>5.1400000000000001E-2</v>
      </c>
      <c r="C640" s="267">
        <v>3.7699999999999997E-2</v>
      </c>
      <c r="D640" s="267">
        <v>2.5399999999999999E-2</v>
      </c>
      <c r="E640" s="267">
        <v>5.7099999999999998E-2</v>
      </c>
      <c r="F640" s="314">
        <v>2.7799999999999998E-2</v>
      </c>
      <c r="G640" s="268">
        <v>4.5999999999999999E-2</v>
      </c>
      <c r="H640" s="619">
        <v>7.1999999999999995E-2</v>
      </c>
      <c r="I640" s="316"/>
      <c r="J640" s="317"/>
      <c r="K640" s="641"/>
    </row>
    <row r="641" spans="1:11" x14ac:dyDescent="0.2">
      <c r="A641" s="307" t="s">
        <v>1</v>
      </c>
      <c r="B641" s="271">
        <f t="shared" ref="B641:H641" si="148">B638/B637*100-100</f>
        <v>0.34806034482757298</v>
      </c>
      <c r="C641" s="272">
        <f t="shared" si="148"/>
        <v>8.125</v>
      </c>
      <c r="D641" s="272">
        <f t="shared" si="148"/>
        <v>-6.7887931034482705</v>
      </c>
      <c r="E641" s="272">
        <f t="shared" si="148"/>
        <v>7.3814655172413666</v>
      </c>
      <c r="F641" s="272">
        <f t="shared" si="148"/>
        <v>12.561637931034483</v>
      </c>
      <c r="G641" s="273">
        <f t="shared" si="148"/>
        <v>14.947629310344809</v>
      </c>
      <c r="H641" s="620">
        <f t="shared" si="148"/>
        <v>7.9133620689655118</v>
      </c>
      <c r="I641" s="316"/>
      <c r="J641" s="317"/>
      <c r="K641" s="641"/>
    </row>
    <row r="642" spans="1:11" ht="13.5" thickBot="1" x14ac:dyDescent="0.25">
      <c r="A642" s="219" t="s">
        <v>26</v>
      </c>
      <c r="B642" s="395">
        <f t="shared" ref="B642:H642" si="149">B638-B625</f>
        <v>213.14999999999964</v>
      </c>
      <c r="C642" s="396">
        <f t="shared" si="149"/>
        <v>304.77999999999975</v>
      </c>
      <c r="D642" s="396">
        <f t="shared" si="149"/>
        <v>-211.67000000000007</v>
      </c>
      <c r="E642" s="396">
        <f t="shared" si="149"/>
        <v>108.5</v>
      </c>
      <c r="F642" s="396">
        <f t="shared" si="149"/>
        <v>106.5</v>
      </c>
      <c r="G642" s="397">
        <f t="shared" si="149"/>
        <v>234.81999999999971</v>
      </c>
      <c r="H642" s="621">
        <f t="shared" si="149"/>
        <v>178.55000000000018</v>
      </c>
      <c r="I642" s="320"/>
      <c r="J642" s="317"/>
      <c r="K642" s="641"/>
    </row>
    <row r="643" spans="1:11" x14ac:dyDescent="0.2">
      <c r="A643" s="321" t="s">
        <v>50</v>
      </c>
      <c r="B643" s="283">
        <v>47</v>
      </c>
      <c r="C643" s="284">
        <v>47</v>
      </c>
      <c r="D643" s="284">
        <v>11</v>
      </c>
      <c r="E643" s="284">
        <v>52</v>
      </c>
      <c r="F643" s="284">
        <v>53</v>
      </c>
      <c r="G643" s="285">
        <v>53</v>
      </c>
      <c r="H643" s="622">
        <f>SUM(B643:G643)</f>
        <v>263</v>
      </c>
      <c r="I643" s="322" t="s">
        <v>55</v>
      </c>
      <c r="J643" s="323">
        <f>H630-H643</f>
        <v>1</v>
      </c>
      <c r="K643" s="345">
        <f>J643/H630</f>
        <v>3.787878787878788E-3</v>
      </c>
    </row>
    <row r="644" spans="1:11" x14ac:dyDescent="0.2">
      <c r="A644" s="321" t="s">
        <v>27</v>
      </c>
      <c r="B644" s="235">
        <v>151</v>
      </c>
      <c r="C644" s="233">
        <v>148.5</v>
      </c>
      <c r="D644" s="233">
        <v>151</v>
      </c>
      <c r="E644" s="233">
        <v>148</v>
      </c>
      <c r="F644" s="233">
        <v>145.5</v>
      </c>
      <c r="G644" s="236">
        <v>145.5</v>
      </c>
      <c r="H644" s="623"/>
      <c r="I644" s="220" t="s">
        <v>56</v>
      </c>
      <c r="J644" s="641">
        <v>148.13</v>
      </c>
      <c r="K644" s="641"/>
    </row>
    <row r="645" spans="1:11" ht="13.5" thickBot="1" x14ac:dyDescent="0.25">
      <c r="A645" s="324" t="s">
        <v>25</v>
      </c>
      <c r="B645" s="224">
        <f>B644-B631</f>
        <v>0</v>
      </c>
      <c r="C645" s="225">
        <f t="shared" ref="C645:G645" si="150">C644-C631</f>
        <v>0</v>
      </c>
      <c r="D645" s="225">
        <f t="shared" si="150"/>
        <v>0</v>
      </c>
      <c r="E645" s="225">
        <f t="shared" si="150"/>
        <v>0</v>
      </c>
      <c r="F645" s="225">
        <f t="shared" si="150"/>
        <v>0</v>
      </c>
      <c r="G645" s="231">
        <f t="shared" si="150"/>
        <v>0</v>
      </c>
      <c r="H645" s="624"/>
      <c r="I645" s="641" t="s">
        <v>25</v>
      </c>
      <c r="J645" s="641">
        <f>J644-J631</f>
        <v>2.1899999999999977</v>
      </c>
      <c r="K645" s="641"/>
    </row>
    <row r="647" spans="1:11" ht="13.5" thickBot="1" x14ac:dyDescent="0.25"/>
    <row r="648" spans="1:11" ht="13.5" thickBot="1" x14ac:dyDescent="0.25">
      <c r="A648" s="297" t="s">
        <v>243</v>
      </c>
      <c r="B648" s="651" t="s">
        <v>49</v>
      </c>
      <c r="C648" s="652"/>
      <c r="D648" s="652"/>
      <c r="E648" s="652"/>
      <c r="F648" s="652"/>
      <c r="G648" s="653"/>
      <c r="H648" s="325" t="s">
        <v>0</v>
      </c>
      <c r="I648" s="220"/>
      <c r="J648" s="642"/>
      <c r="K648" s="642"/>
    </row>
    <row r="649" spans="1:11" x14ac:dyDescent="0.2">
      <c r="A649" s="219" t="s">
        <v>53</v>
      </c>
      <c r="B649" s="298">
        <v>1</v>
      </c>
      <c r="C649" s="299">
        <v>2</v>
      </c>
      <c r="D649" s="300">
        <v>3</v>
      </c>
      <c r="E649" s="299">
        <v>4</v>
      </c>
      <c r="F649" s="299">
        <v>5</v>
      </c>
      <c r="G649" s="625">
        <v>6</v>
      </c>
      <c r="H649" s="633"/>
      <c r="I649" s="302"/>
      <c r="J649" s="642"/>
      <c r="K649" s="642"/>
    </row>
    <row r="650" spans="1:11" x14ac:dyDescent="0.2">
      <c r="A650" s="304" t="s">
        <v>3</v>
      </c>
      <c r="B650" s="467">
        <v>4660</v>
      </c>
      <c r="C650" s="468">
        <v>4660</v>
      </c>
      <c r="D650" s="468">
        <v>4660</v>
      </c>
      <c r="E650" s="468">
        <v>4660</v>
      </c>
      <c r="F650" s="468">
        <v>4660</v>
      </c>
      <c r="G650" s="469">
        <v>4660</v>
      </c>
      <c r="H650" s="616">
        <v>4660</v>
      </c>
      <c r="I650" s="306"/>
      <c r="J650" s="303"/>
      <c r="K650" s="642"/>
    </row>
    <row r="651" spans="1:11" x14ac:dyDescent="0.2">
      <c r="A651" s="307" t="s">
        <v>6</v>
      </c>
      <c r="B651" s="256">
        <v>4605</v>
      </c>
      <c r="C651" s="257">
        <v>4943.5714285714284</v>
      </c>
      <c r="D651" s="257">
        <v>4580</v>
      </c>
      <c r="E651" s="257">
        <v>4941.818181818182</v>
      </c>
      <c r="F651" s="308">
        <v>5022.727272727273</v>
      </c>
      <c r="G651" s="258">
        <v>5002.5</v>
      </c>
      <c r="H651" s="617">
        <v>4878.6440677966102</v>
      </c>
      <c r="I651" s="310"/>
      <c r="J651" s="303"/>
      <c r="K651" s="642"/>
    </row>
    <row r="652" spans="1:11" x14ac:dyDescent="0.2">
      <c r="A652" s="219" t="s">
        <v>7</v>
      </c>
      <c r="B652" s="261">
        <v>91.666666666666671</v>
      </c>
      <c r="C652" s="262">
        <v>92.857142857142861</v>
      </c>
      <c r="D652" s="262">
        <v>100</v>
      </c>
      <c r="E652" s="262">
        <v>100</v>
      </c>
      <c r="F652" s="311">
        <v>100</v>
      </c>
      <c r="G652" s="263">
        <v>100</v>
      </c>
      <c r="H652" s="618">
        <v>89.830508474576277</v>
      </c>
      <c r="I652" s="383"/>
      <c r="J652" s="303"/>
      <c r="K652" s="642"/>
    </row>
    <row r="653" spans="1:11" x14ac:dyDescent="0.2">
      <c r="A653" s="219" t="s">
        <v>8</v>
      </c>
      <c r="B653" s="266">
        <v>6.0391682450830174E-2</v>
      </c>
      <c r="C653" s="267">
        <v>5.9741289817825172E-2</v>
      </c>
      <c r="D653" s="267">
        <v>3.1690743896764545E-2</v>
      </c>
      <c r="E653" s="267">
        <v>3.3726224716653146E-2</v>
      </c>
      <c r="F653" s="314">
        <v>3.4859371400698148E-2</v>
      </c>
      <c r="G653" s="268">
        <v>4.3207437445753581E-2</v>
      </c>
      <c r="H653" s="619">
        <v>5.8763147619889593E-2</v>
      </c>
      <c r="I653" s="316"/>
      <c r="J653" s="317"/>
      <c r="K653" s="642"/>
    </row>
    <row r="654" spans="1:11" x14ac:dyDescent="0.2">
      <c r="A654" s="307" t="s">
        <v>1</v>
      </c>
      <c r="B654" s="271">
        <f t="shared" ref="B654:H654" si="151">B651/B650*100-100</f>
        <v>-1.1802575107296036</v>
      </c>
      <c r="C654" s="272">
        <f t="shared" si="151"/>
        <v>6.0852237890864416</v>
      </c>
      <c r="D654" s="272">
        <f t="shared" si="151"/>
        <v>-1.7167381974248883</v>
      </c>
      <c r="E654" s="272">
        <f t="shared" si="151"/>
        <v>6.047600468201324</v>
      </c>
      <c r="F654" s="272">
        <f t="shared" si="151"/>
        <v>7.7838470542333198</v>
      </c>
      <c r="G654" s="273">
        <f t="shared" si="151"/>
        <v>7.3497854077253351</v>
      </c>
      <c r="H654" s="620">
        <f t="shared" si="151"/>
        <v>4.6919327853349699</v>
      </c>
      <c r="I654" s="316"/>
      <c r="J654" s="317"/>
      <c r="K654" s="642"/>
    </row>
    <row r="655" spans="1:11" ht="13.5" thickBot="1" x14ac:dyDescent="0.25">
      <c r="A655" s="219" t="s">
        <v>26</v>
      </c>
      <c r="B655" s="395">
        <f t="shared" ref="B655:H655" si="152">B651-B638</f>
        <v>-51.149999999999636</v>
      </c>
      <c r="C655" s="396">
        <f t="shared" si="152"/>
        <v>-73.428571428571558</v>
      </c>
      <c r="D655" s="396">
        <f t="shared" si="152"/>
        <v>255</v>
      </c>
      <c r="E655" s="396">
        <f t="shared" si="152"/>
        <v>-40.681818181818016</v>
      </c>
      <c r="F655" s="396">
        <f t="shared" si="152"/>
        <v>-200.1327272727267</v>
      </c>
      <c r="G655" s="397">
        <f t="shared" si="152"/>
        <v>-331.06999999999971</v>
      </c>
      <c r="H655" s="621">
        <f t="shared" si="152"/>
        <v>-128.53593220339008</v>
      </c>
      <c r="I655" s="320"/>
      <c r="J655" s="317"/>
      <c r="K655" s="642"/>
    </row>
    <row r="656" spans="1:11" x14ac:dyDescent="0.2">
      <c r="A656" s="321" t="s">
        <v>50</v>
      </c>
      <c r="B656" s="283">
        <v>47</v>
      </c>
      <c r="C656" s="284">
        <v>47</v>
      </c>
      <c r="D656" s="284">
        <v>11</v>
      </c>
      <c r="E656" s="284">
        <v>52</v>
      </c>
      <c r="F656" s="284">
        <v>53</v>
      </c>
      <c r="G656" s="285">
        <v>53</v>
      </c>
      <c r="H656" s="622">
        <f>SUM(B656:G656)</f>
        <v>263</v>
      </c>
      <c r="I656" s="322" t="s">
        <v>55</v>
      </c>
      <c r="J656" s="323">
        <f>H643-H656</f>
        <v>0</v>
      </c>
      <c r="K656" s="345">
        <f>J656/H643</f>
        <v>0</v>
      </c>
    </row>
    <row r="657" spans="1:11" x14ac:dyDescent="0.2">
      <c r="A657" s="321" t="s">
        <v>27</v>
      </c>
      <c r="B657" s="235">
        <v>151</v>
      </c>
      <c r="C657" s="233">
        <v>148.5</v>
      </c>
      <c r="D657" s="233">
        <v>151</v>
      </c>
      <c r="E657" s="233">
        <v>148</v>
      </c>
      <c r="F657" s="233">
        <v>145.5</v>
      </c>
      <c r="G657" s="236">
        <v>145.5</v>
      </c>
      <c r="H657" s="623"/>
      <c r="I657" s="220" t="s">
        <v>56</v>
      </c>
      <c r="J657" s="642">
        <v>147.80000000000001</v>
      </c>
      <c r="K657" s="642"/>
    </row>
    <row r="658" spans="1:11" ht="13.5" thickBot="1" x14ac:dyDescent="0.25">
      <c r="A658" s="324" t="s">
        <v>25</v>
      </c>
      <c r="B658" s="224">
        <f>B657-B644</f>
        <v>0</v>
      </c>
      <c r="C658" s="225">
        <f t="shared" ref="C658:G658" si="153">C657-C644</f>
        <v>0</v>
      </c>
      <c r="D658" s="225">
        <f t="shared" si="153"/>
        <v>0</v>
      </c>
      <c r="E658" s="225">
        <f t="shared" si="153"/>
        <v>0</v>
      </c>
      <c r="F658" s="225">
        <f t="shared" si="153"/>
        <v>0</v>
      </c>
      <c r="G658" s="231">
        <f t="shared" si="153"/>
        <v>0</v>
      </c>
      <c r="H658" s="624"/>
      <c r="I658" s="642" t="s">
        <v>25</v>
      </c>
      <c r="J658" s="642">
        <f>J657-J644</f>
        <v>-0.32999999999998408</v>
      </c>
      <c r="K658" s="642"/>
    </row>
    <row r="660" spans="1:11" ht="13.5" thickBot="1" x14ac:dyDescent="0.25"/>
    <row r="661" spans="1:11" ht="13.5" thickBot="1" x14ac:dyDescent="0.25">
      <c r="A661" s="297" t="s">
        <v>244</v>
      </c>
      <c r="B661" s="651" t="s">
        <v>49</v>
      </c>
      <c r="C661" s="652"/>
      <c r="D661" s="652"/>
      <c r="E661" s="652"/>
      <c r="F661" s="652"/>
      <c r="G661" s="653"/>
      <c r="H661" s="325" t="s">
        <v>0</v>
      </c>
      <c r="I661" s="220"/>
      <c r="J661" s="643"/>
      <c r="K661" s="643"/>
    </row>
    <row r="662" spans="1:11" x14ac:dyDescent="0.2">
      <c r="A662" s="219" t="s">
        <v>53</v>
      </c>
      <c r="B662" s="298">
        <v>1</v>
      </c>
      <c r="C662" s="299">
        <v>2</v>
      </c>
      <c r="D662" s="300">
        <v>3</v>
      </c>
      <c r="E662" s="299">
        <v>4</v>
      </c>
      <c r="F662" s="299">
        <v>5</v>
      </c>
      <c r="G662" s="625">
        <v>6</v>
      </c>
      <c r="H662" s="633"/>
      <c r="I662" s="302"/>
      <c r="J662" s="643"/>
      <c r="K662" s="643"/>
    </row>
    <row r="663" spans="1:11" x14ac:dyDescent="0.2">
      <c r="A663" s="304" t="s">
        <v>3</v>
      </c>
      <c r="B663" s="467">
        <v>4680</v>
      </c>
      <c r="C663" s="468">
        <v>4680</v>
      </c>
      <c r="D663" s="468">
        <v>4680</v>
      </c>
      <c r="E663" s="468">
        <v>4680</v>
      </c>
      <c r="F663" s="468">
        <v>4680</v>
      </c>
      <c r="G663" s="469">
        <v>4680</v>
      </c>
      <c r="H663" s="616">
        <v>4680</v>
      </c>
      <c r="I663" s="306"/>
      <c r="J663" s="303"/>
      <c r="K663" s="643"/>
    </row>
    <row r="664" spans="1:11" x14ac:dyDescent="0.2">
      <c r="A664" s="307" t="s">
        <v>6</v>
      </c>
      <c r="B664" s="256">
        <v>4579</v>
      </c>
      <c r="C664" s="257">
        <v>4733.33</v>
      </c>
      <c r="D664" s="257">
        <v>4536.67</v>
      </c>
      <c r="E664" s="257">
        <v>5099.09</v>
      </c>
      <c r="F664" s="308">
        <v>5025.45</v>
      </c>
      <c r="G664" s="258">
        <v>4919.17</v>
      </c>
      <c r="H664" s="617">
        <v>4864.29</v>
      </c>
      <c r="I664" s="310"/>
      <c r="J664" s="303"/>
      <c r="K664" s="643"/>
    </row>
    <row r="665" spans="1:11" x14ac:dyDescent="0.2">
      <c r="A665" s="219" t="s">
        <v>7</v>
      </c>
      <c r="B665" s="261">
        <v>100</v>
      </c>
      <c r="C665" s="262">
        <v>100</v>
      </c>
      <c r="D665" s="262">
        <v>100</v>
      </c>
      <c r="E665" s="262">
        <v>100</v>
      </c>
      <c r="F665" s="311">
        <v>90.91</v>
      </c>
      <c r="G665" s="263">
        <v>100</v>
      </c>
      <c r="H665" s="618">
        <v>85.71</v>
      </c>
      <c r="I665" s="383"/>
      <c r="J665" s="303"/>
      <c r="K665" s="643"/>
    </row>
    <row r="666" spans="1:11" x14ac:dyDescent="0.2">
      <c r="A666" s="219" t="s">
        <v>8</v>
      </c>
      <c r="B666" s="266">
        <v>5.4699999999999999E-2</v>
      </c>
      <c r="C666" s="267">
        <v>5.1900000000000002E-2</v>
      </c>
      <c r="D666" s="267">
        <v>5.8200000000000002E-2</v>
      </c>
      <c r="E666" s="267">
        <v>5.4399999999999997E-2</v>
      </c>
      <c r="F666" s="314">
        <v>5.3400000000000003E-2</v>
      </c>
      <c r="G666" s="268">
        <v>0.05</v>
      </c>
      <c r="H666" s="619">
        <v>6.7000000000000004E-2</v>
      </c>
      <c r="I666" s="316"/>
      <c r="J666" s="317"/>
      <c r="K666" s="643"/>
    </row>
    <row r="667" spans="1:11" x14ac:dyDescent="0.2">
      <c r="A667" s="307" t="s">
        <v>1</v>
      </c>
      <c r="B667" s="271">
        <f t="shared" ref="B667:H667" si="154">B664/B663*100-100</f>
        <v>-2.1581196581196593</v>
      </c>
      <c r="C667" s="272">
        <f t="shared" si="154"/>
        <v>1.139529914529902</v>
      </c>
      <c r="D667" s="272">
        <f t="shared" si="154"/>
        <v>-3.0626068376068361</v>
      </c>
      <c r="E667" s="272">
        <f t="shared" si="154"/>
        <v>8.9549145299145323</v>
      </c>
      <c r="F667" s="272">
        <f t="shared" si="154"/>
        <v>7.3814102564102626</v>
      </c>
      <c r="G667" s="273">
        <f t="shared" si="154"/>
        <v>5.110470085470098</v>
      </c>
      <c r="H667" s="620">
        <f t="shared" si="154"/>
        <v>3.9378205128205224</v>
      </c>
      <c r="I667" s="316"/>
      <c r="J667" s="317"/>
      <c r="K667" s="643"/>
    </row>
    <row r="668" spans="1:11" ht="13.5" thickBot="1" x14ac:dyDescent="0.25">
      <c r="A668" s="219" t="s">
        <v>26</v>
      </c>
      <c r="B668" s="395">
        <f t="shared" ref="B668:H668" si="155">B664-B651</f>
        <v>-26</v>
      </c>
      <c r="C668" s="396">
        <f t="shared" si="155"/>
        <v>-210.24142857142851</v>
      </c>
      <c r="D668" s="396">
        <f t="shared" si="155"/>
        <v>-43.329999999999927</v>
      </c>
      <c r="E668" s="396">
        <f t="shared" si="155"/>
        <v>157.27181818181816</v>
      </c>
      <c r="F668" s="396">
        <f t="shared" si="155"/>
        <v>2.7227272727268428</v>
      </c>
      <c r="G668" s="397">
        <f t="shared" si="155"/>
        <v>-83.329999999999927</v>
      </c>
      <c r="H668" s="621">
        <f t="shared" si="155"/>
        <v>-14.354067796610252</v>
      </c>
      <c r="I668" s="320"/>
      <c r="J668" s="317"/>
      <c r="K668" s="643"/>
    </row>
    <row r="669" spans="1:11" x14ac:dyDescent="0.2">
      <c r="A669" s="321" t="s">
        <v>50</v>
      </c>
      <c r="B669" s="283">
        <v>47</v>
      </c>
      <c r="C669" s="284">
        <v>47</v>
      </c>
      <c r="D669" s="284">
        <v>11</v>
      </c>
      <c r="E669" s="284">
        <v>52</v>
      </c>
      <c r="F669" s="284">
        <v>53</v>
      </c>
      <c r="G669" s="285">
        <v>53</v>
      </c>
      <c r="H669" s="622">
        <f>SUM(B669:G669)</f>
        <v>263</v>
      </c>
      <c r="I669" s="322" t="s">
        <v>55</v>
      </c>
      <c r="J669" s="323">
        <f>H656-H669</f>
        <v>0</v>
      </c>
      <c r="K669" s="345">
        <f>J669/H656</f>
        <v>0</v>
      </c>
    </row>
    <row r="670" spans="1:11" x14ac:dyDescent="0.2">
      <c r="A670" s="321" t="s">
        <v>27</v>
      </c>
      <c r="B670" s="235">
        <v>153</v>
      </c>
      <c r="C670" s="233">
        <v>150.5</v>
      </c>
      <c r="D670" s="233">
        <v>152.5</v>
      </c>
      <c r="E670" s="233">
        <v>149</v>
      </c>
      <c r="F670" s="233">
        <v>147</v>
      </c>
      <c r="G670" s="236">
        <v>147</v>
      </c>
      <c r="H670" s="623"/>
      <c r="I670" s="220" t="s">
        <v>56</v>
      </c>
      <c r="J670" s="645">
        <v>147.80000000000001</v>
      </c>
      <c r="K670" s="643"/>
    </row>
    <row r="671" spans="1:11" ht="13.5" thickBot="1" x14ac:dyDescent="0.25">
      <c r="A671" s="324" t="s">
        <v>25</v>
      </c>
      <c r="B671" s="224">
        <f>B670-B657</f>
        <v>2</v>
      </c>
      <c r="C671" s="225">
        <f t="shared" ref="C671:G671" si="156">C670-C657</f>
        <v>2</v>
      </c>
      <c r="D671" s="225">
        <f t="shared" si="156"/>
        <v>1.5</v>
      </c>
      <c r="E671" s="225">
        <f t="shared" si="156"/>
        <v>1</v>
      </c>
      <c r="F671" s="225">
        <f t="shared" si="156"/>
        <v>1.5</v>
      </c>
      <c r="G671" s="231">
        <f t="shared" si="156"/>
        <v>1.5</v>
      </c>
      <c r="H671" s="624"/>
      <c r="I671" s="643" t="s">
        <v>25</v>
      </c>
      <c r="J671" s="643">
        <f>J670-J657</f>
        <v>0</v>
      </c>
      <c r="K671" s="643"/>
    </row>
    <row r="673" spans="1:11" ht="13.5" thickBot="1" x14ac:dyDescent="0.25"/>
    <row r="674" spans="1:11" s="644" customFormat="1" ht="13.5" thickBot="1" x14ac:dyDescent="0.25">
      <c r="A674" s="297" t="s">
        <v>245</v>
      </c>
      <c r="B674" s="651" t="s">
        <v>49</v>
      </c>
      <c r="C674" s="652"/>
      <c r="D674" s="652"/>
      <c r="E674" s="652"/>
      <c r="F674" s="652"/>
      <c r="G674" s="653"/>
      <c r="H674" s="325" t="s">
        <v>0</v>
      </c>
      <c r="I674" s="220"/>
    </row>
    <row r="675" spans="1:11" s="644" customFormat="1" x14ac:dyDescent="0.2">
      <c r="A675" s="219" t="s">
        <v>53</v>
      </c>
      <c r="B675" s="298">
        <v>1</v>
      </c>
      <c r="C675" s="299">
        <v>2</v>
      </c>
      <c r="D675" s="300">
        <v>3</v>
      </c>
      <c r="E675" s="299">
        <v>4</v>
      </c>
      <c r="F675" s="299">
        <v>5</v>
      </c>
      <c r="G675" s="625">
        <v>6</v>
      </c>
      <c r="H675" s="633"/>
      <c r="I675" s="302"/>
    </row>
    <row r="676" spans="1:11" s="644" customFormat="1" x14ac:dyDescent="0.2">
      <c r="A676" s="304" t="s">
        <v>3</v>
      </c>
      <c r="B676" s="467">
        <v>4700</v>
      </c>
      <c r="C676" s="468">
        <v>4700</v>
      </c>
      <c r="D676" s="468">
        <v>4700</v>
      </c>
      <c r="E676" s="468">
        <v>4700</v>
      </c>
      <c r="F676" s="468">
        <v>4700</v>
      </c>
      <c r="G676" s="469">
        <v>4700</v>
      </c>
      <c r="H676" s="616">
        <v>4700</v>
      </c>
      <c r="I676" s="306"/>
      <c r="J676" s="303"/>
    </row>
    <row r="677" spans="1:11" s="644" customFormat="1" x14ac:dyDescent="0.2">
      <c r="A677" s="307" t="s">
        <v>6</v>
      </c>
      <c r="B677" s="256">
        <v>4835.7142857142853</v>
      </c>
      <c r="C677" s="257">
        <v>4839.2307692307695</v>
      </c>
      <c r="D677" s="257">
        <v>4762.5</v>
      </c>
      <c r="E677" s="257">
        <v>5084.166666666667</v>
      </c>
      <c r="F677" s="308">
        <v>5279.333333333333</v>
      </c>
      <c r="G677" s="258">
        <v>5326.1538461538457</v>
      </c>
      <c r="H677" s="617">
        <v>5082.03125</v>
      </c>
      <c r="I677" s="310"/>
      <c r="J677" s="303"/>
    </row>
    <row r="678" spans="1:11" s="644" customFormat="1" x14ac:dyDescent="0.2">
      <c r="A678" s="219" t="s">
        <v>7</v>
      </c>
      <c r="B678" s="261">
        <v>100</v>
      </c>
      <c r="C678" s="262">
        <v>84.615384615384613</v>
      </c>
      <c r="D678" s="262">
        <v>100</v>
      </c>
      <c r="E678" s="262">
        <v>100</v>
      </c>
      <c r="F678" s="311">
        <v>86.666666666666671</v>
      </c>
      <c r="G678" s="263">
        <v>84.615384615384613</v>
      </c>
      <c r="H678" s="618">
        <v>75</v>
      </c>
      <c r="I678" s="383"/>
      <c r="J678" s="303"/>
    </row>
    <row r="679" spans="1:11" s="644" customFormat="1" x14ac:dyDescent="0.2">
      <c r="A679" s="219" t="s">
        <v>8</v>
      </c>
      <c r="B679" s="266">
        <v>5.6350340998836811E-2</v>
      </c>
      <c r="C679" s="267">
        <v>6.8283930661556566E-2</v>
      </c>
      <c r="D679" s="267">
        <v>4.283606091018026E-2</v>
      </c>
      <c r="E679" s="267">
        <v>5.435679705511156E-2</v>
      </c>
      <c r="F679" s="314">
        <v>6.4555897593422937E-2</v>
      </c>
      <c r="G679" s="268">
        <v>7.0225698690781865E-2</v>
      </c>
      <c r="H679" s="619">
        <v>7.5976546890460059E-2</v>
      </c>
      <c r="I679" s="316"/>
      <c r="J679" s="317"/>
    </row>
    <row r="680" spans="1:11" s="644" customFormat="1" x14ac:dyDescent="0.2">
      <c r="A680" s="307" t="s">
        <v>1</v>
      </c>
      <c r="B680" s="271">
        <f t="shared" ref="B680:H680" si="157">B677/B676*100-100</f>
        <v>2.887537993920958</v>
      </c>
      <c r="C680" s="272">
        <f t="shared" si="157"/>
        <v>2.9623567921440213</v>
      </c>
      <c r="D680" s="272">
        <f t="shared" si="157"/>
        <v>1.3297872340425556</v>
      </c>
      <c r="E680" s="272">
        <f t="shared" si="157"/>
        <v>8.1737588652482316</v>
      </c>
      <c r="F680" s="272">
        <f t="shared" si="157"/>
        <v>12.326241134751754</v>
      </c>
      <c r="G680" s="273">
        <f t="shared" si="157"/>
        <v>13.322422258592454</v>
      </c>
      <c r="H680" s="620">
        <f t="shared" si="157"/>
        <v>8.1283244680851112</v>
      </c>
      <c r="I680" s="316"/>
      <c r="J680" s="317"/>
    </row>
    <row r="681" spans="1:11" s="644" customFormat="1" ht="13.5" thickBot="1" x14ac:dyDescent="0.25">
      <c r="A681" s="219" t="s">
        <v>26</v>
      </c>
      <c r="B681" s="395">
        <f t="shared" ref="B681:H681" si="158">B677-B664</f>
        <v>256.71428571428532</v>
      </c>
      <c r="C681" s="396">
        <f t="shared" si="158"/>
        <v>105.90076923076958</v>
      </c>
      <c r="D681" s="396">
        <f t="shared" si="158"/>
        <v>225.82999999999993</v>
      </c>
      <c r="E681" s="396">
        <f t="shared" si="158"/>
        <v>-14.923333333333176</v>
      </c>
      <c r="F681" s="396">
        <f t="shared" si="158"/>
        <v>253.88333333333321</v>
      </c>
      <c r="G681" s="397">
        <f t="shared" si="158"/>
        <v>406.98384615384566</v>
      </c>
      <c r="H681" s="621">
        <f t="shared" si="158"/>
        <v>217.74125000000004</v>
      </c>
      <c r="I681" s="320"/>
      <c r="J681" s="317"/>
    </row>
    <row r="682" spans="1:11" s="644" customFormat="1" x14ac:dyDescent="0.2">
      <c r="A682" s="321" t="s">
        <v>50</v>
      </c>
      <c r="B682" s="283">
        <v>47</v>
      </c>
      <c r="C682" s="284">
        <v>47</v>
      </c>
      <c r="D682" s="284">
        <v>11</v>
      </c>
      <c r="E682" s="284">
        <v>52</v>
      </c>
      <c r="F682" s="284">
        <v>53</v>
      </c>
      <c r="G682" s="285">
        <v>53</v>
      </c>
      <c r="H682" s="622">
        <f>SUM(B682:G682)</f>
        <v>263</v>
      </c>
      <c r="I682" s="322" t="s">
        <v>55</v>
      </c>
      <c r="J682" s="323">
        <f>H669-H682</f>
        <v>0</v>
      </c>
      <c r="K682" s="345">
        <f>J682/H669</f>
        <v>0</v>
      </c>
    </row>
    <row r="683" spans="1:11" s="644" customFormat="1" x14ac:dyDescent="0.2">
      <c r="A683" s="321" t="s">
        <v>27</v>
      </c>
      <c r="B683" s="235">
        <v>153</v>
      </c>
      <c r="C683" s="233">
        <v>150.5</v>
      </c>
      <c r="D683" s="233">
        <v>152.5</v>
      </c>
      <c r="E683" s="233">
        <v>149</v>
      </c>
      <c r="F683" s="233">
        <v>147</v>
      </c>
      <c r="G683" s="236">
        <v>147</v>
      </c>
      <c r="H683" s="623"/>
      <c r="I683" s="220" t="s">
        <v>56</v>
      </c>
      <c r="J683" s="644">
        <v>149.27000000000001</v>
      </c>
    </row>
    <row r="684" spans="1:11" s="644" customFormat="1" ht="13.5" thickBot="1" x14ac:dyDescent="0.25">
      <c r="A684" s="324" t="s">
        <v>25</v>
      </c>
      <c r="B684" s="224">
        <f>B683-B670</f>
        <v>0</v>
      </c>
      <c r="C684" s="225">
        <f t="shared" ref="C684:G684" si="159">C683-C670</f>
        <v>0</v>
      </c>
      <c r="D684" s="225">
        <f t="shared" si="159"/>
        <v>0</v>
      </c>
      <c r="E684" s="225">
        <f t="shared" si="159"/>
        <v>0</v>
      </c>
      <c r="F684" s="225">
        <f t="shared" si="159"/>
        <v>0</v>
      </c>
      <c r="G684" s="231">
        <f t="shared" si="159"/>
        <v>0</v>
      </c>
      <c r="H684" s="624"/>
      <c r="I684" s="644" t="s">
        <v>25</v>
      </c>
      <c r="J684" s="644">
        <f>J683-J670</f>
        <v>1.4699999999999989</v>
      </c>
    </row>
    <row r="686" spans="1:11" ht="13.5" thickBot="1" x14ac:dyDescent="0.25"/>
    <row r="687" spans="1:11" s="645" customFormat="1" ht="13.5" thickBot="1" x14ac:dyDescent="0.25">
      <c r="A687" s="297" t="s">
        <v>246</v>
      </c>
      <c r="B687" s="651" t="s">
        <v>49</v>
      </c>
      <c r="C687" s="652"/>
      <c r="D687" s="652"/>
      <c r="E687" s="652"/>
      <c r="F687" s="652"/>
      <c r="G687" s="653"/>
      <c r="H687" s="325" t="s">
        <v>0</v>
      </c>
      <c r="I687" s="220"/>
    </row>
    <row r="688" spans="1:11" s="645" customFormat="1" x14ac:dyDescent="0.2">
      <c r="A688" s="219" t="s">
        <v>53</v>
      </c>
      <c r="B688" s="298">
        <v>1</v>
      </c>
      <c r="C688" s="299">
        <v>2</v>
      </c>
      <c r="D688" s="300">
        <v>3</v>
      </c>
      <c r="E688" s="299">
        <v>4</v>
      </c>
      <c r="F688" s="299">
        <v>5</v>
      </c>
      <c r="G688" s="625">
        <v>6</v>
      </c>
      <c r="H688" s="633">
        <v>52</v>
      </c>
      <c r="I688" s="302"/>
    </row>
    <row r="689" spans="1:11" s="645" customFormat="1" x14ac:dyDescent="0.2">
      <c r="A689" s="304" t="s">
        <v>3</v>
      </c>
      <c r="B689" s="467">
        <v>4720</v>
      </c>
      <c r="C689" s="468">
        <v>4720</v>
      </c>
      <c r="D689" s="468">
        <v>4720</v>
      </c>
      <c r="E689" s="468">
        <v>4720</v>
      </c>
      <c r="F689" s="468">
        <v>4720</v>
      </c>
      <c r="G689" s="469">
        <v>4720</v>
      </c>
      <c r="H689" s="616">
        <v>4720</v>
      </c>
      <c r="I689" s="306"/>
      <c r="J689" s="303"/>
    </row>
    <row r="690" spans="1:11" s="645" customFormat="1" x14ac:dyDescent="0.2">
      <c r="A690" s="307" t="s">
        <v>6</v>
      </c>
      <c r="B690" s="256">
        <v>4791</v>
      </c>
      <c r="C690" s="257">
        <v>5041.818181818182</v>
      </c>
      <c r="D690" s="257">
        <v>4570</v>
      </c>
      <c r="E690" s="257">
        <v>5127</v>
      </c>
      <c r="F690" s="308">
        <v>5055.833333333333</v>
      </c>
      <c r="G690" s="258">
        <v>5561.4285714285716</v>
      </c>
      <c r="H690" s="617">
        <v>5065</v>
      </c>
      <c r="I690" s="310"/>
      <c r="J690" s="303"/>
    </row>
    <row r="691" spans="1:11" s="645" customFormat="1" x14ac:dyDescent="0.2">
      <c r="A691" s="219" t="s">
        <v>7</v>
      </c>
      <c r="B691" s="261">
        <v>100</v>
      </c>
      <c r="C691" s="262">
        <v>90.909090909090907</v>
      </c>
      <c r="D691" s="262">
        <v>100</v>
      </c>
      <c r="E691" s="262">
        <v>100</v>
      </c>
      <c r="F691" s="311">
        <v>91.666666666666671</v>
      </c>
      <c r="G691" s="263">
        <v>100</v>
      </c>
      <c r="H691" s="618">
        <v>82.692307692307693</v>
      </c>
      <c r="I691" s="383"/>
      <c r="J691" s="303"/>
    </row>
    <row r="692" spans="1:11" s="645" customFormat="1" x14ac:dyDescent="0.2">
      <c r="A692" s="219" t="s">
        <v>8</v>
      </c>
      <c r="B692" s="266">
        <v>4.7389699142077954E-2</v>
      </c>
      <c r="C692" s="267">
        <v>7.1557002758426302E-2</v>
      </c>
      <c r="D692" s="267">
        <v>6.1269146608315096E-2</v>
      </c>
      <c r="E692" s="267">
        <v>4.9788673177050519E-2</v>
      </c>
      <c r="F692" s="314">
        <v>6.2146874920348219E-2</v>
      </c>
      <c r="G692" s="268">
        <v>4.0349241627723249E-2</v>
      </c>
      <c r="H692" s="619">
        <v>7.3994976010862787E-2</v>
      </c>
      <c r="I692" s="316"/>
      <c r="J692" s="317"/>
    </row>
    <row r="693" spans="1:11" s="645" customFormat="1" x14ac:dyDescent="0.2">
      <c r="A693" s="307" t="s">
        <v>1</v>
      </c>
      <c r="B693" s="271">
        <f t="shared" ref="B693:H693" si="160">B690/B689*100-100</f>
        <v>1.5042372881355988</v>
      </c>
      <c r="C693" s="272">
        <f t="shared" si="160"/>
        <v>6.818181818181813</v>
      </c>
      <c r="D693" s="272">
        <f t="shared" si="160"/>
        <v>-3.1779661016949206</v>
      </c>
      <c r="E693" s="272">
        <f t="shared" si="160"/>
        <v>8.6228813559322077</v>
      </c>
      <c r="F693" s="272">
        <f t="shared" si="160"/>
        <v>7.1151129943502838</v>
      </c>
      <c r="G693" s="273">
        <f t="shared" si="160"/>
        <v>17.826876513317202</v>
      </c>
      <c r="H693" s="620">
        <f t="shared" si="160"/>
        <v>7.3093220338983116</v>
      </c>
      <c r="I693" s="316"/>
      <c r="J693" s="317"/>
    </row>
    <row r="694" spans="1:11" s="645" customFormat="1" ht="13.5" thickBot="1" x14ac:dyDescent="0.25">
      <c r="A694" s="219" t="s">
        <v>26</v>
      </c>
      <c r="B694" s="395">
        <f t="shared" ref="B694:H694" si="161">B690-B677</f>
        <v>-44.714285714285325</v>
      </c>
      <c r="C694" s="396">
        <f t="shared" si="161"/>
        <v>202.58741258741247</v>
      </c>
      <c r="D694" s="396">
        <f t="shared" si="161"/>
        <v>-192.5</v>
      </c>
      <c r="E694" s="396">
        <f t="shared" si="161"/>
        <v>42.83333333333303</v>
      </c>
      <c r="F694" s="396">
        <f t="shared" si="161"/>
        <v>-223.5</v>
      </c>
      <c r="G694" s="397">
        <f t="shared" si="161"/>
        <v>235.27472527472582</v>
      </c>
      <c r="H694" s="621">
        <f t="shared" si="161"/>
        <v>-17.03125</v>
      </c>
      <c r="I694" s="320"/>
      <c r="J694" s="317"/>
    </row>
    <row r="695" spans="1:11" s="645" customFormat="1" x14ac:dyDescent="0.2">
      <c r="A695" s="321" t="s">
        <v>50</v>
      </c>
      <c r="B695" s="283">
        <v>47</v>
      </c>
      <c r="C695" s="284">
        <v>47</v>
      </c>
      <c r="D695" s="284">
        <v>11</v>
      </c>
      <c r="E695" s="284">
        <v>52</v>
      </c>
      <c r="F695" s="284">
        <v>53</v>
      </c>
      <c r="G695" s="285">
        <v>53</v>
      </c>
      <c r="H695" s="622">
        <f>SUM(B695:G695)</f>
        <v>263</v>
      </c>
      <c r="I695" s="322" t="s">
        <v>55</v>
      </c>
      <c r="J695" s="323">
        <f>H682-H695</f>
        <v>0</v>
      </c>
      <c r="K695" s="345">
        <f>J695/H682</f>
        <v>0</v>
      </c>
    </row>
    <row r="696" spans="1:11" s="645" customFormat="1" x14ac:dyDescent="0.2">
      <c r="A696" s="321" t="s">
        <v>27</v>
      </c>
      <c r="B696" s="235">
        <v>154.5</v>
      </c>
      <c r="C696" s="233">
        <v>151.5</v>
      </c>
      <c r="D696" s="233">
        <v>155</v>
      </c>
      <c r="E696" s="233">
        <v>150</v>
      </c>
      <c r="F696" s="233">
        <v>149</v>
      </c>
      <c r="G696" s="236">
        <v>148</v>
      </c>
      <c r="H696" s="623"/>
      <c r="I696" s="220" t="s">
        <v>56</v>
      </c>
      <c r="J696" s="645">
        <v>149.84</v>
      </c>
    </row>
    <row r="697" spans="1:11" s="645" customFormat="1" ht="13.5" thickBot="1" x14ac:dyDescent="0.25">
      <c r="A697" s="324" t="s">
        <v>25</v>
      </c>
      <c r="B697" s="224">
        <f>B696-B683</f>
        <v>1.5</v>
      </c>
      <c r="C697" s="225">
        <f t="shared" ref="C697:G697" si="162">C696-C683</f>
        <v>1</v>
      </c>
      <c r="D697" s="225">
        <f t="shared" si="162"/>
        <v>2.5</v>
      </c>
      <c r="E697" s="225">
        <f t="shared" si="162"/>
        <v>1</v>
      </c>
      <c r="F697" s="225">
        <f t="shared" si="162"/>
        <v>2</v>
      </c>
      <c r="G697" s="231">
        <f t="shared" si="162"/>
        <v>1</v>
      </c>
      <c r="H697" s="624"/>
      <c r="I697" s="645" t="s">
        <v>25</v>
      </c>
      <c r="J697" s="645">
        <f>J696-J683</f>
        <v>0.56999999999999318</v>
      </c>
    </row>
    <row r="698" spans="1:11" x14ac:dyDescent="0.2">
      <c r="D698" s="292">
        <v>154.5</v>
      </c>
      <c r="F698" s="292">
        <v>148</v>
      </c>
    </row>
  </sheetData>
  <mergeCells count="53">
    <mergeCell ref="B687:G687"/>
    <mergeCell ref="B674:G674"/>
    <mergeCell ref="B191:F191"/>
    <mergeCell ref="B544:G544"/>
    <mergeCell ref="B323:G323"/>
    <mergeCell ref="B310:G310"/>
    <mergeCell ref="B414:G414"/>
    <mergeCell ref="B375:G375"/>
    <mergeCell ref="B531:G531"/>
    <mergeCell ref="B518:G518"/>
    <mergeCell ref="B505:G505"/>
    <mergeCell ref="B661:G661"/>
    <mergeCell ref="B635:G635"/>
    <mergeCell ref="B622:G622"/>
    <mergeCell ref="B256:F256"/>
    <mergeCell ref="B557:G557"/>
    <mergeCell ref="B204:F204"/>
    <mergeCell ref="B9:F9"/>
    <mergeCell ref="B22:F22"/>
    <mergeCell ref="B35:F35"/>
    <mergeCell ref="B48:F48"/>
    <mergeCell ref="B61:F61"/>
    <mergeCell ref="B74:F74"/>
    <mergeCell ref="B178:F178"/>
    <mergeCell ref="B165:F165"/>
    <mergeCell ref="B152:F152"/>
    <mergeCell ref="B139:F139"/>
    <mergeCell ref="B126:F126"/>
    <mergeCell ref="B87:F87"/>
    <mergeCell ref="B100:F100"/>
    <mergeCell ref="B113:F113"/>
    <mergeCell ref="B217:F217"/>
    <mergeCell ref="B282:F282"/>
    <mergeCell ref="B596:G596"/>
    <mergeCell ref="B583:G583"/>
    <mergeCell ref="B230:F230"/>
    <mergeCell ref="B336:G336"/>
    <mergeCell ref="B388:G388"/>
    <mergeCell ref="B362:G362"/>
    <mergeCell ref="B570:G570"/>
    <mergeCell ref="B440:G440"/>
    <mergeCell ref="B427:G427"/>
    <mergeCell ref="B401:G401"/>
    <mergeCell ref="B349:G349"/>
    <mergeCell ref="B492:G492"/>
    <mergeCell ref="B243:F243"/>
    <mergeCell ref="B479:G479"/>
    <mergeCell ref="B466:G466"/>
    <mergeCell ref="B648:G648"/>
    <mergeCell ref="B453:G453"/>
    <mergeCell ref="B269:F269"/>
    <mergeCell ref="B296:F296"/>
    <mergeCell ref="B609:G609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25"/>
  <sheetViews>
    <sheetView showGridLines="0" workbookViewId="0">
      <selection activeCell="A20" sqref="A20"/>
    </sheetView>
  </sheetViews>
  <sheetFormatPr baseColWidth="10" defaultRowHeight="12.75" x14ac:dyDescent="0.2"/>
  <cols>
    <col min="1" max="16384" width="11.42578125" style="62"/>
  </cols>
  <sheetData>
    <row r="4" spans="2:6" x14ac:dyDescent="0.2">
      <c r="B4" s="62" t="s">
        <v>199</v>
      </c>
      <c r="C4" s="62" t="s">
        <v>211</v>
      </c>
      <c r="D4" s="62" t="s">
        <v>213</v>
      </c>
      <c r="E4" s="62" t="s">
        <v>212</v>
      </c>
      <c r="F4" s="62" t="s">
        <v>214</v>
      </c>
    </row>
    <row r="5" spans="2:6" x14ac:dyDescent="0.2">
      <c r="B5" s="62" t="s">
        <v>200</v>
      </c>
      <c r="C5" s="193">
        <v>3318.047066948071</v>
      </c>
      <c r="D5" s="193">
        <v>3296.2447337703152</v>
      </c>
      <c r="E5" s="193">
        <v>3344.7504634107027</v>
      </c>
      <c r="F5" s="193">
        <v>3332.4435301780286</v>
      </c>
    </row>
    <row r="6" spans="2:6" x14ac:dyDescent="0.2">
      <c r="B6" s="62" t="s">
        <v>201</v>
      </c>
      <c r="C6" s="193">
        <v>3575.7149350286927</v>
      </c>
      <c r="D6" s="193">
        <v>3587.5744877344878</v>
      </c>
      <c r="E6" s="193">
        <v>3542.5800152689685</v>
      </c>
      <c r="F6" s="193">
        <v>3527.1563460693897</v>
      </c>
    </row>
    <row r="7" spans="2:6" x14ac:dyDescent="0.2">
      <c r="B7" s="62" t="s">
        <v>202</v>
      </c>
      <c r="C7" s="193">
        <v>3726.6965116279071</v>
      </c>
      <c r="D7" s="193">
        <v>3767.0883299567504</v>
      </c>
      <c r="E7" s="193">
        <v>3661.7749409445969</v>
      </c>
      <c r="F7" s="193">
        <v>3631.8756921373201</v>
      </c>
    </row>
    <row r="8" spans="2:6" x14ac:dyDescent="0.2">
      <c r="B8" s="62" t="s">
        <v>203</v>
      </c>
      <c r="C8" s="193">
        <v>3930.3375311822683</v>
      </c>
      <c r="D8" s="193">
        <v>3908.3905696588618</v>
      </c>
      <c r="E8" s="193">
        <v>3853.0879727507631</v>
      </c>
      <c r="F8" s="193">
        <v>3805.3663136766336</v>
      </c>
    </row>
    <row r="9" spans="2:6" x14ac:dyDescent="0.2">
      <c r="B9" s="62" t="s">
        <v>204</v>
      </c>
      <c r="C9" s="193">
        <v>4091.448606948607</v>
      </c>
      <c r="D9" s="193">
        <v>3981.5220580446512</v>
      </c>
      <c r="E9" s="193">
        <v>3962.9012563523434</v>
      </c>
      <c r="F9" s="193">
        <v>3879.1289593117203</v>
      </c>
    </row>
    <row r="10" spans="2:6" x14ac:dyDescent="0.2">
      <c r="B10" s="62" t="s">
        <v>205</v>
      </c>
      <c r="C10" s="193">
        <v>4180.7414413411962</v>
      </c>
      <c r="D10" s="193">
        <v>4193.5906806371931</v>
      </c>
      <c r="E10" s="193">
        <v>4038.9917359063702</v>
      </c>
      <c r="F10" s="193">
        <v>4046.8401162790697</v>
      </c>
    </row>
    <row r="11" spans="2:6" x14ac:dyDescent="0.2">
      <c r="B11" s="62" t="s">
        <v>206</v>
      </c>
      <c r="C11" s="193">
        <v>4230.7689245395131</v>
      </c>
      <c r="D11" s="193">
        <v>4254.110175019674</v>
      </c>
      <c r="E11" s="193">
        <v>4242.0098039215691</v>
      </c>
      <c r="F11" s="193">
        <v>4170.6889880952376</v>
      </c>
    </row>
    <row r="12" spans="2:6" x14ac:dyDescent="0.2">
      <c r="B12" s="62" t="s">
        <v>207</v>
      </c>
      <c r="C12" s="193">
        <v>4324.3017375168693</v>
      </c>
      <c r="D12" s="193">
        <v>4348.0446535499641</v>
      </c>
      <c r="E12" s="193">
        <v>4319.1046157118544</v>
      </c>
      <c r="F12" s="193">
        <v>4194.7900908744623</v>
      </c>
    </row>
    <row r="13" spans="2:6" x14ac:dyDescent="0.2">
      <c r="B13" s="62" t="s">
        <v>208</v>
      </c>
      <c r="C13" s="193">
        <v>4384.6922083084874</v>
      </c>
      <c r="D13" s="193">
        <v>4371.9546044302142</v>
      </c>
      <c r="E13" s="193">
        <v>4233.7328224101484</v>
      </c>
      <c r="F13" s="193">
        <v>4349.2760047281326</v>
      </c>
    </row>
    <row r="14" spans="2:6" x14ac:dyDescent="0.2">
      <c r="B14" s="62" t="s">
        <v>209</v>
      </c>
      <c r="C14" s="193">
        <v>4510.8240000000005</v>
      </c>
      <c r="D14" s="193">
        <v>4499.1039999999994</v>
      </c>
      <c r="E14" s="193">
        <v>4457.415</v>
      </c>
      <c r="F14" s="193">
        <v>4295.2550000000001</v>
      </c>
    </row>
    <row r="15" spans="2:6" x14ac:dyDescent="0.2">
      <c r="B15" s="62" t="s">
        <v>210</v>
      </c>
      <c r="C15" s="193">
        <v>4597.7461722488033</v>
      </c>
      <c r="D15" s="193">
        <v>4582.9571428571426</v>
      </c>
      <c r="E15" s="193">
        <v>4455.9114414996766</v>
      </c>
      <c r="F15" s="193">
        <v>4458.9450691584834</v>
      </c>
    </row>
    <row r="16" spans="2:6" x14ac:dyDescent="0.2">
      <c r="B16" s="62" t="s">
        <v>222</v>
      </c>
      <c r="C16" s="193">
        <v>4651.0761446886445</v>
      </c>
      <c r="D16" s="193">
        <v>4566.6229437229431</v>
      </c>
      <c r="E16" s="193">
        <v>4512.8457918050935</v>
      </c>
      <c r="F16" s="193">
        <v>4476.4882677708765</v>
      </c>
    </row>
    <row r="17" spans="2:6" x14ac:dyDescent="0.2">
      <c r="B17" s="62" t="s">
        <v>223</v>
      </c>
      <c r="C17" s="193">
        <v>4643.3919999999998</v>
      </c>
      <c r="D17" s="193">
        <v>4621.0320000000011</v>
      </c>
      <c r="E17" s="193">
        <v>4560.7375000000002</v>
      </c>
      <c r="F17" s="193">
        <v>4624.58</v>
      </c>
    </row>
    <row r="18" spans="2:6" x14ac:dyDescent="0.2">
      <c r="B18" s="62" t="s">
        <v>224</v>
      </c>
      <c r="C18" s="193">
        <v>4676.7512579899358</v>
      </c>
      <c r="D18" s="193">
        <v>4619.0944444444449</v>
      </c>
      <c r="E18" s="193">
        <v>4564.1804034036104</v>
      </c>
      <c r="F18" s="193">
        <v>4618.0951655052268</v>
      </c>
    </row>
    <row r="19" spans="2:6" x14ac:dyDescent="0.2">
      <c r="B19" s="62" t="s">
        <v>225</v>
      </c>
      <c r="C19" s="193">
        <v>4650.0140000000001</v>
      </c>
      <c r="D19" s="193">
        <v>4683.348</v>
      </c>
      <c r="E19" s="193">
        <v>4620.76</v>
      </c>
      <c r="F19" s="193">
        <v>4541.2725</v>
      </c>
    </row>
    <row r="20" spans="2:6" x14ac:dyDescent="0.2">
      <c r="B20" s="62" t="s">
        <v>230</v>
      </c>
      <c r="C20" s="193">
        <v>4629.2996084075676</v>
      </c>
      <c r="D20" s="193">
        <v>4618.4725688263561</v>
      </c>
      <c r="E20" s="193">
        <v>4602.188273132113</v>
      </c>
      <c r="F20" s="193">
        <v>4565.7120628886623</v>
      </c>
    </row>
    <row r="21" spans="2:6" x14ac:dyDescent="0.2">
      <c r="B21" s="62" t="s">
        <v>231</v>
      </c>
      <c r="C21" s="193">
        <v>4629.2996084075676</v>
      </c>
      <c r="D21" s="193">
        <v>4618.4725688263561</v>
      </c>
      <c r="E21" s="193">
        <v>4602.188273132113</v>
      </c>
      <c r="F21" s="193">
        <v>4565.7120628886623</v>
      </c>
    </row>
    <row r="22" spans="2:6" x14ac:dyDescent="0.2">
      <c r="B22" s="62" t="s">
        <v>232</v>
      </c>
      <c r="C22" s="193">
        <v>4742.5217980849557</v>
      </c>
      <c r="D22" s="193">
        <v>4709.5606271776996</v>
      </c>
      <c r="E22" s="193">
        <v>4688.4417775207257</v>
      </c>
      <c r="F22" s="193">
        <v>4710.7539682539682</v>
      </c>
    </row>
    <row r="23" spans="2:6" x14ac:dyDescent="0.2">
      <c r="B23" s="62" t="s">
        <v>233</v>
      </c>
      <c r="C23" s="193">
        <v>4742.5217980849557</v>
      </c>
      <c r="D23" s="193">
        <v>4709.5606271776996</v>
      </c>
      <c r="E23" s="193">
        <v>4688.4417775207257</v>
      </c>
      <c r="F23" s="193">
        <v>4710.7539682539682</v>
      </c>
    </row>
    <row r="24" spans="2:6" x14ac:dyDescent="0.2">
      <c r="B24" s="62" t="s">
        <v>234</v>
      </c>
    </row>
    <row r="25" spans="2:6" x14ac:dyDescent="0.2">
      <c r="B25" s="62" t="s">
        <v>235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46" t="s">
        <v>18</v>
      </c>
      <c r="C4" s="647"/>
      <c r="D4" s="647"/>
      <c r="E4" s="647"/>
      <c r="F4" s="647"/>
      <c r="G4" s="647"/>
      <c r="H4" s="647"/>
      <c r="I4" s="647"/>
      <c r="J4" s="648"/>
      <c r="K4" s="646" t="s">
        <v>21</v>
      </c>
      <c r="L4" s="647"/>
      <c r="M4" s="647"/>
      <c r="N4" s="647"/>
      <c r="O4" s="647"/>
      <c r="P4" s="647"/>
      <c r="Q4" s="647"/>
      <c r="R4" s="647"/>
      <c r="S4" s="647"/>
      <c r="T4" s="647"/>
      <c r="U4" s="647"/>
      <c r="V4" s="647"/>
      <c r="W4" s="648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335</v>
      </c>
      <c r="C7" s="25">
        <v>335</v>
      </c>
      <c r="D7" s="25">
        <v>335</v>
      </c>
      <c r="E7" s="25">
        <v>335</v>
      </c>
      <c r="F7" s="25">
        <v>335</v>
      </c>
      <c r="G7" s="25">
        <v>335</v>
      </c>
      <c r="H7" s="25">
        <v>335</v>
      </c>
      <c r="I7" s="25">
        <v>335</v>
      </c>
      <c r="J7" s="129">
        <v>335</v>
      </c>
      <c r="K7" s="69">
        <v>335</v>
      </c>
      <c r="L7" s="25">
        <v>335</v>
      </c>
      <c r="M7" s="25">
        <v>335</v>
      </c>
      <c r="N7" s="25">
        <v>335</v>
      </c>
      <c r="O7" s="25">
        <v>335</v>
      </c>
      <c r="P7" s="25">
        <v>335</v>
      </c>
      <c r="Q7" s="25">
        <v>335</v>
      </c>
      <c r="R7" s="25">
        <v>335</v>
      </c>
      <c r="S7" s="129">
        <v>335</v>
      </c>
      <c r="T7" s="129">
        <v>335</v>
      </c>
      <c r="U7" s="129">
        <v>335</v>
      </c>
      <c r="V7" s="129">
        <v>335</v>
      </c>
      <c r="W7" s="129">
        <v>335</v>
      </c>
      <c r="X7" s="144">
        <v>335</v>
      </c>
      <c r="Y7" s="25">
        <v>335</v>
      </c>
      <c r="Z7" s="158">
        <v>335</v>
      </c>
    </row>
    <row r="8" spans="1:29" x14ac:dyDescent="0.2">
      <c r="A8" s="66" t="s">
        <v>4</v>
      </c>
      <c r="B8" s="70">
        <v>5630</v>
      </c>
      <c r="C8" s="15">
        <v>9880</v>
      </c>
      <c r="D8" s="15">
        <v>15980</v>
      </c>
      <c r="E8" s="15">
        <v>16060</v>
      </c>
      <c r="F8" s="15">
        <v>19200</v>
      </c>
      <c r="G8" s="15">
        <v>12940</v>
      </c>
      <c r="H8" s="15">
        <v>12740</v>
      </c>
      <c r="I8" s="15">
        <v>21480</v>
      </c>
      <c r="J8" s="63">
        <v>15360</v>
      </c>
      <c r="K8" s="145">
        <v>8850</v>
      </c>
      <c r="L8" s="15">
        <v>11980</v>
      </c>
      <c r="M8" s="15">
        <v>20520</v>
      </c>
      <c r="N8" s="15">
        <v>19980</v>
      </c>
      <c r="O8" s="28">
        <v>19840</v>
      </c>
      <c r="P8" s="38">
        <v>19230</v>
      </c>
      <c r="Q8" s="32">
        <v>17860</v>
      </c>
      <c r="R8" s="32">
        <v>18950</v>
      </c>
      <c r="S8" s="154">
        <v>16450</v>
      </c>
      <c r="T8" s="154">
        <v>20440</v>
      </c>
      <c r="U8" s="154">
        <v>14540</v>
      </c>
      <c r="V8" s="154">
        <v>16880</v>
      </c>
      <c r="W8" s="133">
        <v>15010</v>
      </c>
      <c r="X8" s="137">
        <v>129270</v>
      </c>
      <c r="Y8" s="22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5">
        <v>30</v>
      </c>
      <c r="D9" s="15">
        <v>48</v>
      </c>
      <c r="E9" s="15">
        <v>48</v>
      </c>
      <c r="F9" s="15">
        <v>55</v>
      </c>
      <c r="G9" s="15">
        <v>36</v>
      </c>
      <c r="H9" s="15">
        <v>37</v>
      </c>
      <c r="I9" s="15">
        <v>61</v>
      </c>
      <c r="J9" s="63">
        <v>43</v>
      </c>
      <c r="K9" s="145">
        <v>30</v>
      </c>
      <c r="L9" s="15">
        <v>39</v>
      </c>
      <c r="M9" s="15">
        <v>64</v>
      </c>
      <c r="N9" s="15">
        <v>65</v>
      </c>
      <c r="O9" s="28">
        <v>64</v>
      </c>
      <c r="P9" s="58">
        <v>61</v>
      </c>
      <c r="Q9" s="59">
        <v>55</v>
      </c>
      <c r="R9" s="59">
        <v>60</v>
      </c>
      <c r="S9" s="155">
        <v>49</v>
      </c>
      <c r="T9" s="155">
        <v>62</v>
      </c>
      <c r="U9" s="155">
        <v>42</v>
      </c>
      <c r="V9" s="155">
        <v>49</v>
      </c>
      <c r="W9" s="133">
        <v>43</v>
      </c>
      <c r="X9" s="137">
        <v>376</v>
      </c>
      <c r="Y9" s="22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4">
        <v>329.33333333333331</v>
      </c>
      <c r="D10" s="14">
        <v>332.91666666666669</v>
      </c>
      <c r="E10" s="14">
        <v>334.58333333333331</v>
      </c>
      <c r="F10" s="14">
        <v>349.09090909090907</v>
      </c>
      <c r="G10" s="14">
        <v>359.44444444444446</v>
      </c>
      <c r="H10" s="14">
        <v>344.32432432432432</v>
      </c>
      <c r="I10" s="14">
        <v>352.13114754098359</v>
      </c>
      <c r="J10" s="61">
        <v>357.2093023255814</v>
      </c>
      <c r="K10" s="146">
        <v>295</v>
      </c>
      <c r="L10" s="14">
        <v>307.17948717948718</v>
      </c>
      <c r="M10" s="14">
        <v>320.625</v>
      </c>
      <c r="N10" s="14">
        <v>307.38461538461536</v>
      </c>
      <c r="O10" s="26">
        <v>310</v>
      </c>
      <c r="P10" s="33">
        <v>315.24590163934425</v>
      </c>
      <c r="Q10" s="34">
        <v>324.72727272727275</v>
      </c>
      <c r="R10" s="34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4">
        <v>349.06976744186045</v>
      </c>
      <c r="X10" s="138">
        <v>343.80319148936172</v>
      </c>
      <c r="Y10" s="159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4">
        <v>86.666666666666671</v>
      </c>
      <c r="D11" s="14">
        <v>79.166666666666671</v>
      </c>
      <c r="E11" s="14">
        <v>83.333333333333329</v>
      </c>
      <c r="F11" s="14">
        <v>89.090909090909093</v>
      </c>
      <c r="G11" s="14">
        <v>86.111111111111114</v>
      </c>
      <c r="H11" s="14">
        <v>94.594594594594597</v>
      </c>
      <c r="I11" s="14">
        <v>91.803278688524586</v>
      </c>
      <c r="J11" s="61">
        <v>90.697674418604649</v>
      </c>
      <c r="K11" s="146">
        <v>56.666666666666664</v>
      </c>
      <c r="L11" s="14">
        <v>89.743589743589737</v>
      </c>
      <c r="M11" s="14">
        <v>81.25</v>
      </c>
      <c r="N11" s="14">
        <v>78.461538461538467</v>
      </c>
      <c r="O11" s="26">
        <v>82.8125</v>
      </c>
      <c r="P11" s="33">
        <v>62.295081967213115</v>
      </c>
      <c r="Q11" s="34">
        <v>54.545454545454547</v>
      </c>
      <c r="R11" s="34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4">
        <v>67.441860465116278</v>
      </c>
      <c r="X11" s="138">
        <v>80.585106382978722</v>
      </c>
      <c r="Y11" s="159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8">
        <v>6.8317963686988337E-2</v>
      </c>
      <c r="D12" s="13">
        <v>8.361162500695446E-2</v>
      </c>
      <c r="E12" s="13">
        <v>6.6260451279816265E-2</v>
      </c>
      <c r="F12" s="13">
        <v>7.2524989706614293E-2</v>
      </c>
      <c r="G12" s="18">
        <v>6.1143865362759016E-2</v>
      </c>
      <c r="H12" s="13">
        <v>5.2969647782740562E-2</v>
      </c>
      <c r="I12" s="18">
        <v>5.9992676759487891E-2</v>
      </c>
      <c r="J12" s="153">
        <v>6.107312187270026E-2</v>
      </c>
      <c r="K12" s="147">
        <v>0.12462718510679521</v>
      </c>
      <c r="L12" s="13">
        <v>6.0320039282603044E-2</v>
      </c>
      <c r="M12" s="18">
        <v>8.5924899963096255E-2</v>
      </c>
      <c r="N12" s="18">
        <v>8.3143362480901595E-2</v>
      </c>
      <c r="O12" s="27">
        <v>7.9426272595129882E-2</v>
      </c>
      <c r="P12" s="13">
        <v>0.10967631965178813</v>
      </c>
      <c r="Q12" s="35">
        <v>0.10370290618401103</v>
      </c>
      <c r="R12" s="35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5">
        <v>0.1066205833487663</v>
      </c>
      <c r="X12" s="139">
        <v>7.7197909243017337E-2</v>
      </c>
      <c r="Y12" s="160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4">
        <v>22.499382707581493</v>
      </c>
      <c r="D13" s="14">
        <v>27.835703491898592</v>
      </c>
      <c r="E13" s="14">
        <v>22.16964265737186</v>
      </c>
      <c r="F13" s="14">
        <v>25.317814588490805</v>
      </c>
      <c r="G13" s="14">
        <v>21.977822716502825</v>
      </c>
      <c r="H13" s="14">
        <v>18.238738182489588</v>
      </c>
      <c r="I13" s="14">
        <v>21.125290111373769</v>
      </c>
      <c r="J13" s="61">
        <v>21.815887254992465</v>
      </c>
      <c r="K13" s="146">
        <v>36.765019606504588</v>
      </c>
      <c r="L13" s="14">
        <v>18.529078733476524</v>
      </c>
      <c r="M13" s="14">
        <v>27.549671050667737</v>
      </c>
      <c r="N13" s="14">
        <v>25.556990497975598</v>
      </c>
      <c r="O13" s="26">
        <v>24.622144504490262</v>
      </c>
      <c r="P13" s="33">
        <v>34.575010277112881</v>
      </c>
      <c r="Q13" s="34">
        <v>33.675161899026129</v>
      </c>
      <c r="R13" s="34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4">
        <v>37.218022234069352</v>
      </c>
      <c r="X13" s="138">
        <v>26.540887574055457</v>
      </c>
      <c r="Y13" s="159">
        <v>33.327380535683659</v>
      </c>
      <c r="Z13" s="104">
        <v>32.65982228415362</v>
      </c>
    </row>
    <row r="14" spans="1:29" x14ac:dyDescent="0.2">
      <c r="A14" s="67" t="s">
        <v>10</v>
      </c>
      <c r="B14" s="130">
        <v>-22.222222222222229</v>
      </c>
      <c r="C14" s="126">
        <v>-5.6666666666666856</v>
      </c>
      <c r="D14" s="126">
        <v>-2.0833333333333144</v>
      </c>
      <c r="E14" s="14">
        <v>-0.41666666666668561</v>
      </c>
      <c r="F14" s="14">
        <v>14.090909090909065</v>
      </c>
      <c r="G14" s="14">
        <v>24.444444444444457</v>
      </c>
      <c r="H14" s="14">
        <v>9.3243243243243228</v>
      </c>
      <c r="I14" s="14">
        <v>17.131147540983591</v>
      </c>
      <c r="J14" s="61">
        <v>22.209302325581405</v>
      </c>
      <c r="K14" s="146">
        <v>-40</v>
      </c>
      <c r="L14" s="14">
        <v>-27.820512820512818</v>
      </c>
      <c r="M14" s="14">
        <v>-14.375</v>
      </c>
      <c r="N14" s="14">
        <v>-27.615384615384642</v>
      </c>
      <c r="O14" s="36">
        <v>-25</v>
      </c>
      <c r="P14" s="37">
        <v>-19.754098360655746</v>
      </c>
      <c r="Q14" s="34">
        <v>-10.272727272727252</v>
      </c>
      <c r="R14" s="34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4">
        <v>14.069767441860449</v>
      </c>
      <c r="X14" s="138">
        <v>8.8031914893617227</v>
      </c>
      <c r="Y14" s="159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30">
        <v>-1.6915422885572195E-2</v>
      </c>
      <c r="D15" s="30">
        <v>-6.218905472636759E-3</v>
      </c>
      <c r="E15" s="30">
        <v>-1.2437810945274198E-3</v>
      </c>
      <c r="F15" s="12">
        <v>4.2062415196743475E-2</v>
      </c>
      <c r="G15" s="12">
        <v>7.2968490878938683E-2</v>
      </c>
      <c r="H15" s="30">
        <v>2.7833803953206934E-2</v>
      </c>
      <c r="I15" s="30">
        <v>5.1137753853682362E-2</v>
      </c>
      <c r="J15" s="73">
        <v>6.62964248524818E-2</v>
      </c>
      <c r="K15" s="148">
        <v>-0.11940298507462686</v>
      </c>
      <c r="L15" s="12">
        <v>-8.3046306926903929E-2</v>
      </c>
      <c r="M15" s="12">
        <v>-4.2910447761194029E-2</v>
      </c>
      <c r="N15" s="30">
        <v>-8.243398392652132E-2</v>
      </c>
      <c r="O15" s="30">
        <v>-7.4626865671641784E-2</v>
      </c>
      <c r="P15" s="30">
        <v>-5.8967457793002227E-2</v>
      </c>
      <c r="Q15" s="30">
        <v>-3.066485753052911E-2</v>
      </c>
      <c r="R15" s="30">
        <v>-5.7213930348258765E-2</v>
      </c>
      <c r="S15" s="156">
        <v>2.1321961620469326E-3</v>
      </c>
      <c r="T15" s="156">
        <v>-1.5888300433317258E-2</v>
      </c>
      <c r="U15" s="156">
        <v>3.3404406538734936E-2</v>
      </c>
      <c r="V15" s="156">
        <v>2.8327749010051789E-2</v>
      </c>
      <c r="W15" s="136">
        <v>4.1999305796598357E-2</v>
      </c>
      <c r="X15" s="157">
        <v>2.6278183550333501E-2</v>
      </c>
      <c r="Y15" s="161">
        <v>-3.6166167697384219E-2</v>
      </c>
      <c r="Z15" s="162">
        <v>-1.3995179907826255E-2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46" t="s">
        <v>22</v>
      </c>
      <c r="C17" s="647"/>
      <c r="D17" s="647"/>
      <c r="E17" s="647"/>
      <c r="F17" s="648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1">
        <v>370</v>
      </c>
      <c r="H32" s="81">
        <v>370</v>
      </c>
      <c r="I32" s="140">
        <v>370</v>
      </c>
      <c r="J32" s="8"/>
      <c r="K32" s="8"/>
      <c r="L32" s="8"/>
      <c r="M32" s="7"/>
    </row>
    <row r="33" spans="1:16" x14ac:dyDescent="0.2">
      <c r="A33" s="9" t="s">
        <v>4</v>
      </c>
      <c r="B33" s="15">
        <v>16200</v>
      </c>
      <c r="C33" s="16">
        <v>10600</v>
      </c>
      <c r="D33" s="15">
        <v>17700</v>
      </c>
      <c r="E33" s="15">
        <v>14060</v>
      </c>
      <c r="F33" s="15">
        <v>22830</v>
      </c>
      <c r="G33" s="164">
        <v>24340</v>
      </c>
      <c r="H33" s="20">
        <v>19520</v>
      </c>
      <c r="I33" s="63">
        <v>125250</v>
      </c>
      <c r="J33" s="8"/>
      <c r="K33" s="8"/>
      <c r="L33" s="8"/>
      <c r="M33" s="7"/>
    </row>
    <row r="34" spans="1:16" x14ac:dyDescent="0.2">
      <c r="A34" s="9" t="s">
        <v>5</v>
      </c>
      <c r="B34" s="15">
        <v>45</v>
      </c>
      <c r="C34" s="16">
        <v>30</v>
      </c>
      <c r="D34" s="15">
        <v>50</v>
      </c>
      <c r="E34" s="15">
        <v>38</v>
      </c>
      <c r="F34" s="15">
        <v>60</v>
      </c>
      <c r="G34" s="164">
        <v>63</v>
      </c>
      <c r="H34" s="20">
        <v>46</v>
      </c>
      <c r="I34" s="63">
        <v>332</v>
      </c>
      <c r="J34" s="8"/>
      <c r="K34" s="8"/>
      <c r="L34" s="8"/>
      <c r="M34" s="7"/>
    </row>
    <row r="35" spans="1:16" x14ac:dyDescent="0.2">
      <c r="A35" s="9" t="s">
        <v>6</v>
      </c>
      <c r="B35" s="19">
        <v>360</v>
      </c>
      <c r="C35" s="17">
        <v>353.33333333333331</v>
      </c>
      <c r="D35" s="14">
        <v>354</v>
      </c>
      <c r="E35" s="14">
        <v>370</v>
      </c>
      <c r="F35" s="14">
        <v>380.5</v>
      </c>
      <c r="G35" s="165">
        <v>386.34920634920633</v>
      </c>
      <c r="H35" s="21">
        <v>424.3478260869565</v>
      </c>
      <c r="I35" s="141">
        <v>377.25903614457832</v>
      </c>
      <c r="J35" s="8"/>
      <c r="K35" s="8"/>
      <c r="L35" s="8"/>
      <c r="M35" s="7"/>
    </row>
    <row r="36" spans="1:16" x14ac:dyDescent="0.2">
      <c r="A36" s="9" t="s">
        <v>7</v>
      </c>
      <c r="B36" s="55">
        <v>55.555555555555557</v>
      </c>
      <c r="C36" s="42">
        <v>83.333333333333329</v>
      </c>
      <c r="D36" s="55">
        <v>76</v>
      </c>
      <c r="E36" s="55">
        <v>86.84210526315789</v>
      </c>
      <c r="F36" s="41">
        <v>81.666666666666671</v>
      </c>
      <c r="G36" s="166">
        <v>74.603174603174608</v>
      </c>
      <c r="H36" s="43">
        <v>73.913043478260875</v>
      </c>
      <c r="I36" s="142">
        <v>71.98795180722891</v>
      </c>
      <c r="J36" s="8"/>
      <c r="K36" s="52"/>
      <c r="L36" s="8"/>
      <c r="M36" s="7"/>
    </row>
    <row r="37" spans="1:16" x14ac:dyDescent="0.2">
      <c r="A37" s="9" t="s">
        <v>8</v>
      </c>
      <c r="B37" s="45">
        <v>9.8861835666956582E-2</v>
      </c>
      <c r="C37" s="46">
        <v>7.6409270684213271E-2</v>
      </c>
      <c r="D37" s="45">
        <v>7.3228708456585995E-2</v>
      </c>
      <c r="E37" s="45">
        <v>7.3101935462472817E-2</v>
      </c>
      <c r="F37" s="45">
        <v>6.8099103981474521E-2</v>
      </c>
      <c r="G37" s="167">
        <v>9.0289034204944399E-2</v>
      </c>
      <c r="H37" s="47">
        <v>8.0088615761732582E-2</v>
      </c>
      <c r="I37" s="143">
        <v>0.10055808192743633</v>
      </c>
      <c r="J37" s="8"/>
      <c r="K37" s="8"/>
      <c r="L37" s="8"/>
      <c r="M37" s="7"/>
    </row>
    <row r="38" spans="1:16" x14ac:dyDescent="0.2">
      <c r="A38" s="9" t="s">
        <v>9</v>
      </c>
      <c r="B38" s="44">
        <v>35.590260840104371</v>
      </c>
      <c r="C38" s="48">
        <v>26.997942308422019</v>
      </c>
      <c r="D38" s="44">
        <v>25.922962793631442</v>
      </c>
      <c r="E38" s="44">
        <v>27.047716121114942</v>
      </c>
      <c r="F38" s="44">
        <v>25.911709064951054</v>
      </c>
      <c r="G38" s="168">
        <v>34.883096707116614</v>
      </c>
      <c r="H38" s="43">
        <v>33.985429992804782</v>
      </c>
      <c r="I38" s="82">
        <v>37.936445064492169</v>
      </c>
      <c r="J38" s="8"/>
      <c r="K38" s="8"/>
      <c r="L38" s="8"/>
      <c r="M38" s="7"/>
    </row>
    <row r="39" spans="1:16" x14ac:dyDescent="0.2">
      <c r="A39" s="10" t="s">
        <v>10</v>
      </c>
      <c r="B39" s="39">
        <v>-10</v>
      </c>
      <c r="C39" s="40">
        <v>-16.666666666666686</v>
      </c>
      <c r="D39" s="39">
        <v>-16</v>
      </c>
      <c r="E39" s="39">
        <v>0</v>
      </c>
      <c r="F39" s="44">
        <v>10.5</v>
      </c>
      <c r="G39" s="169">
        <v>16.349206349206327</v>
      </c>
      <c r="H39" s="43">
        <v>54.347826086956502</v>
      </c>
      <c r="I39" s="82">
        <v>7.2590361445783174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-2.7027027027027029E-2</v>
      </c>
      <c r="C40" s="50">
        <v>-4.5045045045045098E-2</v>
      </c>
      <c r="D40" s="49">
        <v>-4.3243243243243246E-2</v>
      </c>
      <c r="E40" s="51">
        <v>0</v>
      </c>
      <c r="F40" s="51">
        <v>2.837837837837838E-2</v>
      </c>
      <c r="G40" s="170">
        <v>4.4187044187044125E-2</v>
      </c>
      <c r="H40" s="56">
        <v>0.14688601645123378</v>
      </c>
      <c r="I40" s="83">
        <v>1.9619016606968426E-2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8"/>
      <c r="J44" s="8"/>
      <c r="K44" s="8"/>
      <c r="L44" s="7"/>
    </row>
    <row r="45" spans="1:16" x14ac:dyDescent="0.2">
      <c r="A45" s="9" t="s">
        <v>4</v>
      </c>
      <c r="B45" s="15">
        <v>46810</v>
      </c>
      <c r="C45" s="15">
        <v>47350</v>
      </c>
      <c r="D45" s="15">
        <v>58180</v>
      </c>
      <c r="E45" s="15">
        <v>55710</v>
      </c>
      <c r="F45" s="15">
        <v>58110</v>
      </c>
      <c r="G45" s="15"/>
      <c r="H45" s="15">
        <v>266160</v>
      </c>
      <c r="I45" s="8"/>
      <c r="J45" s="8"/>
      <c r="K45" s="8"/>
      <c r="L45" s="7"/>
    </row>
    <row r="46" spans="1:16" x14ac:dyDescent="0.2">
      <c r="A46" s="9" t="s">
        <v>5</v>
      </c>
      <c r="B46" s="15">
        <v>65</v>
      </c>
      <c r="C46" s="15">
        <v>70</v>
      </c>
      <c r="D46" s="15">
        <v>83</v>
      </c>
      <c r="E46" s="15">
        <v>82</v>
      </c>
      <c r="F46" s="15">
        <v>87</v>
      </c>
      <c r="G46" s="15"/>
      <c r="H46" s="15">
        <v>387</v>
      </c>
      <c r="I46" s="8"/>
      <c r="J46" s="8"/>
      <c r="K46" s="8"/>
      <c r="L46" s="7"/>
    </row>
    <row r="47" spans="1:16" x14ac:dyDescent="0.2">
      <c r="A47" s="9" t="s">
        <v>6</v>
      </c>
      <c r="B47" s="19">
        <v>720.15384615384619</v>
      </c>
      <c r="C47" s="14">
        <v>676.42857142857144</v>
      </c>
      <c r="D47" s="14">
        <v>700.96385542168673</v>
      </c>
      <c r="E47" s="14">
        <v>679.39024390243901</v>
      </c>
      <c r="F47" s="14">
        <v>667.93103448275861</v>
      </c>
      <c r="G47" s="14"/>
      <c r="H47" s="14">
        <v>687.75193798449618</v>
      </c>
      <c r="I47" s="8"/>
      <c r="J47" s="8"/>
      <c r="K47" s="8"/>
      <c r="L47" s="7"/>
    </row>
    <row r="48" spans="1:16" x14ac:dyDescent="0.2">
      <c r="A48" s="9" t="s">
        <v>7</v>
      </c>
      <c r="B48" s="55">
        <v>72.307692307692307</v>
      </c>
      <c r="C48" s="41">
        <v>58.571428571428569</v>
      </c>
      <c r="D48" s="55">
        <v>61.445783132530117</v>
      </c>
      <c r="E48" s="55">
        <v>68.292682926829272</v>
      </c>
      <c r="F48" s="41">
        <v>65.517241379310349</v>
      </c>
      <c r="G48" s="44"/>
      <c r="H48" s="44">
        <v>64.857881136950908</v>
      </c>
      <c r="I48" s="8"/>
      <c r="J48" s="52"/>
      <c r="K48" s="8"/>
      <c r="L48" s="7"/>
    </row>
    <row r="49" spans="1:12" x14ac:dyDescent="0.2">
      <c r="A49" s="9" t="s">
        <v>8</v>
      </c>
      <c r="B49" s="45">
        <v>9.5941796952253411E-2</v>
      </c>
      <c r="C49" s="45">
        <v>0.11328012548237457</v>
      </c>
      <c r="D49" s="45">
        <v>0.10800462522772566</v>
      </c>
      <c r="E49" s="45">
        <v>9.4816798445507916E-2</v>
      </c>
      <c r="F49" s="45">
        <v>0.10368006446075125</v>
      </c>
      <c r="G49" s="53"/>
      <c r="H49" s="53">
        <v>0.10675417178470843</v>
      </c>
      <c r="I49" s="8"/>
      <c r="J49" s="8"/>
      <c r="K49" s="8"/>
      <c r="L49" s="7"/>
    </row>
    <row r="50" spans="1:12" x14ac:dyDescent="0.2">
      <c r="A50" s="9" t="s">
        <v>9</v>
      </c>
      <c r="B50" s="44">
        <v>69.092854082076656</v>
      </c>
      <c r="C50" s="44">
        <v>76.625913451291936</v>
      </c>
      <c r="D50" s="44">
        <v>75.707338503000955</v>
      </c>
      <c r="E50" s="44">
        <v>64.417607821942028</v>
      </c>
      <c r="F50" s="44">
        <v>69.251132710508671</v>
      </c>
      <c r="G50" s="44"/>
      <c r="H50" s="44">
        <v>73.420388532863043</v>
      </c>
      <c r="I50" s="8"/>
      <c r="J50" s="8"/>
      <c r="K50" s="8"/>
      <c r="L50" s="7"/>
    </row>
    <row r="51" spans="1:12" x14ac:dyDescent="0.2">
      <c r="A51" s="10" t="s">
        <v>10</v>
      </c>
      <c r="B51" s="44">
        <v>220.15384615384619</v>
      </c>
      <c r="C51" s="44">
        <v>176.42857142857144</v>
      </c>
      <c r="D51" s="44">
        <v>200.96385542168673</v>
      </c>
      <c r="E51" s="44">
        <v>179.39024390243901</v>
      </c>
      <c r="F51" s="44">
        <v>167.93103448275861</v>
      </c>
      <c r="G51" s="44"/>
      <c r="H51" s="44">
        <v>187.75193798449618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46" t="s">
        <v>18</v>
      </c>
      <c r="C4" s="647"/>
      <c r="D4" s="647"/>
      <c r="E4" s="647"/>
      <c r="F4" s="647"/>
      <c r="G4" s="647"/>
      <c r="H4" s="647"/>
      <c r="I4" s="647"/>
      <c r="J4" s="648"/>
      <c r="K4" s="646" t="s">
        <v>21</v>
      </c>
      <c r="L4" s="647"/>
      <c r="M4" s="647"/>
      <c r="N4" s="647"/>
      <c r="O4" s="647"/>
      <c r="P4" s="647"/>
      <c r="Q4" s="647"/>
      <c r="R4" s="647"/>
      <c r="S4" s="647"/>
      <c r="T4" s="647"/>
      <c r="U4" s="647"/>
      <c r="V4" s="647"/>
      <c r="W4" s="648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450</v>
      </c>
      <c r="C7" s="25">
        <v>450</v>
      </c>
      <c r="D7" s="25">
        <v>450</v>
      </c>
      <c r="E7" s="25">
        <v>450</v>
      </c>
      <c r="F7" s="25">
        <v>450</v>
      </c>
      <c r="G7" s="25">
        <v>450</v>
      </c>
      <c r="H7" s="25">
        <v>450</v>
      </c>
      <c r="I7" s="25">
        <v>450</v>
      </c>
      <c r="J7" s="129">
        <v>450</v>
      </c>
      <c r="K7" s="69">
        <v>450</v>
      </c>
      <c r="L7" s="25">
        <v>450</v>
      </c>
      <c r="M7" s="25">
        <v>450</v>
      </c>
      <c r="N7" s="25">
        <v>450</v>
      </c>
      <c r="O7" s="25">
        <v>450</v>
      </c>
      <c r="P7" s="25">
        <v>450</v>
      </c>
      <c r="Q7" s="25">
        <v>450</v>
      </c>
      <c r="R7" s="25">
        <v>450</v>
      </c>
      <c r="S7" s="129">
        <v>450</v>
      </c>
      <c r="T7" s="129">
        <v>450</v>
      </c>
      <c r="U7" s="129">
        <v>450</v>
      </c>
      <c r="V7" s="129">
        <v>450</v>
      </c>
      <c r="W7" s="129">
        <v>450</v>
      </c>
      <c r="X7" s="144">
        <v>450</v>
      </c>
      <c r="Y7" s="25">
        <v>450</v>
      </c>
      <c r="Z7" s="158">
        <v>450</v>
      </c>
    </row>
    <row r="8" spans="1:29" x14ac:dyDescent="0.2">
      <c r="A8" s="66" t="s">
        <v>4</v>
      </c>
      <c r="B8" s="70">
        <v>8410</v>
      </c>
      <c r="C8" s="15">
        <v>13130</v>
      </c>
      <c r="D8" s="15">
        <v>23030</v>
      </c>
      <c r="E8" s="15">
        <v>22010</v>
      </c>
      <c r="F8" s="15">
        <v>29360</v>
      </c>
      <c r="G8" s="15">
        <v>16370</v>
      </c>
      <c r="H8" s="15">
        <v>18720</v>
      </c>
      <c r="I8" s="15">
        <v>29860</v>
      </c>
      <c r="J8" s="63">
        <v>19920</v>
      </c>
      <c r="K8" s="145">
        <v>14620</v>
      </c>
      <c r="L8" s="15">
        <v>17730</v>
      </c>
      <c r="M8" s="15">
        <v>32580</v>
      </c>
      <c r="N8" s="15">
        <v>20810</v>
      </c>
      <c r="O8" s="28">
        <v>21190</v>
      </c>
      <c r="P8" s="38">
        <v>25310</v>
      </c>
      <c r="Q8" s="32">
        <v>23930</v>
      </c>
      <c r="R8" s="32">
        <v>25380</v>
      </c>
      <c r="S8" s="154">
        <v>22650</v>
      </c>
      <c r="T8" s="154">
        <v>18200</v>
      </c>
      <c r="U8" s="154">
        <v>17830</v>
      </c>
      <c r="V8" s="154">
        <v>21580</v>
      </c>
      <c r="W8" s="133">
        <v>19550</v>
      </c>
      <c r="X8" s="137">
        <v>180810</v>
      </c>
      <c r="Y8" s="22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5">
        <v>28</v>
      </c>
      <c r="D9" s="15">
        <v>49</v>
      </c>
      <c r="E9" s="15">
        <v>46</v>
      </c>
      <c r="F9" s="15">
        <v>62</v>
      </c>
      <c r="G9" s="15">
        <v>35</v>
      </c>
      <c r="H9" s="15">
        <v>40</v>
      </c>
      <c r="I9" s="15">
        <v>63</v>
      </c>
      <c r="J9" s="63">
        <v>41</v>
      </c>
      <c r="K9" s="145">
        <v>34</v>
      </c>
      <c r="L9" s="15">
        <v>40</v>
      </c>
      <c r="M9" s="15">
        <v>77</v>
      </c>
      <c r="N9" s="15">
        <v>48</v>
      </c>
      <c r="O9" s="28">
        <v>48</v>
      </c>
      <c r="P9" s="58">
        <v>58</v>
      </c>
      <c r="Q9" s="59">
        <v>52</v>
      </c>
      <c r="R9" s="59">
        <v>58</v>
      </c>
      <c r="S9" s="155">
        <v>49</v>
      </c>
      <c r="T9" s="155">
        <v>39</v>
      </c>
      <c r="U9" s="155">
        <v>40</v>
      </c>
      <c r="V9" s="155">
        <v>47</v>
      </c>
      <c r="W9" s="133">
        <v>42</v>
      </c>
      <c r="X9" s="137">
        <v>383</v>
      </c>
      <c r="Y9" s="22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4">
        <v>468.92857142857144</v>
      </c>
      <c r="D10" s="14">
        <v>470</v>
      </c>
      <c r="E10" s="14">
        <v>478.47826086956519</v>
      </c>
      <c r="F10" s="14">
        <v>473.54838709677421</v>
      </c>
      <c r="G10" s="14">
        <v>467.71428571428572</v>
      </c>
      <c r="H10" s="14">
        <v>468</v>
      </c>
      <c r="I10" s="14">
        <v>473.96825396825398</v>
      </c>
      <c r="J10" s="61">
        <v>485.85365853658539</v>
      </c>
      <c r="K10" s="146">
        <v>430</v>
      </c>
      <c r="L10" s="14">
        <v>443.25</v>
      </c>
      <c r="M10" s="14">
        <v>423.11688311688312</v>
      </c>
      <c r="N10" s="14">
        <v>433.54166666666669</v>
      </c>
      <c r="O10" s="26">
        <v>441.45833333333331</v>
      </c>
      <c r="P10" s="33">
        <v>436.37931034482756</v>
      </c>
      <c r="Q10" s="34">
        <v>460.19230769230768</v>
      </c>
      <c r="R10" s="34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4">
        <v>465.47619047619048</v>
      </c>
      <c r="X10" s="138">
        <v>472.08877284595303</v>
      </c>
      <c r="Y10" s="159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4">
        <v>75</v>
      </c>
      <c r="D11" s="14">
        <v>67.34693877551021</v>
      </c>
      <c r="E11" s="14">
        <v>60.869565217391305</v>
      </c>
      <c r="F11" s="14">
        <v>80.645161290322577</v>
      </c>
      <c r="G11" s="14">
        <v>71.428571428571431</v>
      </c>
      <c r="H11" s="14">
        <v>77.5</v>
      </c>
      <c r="I11" s="14">
        <v>80.952380952380949</v>
      </c>
      <c r="J11" s="61">
        <v>80.487804878048777</v>
      </c>
      <c r="K11" s="146">
        <v>67.647058823529406</v>
      </c>
      <c r="L11" s="14">
        <v>80</v>
      </c>
      <c r="M11" s="14">
        <v>68.831168831168824</v>
      </c>
      <c r="N11" s="14">
        <v>79.166666666666671</v>
      </c>
      <c r="O11" s="26">
        <v>72.916666666666671</v>
      </c>
      <c r="P11" s="33">
        <v>74.137931034482762</v>
      </c>
      <c r="Q11" s="34">
        <v>65.384615384615387</v>
      </c>
      <c r="R11" s="34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4">
        <v>66.666666666666671</v>
      </c>
      <c r="X11" s="138">
        <v>72.323759791122711</v>
      </c>
      <c r="Y11" s="159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8">
        <v>7.9248188252968713E-2</v>
      </c>
      <c r="D12" s="13">
        <v>0.10694597012619562</v>
      </c>
      <c r="E12" s="13">
        <v>9.192591553615781E-2</v>
      </c>
      <c r="F12" s="13">
        <v>8.3362716843479026E-2</v>
      </c>
      <c r="G12" s="18">
        <v>9.1439424998172758E-2</v>
      </c>
      <c r="H12" s="13">
        <v>8.2783635161583408E-2</v>
      </c>
      <c r="I12" s="18">
        <v>7.6814701548403155E-2</v>
      </c>
      <c r="J12" s="153">
        <v>8.2951415926645469E-2</v>
      </c>
      <c r="K12" s="147">
        <v>9.8666062491146164E-2</v>
      </c>
      <c r="L12" s="13">
        <v>8.655575334106215E-2</v>
      </c>
      <c r="M12" s="18">
        <v>9.6680697962480217E-2</v>
      </c>
      <c r="N12" s="18">
        <v>8.4025509130445097E-2</v>
      </c>
      <c r="O12" s="27">
        <v>8.5258456386249876E-2</v>
      </c>
      <c r="P12" s="13">
        <v>8.8004645777419996E-2</v>
      </c>
      <c r="Q12" s="35">
        <v>0.11051392679350287</v>
      </c>
      <c r="R12" s="35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5">
        <v>9.6442160855951184E-2</v>
      </c>
      <c r="X12" s="139">
        <v>9.1415928653908921E-2</v>
      </c>
      <c r="Y12" s="160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4">
        <v>37.161739705767118</v>
      </c>
      <c r="D13" s="14">
        <v>50.264605959311943</v>
      </c>
      <c r="E13" s="14">
        <v>43.98455219458333</v>
      </c>
      <c r="F13" s="14">
        <v>39.476280105234586</v>
      </c>
      <c r="G13" s="14">
        <v>42.767525349145373</v>
      </c>
      <c r="H13" s="14">
        <v>38.742741255621034</v>
      </c>
      <c r="I13" s="14">
        <v>36.407729971989177</v>
      </c>
      <c r="J13" s="61">
        <v>40.302248908750677</v>
      </c>
      <c r="K13" s="146">
        <v>42.426406871192853</v>
      </c>
      <c r="L13" s="14">
        <v>38.365837668425797</v>
      </c>
      <c r="M13" s="14">
        <v>40.90723557944942</v>
      </c>
      <c r="N13" s="14">
        <v>36.428559270928389</v>
      </c>
      <c r="O13" s="26">
        <v>37.638056058846558</v>
      </c>
      <c r="P13" s="33">
        <v>38.403406631491379</v>
      </c>
      <c r="Q13" s="34">
        <v>50.85765900324084</v>
      </c>
      <c r="R13" s="34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4">
        <v>44.891529636520133</v>
      </c>
      <c r="X13" s="138">
        <v>43.156433576797056</v>
      </c>
      <c r="Y13" s="159">
        <v>45.47180958651839</v>
      </c>
      <c r="Z13" s="104">
        <v>46.478531873473166</v>
      </c>
    </row>
    <row r="14" spans="1:29" x14ac:dyDescent="0.2">
      <c r="A14" s="67" t="s">
        <v>10</v>
      </c>
      <c r="B14" s="130">
        <v>-7.368421052631561</v>
      </c>
      <c r="C14" s="126">
        <v>18.928571428571445</v>
      </c>
      <c r="D14" s="126">
        <v>20</v>
      </c>
      <c r="E14" s="14">
        <v>28.47826086956519</v>
      </c>
      <c r="F14" s="14">
        <v>23.548387096774206</v>
      </c>
      <c r="G14" s="14">
        <v>17.714285714285722</v>
      </c>
      <c r="H14" s="14">
        <v>18</v>
      </c>
      <c r="I14" s="14">
        <v>23.968253968253975</v>
      </c>
      <c r="J14" s="61">
        <v>35.853658536585385</v>
      </c>
      <c r="K14" s="146">
        <v>-20</v>
      </c>
      <c r="L14" s="14">
        <v>-6.75</v>
      </c>
      <c r="M14" s="14">
        <v>-26.883116883116884</v>
      </c>
      <c r="N14" s="14">
        <v>-16.458333333333314</v>
      </c>
      <c r="O14" s="36">
        <v>-8.5416666666666856</v>
      </c>
      <c r="P14" s="37">
        <v>-13.620689655172441</v>
      </c>
      <c r="Q14" s="34">
        <v>10.192307692307679</v>
      </c>
      <c r="R14" s="34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4">
        <v>15.476190476190482</v>
      </c>
      <c r="X14" s="138">
        <v>22.088772845953031</v>
      </c>
      <c r="Y14" s="159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30">
        <v>4.2063492063492101E-2</v>
      </c>
      <c r="D15" s="30">
        <v>4.4444444444444446E-2</v>
      </c>
      <c r="E15" s="30">
        <v>6.3285024154589309E-2</v>
      </c>
      <c r="F15" s="12">
        <v>5.2329749103942683E-2</v>
      </c>
      <c r="G15" s="12">
        <v>3.9365079365079381E-2</v>
      </c>
      <c r="H15" s="30">
        <v>0.04</v>
      </c>
      <c r="I15" s="30">
        <v>5.3262786596119945E-2</v>
      </c>
      <c r="J15" s="73">
        <v>7.9674796747967527E-2</v>
      </c>
      <c r="K15" s="148">
        <v>-4.4444444444444446E-2</v>
      </c>
      <c r="L15" s="12">
        <v>-1.4999999999999999E-2</v>
      </c>
      <c r="M15" s="12">
        <v>-5.9740259740259739E-2</v>
      </c>
      <c r="N15" s="30">
        <v>-3.657407407407403E-2</v>
      </c>
      <c r="O15" s="30">
        <v>-1.8981481481481523E-2</v>
      </c>
      <c r="P15" s="30">
        <v>-3.0268199233716535E-2</v>
      </c>
      <c r="Q15" s="30">
        <v>2.2649572649572621E-2</v>
      </c>
      <c r="R15" s="30">
        <v>-2.7586206896551682E-2</v>
      </c>
      <c r="S15" s="156">
        <v>2.7210884353741499E-2</v>
      </c>
      <c r="T15" s="156">
        <v>3.7037037037037077E-2</v>
      </c>
      <c r="U15" s="156">
        <v>-9.4444444444444445E-3</v>
      </c>
      <c r="V15" s="156">
        <v>2.0330969267139506E-2</v>
      </c>
      <c r="W15" s="136">
        <v>3.4391534391534404E-2</v>
      </c>
      <c r="X15" s="174">
        <v>4.9086161879895625E-2</v>
      </c>
      <c r="Y15" s="175">
        <v>-1.0689170182841079E-2</v>
      </c>
      <c r="Z15" s="176">
        <v>1.1866447728516631E-2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46" t="s">
        <v>22</v>
      </c>
      <c r="C17" s="647"/>
      <c r="D17" s="647"/>
      <c r="E17" s="647"/>
      <c r="F17" s="648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1">
        <v>500</v>
      </c>
      <c r="H32" s="81">
        <v>500</v>
      </c>
      <c r="I32" s="140">
        <v>500</v>
      </c>
      <c r="J32" s="8"/>
      <c r="K32" s="8"/>
      <c r="L32" s="8"/>
      <c r="M32" s="7"/>
    </row>
    <row r="33" spans="1:16" x14ac:dyDescent="0.2">
      <c r="A33" s="9" t="s">
        <v>4</v>
      </c>
      <c r="B33" s="15">
        <v>2040</v>
      </c>
      <c r="C33" s="16">
        <v>16810</v>
      </c>
      <c r="D33" s="15">
        <v>54660</v>
      </c>
      <c r="E33" s="15">
        <v>42390</v>
      </c>
      <c r="F33" s="15">
        <v>27340</v>
      </c>
      <c r="G33" s="164">
        <v>25360</v>
      </c>
      <c r="H33" s="20">
        <v>8790</v>
      </c>
      <c r="I33" s="63">
        <v>177390</v>
      </c>
      <c r="J33" s="8"/>
      <c r="K33" s="8"/>
      <c r="L33" s="8"/>
      <c r="M33" s="7"/>
    </row>
    <row r="34" spans="1:16" x14ac:dyDescent="0.2">
      <c r="A34" s="9" t="s">
        <v>5</v>
      </c>
      <c r="B34" s="15">
        <v>5</v>
      </c>
      <c r="C34" s="16">
        <v>35</v>
      </c>
      <c r="D34" s="15">
        <v>108</v>
      </c>
      <c r="E34" s="15">
        <v>80</v>
      </c>
      <c r="F34" s="15">
        <v>48</v>
      </c>
      <c r="G34" s="164">
        <v>40</v>
      </c>
      <c r="H34" s="20">
        <v>13</v>
      </c>
      <c r="I34" s="63">
        <v>329</v>
      </c>
      <c r="J34" s="8"/>
      <c r="K34" s="8"/>
      <c r="L34" s="8"/>
      <c r="M34" s="7"/>
    </row>
    <row r="35" spans="1:16" x14ac:dyDescent="0.2">
      <c r="A35" s="9" t="s">
        <v>6</v>
      </c>
      <c r="B35" s="19">
        <v>408</v>
      </c>
      <c r="C35" s="17">
        <v>480.28571428571428</v>
      </c>
      <c r="D35" s="14">
        <v>506.11111111111109</v>
      </c>
      <c r="E35" s="14">
        <v>529.875</v>
      </c>
      <c r="F35" s="14">
        <v>569.58333333333337</v>
      </c>
      <c r="G35" s="165">
        <v>634</v>
      </c>
      <c r="H35" s="21">
        <v>676.15384615384619</v>
      </c>
      <c r="I35" s="141">
        <v>539.17933130699089</v>
      </c>
      <c r="J35" s="8"/>
      <c r="K35" s="8"/>
      <c r="L35" s="8"/>
      <c r="M35" s="7"/>
    </row>
    <row r="36" spans="1:16" x14ac:dyDescent="0.2">
      <c r="A36" s="9" t="s">
        <v>7</v>
      </c>
      <c r="B36" s="55">
        <v>100</v>
      </c>
      <c r="C36" s="42">
        <v>91.428571428571431</v>
      </c>
      <c r="D36" s="55">
        <v>100</v>
      </c>
      <c r="E36" s="55">
        <v>98.75</v>
      </c>
      <c r="F36" s="41">
        <v>100</v>
      </c>
      <c r="G36" s="166">
        <v>100</v>
      </c>
      <c r="H36" s="43">
        <v>92.307692307692307</v>
      </c>
      <c r="I36" s="142">
        <v>70.820668693009125</v>
      </c>
      <c r="J36" s="8"/>
      <c r="K36" s="52"/>
      <c r="L36" s="8"/>
      <c r="M36" s="7"/>
    </row>
    <row r="37" spans="1:16" x14ac:dyDescent="0.2">
      <c r="A37" s="9" t="s">
        <v>8</v>
      </c>
      <c r="B37" s="45">
        <v>4.9990387388164553E-2</v>
      </c>
      <c r="C37" s="46">
        <v>5.7288286460456694E-2</v>
      </c>
      <c r="D37" s="45">
        <v>4.0762776350444334E-2</v>
      </c>
      <c r="E37" s="45">
        <v>4.7509471881540644E-2</v>
      </c>
      <c r="F37" s="45">
        <v>3.7063328576132308E-2</v>
      </c>
      <c r="G37" s="167">
        <v>4.4164037854889593E-2</v>
      </c>
      <c r="H37" s="47">
        <v>5.6700504183740702E-2</v>
      </c>
      <c r="I37" s="143">
        <v>0.11095459521603948</v>
      </c>
      <c r="J37" s="8"/>
      <c r="K37" s="8"/>
      <c r="L37" s="8"/>
      <c r="M37" s="7"/>
    </row>
    <row r="38" spans="1:16" x14ac:dyDescent="0.2">
      <c r="A38" s="9" t="s">
        <v>9</v>
      </c>
      <c r="B38" s="44">
        <v>20.396078054371138</v>
      </c>
      <c r="C38" s="48">
        <v>27.514745582865057</v>
      </c>
      <c r="D38" s="44">
        <v>20.630494030697104</v>
      </c>
      <c r="E38" s="44">
        <v>25.174081413231349</v>
      </c>
      <c r="F38" s="44">
        <v>21.110654234822029</v>
      </c>
      <c r="G38" s="168">
        <v>28</v>
      </c>
      <c r="H38" s="43">
        <v>38.338263982698521</v>
      </c>
      <c r="I38" s="82">
        <v>59.824424454022015</v>
      </c>
      <c r="J38" s="8"/>
      <c r="K38" s="8"/>
      <c r="L38" s="8"/>
      <c r="M38" s="7"/>
    </row>
    <row r="39" spans="1:16" x14ac:dyDescent="0.2">
      <c r="A39" s="10" t="s">
        <v>10</v>
      </c>
      <c r="B39" s="39">
        <v>-92</v>
      </c>
      <c r="C39" s="40">
        <v>-19.714285714285722</v>
      </c>
      <c r="D39" s="39">
        <v>6.1111111111110858</v>
      </c>
      <c r="E39" s="39">
        <v>29.875</v>
      </c>
      <c r="F39" s="44">
        <v>69.583333333333371</v>
      </c>
      <c r="G39" s="169">
        <v>134</v>
      </c>
      <c r="H39" s="43">
        <v>176.15384615384619</v>
      </c>
      <c r="I39" s="82">
        <v>39.179331306990889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-0.184</v>
      </c>
      <c r="C40" s="50">
        <v>-3.9428571428571445E-2</v>
      </c>
      <c r="D40" s="49">
        <v>1.2222222222222173E-2</v>
      </c>
      <c r="E40" s="51">
        <v>5.9749999999999998E-2</v>
      </c>
      <c r="F40" s="51">
        <v>0.13916666666666674</v>
      </c>
      <c r="G40" s="170">
        <v>0.26800000000000002</v>
      </c>
      <c r="H40" s="56">
        <v>0.35230769230769238</v>
      </c>
      <c r="I40" s="83">
        <v>7.8358662613981778E-2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8"/>
      <c r="J44" s="8"/>
      <c r="K44" s="8"/>
      <c r="L44" s="7"/>
    </row>
    <row r="45" spans="1:16" x14ac:dyDescent="0.2">
      <c r="A45" s="9" t="s">
        <v>4</v>
      </c>
      <c r="B45" s="15">
        <v>12180</v>
      </c>
      <c r="C45" s="15">
        <v>21290</v>
      </c>
      <c r="D45" s="15">
        <v>14110</v>
      </c>
      <c r="E45" s="15">
        <v>13490</v>
      </c>
      <c r="F45" s="15">
        <v>7140</v>
      </c>
      <c r="G45" s="15"/>
      <c r="H45" s="15">
        <v>68210</v>
      </c>
      <c r="I45" s="8"/>
      <c r="J45" s="8"/>
      <c r="K45" s="8"/>
      <c r="L45" s="7"/>
    </row>
    <row r="46" spans="1:16" x14ac:dyDescent="0.2">
      <c r="A46" s="9" t="s">
        <v>5</v>
      </c>
      <c r="B46" s="15">
        <v>12</v>
      </c>
      <c r="C46" s="15">
        <v>20</v>
      </c>
      <c r="D46" s="15">
        <v>13</v>
      </c>
      <c r="E46" s="15">
        <v>12</v>
      </c>
      <c r="F46" s="15">
        <v>6</v>
      </c>
      <c r="G46" s="15"/>
      <c r="H46" s="15">
        <v>63</v>
      </c>
      <c r="I46" s="8"/>
      <c r="J46" s="8"/>
      <c r="K46" s="8"/>
      <c r="L46" s="7"/>
    </row>
    <row r="47" spans="1:16" x14ac:dyDescent="0.2">
      <c r="A47" s="9" t="s">
        <v>6</v>
      </c>
      <c r="B47" s="19">
        <v>1015</v>
      </c>
      <c r="C47" s="14">
        <v>1064.5</v>
      </c>
      <c r="D47" s="14">
        <v>1085.3846153846155</v>
      </c>
      <c r="E47" s="14">
        <v>1124.1666666666667</v>
      </c>
      <c r="F47" s="14">
        <v>1190</v>
      </c>
      <c r="G47" s="14"/>
      <c r="H47" s="14">
        <v>1082.6984126984128</v>
      </c>
      <c r="I47" s="8"/>
      <c r="J47" s="8"/>
      <c r="K47" s="8"/>
      <c r="L47" s="7"/>
    </row>
    <row r="48" spans="1:16" x14ac:dyDescent="0.2">
      <c r="A48" s="9" t="s">
        <v>7</v>
      </c>
      <c r="B48" s="55">
        <v>100</v>
      </c>
      <c r="C48" s="41">
        <v>100</v>
      </c>
      <c r="D48" s="55">
        <v>100</v>
      </c>
      <c r="E48" s="55">
        <v>100</v>
      </c>
      <c r="F48" s="41">
        <v>100</v>
      </c>
      <c r="G48" s="44"/>
      <c r="H48" s="44">
        <v>95.238095238095241</v>
      </c>
      <c r="I48" s="8"/>
      <c r="J48" s="52"/>
      <c r="K48" s="8"/>
      <c r="L48" s="7"/>
    </row>
    <row r="49" spans="1:12" x14ac:dyDescent="0.2">
      <c r="A49" s="9" t="s">
        <v>8</v>
      </c>
      <c r="B49" s="45">
        <v>1.1015113189654136E-2</v>
      </c>
      <c r="C49" s="45">
        <v>1.2768696307250528E-2</v>
      </c>
      <c r="D49" s="45">
        <v>1.1205803189821659E-2</v>
      </c>
      <c r="E49" s="45">
        <v>1.5173824677877614E-2</v>
      </c>
      <c r="F49" s="45">
        <v>2.8702943322015683E-2</v>
      </c>
      <c r="G49" s="53"/>
      <c r="H49" s="53">
        <v>4.7843021385418127E-2</v>
      </c>
      <c r="I49" s="8"/>
      <c r="J49" s="8"/>
      <c r="K49" s="8"/>
      <c r="L49" s="7"/>
    </row>
    <row r="50" spans="1:12" x14ac:dyDescent="0.2">
      <c r="A50" s="9" t="s">
        <v>9</v>
      </c>
      <c r="B50" s="44">
        <v>11.180339887498949</v>
      </c>
      <c r="C50" s="44">
        <v>13.592277219068187</v>
      </c>
      <c r="D50" s="44">
        <v>12.162606385260279</v>
      </c>
      <c r="E50" s="44">
        <v>17.057907908714085</v>
      </c>
      <c r="F50" s="44">
        <v>34.156502553198663</v>
      </c>
      <c r="G50" s="44"/>
      <c r="H50" s="44">
        <v>51.799563312688427</v>
      </c>
      <c r="I50" s="8"/>
      <c r="J50" s="8"/>
      <c r="K50" s="8"/>
      <c r="L50" s="7"/>
    </row>
    <row r="51" spans="1:12" x14ac:dyDescent="0.2">
      <c r="A51" s="10" t="s">
        <v>10</v>
      </c>
      <c r="B51" s="44">
        <v>325</v>
      </c>
      <c r="C51" s="44">
        <v>374.5</v>
      </c>
      <c r="D51" s="44">
        <v>395.38461538461547</v>
      </c>
      <c r="E51" s="44">
        <v>434.16666666666674</v>
      </c>
      <c r="F51" s="44">
        <v>500</v>
      </c>
      <c r="G51" s="44"/>
      <c r="H51" s="44">
        <v>392.69841269841277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49" t="s">
        <v>41</v>
      </c>
      <c r="B1" s="649"/>
      <c r="C1">
        <v>12377</v>
      </c>
      <c r="D1" s="178" t="s">
        <v>45</v>
      </c>
      <c r="E1" s="188" t="s">
        <v>46</v>
      </c>
    </row>
    <row r="2" spans="1:18" ht="38.25" x14ac:dyDescent="0.2">
      <c r="A2" s="62" t="s">
        <v>28</v>
      </c>
      <c r="B2" s="189" t="s">
        <v>29</v>
      </c>
      <c r="C2" s="189" t="s">
        <v>34</v>
      </c>
      <c r="D2" s="189" t="s">
        <v>36</v>
      </c>
      <c r="E2" s="190" t="s">
        <v>40</v>
      </c>
      <c r="F2" s="190" t="s">
        <v>39</v>
      </c>
      <c r="G2" s="190" t="s">
        <v>35</v>
      </c>
      <c r="H2" s="189" t="s">
        <v>37</v>
      </c>
      <c r="I2" s="190" t="s">
        <v>42</v>
      </c>
      <c r="J2" s="62" t="s">
        <v>13</v>
      </c>
      <c r="K2" s="189" t="s">
        <v>31</v>
      </c>
      <c r="L2" s="62" t="s">
        <v>30</v>
      </c>
      <c r="M2" s="190" t="s">
        <v>43</v>
      </c>
      <c r="N2" s="189" t="s">
        <v>38</v>
      </c>
      <c r="O2" s="190" t="s">
        <v>44</v>
      </c>
      <c r="P2" s="189" t="s">
        <v>32</v>
      </c>
      <c r="Q2" s="62" t="s">
        <v>33</v>
      </c>
    </row>
    <row r="3" spans="1:18" x14ac:dyDescent="0.2">
      <c r="A3">
        <v>1</v>
      </c>
      <c r="B3" s="179">
        <f>C1-(C3+E3+F3)</f>
        <v>12244</v>
      </c>
      <c r="C3" s="177">
        <v>133</v>
      </c>
      <c r="D3" s="184">
        <f>(C3/B3)*100</f>
        <v>1.0862463247304803</v>
      </c>
      <c r="E3" s="187"/>
      <c r="F3" s="187"/>
      <c r="G3" s="179">
        <f>C3</f>
        <v>133</v>
      </c>
      <c r="H3" s="184">
        <f>(G3/$C$1)*100</f>
        <v>1.0745738062535348</v>
      </c>
      <c r="I3" s="179">
        <f>C3+E3+F3</f>
        <v>133</v>
      </c>
      <c r="J3" s="180">
        <v>20.106641153684603</v>
      </c>
      <c r="L3" s="177">
        <v>149.31</v>
      </c>
      <c r="M3" s="181"/>
      <c r="N3">
        <v>110</v>
      </c>
      <c r="P3" s="185">
        <f>((L3/N3)*100)-100</f>
        <v>35.73636363636362</v>
      </c>
      <c r="Q3" s="177">
        <v>74.569999999999993</v>
      </c>
    </row>
    <row r="4" spans="1:18" x14ac:dyDescent="0.2">
      <c r="A4">
        <v>2</v>
      </c>
      <c r="B4" s="179">
        <f>B3-(C4+E4+F4)</f>
        <v>12169</v>
      </c>
      <c r="C4" s="177">
        <v>66</v>
      </c>
      <c r="D4" s="184">
        <f t="shared" ref="D4:D26" si="0">(C4/B4)*100</f>
        <v>0.54236173884460515</v>
      </c>
      <c r="E4" s="187"/>
      <c r="F4" s="187">
        <v>9</v>
      </c>
      <c r="G4" s="179">
        <f>G3+C4</f>
        <v>199</v>
      </c>
      <c r="H4" s="184">
        <f t="shared" ref="H4:H26" si="1">(G4/$C$1)*100</f>
        <v>1.6078209582289731</v>
      </c>
      <c r="I4" s="179">
        <f>I3+C4+E4+F4</f>
        <v>208</v>
      </c>
      <c r="J4" s="180">
        <v>24.896148700978667</v>
      </c>
      <c r="K4" s="184">
        <f>J4-J3</f>
        <v>4.7895075472940647</v>
      </c>
      <c r="L4" s="177">
        <v>221.39</v>
      </c>
      <c r="M4" s="181">
        <f>L4-L3</f>
        <v>72.079999999999984</v>
      </c>
      <c r="N4">
        <v>215</v>
      </c>
      <c r="O4" s="178">
        <f>N4-N3</f>
        <v>105</v>
      </c>
      <c r="P4" s="185">
        <f t="shared" ref="P4:P26" si="2">((L4/N4)*100)-100</f>
        <v>2.9720930232558089</v>
      </c>
      <c r="Q4" s="177">
        <v>74.180000000000007</v>
      </c>
    </row>
    <row r="5" spans="1:18" x14ac:dyDescent="0.2">
      <c r="A5">
        <v>3</v>
      </c>
      <c r="B5" s="179">
        <f t="shared" ref="B5:B26" si="3">B4-(C5+E5+F5)</f>
        <v>12151</v>
      </c>
      <c r="C5" s="177">
        <v>18</v>
      </c>
      <c r="D5" s="184">
        <f t="shared" si="0"/>
        <v>0.14813595588840422</v>
      </c>
      <c r="E5" s="187"/>
      <c r="F5" s="187"/>
      <c r="G5" s="179">
        <f t="shared" ref="G5:G26" si="4">G4+C5</f>
        <v>217</v>
      </c>
      <c r="H5" s="184">
        <f t="shared" si="1"/>
        <v>1.7532519996768199</v>
      </c>
      <c r="I5" s="179">
        <f t="shared" ref="I5:I26" si="5">I4+C5+E5+F5</f>
        <v>226</v>
      </c>
      <c r="J5" s="180">
        <v>30.059230009871669</v>
      </c>
      <c r="K5" s="184">
        <f t="shared" ref="K5:K26" si="6">J5-J4</f>
        <v>5.1630813088930019</v>
      </c>
      <c r="L5" s="177">
        <v>330.31</v>
      </c>
      <c r="M5" s="181">
        <f t="shared" ref="M5:M26" si="7">L5-L4</f>
        <v>108.92000000000002</v>
      </c>
      <c r="N5">
        <v>330</v>
      </c>
      <c r="O5" s="178">
        <f t="shared" ref="O5:O26" si="8">N5-N4</f>
        <v>115</v>
      </c>
      <c r="P5" s="185">
        <f t="shared" si="2"/>
        <v>9.3939393939407978E-2</v>
      </c>
      <c r="Q5" s="180">
        <v>71.2</v>
      </c>
    </row>
    <row r="6" spans="1:18" x14ac:dyDescent="0.2">
      <c r="A6">
        <v>4</v>
      </c>
      <c r="B6" s="179">
        <f t="shared" si="3"/>
        <v>12134</v>
      </c>
      <c r="C6" s="177">
        <v>17</v>
      </c>
      <c r="D6" s="184">
        <f t="shared" si="0"/>
        <v>0.14010219218724246</v>
      </c>
      <c r="E6" s="187"/>
      <c r="F6" s="187"/>
      <c r="G6" s="179">
        <f t="shared" si="4"/>
        <v>234</v>
      </c>
      <c r="H6" s="184">
        <f t="shared" si="1"/>
        <v>1.8906035388220086</v>
      </c>
      <c r="I6" s="179">
        <f t="shared" si="5"/>
        <v>243</v>
      </c>
      <c r="J6" s="180">
        <v>35.556000141221332</v>
      </c>
      <c r="K6" s="184">
        <f t="shared" si="6"/>
        <v>5.4967701313496633</v>
      </c>
      <c r="L6" s="177">
        <v>455.34</v>
      </c>
      <c r="M6" s="181">
        <f t="shared" si="7"/>
        <v>125.02999999999997</v>
      </c>
      <c r="N6">
        <v>450</v>
      </c>
      <c r="O6" s="178">
        <f t="shared" si="8"/>
        <v>120</v>
      </c>
      <c r="P6" s="185">
        <f t="shared" si="2"/>
        <v>1.1866666666666674</v>
      </c>
      <c r="Q6" s="180">
        <v>73.099999999999994</v>
      </c>
    </row>
    <row r="7" spans="1:18" x14ac:dyDescent="0.2">
      <c r="A7">
        <v>5</v>
      </c>
      <c r="B7" s="179">
        <f t="shared" si="3"/>
        <v>12124</v>
      </c>
      <c r="C7" s="177">
        <v>10</v>
      </c>
      <c r="D7" s="184">
        <f t="shared" si="0"/>
        <v>8.2481029363246458E-2</v>
      </c>
      <c r="E7" s="187"/>
      <c r="F7" s="187"/>
      <c r="G7" s="179">
        <f t="shared" si="4"/>
        <v>244</v>
      </c>
      <c r="H7" s="184">
        <f t="shared" si="1"/>
        <v>1.9713985618485901</v>
      </c>
      <c r="I7" s="179">
        <f t="shared" si="5"/>
        <v>253</v>
      </c>
      <c r="J7" s="180">
        <v>39.786579979506023</v>
      </c>
      <c r="K7" s="184">
        <f t="shared" si="6"/>
        <v>4.2305798382846902</v>
      </c>
      <c r="L7" s="177">
        <v>583.94000000000005</v>
      </c>
      <c r="M7" s="181">
        <f t="shared" si="7"/>
        <v>128.60000000000008</v>
      </c>
      <c r="N7">
        <v>560</v>
      </c>
      <c r="O7" s="178">
        <f t="shared" si="8"/>
        <v>110</v>
      </c>
      <c r="P7" s="185">
        <f t="shared" si="2"/>
        <v>4.2750000000000057</v>
      </c>
      <c r="Q7" s="177">
        <v>81.819999999999993</v>
      </c>
    </row>
    <row r="8" spans="1:18" x14ac:dyDescent="0.2">
      <c r="A8">
        <v>6</v>
      </c>
      <c r="B8" s="179">
        <f t="shared" si="3"/>
        <v>12110</v>
      </c>
      <c r="C8" s="177">
        <v>14</v>
      </c>
      <c r="D8" s="184">
        <f t="shared" si="0"/>
        <v>0.11560693641618498</v>
      </c>
      <c r="E8" s="187"/>
      <c r="F8" s="187"/>
      <c r="G8" s="179">
        <f t="shared" si="4"/>
        <v>258</v>
      </c>
      <c r="H8" s="184">
        <f t="shared" si="1"/>
        <v>2.0845115940858041</v>
      </c>
      <c r="I8" s="179">
        <f t="shared" si="5"/>
        <v>267</v>
      </c>
      <c r="J8" s="180">
        <v>43.049348505394732</v>
      </c>
      <c r="K8" s="184">
        <f t="shared" si="6"/>
        <v>3.2627685258887098</v>
      </c>
      <c r="L8" s="177">
        <v>684.04</v>
      </c>
      <c r="M8" s="181">
        <f t="shared" si="7"/>
        <v>100.09999999999991</v>
      </c>
      <c r="N8">
        <v>660</v>
      </c>
      <c r="O8" s="178">
        <f t="shared" si="8"/>
        <v>100</v>
      </c>
      <c r="P8" s="185">
        <f t="shared" si="2"/>
        <v>3.6424242424242408</v>
      </c>
      <c r="Q8" s="177">
        <v>84.93</v>
      </c>
    </row>
    <row r="9" spans="1:18" x14ac:dyDescent="0.2">
      <c r="A9">
        <v>7</v>
      </c>
      <c r="B9" s="179">
        <f t="shared" si="3"/>
        <v>12108</v>
      </c>
      <c r="C9" s="177">
        <v>2</v>
      </c>
      <c r="D9" s="184">
        <f t="shared" si="0"/>
        <v>1.6518004625041292E-2</v>
      </c>
      <c r="E9" s="187"/>
      <c r="F9" s="187"/>
      <c r="G9" s="179">
        <f t="shared" si="4"/>
        <v>260</v>
      </c>
      <c r="H9" s="184">
        <f t="shared" si="1"/>
        <v>2.1006705986911207</v>
      </c>
      <c r="I9" s="179">
        <f t="shared" si="5"/>
        <v>269</v>
      </c>
      <c r="J9" s="180">
        <v>45.077897418358077</v>
      </c>
      <c r="K9" s="184">
        <f t="shared" si="6"/>
        <v>2.0285489129633447</v>
      </c>
      <c r="L9" s="177">
        <v>760.34</v>
      </c>
      <c r="M9" s="181">
        <f t="shared" si="7"/>
        <v>76.300000000000068</v>
      </c>
      <c r="N9">
        <v>760</v>
      </c>
      <c r="O9" s="178">
        <f t="shared" si="8"/>
        <v>100</v>
      </c>
      <c r="P9" s="185">
        <f t="shared" si="2"/>
        <v>4.473684210526585E-2</v>
      </c>
      <c r="Q9" s="177">
        <v>82.61</v>
      </c>
    </row>
    <row r="10" spans="1:18" x14ac:dyDescent="0.2">
      <c r="A10">
        <v>8</v>
      </c>
      <c r="B10" s="179">
        <f t="shared" si="3"/>
        <v>12098</v>
      </c>
      <c r="C10" s="177">
        <v>10</v>
      </c>
      <c r="D10" s="184">
        <f t="shared" si="0"/>
        <v>8.2658290626549835E-2</v>
      </c>
      <c r="E10" s="187"/>
      <c r="F10" s="187"/>
      <c r="G10" s="179">
        <f t="shared" si="4"/>
        <v>270</v>
      </c>
      <c r="H10" s="184">
        <f t="shared" si="1"/>
        <v>2.181465621717702</v>
      </c>
      <c r="I10" s="179">
        <f t="shared" si="5"/>
        <v>279</v>
      </c>
      <c r="J10" s="180">
        <v>47.584424168742103</v>
      </c>
      <c r="K10" s="184">
        <f t="shared" si="6"/>
        <v>2.5065267503840261</v>
      </c>
      <c r="L10" s="177">
        <v>857.86</v>
      </c>
      <c r="M10" s="181">
        <f t="shared" si="7"/>
        <v>97.519999999999982</v>
      </c>
      <c r="N10">
        <v>860</v>
      </c>
      <c r="O10" s="178">
        <f t="shared" si="8"/>
        <v>100</v>
      </c>
      <c r="P10" s="185">
        <f t="shared" si="2"/>
        <v>-0.248837209302323</v>
      </c>
      <c r="Q10" s="177">
        <v>76.62</v>
      </c>
    </row>
    <row r="11" spans="1:18" x14ac:dyDescent="0.2">
      <c r="A11">
        <v>9</v>
      </c>
      <c r="B11" s="179">
        <f t="shared" si="3"/>
        <v>12090</v>
      </c>
      <c r="C11" s="177">
        <v>8</v>
      </c>
      <c r="D11" s="184">
        <f t="shared" si="0"/>
        <v>6.6170388751033912E-2</v>
      </c>
      <c r="E11" s="187"/>
      <c r="F11" s="187"/>
      <c r="G11" s="179">
        <f t="shared" si="4"/>
        <v>278</v>
      </c>
      <c r="H11" s="184">
        <f t="shared" si="1"/>
        <v>2.2461016401389675</v>
      </c>
      <c r="I11" s="179">
        <f t="shared" si="5"/>
        <v>287</v>
      </c>
      <c r="J11" s="180">
        <v>50.644304021732708</v>
      </c>
      <c r="K11" s="184">
        <f t="shared" si="6"/>
        <v>3.0598798529906048</v>
      </c>
      <c r="L11" s="177">
        <v>940.35</v>
      </c>
      <c r="M11" s="181">
        <f t="shared" si="7"/>
        <v>82.490000000000009</v>
      </c>
      <c r="N11">
        <v>960</v>
      </c>
      <c r="O11" s="178">
        <f t="shared" si="8"/>
        <v>100</v>
      </c>
      <c r="P11" s="185">
        <f t="shared" si="2"/>
        <v>-2.0468749999999858</v>
      </c>
      <c r="Q11" s="177">
        <v>86.67</v>
      </c>
    </row>
    <row r="12" spans="1:18" x14ac:dyDescent="0.2">
      <c r="A12">
        <v>10</v>
      </c>
      <c r="B12" s="179">
        <f t="shared" si="3"/>
        <v>12082</v>
      </c>
      <c r="C12" s="177">
        <v>8</v>
      </c>
      <c r="D12" s="184">
        <f t="shared" si="0"/>
        <v>6.6214202946532033E-2</v>
      </c>
      <c r="E12" s="187"/>
      <c r="F12" s="187"/>
      <c r="G12" s="179">
        <f t="shared" si="4"/>
        <v>286</v>
      </c>
      <c r="H12" s="184">
        <f t="shared" si="1"/>
        <v>2.3107376585602326</v>
      </c>
      <c r="I12" s="179">
        <f t="shared" si="5"/>
        <v>295</v>
      </c>
      <c r="J12" s="180">
        <v>53.392665082910803</v>
      </c>
      <c r="K12" s="184">
        <f t="shared" si="6"/>
        <v>2.7483610611780946</v>
      </c>
      <c r="L12" s="180">
        <v>1027.7</v>
      </c>
      <c r="M12" s="181">
        <f t="shared" si="7"/>
        <v>87.350000000000023</v>
      </c>
      <c r="N12" s="179">
        <v>1060</v>
      </c>
      <c r="O12" s="178">
        <f t="shared" si="8"/>
        <v>100</v>
      </c>
      <c r="P12" s="185">
        <f t="shared" si="2"/>
        <v>-3.0471698113207424</v>
      </c>
      <c r="Q12" s="177">
        <v>89.94</v>
      </c>
    </row>
    <row r="13" spans="1:18" x14ac:dyDescent="0.2">
      <c r="A13">
        <v>11</v>
      </c>
      <c r="B13" s="179">
        <f t="shared" si="3"/>
        <v>12079</v>
      </c>
      <c r="C13" s="177">
        <v>3</v>
      </c>
      <c r="D13" s="184">
        <f t="shared" si="0"/>
        <v>2.483649308717609E-2</v>
      </c>
      <c r="E13" s="187"/>
      <c r="F13" s="187"/>
      <c r="G13" s="179">
        <f t="shared" si="4"/>
        <v>289</v>
      </c>
      <c r="H13" s="184">
        <f t="shared" si="1"/>
        <v>2.3349761654682073</v>
      </c>
      <c r="I13" s="179">
        <f t="shared" si="5"/>
        <v>298</v>
      </c>
      <c r="J13" s="180">
        <v>56.42</v>
      </c>
      <c r="K13" s="184">
        <f t="shared" si="6"/>
        <v>3.027334917089199</v>
      </c>
      <c r="L13" s="180">
        <v>1123.42</v>
      </c>
      <c r="M13" s="181">
        <f t="shared" si="7"/>
        <v>95.720000000000027</v>
      </c>
      <c r="N13" s="179">
        <v>1160</v>
      </c>
      <c r="O13" s="178">
        <f t="shared" si="8"/>
        <v>100</v>
      </c>
      <c r="P13" s="185">
        <f t="shared" si="2"/>
        <v>-3.1534482758620612</v>
      </c>
      <c r="Q13" s="177">
        <v>85.46</v>
      </c>
      <c r="R13" s="186"/>
    </row>
    <row r="14" spans="1:18" hidden="1" x14ac:dyDescent="0.2">
      <c r="A14">
        <v>12</v>
      </c>
      <c r="B14" s="179">
        <f t="shared" si="3"/>
        <v>12079</v>
      </c>
      <c r="C14" s="177"/>
      <c r="D14" s="184">
        <f t="shared" si="0"/>
        <v>0</v>
      </c>
      <c r="E14" s="177"/>
      <c r="F14" s="177"/>
      <c r="G14" s="179">
        <f t="shared" si="4"/>
        <v>289</v>
      </c>
      <c r="H14" s="184">
        <f t="shared" si="1"/>
        <v>2.3349761654682073</v>
      </c>
      <c r="I14" s="179">
        <f t="shared" si="5"/>
        <v>298</v>
      </c>
      <c r="J14" s="177"/>
      <c r="K14" s="184">
        <f t="shared" si="6"/>
        <v>-56.42</v>
      </c>
      <c r="L14" s="177"/>
      <c r="M14" s="181">
        <f t="shared" si="7"/>
        <v>-1123.42</v>
      </c>
      <c r="N14">
        <v>1250</v>
      </c>
      <c r="O14" s="178">
        <f t="shared" si="8"/>
        <v>90</v>
      </c>
      <c r="P14" s="185">
        <f t="shared" si="2"/>
        <v>-100</v>
      </c>
      <c r="Q14" s="177"/>
    </row>
    <row r="15" spans="1:18" hidden="1" x14ac:dyDescent="0.2">
      <c r="A15">
        <v>13</v>
      </c>
      <c r="B15" s="179">
        <f t="shared" si="3"/>
        <v>12079</v>
      </c>
      <c r="C15" s="177"/>
      <c r="D15" s="184">
        <f t="shared" si="0"/>
        <v>0</v>
      </c>
      <c r="E15" s="177"/>
      <c r="F15" s="177"/>
      <c r="G15" s="179">
        <f t="shared" si="4"/>
        <v>289</v>
      </c>
      <c r="H15" s="184">
        <f t="shared" si="1"/>
        <v>2.3349761654682073</v>
      </c>
      <c r="I15" s="179">
        <f t="shared" si="5"/>
        <v>298</v>
      </c>
      <c r="J15" s="177"/>
      <c r="K15" s="184">
        <f t="shared" si="6"/>
        <v>0</v>
      </c>
      <c r="L15" s="177"/>
      <c r="M15" s="181">
        <f t="shared" si="7"/>
        <v>0</v>
      </c>
      <c r="N15">
        <v>1340</v>
      </c>
      <c r="O15" s="178">
        <f t="shared" si="8"/>
        <v>90</v>
      </c>
      <c r="P15" s="185">
        <f t="shared" si="2"/>
        <v>-100</v>
      </c>
      <c r="Q15" s="177"/>
    </row>
    <row r="16" spans="1:18" hidden="1" x14ac:dyDescent="0.2">
      <c r="A16">
        <v>14</v>
      </c>
      <c r="B16" s="179">
        <f t="shared" si="3"/>
        <v>12079</v>
      </c>
      <c r="C16" s="177"/>
      <c r="D16" s="184">
        <f t="shared" si="0"/>
        <v>0</v>
      </c>
      <c r="E16" s="177"/>
      <c r="F16" s="177"/>
      <c r="G16" s="179">
        <f t="shared" si="4"/>
        <v>289</v>
      </c>
      <c r="H16" s="184">
        <f t="shared" si="1"/>
        <v>2.3349761654682073</v>
      </c>
      <c r="I16" s="179">
        <f t="shared" si="5"/>
        <v>298</v>
      </c>
      <c r="J16" s="177"/>
      <c r="K16" s="184">
        <f t="shared" si="6"/>
        <v>0</v>
      </c>
      <c r="L16" s="177"/>
      <c r="M16" s="181">
        <f t="shared" si="7"/>
        <v>0</v>
      </c>
      <c r="N16">
        <v>1430</v>
      </c>
      <c r="O16" s="178">
        <f t="shared" si="8"/>
        <v>90</v>
      </c>
      <c r="P16" s="185">
        <f t="shared" si="2"/>
        <v>-100</v>
      </c>
      <c r="Q16" s="177"/>
    </row>
    <row r="17" spans="1:17" hidden="1" x14ac:dyDescent="0.2">
      <c r="A17">
        <v>15</v>
      </c>
      <c r="B17" s="179">
        <f t="shared" si="3"/>
        <v>12079</v>
      </c>
      <c r="C17" s="177"/>
      <c r="D17" s="184">
        <f t="shared" si="0"/>
        <v>0</v>
      </c>
      <c r="E17" s="177"/>
      <c r="F17" s="177"/>
      <c r="G17" s="179">
        <f t="shared" si="4"/>
        <v>289</v>
      </c>
      <c r="H17" s="184">
        <f t="shared" si="1"/>
        <v>2.3349761654682073</v>
      </c>
      <c r="I17" s="179">
        <f t="shared" si="5"/>
        <v>298</v>
      </c>
      <c r="J17" s="177"/>
      <c r="K17" s="184">
        <f t="shared" si="6"/>
        <v>0</v>
      </c>
      <c r="L17" s="177"/>
      <c r="M17" s="181">
        <f t="shared" si="7"/>
        <v>0</v>
      </c>
      <c r="N17">
        <v>1525</v>
      </c>
      <c r="O17" s="178">
        <f t="shared" si="8"/>
        <v>95</v>
      </c>
      <c r="P17" s="185">
        <f t="shared" si="2"/>
        <v>-100</v>
      </c>
      <c r="Q17" s="177"/>
    </row>
    <row r="18" spans="1:17" hidden="1" x14ac:dyDescent="0.2">
      <c r="A18">
        <v>16</v>
      </c>
      <c r="B18" s="179">
        <f t="shared" si="3"/>
        <v>12079</v>
      </c>
      <c r="C18" s="177"/>
      <c r="D18" s="184">
        <f t="shared" si="0"/>
        <v>0</v>
      </c>
      <c r="E18" s="177"/>
      <c r="F18" s="177"/>
      <c r="G18" s="179">
        <f t="shared" si="4"/>
        <v>289</v>
      </c>
      <c r="H18" s="184">
        <f t="shared" si="1"/>
        <v>2.3349761654682073</v>
      </c>
      <c r="I18" s="179">
        <f t="shared" si="5"/>
        <v>298</v>
      </c>
      <c r="J18" s="177"/>
      <c r="K18" s="184">
        <f t="shared" si="6"/>
        <v>0</v>
      </c>
      <c r="L18" s="177"/>
      <c r="M18" s="181">
        <f t="shared" si="7"/>
        <v>0</v>
      </c>
      <c r="N18">
        <v>1640</v>
      </c>
      <c r="O18" s="178">
        <f t="shared" si="8"/>
        <v>115</v>
      </c>
      <c r="P18" s="185">
        <f t="shared" si="2"/>
        <v>-100</v>
      </c>
      <c r="Q18" s="177"/>
    </row>
    <row r="19" spans="1:17" hidden="1" x14ac:dyDescent="0.2">
      <c r="A19">
        <v>17</v>
      </c>
      <c r="B19" s="179">
        <f t="shared" si="3"/>
        <v>12079</v>
      </c>
      <c r="C19" s="177"/>
      <c r="D19" s="184">
        <f t="shared" si="0"/>
        <v>0</v>
      </c>
      <c r="E19" s="177"/>
      <c r="F19" s="177"/>
      <c r="G19" s="179">
        <f t="shared" si="4"/>
        <v>289</v>
      </c>
      <c r="H19" s="184">
        <f t="shared" si="1"/>
        <v>2.3349761654682073</v>
      </c>
      <c r="I19" s="179">
        <f t="shared" si="5"/>
        <v>298</v>
      </c>
      <c r="J19" s="177"/>
      <c r="K19" s="184">
        <f t="shared" si="6"/>
        <v>0</v>
      </c>
      <c r="L19" s="177"/>
      <c r="M19" s="181">
        <f t="shared" si="7"/>
        <v>0</v>
      </c>
      <c r="N19">
        <v>1765</v>
      </c>
      <c r="O19" s="178">
        <f t="shared" si="8"/>
        <v>125</v>
      </c>
      <c r="P19" s="185">
        <f t="shared" si="2"/>
        <v>-100</v>
      </c>
      <c r="Q19" s="177"/>
    </row>
    <row r="20" spans="1:17" hidden="1" x14ac:dyDescent="0.2">
      <c r="A20">
        <v>18</v>
      </c>
      <c r="B20" s="179">
        <f t="shared" si="3"/>
        <v>12079</v>
      </c>
      <c r="C20" s="177"/>
      <c r="D20" s="184">
        <f t="shared" si="0"/>
        <v>0</v>
      </c>
      <c r="E20" s="177"/>
      <c r="F20" s="177"/>
      <c r="G20" s="179">
        <f t="shared" si="4"/>
        <v>289</v>
      </c>
      <c r="H20" s="184">
        <f t="shared" si="1"/>
        <v>2.3349761654682073</v>
      </c>
      <c r="I20" s="179">
        <f t="shared" si="5"/>
        <v>298</v>
      </c>
      <c r="J20" s="177"/>
      <c r="K20" s="184">
        <f t="shared" si="6"/>
        <v>0</v>
      </c>
      <c r="L20" s="177"/>
      <c r="M20" s="181">
        <f t="shared" si="7"/>
        <v>0</v>
      </c>
      <c r="N20">
        <v>1890</v>
      </c>
      <c r="O20" s="178">
        <f t="shared" si="8"/>
        <v>125</v>
      </c>
      <c r="P20" s="185">
        <f t="shared" si="2"/>
        <v>-100</v>
      </c>
      <c r="Q20" s="177"/>
    </row>
    <row r="21" spans="1:17" hidden="1" x14ac:dyDescent="0.2">
      <c r="A21">
        <v>19</v>
      </c>
      <c r="B21" s="179">
        <f t="shared" si="3"/>
        <v>12079</v>
      </c>
      <c r="C21" s="177"/>
      <c r="D21" s="184">
        <f t="shared" si="0"/>
        <v>0</v>
      </c>
      <c r="E21" s="177"/>
      <c r="F21" s="177"/>
      <c r="G21" s="179">
        <f t="shared" si="4"/>
        <v>289</v>
      </c>
      <c r="H21" s="184">
        <f t="shared" si="1"/>
        <v>2.3349761654682073</v>
      </c>
      <c r="I21" s="179">
        <f t="shared" si="5"/>
        <v>298</v>
      </c>
      <c r="J21" s="177"/>
      <c r="K21" s="184">
        <f t="shared" si="6"/>
        <v>0</v>
      </c>
      <c r="L21" s="177"/>
      <c r="M21" s="181">
        <f t="shared" si="7"/>
        <v>0</v>
      </c>
      <c r="N21">
        <v>2020</v>
      </c>
      <c r="O21" s="178">
        <f t="shared" si="8"/>
        <v>130</v>
      </c>
      <c r="P21" s="185">
        <f t="shared" si="2"/>
        <v>-100</v>
      </c>
      <c r="Q21" s="177"/>
    </row>
    <row r="22" spans="1:17" hidden="1" x14ac:dyDescent="0.2">
      <c r="A22">
        <v>20</v>
      </c>
      <c r="B22" s="179">
        <f t="shared" si="3"/>
        <v>12079</v>
      </c>
      <c r="C22" s="177"/>
      <c r="D22" s="184">
        <f t="shared" si="0"/>
        <v>0</v>
      </c>
      <c r="E22" s="177"/>
      <c r="F22" s="177"/>
      <c r="G22" s="179">
        <f t="shared" si="4"/>
        <v>289</v>
      </c>
      <c r="H22" s="184">
        <f t="shared" si="1"/>
        <v>2.3349761654682073</v>
      </c>
      <c r="I22" s="179">
        <f t="shared" si="5"/>
        <v>298</v>
      </c>
      <c r="J22" s="177"/>
      <c r="K22" s="184">
        <f t="shared" si="6"/>
        <v>0</v>
      </c>
      <c r="L22" s="177"/>
      <c r="M22" s="181">
        <f t="shared" si="7"/>
        <v>0</v>
      </c>
      <c r="N22">
        <v>2155</v>
      </c>
      <c r="O22" s="178">
        <f t="shared" si="8"/>
        <v>135</v>
      </c>
      <c r="P22" s="185">
        <f t="shared" si="2"/>
        <v>-100</v>
      </c>
      <c r="Q22" s="177"/>
    </row>
    <row r="23" spans="1:17" hidden="1" x14ac:dyDescent="0.2">
      <c r="A23">
        <v>21</v>
      </c>
      <c r="B23" s="179">
        <f t="shared" si="3"/>
        <v>12079</v>
      </c>
      <c r="C23" s="177"/>
      <c r="D23" s="184">
        <f t="shared" si="0"/>
        <v>0</v>
      </c>
      <c r="E23" s="177"/>
      <c r="F23" s="177"/>
      <c r="G23" s="179">
        <f t="shared" si="4"/>
        <v>289</v>
      </c>
      <c r="H23" s="184">
        <f t="shared" si="1"/>
        <v>2.3349761654682073</v>
      </c>
      <c r="I23" s="179">
        <f t="shared" si="5"/>
        <v>298</v>
      </c>
      <c r="J23" s="177"/>
      <c r="K23" s="184">
        <f t="shared" si="6"/>
        <v>0</v>
      </c>
      <c r="L23" s="177"/>
      <c r="M23" s="181">
        <f t="shared" si="7"/>
        <v>0</v>
      </c>
      <c r="N23">
        <v>2300</v>
      </c>
      <c r="O23" s="178">
        <f t="shared" si="8"/>
        <v>145</v>
      </c>
      <c r="P23" s="185">
        <f t="shared" si="2"/>
        <v>-100</v>
      </c>
      <c r="Q23" s="177"/>
    </row>
    <row r="24" spans="1:17" hidden="1" x14ac:dyDescent="0.2">
      <c r="A24">
        <v>22</v>
      </c>
      <c r="B24" s="179">
        <f t="shared" si="3"/>
        <v>12079</v>
      </c>
      <c r="C24" s="177"/>
      <c r="D24" s="184">
        <f t="shared" si="0"/>
        <v>0</v>
      </c>
      <c r="E24" s="177"/>
      <c r="F24" s="177"/>
      <c r="G24" s="179">
        <f t="shared" si="4"/>
        <v>289</v>
      </c>
      <c r="H24" s="184">
        <f t="shared" si="1"/>
        <v>2.3349761654682073</v>
      </c>
      <c r="I24" s="179">
        <f t="shared" si="5"/>
        <v>298</v>
      </c>
      <c r="J24" s="177"/>
      <c r="K24" s="184">
        <f t="shared" si="6"/>
        <v>0</v>
      </c>
      <c r="L24" s="177"/>
      <c r="M24" s="181">
        <f t="shared" si="7"/>
        <v>0</v>
      </c>
      <c r="N24">
        <v>2465</v>
      </c>
      <c r="O24" s="178">
        <f t="shared" si="8"/>
        <v>165</v>
      </c>
      <c r="P24" s="185">
        <f t="shared" si="2"/>
        <v>-100</v>
      </c>
      <c r="Q24" s="177"/>
    </row>
    <row r="25" spans="1:17" hidden="1" x14ac:dyDescent="0.2">
      <c r="A25">
        <v>23</v>
      </c>
      <c r="B25" s="179">
        <f t="shared" si="3"/>
        <v>12079</v>
      </c>
      <c r="C25" s="177"/>
      <c r="D25" s="184">
        <f t="shared" si="0"/>
        <v>0</v>
      </c>
      <c r="E25" s="177"/>
      <c r="F25" s="177"/>
      <c r="G25" s="179">
        <f t="shared" si="4"/>
        <v>289</v>
      </c>
      <c r="H25" s="184">
        <f t="shared" si="1"/>
        <v>2.3349761654682073</v>
      </c>
      <c r="I25" s="179">
        <f t="shared" si="5"/>
        <v>298</v>
      </c>
      <c r="J25" s="177"/>
      <c r="K25" s="184">
        <f t="shared" si="6"/>
        <v>0</v>
      </c>
      <c r="L25" s="177"/>
      <c r="M25" s="181">
        <f t="shared" si="7"/>
        <v>0</v>
      </c>
      <c r="N25">
        <v>2640</v>
      </c>
      <c r="O25" s="178">
        <f t="shared" si="8"/>
        <v>175</v>
      </c>
      <c r="P25" s="185">
        <f t="shared" si="2"/>
        <v>-100</v>
      </c>
      <c r="Q25" s="177"/>
    </row>
    <row r="26" spans="1:17" hidden="1" x14ac:dyDescent="0.2">
      <c r="A26">
        <v>24</v>
      </c>
      <c r="B26" s="179">
        <f t="shared" si="3"/>
        <v>12079</v>
      </c>
      <c r="C26" s="177"/>
      <c r="D26" s="184">
        <f t="shared" si="0"/>
        <v>0</v>
      </c>
      <c r="E26" s="177"/>
      <c r="F26" s="177"/>
      <c r="G26" s="179">
        <f t="shared" si="4"/>
        <v>289</v>
      </c>
      <c r="H26" s="184">
        <f t="shared" si="1"/>
        <v>2.3349761654682073</v>
      </c>
      <c r="I26" s="179">
        <f t="shared" si="5"/>
        <v>298</v>
      </c>
      <c r="J26" s="177"/>
      <c r="K26" s="184">
        <f t="shared" si="6"/>
        <v>0</v>
      </c>
      <c r="L26" s="177"/>
      <c r="M26" s="181">
        <f t="shared" si="7"/>
        <v>0</v>
      </c>
      <c r="N26">
        <v>2800</v>
      </c>
      <c r="O26" s="178">
        <f t="shared" si="8"/>
        <v>160</v>
      </c>
      <c r="P26" s="185">
        <f t="shared" si="2"/>
        <v>-100</v>
      </c>
      <c r="Q26" s="177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649" t="s">
        <v>41</v>
      </c>
      <c r="B1" s="649"/>
      <c r="C1">
        <v>3292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>
        <v>1</v>
      </c>
      <c r="B3" s="179">
        <f>C1-(C3+E3+F3)</f>
        <v>3254</v>
      </c>
      <c r="C3" s="177">
        <v>38</v>
      </c>
      <c r="D3" s="184">
        <f>(C3/B3)*100</f>
        <v>1.1677934849416103</v>
      </c>
      <c r="E3" s="187"/>
      <c r="F3" s="187"/>
      <c r="G3" s="179">
        <f>C3</f>
        <v>38</v>
      </c>
      <c r="H3" s="184">
        <f>(G3/$C$1)*100</f>
        <v>1.1543134872417984</v>
      </c>
      <c r="I3" s="179">
        <f>C3+E3+F3</f>
        <v>38</v>
      </c>
      <c r="J3" s="180">
        <v>30.156291158135044</v>
      </c>
      <c r="L3" s="177">
        <v>165.74</v>
      </c>
      <c r="M3" s="181"/>
      <c r="N3">
        <v>140</v>
      </c>
      <c r="P3" s="185">
        <f>((L3/N3)*100)-100</f>
        <v>18.3857142857143</v>
      </c>
      <c r="Q3" s="177">
        <v>74.77</v>
      </c>
    </row>
    <row r="4" spans="1:18" x14ac:dyDescent="0.2">
      <c r="A4">
        <v>2</v>
      </c>
      <c r="B4" s="179">
        <f>B3-(C4+E4+F4)</f>
        <v>3237</v>
      </c>
      <c r="C4" s="177">
        <v>17</v>
      </c>
      <c r="D4" s="184">
        <f t="shared" ref="D4:D26" si="0">(C4/B4)*100</f>
        <v>0.52517763361136849</v>
      </c>
      <c r="E4" s="187"/>
      <c r="F4" s="187"/>
      <c r="G4" s="179">
        <f t="shared" ref="G4:G26" si="1">G3+C4</f>
        <v>55</v>
      </c>
      <c r="H4" s="184">
        <f t="shared" ref="H4:H26" si="2">(G4/$C$1)*100</f>
        <v>1.6707168894289186</v>
      </c>
      <c r="I4" s="179">
        <f t="shared" ref="I4:I26" si="3">I3+C4+E4+F4</f>
        <v>55</v>
      </c>
      <c r="J4" s="180">
        <v>60.051193786133545</v>
      </c>
      <c r="K4" s="184">
        <f>J4-J3</f>
        <v>29.894902627998501</v>
      </c>
      <c r="L4" s="177">
        <v>377.61</v>
      </c>
      <c r="M4" s="181">
        <f>L4-L3</f>
        <v>211.87</v>
      </c>
      <c r="N4">
        <v>300</v>
      </c>
      <c r="O4" s="178">
        <f>N4-N3</f>
        <v>160</v>
      </c>
      <c r="P4" s="185">
        <f t="shared" ref="P4:P26" si="4">((L4/N4)*100)-100</f>
        <v>25.870000000000019</v>
      </c>
      <c r="Q4" s="177">
        <v>65.38</v>
      </c>
    </row>
    <row r="5" spans="1:18" x14ac:dyDescent="0.2">
      <c r="A5">
        <v>3</v>
      </c>
      <c r="B5" s="179">
        <f t="shared" ref="B5:B26" si="5">B4-(C5+E5+F5)</f>
        <v>3226</v>
      </c>
      <c r="C5" s="177">
        <v>11</v>
      </c>
      <c r="D5" s="184">
        <f t="shared" si="0"/>
        <v>0.34097954122752638</v>
      </c>
      <c r="E5" s="187"/>
      <c r="F5" s="187"/>
      <c r="G5" s="179">
        <f t="shared" si="1"/>
        <v>66</v>
      </c>
      <c r="H5" s="184">
        <f t="shared" si="2"/>
        <v>2.0048602673147022</v>
      </c>
      <c r="I5" s="179">
        <f t="shared" si="3"/>
        <v>66</v>
      </c>
      <c r="J5" s="180">
        <v>85.209458861039764</v>
      </c>
      <c r="K5" s="184">
        <f t="shared" ref="K5:K26" si="6">J5-J4</f>
        <v>25.158265074906218</v>
      </c>
      <c r="L5" s="177">
        <v>660.85</v>
      </c>
      <c r="M5" s="181">
        <f t="shared" ref="M5:M26" si="7">L5-L4</f>
        <v>283.24</v>
      </c>
      <c r="N5">
        <v>490</v>
      </c>
      <c r="O5" s="178">
        <f t="shared" ref="O5:O26" si="8">N5-N4</f>
        <v>190</v>
      </c>
      <c r="P5" s="185">
        <f t="shared" si="4"/>
        <v>34.867346938775512</v>
      </c>
      <c r="Q5" s="180">
        <v>71.209999999999994</v>
      </c>
    </row>
    <row r="6" spans="1:18" x14ac:dyDescent="0.2">
      <c r="A6">
        <v>4</v>
      </c>
      <c r="B6" s="179">
        <f t="shared" si="5"/>
        <v>3216</v>
      </c>
      <c r="C6" s="177">
        <v>10</v>
      </c>
      <c r="D6" s="184">
        <f t="shared" si="0"/>
        <v>0.31094527363184082</v>
      </c>
      <c r="E6" s="187"/>
      <c r="F6" s="187"/>
      <c r="G6" s="179">
        <f t="shared" si="1"/>
        <v>76</v>
      </c>
      <c r="H6" s="184">
        <f t="shared" si="2"/>
        <v>2.3086269744835968</v>
      </c>
      <c r="I6" s="179">
        <f t="shared" si="3"/>
        <v>76</v>
      </c>
      <c r="J6" s="180">
        <v>90.165245202558637</v>
      </c>
      <c r="K6" s="184">
        <f t="shared" si="6"/>
        <v>4.9557863415188734</v>
      </c>
      <c r="L6" s="177">
        <v>923.99</v>
      </c>
      <c r="M6" s="181">
        <f t="shared" si="7"/>
        <v>263.14</v>
      </c>
      <c r="N6">
        <v>690</v>
      </c>
      <c r="O6" s="178">
        <f t="shared" si="8"/>
        <v>200</v>
      </c>
      <c r="P6" s="185">
        <f t="shared" si="4"/>
        <v>33.911594202898556</v>
      </c>
      <c r="Q6" s="180">
        <v>74.39</v>
      </c>
    </row>
    <row r="7" spans="1:18" x14ac:dyDescent="0.2">
      <c r="A7">
        <v>5</v>
      </c>
      <c r="B7" s="179">
        <f t="shared" si="5"/>
        <v>1820</v>
      </c>
      <c r="C7" s="177">
        <v>0</v>
      </c>
      <c r="D7" s="184">
        <f t="shared" si="0"/>
        <v>0</v>
      </c>
      <c r="E7" s="187"/>
      <c r="F7" s="187">
        <v>1396</v>
      </c>
      <c r="G7" s="179">
        <f t="shared" si="1"/>
        <v>76</v>
      </c>
      <c r="H7" s="184">
        <f t="shared" si="2"/>
        <v>2.3086269744835968</v>
      </c>
      <c r="I7" s="179">
        <f t="shared" si="3"/>
        <v>1472</v>
      </c>
      <c r="J7" s="180">
        <v>66.444270015698592</v>
      </c>
      <c r="K7" s="184">
        <f t="shared" si="6"/>
        <v>-23.720975186860045</v>
      </c>
      <c r="L7" s="177">
        <v>1117.43</v>
      </c>
      <c r="M7" s="181">
        <f t="shared" si="7"/>
        <v>193.44000000000005</v>
      </c>
      <c r="N7">
        <v>890</v>
      </c>
      <c r="O7" s="178">
        <f t="shared" si="8"/>
        <v>200</v>
      </c>
      <c r="P7" s="185">
        <f t="shared" si="4"/>
        <v>25.553932584269674</v>
      </c>
      <c r="Q7" s="177">
        <v>96.34</v>
      </c>
    </row>
    <row r="8" spans="1:18" x14ac:dyDescent="0.2">
      <c r="A8">
        <v>6</v>
      </c>
      <c r="B8" s="179">
        <f t="shared" si="5"/>
        <v>1820</v>
      </c>
      <c r="C8" s="177">
        <v>0</v>
      </c>
      <c r="D8" s="184">
        <f t="shared" si="0"/>
        <v>0</v>
      </c>
      <c r="E8" s="187"/>
      <c r="F8" s="187"/>
      <c r="G8" s="179">
        <f t="shared" si="1"/>
        <v>76</v>
      </c>
      <c r="H8" s="184">
        <f t="shared" si="2"/>
        <v>2.3086269744835968</v>
      </c>
      <c r="I8" s="179">
        <f t="shared" si="3"/>
        <v>1472</v>
      </c>
      <c r="J8" s="180">
        <v>61.036106750392463</v>
      </c>
      <c r="K8" s="184">
        <f t="shared" si="6"/>
        <v>-5.4081632653061291</v>
      </c>
      <c r="L8" s="177">
        <v>1235.3699999999999</v>
      </c>
      <c r="M8" s="181">
        <f t="shared" si="7"/>
        <v>117.93999999999983</v>
      </c>
      <c r="N8">
        <v>1080</v>
      </c>
      <c r="O8" s="178">
        <f t="shared" si="8"/>
        <v>190</v>
      </c>
      <c r="P8" s="185">
        <f t="shared" si="4"/>
        <v>14.386111111111106</v>
      </c>
      <c r="Q8" s="177">
        <v>90.31</v>
      </c>
    </row>
    <row r="9" spans="1:18" x14ac:dyDescent="0.2">
      <c r="A9">
        <v>7</v>
      </c>
      <c r="B9" s="179">
        <f t="shared" si="5"/>
        <v>1820</v>
      </c>
      <c r="C9" s="177">
        <v>0</v>
      </c>
      <c r="D9" s="184">
        <f t="shared" si="0"/>
        <v>0</v>
      </c>
      <c r="E9" s="187"/>
      <c r="F9" s="187"/>
      <c r="G9" s="179">
        <f t="shared" si="1"/>
        <v>76</v>
      </c>
      <c r="H9" s="184">
        <f t="shared" si="2"/>
        <v>2.3086269744835968</v>
      </c>
      <c r="I9" s="179">
        <f t="shared" si="3"/>
        <v>1472</v>
      </c>
      <c r="J9" s="180">
        <v>62.990580847723706</v>
      </c>
      <c r="K9" s="184">
        <f t="shared" si="6"/>
        <v>1.9544740973312429</v>
      </c>
      <c r="L9" s="177">
        <v>1351.4</v>
      </c>
      <c r="M9" s="181">
        <f t="shared" si="7"/>
        <v>116.0300000000002</v>
      </c>
      <c r="N9">
        <v>1250</v>
      </c>
      <c r="O9" s="178">
        <f t="shared" si="8"/>
        <v>170</v>
      </c>
      <c r="P9" s="185">
        <f t="shared" si="4"/>
        <v>8.112000000000009</v>
      </c>
      <c r="Q9" s="177">
        <v>88.6</v>
      </c>
    </row>
    <row r="10" spans="1:18" x14ac:dyDescent="0.2">
      <c r="A10">
        <v>8</v>
      </c>
      <c r="B10" s="179">
        <f t="shared" si="5"/>
        <v>1819</v>
      </c>
      <c r="C10" s="177">
        <v>1</v>
      </c>
      <c r="D10" s="184">
        <f t="shared" si="0"/>
        <v>5.4975261132490384E-2</v>
      </c>
      <c r="E10" s="187"/>
      <c r="F10" s="187"/>
      <c r="G10" s="179">
        <f t="shared" si="1"/>
        <v>77</v>
      </c>
      <c r="H10" s="184">
        <f t="shared" si="2"/>
        <v>2.3390036452004859</v>
      </c>
      <c r="I10" s="179">
        <f t="shared" si="3"/>
        <v>1473</v>
      </c>
      <c r="J10" s="180">
        <v>65.051441137202545</v>
      </c>
      <c r="K10" s="184">
        <f t="shared" si="6"/>
        <v>2.060860289478839</v>
      </c>
      <c r="L10" s="177">
        <v>1456.73</v>
      </c>
      <c r="M10" s="181">
        <f t="shared" si="7"/>
        <v>105.32999999999993</v>
      </c>
      <c r="N10">
        <v>1400</v>
      </c>
      <c r="O10" s="178">
        <f t="shared" si="8"/>
        <v>150</v>
      </c>
      <c r="P10" s="185">
        <f t="shared" si="4"/>
        <v>4.0521428571428544</v>
      </c>
      <c r="Q10" s="177">
        <v>82.44</v>
      </c>
    </row>
    <row r="11" spans="1:18" x14ac:dyDescent="0.2">
      <c r="A11">
        <v>9</v>
      </c>
      <c r="B11" s="179">
        <f t="shared" si="5"/>
        <v>1818</v>
      </c>
      <c r="C11" s="177">
        <v>1</v>
      </c>
      <c r="D11" s="184">
        <f t="shared" si="0"/>
        <v>5.5005500550055E-2</v>
      </c>
      <c r="E11" s="187"/>
      <c r="F11" s="187"/>
      <c r="G11" s="179">
        <f t="shared" si="1"/>
        <v>78</v>
      </c>
      <c r="H11" s="184">
        <f t="shared" si="2"/>
        <v>2.3693803159173754</v>
      </c>
      <c r="I11" s="179">
        <f t="shared" si="3"/>
        <v>1474</v>
      </c>
      <c r="J11" s="180">
        <v>67.012415527267009</v>
      </c>
      <c r="K11" s="184">
        <f t="shared" si="6"/>
        <v>1.9609743900644645</v>
      </c>
      <c r="L11" s="177">
        <v>1576.08</v>
      </c>
      <c r="M11" s="181">
        <f t="shared" si="7"/>
        <v>119.34999999999991</v>
      </c>
      <c r="N11">
        <v>1540</v>
      </c>
      <c r="O11" s="178">
        <f t="shared" si="8"/>
        <v>140</v>
      </c>
      <c r="P11" s="185">
        <f t="shared" si="4"/>
        <v>2.3428571428571416</v>
      </c>
      <c r="Q11" s="177">
        <v>83.07</v>
      </c>
    </row>
    <row r="12" spans="1:18" x14ac:dyDescent="0.2">
      <c r="A12">
        <v>10</v>
      </c>
      <c r="B12" s="179">
        <f t="shared" si="5"/>
        <v>1818</v>
      </c>
      <c r="C12" s="177">
        <v>0</v>
      </c>
      <c r="D12" s="184">
        <f t="shared" si="0"/>
        <v>0</v>
      </c>
      <c r="E12" s="187"/>
      <c r="F12" s="187"/>
      <c r="G12" s="179">
        <f t="shared" si="1"/>
        <v>78</v>
      </c>
      <c r="H12" s="184">
        <f t="shared" si="2"/>
        <v>2.3693803159173754</v>
      </c>
      <c r="I12" s="179">
        <f t="shared" si="3"/>
        <v>1474</v>
      </c>
      <c r="J12" s="180">
        <v>68.9061763319189</v>
      </c>
      <c r="K12" s="184">
        <f t="shared" si="6"/>
        <v>1.8937608046518903</v>
      </c>
      <c r="L12" s="180">
        <v>1750.24</v>
      </c>
      <c r="M12" s="181">
        <f t="shared" si="7"/>
        <v>174.16000000000008</v>
      </c>
      <c r="N12" s="179">
        <v>1670</v>
      </c>
      <c r="O12" s="178">
        <f t="shared" si="8"/>
        <v>130</v>
      </c>
      <c r="P12" s="185">
        <f t="shared" si="4"/>
        <v>4.8047904191616908</v>
      </c>
      <c r="Q12" s="177">
        <v>87.65</v>
      </c>
    </row>
    <row r="13" spans="1:18" x14ac:dyDescent="0.2">
      <c r="A13">
        <v>11</v>
      </c>
      <c r="B13" s="179">
        <f t="shared" si="5"/>
        <v>1630</v>
      </c>
      <c r="C13" s="177">
        <v>0</v>
      </c>
      <c r="D13" s="184">
        <f t="shared" si="0"/>
        <v>0</v>
      </c>
      <c r="E13" s="187"/>
      <c r="F13" s="187">
        <v>188</v>
      </c>
      <c r="G13" s="179">
        <f t="shared" si="1"/>
        <v>78</v>
      </c>
      <c r="H13" s="184">
        <f t="shared" si="2"/>
        <v>2.3693803159173754</v>
      </c>
      <c r="I13" s="179">
        <f t="shared" si="3"/>
        <v>1662</v>
      </c>
      <c r="J13" s="180">
        <v>71</v>
      </c>
      <c r="K13" s="184">
        <f t="shared" si="6"/>
        <v>2.0938236680811002</v>
      </c>
      <c r="L13" s="180">
        <v>1851.27</v>
      </c>
      <c r="M13" s="181">
        <f t="shared" si="7"/>
        <v>101.02999999999997</v>
      </c>
      <c r="N13" s="179">
        <v>1790</v>
      </c>
      <c r="O13" s="178">
        <f t="shared" si="8"/>
        <v>120</v>
      </c>
      <c r="P13" s="185">
        <f t="shared" si="4"/>
        <v>3.4229050279329698</v>
      </c>
      <c r="Q13" s="177">
        <v>90.61</v>
      </c>
      <c r="R13" s="186"/>
    </row>
    <row r="14" spans="1:18" hidden="1" x14ac:dyDescent="0.2">
      <c r="A14">
        <v>12</v>
      </c>
      <c r="B14" s="179">
        <f t="shared" si="5"/>
        <v>1630</v>
      </c>
      <c r="C14" s="177"/>
      <c r="D14" s="184">
        <f t="shared" si="0"/>
        <v>0</v>
      </c>
      <c r="E14" s="177"/>
      <c r="F14" s="177"/>
      <c r="G14" s="179">
        <f t="shared" si="1"/>
        <v>78</v>
      </c>
      <c r="H14" s="184">
        <f t="shared" si="2"/>
        <v>2.3693803159173754</v>
      </c>
      <c r="I14" s="179">
        <f t="shared" si="3"/>
        <v>1662</v>
      </c>
      <c r="J14" s="177"/>
      <c r="K14" s="184">
        <f t="shared" si="6"/>
        <v>-71</v>
      </c>
      <c r="L14" s="177"/>
      <c r="M14" s="181">
        <f t="shared" si="7"/>
        <v>-1851.27</v>
      </c>
      <c r="N14">
        <v>1900</v>
      </c>
      <c r="O14" s="178">
        <f t="shared" si="8"/>
        <v>110</v>
      </c>
      <c r="P14" s="185">
        <f t="shared" si="4"/>
        <v>-100</v>
      </c>
      <c r="Q14" s="177"/>
    </row>
    <row r="15" spans="1:18" hidden="1" x14ac:dyDescent="0.2">
      <c r="A15">
        <v>13</v>
      </c>
      <c r="B15" s="179">
        <f t="shared" si="5"/>
        <v>1630</v>
      </c>
      <c r="C15" s="177"/>
      <c r="D15" s="184">
        <f t="shared" si="0"/>
        <v>0</v>
      </c>
      <c r="E15" s="177"/>
      <c r="F15" s="177"/>
      <c r="G15" s="179">
        <f t="shared" si="1"/>
        <v>78</v>
      </c>
      <c r="H15" s="184">
        <f t="shared" si="2"/>
        <v>2.3693803159173754</v>
      </c>
      <c r="I15" s="179">
        <f t="shared" si="3"/>
        <v>1662</v>
      </c>
      <c r="J15" s="177"/>
      <c r="K15" s="184">
        <f t="shared" si="6"/>
        <v>0</v>
      </c>
      <c r="L15" s="177"/>
      <c r="M15" s="181">
        <f t="shared" si="7"/>
        <v>0</v>
      </c>
      <c r="N15">
        <v>2010</v>
      </c>
      <c r="O15" s="178">
        <f t="shared" si="8"/>
        <v>110</v>
      </c>
      <c r="P15" s="185">
        <f t="shared" si="4"/>
        <v>-100</v>
      </c>
      <c r="Q15" s="177"/>
    </row>
    <row r="16" spans="1:18" hidden="1" x14ac:dyDescent="0.2">
      <c r="A16">
        <v>14</v>
      </c>
      <c r="B16" s="179">
        <f t="shared" si="5"/>
        <v>1630</v>
      </c>
      <c r="C16" s="177"/>
      <c r="D16" s="184">
        <f t="shared" si="0"/>
        <v>0</v>
      </c>
      <c r="E16" s="177"/>
      <c r="F16" s="177"/>
      <c r="G16" s="179">
        <f t="shared" si="1"/>
        <v>78</v>
      </c>
      <c r="H16" s="184">
        <f t="shared" si="2"/>
        <v>2.3693803159173754</v>
      </c>
      <c r="I16" s="179">
        <f t="shared" si="3"/>
        <v>1662</v>
      </c>
      <c r="J16" s="177"/>
      <c r="K16" s="184">
        <f t="shared" si="6"/>
        <v>0</v>
      </c>
      <c r="L16" s="177"/>
      <c r="M16" s="181">
        <f t="shared" si="7"/>
        <v>0</v>
      </c>
      <c r="N16">
        <v>2120</v>
      </c>
      <c r="O16" s="178">
        <f t="shared" si="8"/>
        <v>110</v>
      </c>
      <c r="P16" s="185">
        <f t="shared" si="4"/>
        <v>-100</v>
      </c>
      <c r="Q16" s="177"/>
    </row>
    <row r="17" spans="1:17" hidden="1" x14ac:dyDescent="0.2">
      <c r="A17">
        <v>15</v>
      </c>
      <c r="B17" s="179">
        <f t="shared" si="5"/>
        <v>1630</v>
      </c>
      <c r="C17" s="177"/>
      <c r="D17" s="184">
        <f t="shared" si="0"/>
        <v>0</v>
      </c>
      <c r="E17" s="177"/>
      <c r="F17" s="177"/>
      <c r="G17" s="179">
        <f t="shared" si="1"/>
        <v>78</v>
      </c>
      <c r="H17" s="184">
        <f t="shared" si="2"/>
        <v>2.3693803159173754</v>
      </c>
      <c r="I17" s="179">
        <f t="shared" si="3"/>
        <v>1662</v>
      </c>
      <c r="J17" s="177"/>
      <c r="K17" s="184">
        <f t="shared" si="6"/>
        <v>0</v>
      </c>
      <c r="L17" s="177"/>
      <c r="M17" s="181">
        <f t="shared" si="7"/>
        <v>0</v>
      </c>
      <c r="N17">
        <v>2240</v>
      </c>
      <c r="O17" s="178">
        <f t="shared" si="8"/>
        <v>120</v>
      </c>
      <c r="P17" s="185">
        <f t="shared" si="4"/>
        <v>-100</v>
      </c>
      <c r="Q17" s="177"/>
    </row>
    <row r="18" spans="1:17" hidden="1" x14ac:dyDescent="0.2">
      <c r="A18">
        <v>16</v>
      </c>
      <c r="B18" s="179">
        <f t="shared" si="5"/>
        <v>1630</v>
      </c>
      <c r="C18" s="177"/>
      <c r="D18" s="184">
        <f t="shared" si="0"/>
        <v>0</v>
      </c>
      <c r="E18" s="177"/>
      <c r="F18" s="177"/>
      <c r="G18" s="179">
        <f t="shared" si="1"/>
        <v>78</v>
      </c>
      <c r="H18" s="184">
        <f t="shared" si="2"/>
        <v>2.3693803159173754</v>
      </c>
      <c r="I18" s="179">
        <f t="shared" si="3"/>
        <v>1662</v>
      </c>
      <c r="J18" s="177"/>
      <c r="K18" s="184">
        <f t="shared" si="6"/>
        <v>0</v>
      </c>
      <c r="L18" s="177"/>
      <c r="M18" s="181">
        <f t="shared" si="7"/>
        <v>0</v>
      </c>
      <c r="N18">
        <v>2370</v>
      </c>
      <c r="O18" s="178">
        <f t="shared" si="8"/>
        <v>130</v>
      </c>
      <c r="P18" s="185">
        <f t="shared" si="4"/>
        <v>-100</v>
      </c>
      <c r="Q18" s="177"/>
    </row>
    <row r="19" spans="1:17" hidden="1" x14ac:dyDescent="0.2">
      <c r="A19">
        <v>17</v>
      </c>
      <c r="B19" s="179">
        <f t="shared" si="5"/>
        <v>1630</v>
      </c>
      <c r="C19" s="177"/>
      <c r="D19" s="184">
        <f t="shared" si="0"/>
        <v>0</v>
      </c>
      <c r="E19" s="177"/>
      <c r="F19" s="177"/>
      <c r="G19" s="179">
        <f t="shared" si="1"/>
        <v>78</v>
      </c>
      <c r="H19" s="184">
        <f t="shared" si="2"/>
        <v>2.3693803159173754</v>
      </c>
      <c r="I19" s="179">
        <f t="shared" si="3"/>
        <v>1662</v>
      </c>
      <c r="J19" s="177"/>
      <c r="K19" s="184">
        <f t="shared" si="6"/>
        <v>0</v>
      </c>
      <c r="L19" s="177"/>
      <c r="M19" s="181">
        <f t="shared" si="7"/>
        <v>0</v>
      </c>
      <c r="N19">
        <v>2510</v>
      </c>
      <c r="O19" s="178">
        <f t="shared" si="8"/>
        <v>140</v>
      </c>
      <c r="P19" s="185">
        <f t="shared" si="4"/>
        <v>-100</v>
      </c>
      <c r="Q19" s="177"/>
    </row>
    <row r="20" spans="1:17" hidden="1" x14ac:dyDescent="0.2">
      <c r="A20">
        <v>18</v>
      </c>
      <c r="B20" s="179">
        <f t="shared" si="5"/>
        <v>1630</v>
      </c>
      <c r="C20" s="177"/>
      <c r="D20" s="184">
        <f t="shared" si="0"/>
        <v>0</v>
      </c>
      <c r="E20" s="177"/>
      <c r="F20" s="177"/>
      <c r="G20" s="179">
        <f t="shared" si="1"/>
        <v>78</v>
      </c>
      <c r="H20" s="184">
        <f t="shared" si="2"/>
        <v>2.3693803159173754</v>
      </c>
      <c r="I20" s="179">
        <f t="shared" si="3"/>
        <v>1662</v>
      </c>
      <c r="J20" s="177"/>
      <c r="K20" s="184">
        <f t="shared" si="6"/>
        <v>0</v>
      </c>
      <c r="L20" s="177"/>
      <c r="M20" s="181">
        <f t="shared" si="7"/>
        <v>0</v>
      </c>
      <c r="N20">
        <v>2650</v>
      </c>
      <c r="O20" s="178">
        <f t="shared" si="8"/>
        <v>140</v>
      </c>
      <c r="P20" s="185">
        <f t="shared" si="4"/>
        <v>-100</v>
      </c>
      <c r="Q20" s="177"/>
    </row>
    <row r="21" spans="1:17" hidden="1" x14ac:dyDescent="0.2">
      <c r="A21">
        <v>19</v>
      </c>
      <c r="B21" s="179">
        <f t="shared" si="5"/>
        <v>1630</v>
      </c>
      <c r="C21" s="177"/>
      <c r="D21" s="184">
        <f t="shared" si="0"/>
        <v>0</v>
      </c>
      <c r="E21" s="177"/>
      <c r="F21" s="177"/>
      <c r="G21" s="179">
        <f t="shared" si="1"/>
        <v>78</v>
      </c>
      <c r="H21" s="184">
        <f t="shared" si="2"/>
        <v>2.3693803159173754</v>
      </c>
      <c r="I21" s="179">
        <f t="shared" si="3"/>
        <v>1662</v>
      </c>
      <c r="J21" s="177"/>
      <c r="K21" s="184">
        <f t="shared" si="6"/>
        <v>0</v>
      </c>
      <c r="L21" s="177"/>
      <c r="M21" s="181">
        <f t="shared" si="7"/>
        <v>0</v>
      </c>
      <c r="N21">
        <v>2800</v>
      </c>
      <c r="O21" s="178">
        <f t="shared" si="8"/>
        <v>150</v>
      </c>
      <c r="P21" s="185">
        <f t="shared" si="4"/>
        <v>-100</v>
      </c>
      <c r="Q21" s="177"/>
    </row>
    <row r="22" spans="1:17" hidden="1" x14ac:dyDescent="0.2">
      <c r="A22">
        <v>20</v>
      </c>
      <c r="B22" s="179">
        <f t="shared" si="5"/>
        <v>1630</v>
      </c>
      <c r="C22" s="177"/>
      <c r="D22" s="184">
        <f t="shared" si="0"/>
        <v>0</v>
      </c>
      <c r="E22" s="177"/>
      <c r="F22" s="177"/>
      <c r="G22" s="179">
        <f t="shared" si="1"/>
        <v>78</v>
      </c>
      <c r="H22" s="184">
        <f t="shared" si="2"/>
        <v>2.3693803159173754</v>
      </c>
      <c r="I22" s="179">
        <f t="shared" si="3"/>
        <v>1662</v>
      </c>
      <c r="J22" s="177"/>
      <c r="K22" s="184">
        <f t="shared" si="6"/>
        <v>0</v>
      </c>
      <c r="L22" s="177"/>
      <c r="M22" s="181">
        <f t="shared" si="7"/>
        <v>0</v>
      </c>
      <c r="N22">
        <v>2960</v>
      </c>
      <c r="O22" s="178">
        <f t="shared" si="8"/>
        <v>160</v>
      </c>
      <c r="P22" s="185">
        <f t="shared" si="4"/>
        <v>-100</v>
      </c>
      <c r="Q22" s="177"/>
    </row>
    <row r="23" spans="1:17" hidden="1" x14ac:dyDescent="0.2">
      <c r="A23">
        <v>21</v>
      </c>
      <c r="B23" s="179">
        <f t="shared" si="5"/>
        <v>1630</v>
      </c>
      <c r="C23" s="177"/>
      <c r="D23" s="184">
        <f t="shared" si="0"/>
        <v>0</v>
      </c>
      <c r="E23" s="177"/>
      <c r="F23" s="177"/>
      <c r="G23" s="179">
        <f t="shared" si="1"/>
        <v>78</v>
      </c>
      <c r="H23" s="184">
        <f t="shared" si="2"/>
        <v>2.3693803159173754</v>
      </c>
      <c r="I23" s="179">
        <f t="shared" si="3"/>
        <v>1662</v>
      </c>
      <c r="J23" s="177"/>
      <c r="K23" s="184">
        <f t="shared" si="6"/>
        <v>0</v>
      </c>
      <c r="L23" s="177"/>
      <c r="M23" s="181">
        <f t="shared" si="7"/>
        <v>0</v>
      </c>
      <c r="N23">
        <v>3150</v>
      </c>
      <c r="O23" s="178">
        <f t="shared" si="8"/>
        <v>190</v>
      </c>
      <c r="P23" s="185">
        <f t="shared" si="4"/>
        <v>-100</v>
      </c>
      <c r="Q23" s="177"/>
    </row>
    <row r="24" spans="1:17" hidden="1" x14ac:dyDescent="0.2">
      <c r="A24">
        <v>22</v>
      </c>
      <c r="B24" s="179">
        <f t="shared" si="5"/>
        <v>1630</v>
      </c>
      <c r="C24" s="177"/>
      <c r="D24" s="184">
        <f t="shared" si="0"/>
        <v>0</v>
      </c>
      <c r="E24" s="177"/>
      <c r="F24" s="177"/>
      <c r="G24" s="179">
        <f t="shared" si="1"/>
        <v>78</v>
      </c>
      <c r="H24" s="184">
        <f t="shared" si="2"/>
        <v>2.3693803159173754</v>
      </c>
      <c r="I24" s="179">
        <f t="shared" si="3"/>
        <v>1662</v>
      </c>
      <c r="J24" s="177"/>
      <c r="K24" s="184">
        <f t="shared" si="6"/>
        <v>0</v>
      </c>
      <c r="L24" s="177"/>
      <c r="M24" s="181">
        <f t="shared" si="7"/>
        <v>0</v>
      </c>
      <c r="N24">
        <v>3370</v>
      </c>
      <c r="O24" s="178">
        <f t="shared" si="8"/>
        <v>220</v>
      </c>
      <c r="P24" s="185">
        <f t="shared" si="4"/>
        <v>-100</v>
      </c>
      <c r="Q24" s="177"/>
    </row>
    <row r="25" spans="1:17" hidden="1" x14ac:dyDescent="0.2">
      <c r="A25">
        <v>23</v>
      </c>
      <c r="B25" s="179">
        <f t="shared" si="5"/>
        <v>1630</v>
      </c>
      <c r="C25" s="177"/>
      <c r="D25" s="184">
        <f t="shared" si="0"/>
        <v>0</v>
      </c>
      <c r="E25" s="177"/>
      <c r="F25" s="177"/>
      <c r="G25" s="179">
        <f t="shared" si="1"/>
        <v>78</v>
      </c>
      <c r="H25" s="184">
        <f t="shared" si="2"/>
        <v>2.3693803159173754</v>
      </c>
      <c r="I25" s="179">
        <f t="shared" si="3"/>
        <v>1662</v>
      </c>
      <c r="J25" s="177"/>
      <c r="K25" s="184">
        <f t="shared" si="6"/>
        <v>0</v>
      </c>
      <c r="L25" s="177"/>
      <c r="M25" s="181">
        <f t="shared" si="7"/>
        <v>0</v>
      </c>
      <c r="N25">
        <v>3560</v>
      </c>
      <c r="O25" s="178">
        <f t="shared" si="8"/>
        <v>190</v>
      </c>
      <c r="P25" s="185">
        <f t="shared" si="4"/>
        <v>-100</v>
      </c>
      <c r="Q25" s="177"/>
    </row>
    <row r="26" spans="1:17" hidden="1" x14ac:dyDescent="0.2">
      <c r="A26">
        <v>24</v>
      </c>
      <c r="B26" s="179">
        <f t="shared" si="5"/>
        <v>1630</v>
      </c>
      <c r="C26" s="177"/>
      <c r="D26" s="184">
        <f t="shared" si="0"/>
        <v>0</v>
      </c>
      <c r="E26" s="177"/>
      <c r="F26" s="177"/>
      <c r="G26" s="179">
        <f t="shared" si="1"/>
        <v>78</v>
      </c>
      <c r="H26" s="184">
        <f t="shared" si="2"/>
        <v>2.3693803159173754</v>
      </c>
      <c r="I26" s="179">
        <f t="shared" si="3"/>
        <v>1662</v>
      </c>
      <c r="J26" s="177"/>
      <c r="K26" s="184">
        <f t="shared" si="6"/>
        <v>0</v>
      </c>
      <c r="L26" s="177"/>
      <c r="M26" s="181">
        <f t="shared" si="7"/>
        <v>0</v>
      </c>
      <c r="N26">
        <v>3720</v>
      </c>
      <c r="O26" s="178">
        <f t="shared" si="8"/>
        <v>160</v>
      </c>
      <c r="P26" s="185">
        <f t="shared" si="4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2" bestFit="1" customWidth="1"/>
    <col min="2" max="2" width="10.7109375" style="182" customWidth="1"/>
    <col min="3" max="4" width="13" style="182" customWidth="1"/>
    <col min="5" max="5" width="10.7109375" style="182" customWidth="1"/>
    <col min="6" max="6" width="12.28515625" style="182" customWidth="1"/>
    <col min="7" max="9" width="13.140625" style="182" customWidth="1"/>
    <col min="10" max="10" width="10.42578125" style="182" bestFit="1" customWidth="1"/>
    <col min="11" max="11" width="13.140625" style="182" bestFit="1" customWidth="1"/>
    <col min="12" max="12" width="7.42578125" style="182" bestFit="1" customWidth="1"/>
    <col min="13" max="13" width="10.42578125" style="182" customWidth="1"/>
    <col min="14" max="14" width="7.42578125" style="182" customWidth="1"/>
    <col min="15" max="15" width="11" style="182" bestFit="1" customWidth="1"/>
    <col min="16" max="16" width="12" style="182" customWidth="1"/>
    <col min="17" max="17" width="13.7109375" style="182" bestFit="1" customWidth="1"/>
    <col min="18" max="22" width="10.85546875" style="182"/>
  </cols>
  <sheetData>
    <row r="1" spans="1:18" x14ac:dyDescent="0.2">
      <c r="A1" s="650" t="s">
        <v>41</v>
      </c>
      <c r="B1" s="650"/>
      <c r="C1" s="182">
        <v>3720</v>
      </c>
      <c r="D1" s="183" t="s">
        <v>45</v>
      </c>
      <c r="E1" s="201" t="s">
        <v>46</v>
      </c>
    </row>
    <row r="2" spans="1:18" ht="22.5" x14ac:dyDescent="0.2">
      <c r="A2" s="202" t="s">
        <v>28</v>
      </c>
      <c r="B2" s="203" t="s">
        <v>29</v>
      </c>
      <c r="C2" s="203" t="s">
        <v>34</v>
      </c>
      <c r="D2" s="203" t="s">
        <v>36</v>
      </c>
      <c r="E2" s="203" t="s">
        <v>40</v>
      </c>
      <c r="F2" s="203" t="s">
        <v>39</v>
      </c>
      <c r="G2" s="203" t="s">
        <v>35</v>
      </c>
      <c r="H2" s="203" t="s">
        <v>37</v>
      </c>
      <c r="I2" s="203" t="s">
        <v>42</v>
      </c>
      <c r="J2" s="202" t="s">
        <v>13</v>
      </c>
      <c r="K2" s="203" t="s">
        <v>31</v>
      </c>
      <c r="L2" s="202" t="s">
        <v>30</v>
      </c>
      <c r="M2" s="203" t="s">
        <v>43</v>
      </c>
      <c r="N2" s="203" t="s">
        <v>38</v>
      </c>
      <c r="O2" s="203" t="s">
        <v>44</v>
      </c>
      <c r="P2" s="203" t="s">
        <v>32</v>
      </c>
      <c r="Q2" s="202" t="s">
        <v>33</v>
      </c>
    </row>
    <row r="3" spans="1:18" x14ac:dyDescent="0.2">
      <c r="A3" s="204">
        <v>1</v>
      </c>
      <c r="B3" s="205">
        <f>C1-(C3+E3+F3)</f>
        <v>3707</v>
      </c>
      <c r="C3" s="206">
        <v>13</v>
      </c>
      <c r="D3" s="207">
        <f>(C3/B3)*100</f>
        <v>0.35068788777987592</v>
      </c>
      <c r="E3" s="208"/>
      <c r="F3" s="208"/>
      <c r="G3" s="205">
        <f>C3</f>
        <v>13</v>
      </c>
      <c r="H3" s="207">
        <f>(G3/$C$1)*100</f>
        <v>0.34946236559139787</v>
      </c>
      <c r="I3" s="205">
        <f>C3+E3+F3</f>
        <v>13</v>
      </c>
      <c r="J3" s="209">
        <v>21.750356468457358</v>
      </c>
      <c r="K3" s="204"/>
      <c r="L3" s="206">
        <v>148.06</v>
      </c>
      <c r="M3" s="210"/>
      <c r="N3" s="204">
        <v>110</v>
      </c>
      <c r="O3" s="204"/>
      <c r="P3" s="211">
        <f>((L3/N3)*100)-100</f>
        <v>34.600000000000023</v>
      </c>
      <c r="Q3" s="206">
        <v>69.8</v>
      </c>
    </row>
    <row r="4" spans="1:18" x14ac:dyDescent="0.2">
      <c r="A4" s="204">
        <v>2</v>
      </c>
      <c r="B4" s="205">
        <f>B3-(C4+E4+F4)</f>
        <v>3699</v>
      </c>
      <c r="C4" s="206">
        <v>8</v>
      </c>
      <c r="D4" s="207">
        <f t="shared" ref="D4:D26" si="0">(C4/B4)*100</f>
        <v>0.21627466882941337</v>
      </c>
      <c r="E4" s="208"/>
      <c r="F4" s="208"/>
      <c r="G4" s="205">
        <f>G3+C4</f>
        <v>21</v>
      </c>
      <c r="H4" s="207">
        <f t="shared" ref="H4:H26" si="1">(G4/$C$1)*100</f>
        <v>0.56451612903225801</v>
      </c>
      <c r="I4" s="205">
        <f t="shared" ref="I4:I26" si="2">I3+C4+E4+F4</f>
        <v>21</v>
      </c>
      <c r="J4" s="209">
        <v>29.0150842945874</v>
      </c>
      <c r="K4" s="207">
        <f>J4-J3</f>
        <v>7.2647278261300414</v>
      </c>
      <c r="L4" s="206">
        <v>248.96</v>
      </c>
      <c r="M4" s="210">
        <f>L4-L3</f>
        <v>100.9</v>
      </c>
      <c r="N4" s="204">
        <v>230</v>
      </c>
      <c r="O4" s="212">
        <f>N4-N3</f>
        <v>120</v>
      </c>
      <c r="P4" s="211">
        <f t="shared" ref="P4:P26" si="3">((L4/N4)*100)-100</f>
        <v>8.2434782608695798</v>
      </c>
      <c r="Q4" s="206">
        <v>65.5</v>
      </c>
    </row>
    <row r="5" spans="1:18" x14ac:dyDescent="0.2">
      <c r="A5" s="204">
        <v>3</v>
      </c>
      <c r="B5" s="205">
        <f t="shared" ref="B5:B26" si="4">B4-(C5+E5+F5)</f>
        <v>3695</v>
      </c>
      <c r="C5" s="206">
        <v>4</v>
      </c>
      <c r="D5" s="207">
        <f t="shared" si="0"/>
        <v>0.10825439783491206</v>
      </c>
      <c r="E5" s="208"/>
      <c r="F5" s="208"/>
      <c r="G5" s="205">
        <f t="shared" ref="G5:G26" si="5">G4+C5</f>
        <v>25</v>
      </c>
      <c r="H5" s="207">
        <f t="shared" si="1"/>
        <v>0.67204301075268813</v>
      </c>
      <c r="I5" s="205">
        <f t="shared" si="2"/>
        <v>25</v>
      </c>
      <c r="J5" s="209">
        <v>33.738848337388482</v>
      </c>
      <c r="K5" s="207">
        <f t="shared" ref="K5:K26" si="6">J5-J4</f>
        <v>4.7237640428010828</v>
      </c>
      <c r="L5" s="206">
        <v>377.26</v>
      </c>
      <c r="M5" s="210">
        <f t="shared" ref="M5:M26" si="7">L5-L4</f>
        <v>128.29999999999998</v>
      </c>
      <c r="N5" s="204">
        <v>360</v>
      </c>
      <c r="O5" s="212">
        <f t="shared" ref="O5:O26" si="8">N5-N4</f>
        <v>130</v>
      </c>
      <c r="P5" s="211">
        <f t="shared" si="3"/>
        <v>4.7944444444444372</v>
      </c>
      <c r="Q5" s="209">
        <v>71.989999999999995</v>
      </c>
    </row>
    <row r="6" spans="1:18" x14ac:dyDescent="0.2">
      <c r="A6" s="204">
        <v>4</v>
      </c>
      <c r="B6" s="205">
        <f t="shared" si="4"/>
        <v>3689</v>
      </c>
      <c r="C6" s="206">
        <v>6</v>
      </c>
      <c r="D6" s="207">
        <f t="shared" si="0"/>
        <v>0.16264570344266741</v>
      </c>
      <c r="E6" s="208"/>
      <c r="F6" s="208"/>
      <c r="G6" s="205">
        <f t="shared" si="5"/>
        <v>31</v>
      </c>
      <c r="H6" s="207">
        <f t="shared" si="1"/>
        <v>0.83333333333333337</v>
      </c>
      <c r="I6" s="205">
        <f t="shared" si="2"/>
        <v>31</v>
      </c>
      <c r="J6" s="209">
        <v>39.186104986267459</v>
      </c>
      <c r="K6" s="207">
        <f t="shared" si="6"/>
        <v>5.4472566488789766</v>
      </c>
      <c r="L6" s="206">
        <v>539.17999999999995</v>
      </c>
      <c r="M6" s="210">
        <f t="shared" si="7"/>
        <v>161.91999999999996</v>
      </c>
      <c r="N6" s="204">
        <v>500</v>
      </c>
      <c r="O6" s="212">
        <f t="shared" si="8"/>
        <v>140</v>
      </c>
      <c r="P6" s="211">
        <f t="shared" si="3"/>
        <v>7.8359999999999985</v>
      </c>
      <c r="Q6" s="209">
        <v>70.819999999999993</v>
      </c>
    </row>
    <row r="7" spans="1:18" x14ac:dyDescent="0.2">
      <c r="A7" s="204">
        <v>5</v>
      </c>
      <c r="B7" s="205">
        <f t="shared" si="4"/>
        <v>3679</v>
      </c>
      <c r="C7" s="206">
        <v>10</v>
      </c>
      <c r="D7" s="207">
        <f t="shared" si="0"/>
        <v>0.27181299266104919</v>
      </c>
      <c r="E7" s="208"/>
      <c r="F7" s="208"/>
      <c r="G7" s="205">
        <f t="shared" si="5"/>
        <v>41</v>
      </c>
      <c r="H7" s="207">
        <f t="shared" si="1"/>
        <v>1.1021505376344085</v>
      </c>
      <c r="I7" s="205">
        <f t="shared" si="2"/>
        <v>41</v>
      </c>
      <c r="J7" s="209">
        <v>43.865637484969554</v>
      </c>
      <c r="K7" s="207">
        <f t="shared" si="6"/>
        <v>4.6795324987020948</v>
      </c>
      <c r="L7" s="206">
        <v>669.97</v>
      </c>
      <c r="M7" s="210">
        <f t="shared" si="7"/>
        <v>130.79000000000008</v>
      </c>
      <c r="N7" s="204">
        <v>630</v>
      </c>
      <c r="O7" s="212">
        <f t="shared" si="8"/>
        <v>130</v>
      </c>
      <c r="P7" s="211">
        <f t="shared" si="3"/>
        <v>6.3444444444444343</v>
      </c>
      <c r="Q7" s="206">
        <v>69.790000000000006</v>
      </c>
    </row>
    <row r="8" spans="1:18" x14ac:dyDescent="0.2">
      <c r="A8" s="204">
        <v>6</v>
      </c>
      <c r="B8" s="205">
        <f t="shared" si="4"/>
        <v>3676</v>
      </c>
      <c r="C8" s="206">
        <v>3</v>
      </c>
      <c r="D8" s="207">
        <f t="shared" si="0"/>
        <v>8.1610446137105552E-2</v>
      </c>
      <c r="E8" s="208"/>
      <c r="F8" s="208"/>
      <c r="G8" s="205">
        <f t="shared" si="5"/>
        <v>44</v>
      </c>
      <c r="H8" s="207">
        <f t="shared" si="1"/>
        <v>1.1827956989247312</v>
      </c>
      <c r="I8" s="205">
        <f t="shared" si="2"/>
        <v>44</v>
      </c>
      <c r="J8" s="209">
        <v>46.843944099378881</v>
      </c>
      <c r="K8" s="207">
        <f t="shared" si="6"/>
        <v>2.9783066144093269</v>
      </c>
      <c r="L8" s="206">
        <v>777.21</v>
      </c>
      <c r="M8" s="210">
        <f t="shared" si="7"/>
        <v>107.24000000000001</v>
      </c>
      <c r="N8" s="204">
        <v>750</v>
      </c>
      <c r="O8" s="212">
        <f t="shared" si="8"/>
        <v>120</v>
      </c>
      <c r="P8" s="211">
        <f t="shared" si="3"/>
        <v>3.6280000000000143</v>
      </c>
      <c r="Q8" s="206">
        <v>78.69</v>
      </c>
    </row>
    <row r="9" spans="1:18" x14ac:dyDescent="0.2">
      <c r="A9" s="204">
        <v>7</v>
      </c>
      <c r="B9" s="205">
        <f t="shared" si="4"/>
        <v>3674</v>
      </c>
      <c r="C9" s="206">
        <v>2</v>
      </c>
      <c r="D9" s="207">
        <f t="shared" si="0"/>
        <v>5.443658138268917E-2</v>
      </c>
      <c r="E9" s="208"/>
      <c r="F9" s="208"/>
      <c r="G9" s="205">
        <f t="shared" si="5"/>
        <v>46</v>
      </c>
      <c r="H9" s="207">
        <f t="shared" si="1"/>
        <v>1.2365591397849462</v>
      </c>
      <c r="I9" s="205">
        <f t="shared" si="2"/>
        <v>46</v>
      </c>
      <c r="J9" s="209">
        <v>49.813563271964576</v>
      </c>
      <c r="K9" s="207">
        <f t="shared" si="6"/>
        <v>2.9696191725856949</v>
      </c>
      <c r="L9" s="206">
        <v>876.68</v>
      </c>
      <c r="M9" s="210">
        <f t="shared" si="7"/>
        <v>99.469999999999914</v>
      </c>
      <c r="N9" s="204">
        <v>870</v>
      </c>
      <c r="O9" s="212">
        <f t="shared" si="8"/>
        <v>120</v>
      </c>
      <c r="P9" s="211">
        <f t="shared" si="3"/>
        <v>0.76781609195401757</v>
      </c>
      <c r="Q9" s="206">
        <v>74.09</v>
      </c>
    </row>
    <row r="10" spans="1:18" x14ac:dyDescent="0.2">
      <c r="A10" s="204">
        <v>8</v>
      </c>
      <c r="B10" s="205">
        <f t="shared" si="4"/>
        <v>3671</v>
      </c>
      <c r="C10" s="206">
        <v>3</v>
      </c>
      <c r="D10" s="207">
        <f t="shared" si="0"/>
        <v>8.172160174339417E-2</v>
      </c>
      <c r="E10" s="208"/>
      <c r="F10" s="208"/>
      <c r="G10" s="205">
        <f t="shared" si="5"/>
        <v>49</v>
      </c>
      <c r="H10" s="207">
        <f t="shared" si="1"/>
        <v>1.3172043010752688</v>
      </c>
      <c r="I10" s="205">
        <f t="shared" si="2"/>
        <v>49</v>
      </c>
      <c r="J10" s="209">
        <v>51.891156462585037</v>
      </c>
      <c r="K10" s="207">
        <f t="shared" si="6"/>
        <v>2.0775931906204619</v>
      </c>
      <c r="L10" s="206">
        <v>976.12</v>
      </c>
      <c r="M10" s="210">
        <f t="shared" si="7"/>
        <v>99.440000000000055</v>
      </c>
      <c r="N10" s="204">
        <v>970</v>
      </c>
      <c r="O10" s="212">
        <f t="shared" si="8"/>
        <v>100</v>
      </c>
      <c r="P10" s="211">
        <f t="shared" si="3"/>
        <v>0.63092783505153704</v>
      </c>
      <c r="Q10" s="206">
        <v>72.37</v>
      </c>
    </row>
    <row r="11" spans="1:18" x14ac:dyDescent="0.2">
      <c r="A11" s="204">
        <v>9</v>
      </c>
      <c r="B11" s="205">
        <f t="shared" si="4"/>
        <v>3669</v>
      </c>
      <c r="C11" s="206">
        <v>2</v>
      </c>
      <c r="D11" s="207">
        <f t="shared" si="0"/>
        <v>5.4510765876260567E-2</v>
      </c>
      <c r="E11" s="208"/>
      <c r="F11" s="208"/>
      <c r="G11" s="205">
        <f t="shared" si="5"/>
        <v>51</v>
      </c>
      <c r="H11" s="207">
        <f t="shared" si="1"/>
        <v>1.370967741935484</v>
      </c>
      <c r="I11" s="205">
        <f t="shared" si="2"/>
        <v>51</v>
      </c>
      <c r="J11" s="209">
        <v>56.096612344910739</v>
      </c>
      <c r="K11" s="207">
        <f t="shared" si="6"/>
        <v>4.2054558823257011</v>
      </c>
      <c r="L11" s="206">
        <v>1073.72</v>
      </c>
      <c r="M11" s="210">
        <f t="shared" si="7"/>
        <v>97.600000000000023</v>
      </c>
      <c r="N11" s="204">
        <v>1065</v>
      </c>
      <c r="O11" s="212">
        <f t="shared" si="8"/>
        <v>95</v>
      </c>
      <c r="P11" s="211">
        <f t="shared" si="3"/>
        <v>0.81877934272300479</v>
      </c>
      <c r="Q11" s="206">
        <v>74.739999999999995</v>
      </c>
    </row>
    <row r="12" spans="1:18" x14ac:dyDescent="0.2">
      <c r="A12" s="204">
        <v>10</v>
      </c>
      <c r="B12" s="205">
        <f t="shared" si="4"/>
        <v>3669</v>
      </c>
      <c r="C12" s="206">
        <v>0</v>
      </c>
      <c r="D12" s="207">
        <f t="shared" si="0"/>
        <v>0</v>
      </c>
      <c r="E12" s="208"/>
      <c r="F12" s="208"/>
      <c r="G12" s="205">
        <f t="shared" si="5"/>
        <v>51</v>
      </c>
      <c r="H12" s="207">
        <f t="shared" si="1"/>
        <v>1.370967741935484</v>
      </c>
      <c r="I12" s="205">
        <f t="shared" si="2"/>
        <v>51</v>
      </c>
      <c r="J12" s="209">
        <v>55.878806736416323</v>
      </c>
      <c r="K12" s="207">
        <f t="shared" si="6"/>
        <v>-0.21780560849441599</v>
      </c>
      <c r="L12" s="209">
        <v>1183.6300000000001</v>
      </c>
      <c r="M12" s="210">
        <f t="shared" si="7"/>
        <v>109.91000000000008</v>
      </c>
      <c r="N12" s="205">
        <v>1155</v>
      </c>
      <c r="O12" s="212">
        <f t="shared" si="8"/>
        <v>90</v>
      </c>
      <c r="P12" s="211">
        <f t="shared" si="3"/>
        <v>2.4787878787878839</v>
      </c>
      <c r="Q12" s="206">
        <v>77.400000000000006</v>
      </c>
    </row>
    <row r="13" spans="1:18" x14ac:dyDescent="0.2">
      <c r="A13" s="204">
        <v>11</v>
      </c>
      <c r="B13" s="205">
        <f t="shared" si="4"/>
        <v>3669</v>
      </c>
      <c r="C13" s="206">
        <v>0</v>
      </c>
      <c r="D13" s="207">
        <f t="shared" si="0"/>
        <v>0</v>
      </c>
      <c r="E13" s="208"/>
      <c r="F13" s="208"/>
      <c r="G13" s="205">
        <f t="shared" si="5"/>
        <v>51</v>
      </c>
      <c r="H13" s="207">
        <f t="shared" si="1"/>
        <v>1.370967741935484</v>
      </c>
      <c r="I13" s="205">
        <f t="shared" si="2"/>
        <v>51</v>
      </c>
      <c r="J13" s="209">
        <v>57.5</v>
      </c>
      <c r="K13" s="207">
        <f t="shared" si="6"/>
        <v>1.6211932635836774</v>
      </c>
      <c r="L13" s="209">
        <v>1265.2</v>
      </c>
      <c r="M13" s="210">
        <f t="shared" si="7"/>
        <v>81.569999999999936</v>
      </c>
      <c r="N13" s="205">
        <v>1245</v>
      </c>
      <c r="O13" s="212">
        <f t="shared" si="8"/>
        <v>90</v>
      </c>
      <c r="P13" s="211">
        <f t="shared" si="3"/>
        <v>1.6224899598393563</v>
      </c>
      <c r="Q13" s="206">
        <v>75.81</v>
      </c>
      <c r="R13" s="213"/>
    </row>
    <row r="14" spans="1:18" x14ac:dyDescent="0.2">
      <c r="A14" s="182">
        <v>12</v>
      </c>
      <c r="B14" s="214">
        <f t="shared" si="4"/>
        <v>3669</v>
      </c>
      <c r="C14" s="215"/>
      <c r="D14" s="216">
        <f t="shared" si="0"/>
        <v>0</v>
      </c>
      <c r="E14" s="215"/>
      <c r="F14" s="215"/>
      <c r="G14" s="214">
        <f t="shared" si="5"/>
        <v>51</v>
      </c>
      <c r="H14" s="216">
        <f t="shared" si="1"/>
        <v>1.370967741935484</v>
      </c>
      <c r="I14" s="214">
        <f t="shared" si="2"/>
        <v>51</v>
      </c>
      <c r="J14" s="215"/>
      <c r="K14" s="216">
        <f t="shared" si="6"/>
        <v>-57.5</v>
      </c>
      <c r="L14" s="215"/>
      <c r="M14" s="217">
        <f t="shared" si="7"/>
        <v>-1265.2</v>
      </c>
      <c r="N14" s="182">
        <v>1335</v>
      </c>
      <c r="O14" s="183">
        <f t="shared" si="8"/>
        <v>90</v>
      </c>
      <c r="P14" s="218">
        <f t="shared" si="3"/>
        <v>-100</v>
      </c>
      <c r="Q14" s="215"/>
    </row>
    <row r="15" spans="1:18" x14ac:dyDescent="0.2">
      <c r="A15" s="182">
        <v>13</v>
      </c>
      <c r="B15" s="214">
        <f t="shared" si="4"/>
        <v>3669</v>
      </c>
      <c r="C15" s="215"/>
      <c r="D15" s="216">
        <f t="shared" si="0"/>
        <v>0</v>
      </c>
      <c r="E15" s="215"/>
      <c r="F15" s="215"/>
      <c r="G15" s="214">
        <f t="shared" si="5"/>
        <v>51</v>
      </c>
      <c r="H15" s="216">
        <f t="shared" si="1"/>
        <v>1.370967741935484</v>
      </c>
      <c r="I15" s="214">
        <f t="shared" si="2"/>
        <v>51</v>
      </c>
      <c r="J15" s="215"/>
      <c r="K15" s="216">
        <f t="shared" si="6"/>
        <v>0</v>
      </c>
      <c r="L15" s="215"/>
      <c r="M15" s="217">
        <f t="shared" si="7"/>
        <v>0</v>
      </c>
      <c r="N15" s="182">
        <v>1430</v>
      </c>
      <c r="O15" s="183">
        <f t="shared" si="8"/>
        <v>95</v>
      </c>
      <c r="P15" s="218">
        <f t="shared" si="3"/>
        <v>-100</v>
      </c>
      <c r="Q15" s="215"/>
    </row>
    <row r="16" spans="1:18" x14ac:dyDescent="0.2">
      <c r="A16" s="182">
        <v>14</v>
      </c>
      <c r="B16" s="214">
        <f t="shared" si="4"/>
        <v>3669</v>
      </c>
      <c r="C16" s="215"/>
      <c r="D16" s="216">
        <f t="shared" si="0"/>
        <v>0</v>
      </c>
      <c r="E16" s="215"/>
      <c r="F16" s="215"/>
      <c r="G16" s="214">
        <f t="shared" si="5"/>
        <v>51</v>
      </c>
      <c r="H16" s="216">
        <f t="shared" si="1"/>
        <v>1.370967741935484</v>
      </c>
      <c r="I16" s="214">
        <f t="shared" si="2"/>
        <v>51</v>
      </c>
      <c r="J16" s="215"/>
      <c r="K16" s="216">
        <f t="shared" si="6"/>
        <v>0</v>
      </c>
      <c r="L16" s="215"/>
      <c r="M16" s="217">
        <f t="shared" si="7"/>
        <v>0</v>
      </c>
      <c r="N16" s="182">
        <v>1530</v>
      </c>
      <c r="O16" s="183">
        <f t="shared" si="8"/>
        <v>100</v>
      </c>
      <c r="P16" s="218">
        <f t="shared" si="3"/>
        <v>-100</v>
      </c>
      <c r="Q16" s="215"/>
    </row>
    <row r="17" spans="1:17" x14ac:dyDescent="0.2">
      <c r="A17" s="182">
        <v>15</v>
      </c>
      <c r="B17" s="214">
        <f t="shared" si="4"/>
        <v>3669</v>
      </c>
      <c r="C17" s="215"/>
      <c r="D17" s="216">
        <f t="shared" si="0"/>
        <v>0</v>
      </c>
      <c r="E17" s="215"/>
      <c r="F17" s="215"/>
      <c r="G17" s="214">
        <f t="shared" si="5"/>
        <v>51</v>
      </c>
      <c r="H17" s="216">
        <f t="shared" si="1"/>
        <v>1.370967741935484</v>
      </c>
      <c r="I17" s="214">
        <f t="shared" si="2"/>
        <v>51</v>
      </c>
      <c r="J17" s="215"/>
      <c r="K17" s="216">
        <f t="shared" si="6"/>
        <v>0</v>
      </c>
      <c r="L17" s="215"/>
      <c r="M17" s="217">
        <f t="shared" si="7"/>
        <v>0</v>
      </c>
      <c r="N17" s="182">
        <v>1650</v>
      </c>
      <c r="O17" s="183">
        <f t="shared" si="8"/>
        <v>120</v>
      </c>
      <c r="P17" s="218">
        <f t="shared" si="3"/>
        <v>-100</v>
      </c>
      <c r="Q17" s="215"/>
    </row>
    <row r="18" spans="1:17" x14ac:dyDescent="0.2">
      <c r="A18" s="182">
        <v>16</v>
      </c>
      <c r="B18" s="214">
        <f t="shared" si="4"/>
        <v>3669</v>
      </c>
      <c r="C18" s="215"/>
      <c r="D18" s="216">
        <f t="shared" si="0"/>
        <v>0</v>
      </c>
      <c r="E18" s="215"/>
      <c r="F18" s="215"/>
      <c r="G18" s="214">
        <f t="shared" si="5"/>
        <v>51</v>
      </c>
      <c r="H18" s="216">
        <f t="shared" si="1"/>
        <v>1.370967741935484</v>
      </c>
      <c r="I18" s="214">
        <f t="shared" si="2"/>
        <v>51</v>
      </c>
      <c r="J18" s="215"/>
      <c r="K18" s="216">
        <f t="shared" si="6"/>
        <v>0</v>
      </c>
      <c r="L18" s="215"/>
      <c r="M18" s="217">
        <f t="shared" si="7"/>
        <v>0</v>
      </c>
      <c r="N18" s="182">
        <v>1780</v>
      </c>
      <c r="O18" s="183">
        <f t="shared" si="8"/>
        <v>130</v>
      </c>
      <c r="P18" s="218">
        <f t="shared" si="3"/>
        <v>-100</v>
      </c>
      <c r="Q18" s="215"/>
    </row>
    <row r="19" spans="1:17" x14ac:dyDescent="0.2">
      <c r="A19" s="182">
        <v>17</v>
      </c>
      <c r="B19" s="214">
        <f t="shared" si="4"/>
        <v>3669</v>
      </c>
      <c r="C19" s="215"/>
      <c r="D19" s="216">
        <f t="shared" si="0"/>
        <v>0</v>
      </c>
      <c r="E19" s="215"/>
      <c r="F19" s="215"/>
      <c r="G19" s="214">
        <f t="shared" si="5"/>
        <v>51</v>
      </c>
      <c r="H19" s="216">
        <f t="shared" si="1"/>
        <v>1.370967741935484</v>
      </c>
      <c r="I19" s="214">
        <f t="shared" si="2"/>
        <v>51</v>
      </c>
      <c r="J19" s="215"/>
      <c r="K19" s="216">
        <f t="shared" si="6"/>
        <v>0</v>
      </c>
      <c r="L19" s="215"/>
      <c r="M19" s="217">
        <f t="shared" si="7"/>
        <v>0</v>
      </c>
      <c r="N19" s="182">
        <v>1910</v>
      </c>
      <c r="O19" s="183">
        <f t="shared" si="8"/>
        <v>130</v>
      </c>
      <c r="P19" s="218">
        <f t="shared" si="3"/>
        <v>-100</v>
      </c>
      <c r="Q19" s="215"/>
    </row>
    <row r="20" spans="1:17" x14ac:dyDescent="0.2">
      <c r="A20" s="182">
        <v>18</v>
      </c>
      <c r="B20" s="214">
        <f t="shared" si="4"/>
        <v>3669</v>
      </c>
      <c r="C20" s="215"/>
      <c r="D20" s="216">
        <f t="shared" si="0"/>
        <v>0</v>
      </c>
      <c r="E20" s="215"/>
      <c r="F20" s="215"/>
      <c r="G20" s="214">
        <f t="shared" si="5"/>
        <v>51</v>
      </c>
      <c r="H20" s="216">
        <f t="shared" si="1"/>
        <v>1.370967741935484</v>
      </c>
      <c r="I20" s="214">
        <f t="shared" si="2"/>
        <v>51</v>
      </c>
      <c r="J20" s="215"/>
      <c r="K20" s="216">
        <f t="shared" si="6"/>
        <v>0</v>
      </c>
      <c r="L20" s="215"/>
      <c r="M20" s="217">
        <f t="shared" si="7"/>
        <v>0</v>
      </c>
      <c r="N20" s="182">
        <v>2045</v>
      </c>
      <c r="O20" s="183">
        <f t="shared" si="8"/>
        <v>135</v>
      </c>
      <c r="P20" s="218">
        <f t="shared" si="3"/>
        <v>-100</v>
      </c>
      <c r="Q20" s="215"/>
    </row>
    <row r="21" spans="1:17" x14ac:dyDescent="0.2">
      <c r="A21" s="182">
        <v>19</v>
      </c>
      <c r="B21" s="214">
        <f t="shared" si="4"/>
        <v>3669</v>
      </c>
      <c r="C21" s="215"/>
      <c r="D21" s="216">
        <f t="shared" si="0"/>
        <v>0</v>
      </c>
      <c r="E21" s="215"/>
      <c r="F21" s="215"/>
      <c r="G21" s="214">
        <f t="shared" si="5"/>
        <v>51</v>
      </c>
      <c r="H21" s="216">
        <f t="shared" si="1"/>
        <v>1.370967741935484</v>
      </c>
      <c r="I21" s="214">
        <f t="shared" si="2"/>
        <v>51</v>
      </c>
      <c r="J21" s="215"/>
      <c r="K21" s="216">
        <f t="shared" si="6"/>
        <v>0</v>
      </c>
      <c r="L21" s="215"/>
      <c r="M21" s="217">
        <f t="shared" si="7"/>
        <v>0</v>
      </c>
      <c r="N21" s="182">
        <v>2190</v>
      </c>
      <c r="O21" s="183">
        <f t="shared" si="8"/>
        <v>145</v>
      </c>
      <c r="P21" s="218">
        <f t="shared" si="3"/>
        <v>-100</v>
      </c>
      <c r="Q21" s="215"/>
    </row>
    <row r="22" spans="1:17" x14ac:dyDescent="0.2">
      <c r="A22" s="182">
        <v>20</v>
      </c>
      <c r="B22" s="214">
        <f t="shared" si="4"/>
        <v>3669</v>
      </c>
      <c r="C22" s="215"/>
      <c r="D22" s="216">
        <f t="shared" si="0"/>
        <v>0</v>
      </c>
      <c r="E22" s="215"/>
      <c r="F22" s="215"/>
      <c r="G22" s="214">
        <f t="shared" si="5"/>
        <v>51</v>
      </c>
      <c r="H22" s="216">
        <f t="shared" si="1"/>
        <v>1.370967741935484</v>
      </c>
      <c r="I22" s="214">
        <f t="shared" si="2"/>
        <v>51</v>
      </c>
      <c r="J22" s="215"/>
      <c r="K22" s="216">
        <f t="shared" si="6"/>
        <v>0</v>
      </c>
      <c r="L22" s="215"/>
      <c r="M22" s="217">
        <f t="shared" si="7"/>
        <v>0</v>
      </c>
      <c r="N22" s="182">
        <v>2340</v>
      </c>
      <c r="O22" s="183">
        <f t="shared" si="8"/>
        <v>150</v>
      </c>
      <c r="P22" s="218">
        <f t="shared" si="3"/>
        <v>-100</v>
      </c>
      <c r="Q22" s="215"/>
    </row>
    <row r="23" spans="1:17" x14ac:dyDescent="0.2">
      <c r="A23" s="182">
        <v>21</v>
      </c>
      <c r="B23" s="214">
        <f t="shared" si="4"/>
        <v>3669</v>
      </c>
      <c r="C23" s="215"/>
      <c r="D23" s="216">
        <f t="shared" si="0"/>
        <v>0</v>
      </c>
      <c r="E23" s="215"/>
      <c r="F23" s="215"/>
      <c r="G23" s="214">
        <f t="shared" si="5"/>
        <v>51</v>
      </c>
      <c r="H23" s="216">
        <f t="shared" si="1"/>
        <v>1.370967741935484</v>
      </c>
      <c r="I23" s="214">
        <f t="shared" si="2"/>
        <v>51</v>
      </c>
      <c r="J23" s="215"/>
      <c r="K23" s="216">
        <f t="shared" si="6"/>
        <v>0</v>
      </c>
      <c r="L23" s="215"/>
      <c r="M23" s="217">
        <f t="shared" si="7"/>
        <v>0</v>
      </c>
      <c r="N23" s="182">
        <v>2500</v>
      </c>
      <c r="O23" s="183">
        <f t="shared" si="8"/>
        <v>160</v>
      </c>
      <c r="P23" s="218">
        <f t="shared" si="3"/>
        <v>-100</v>
      </c>
      <c r="Q23" s="215"/>
    </row>
    <row r="24" spans="1:17" x14ac:dyDescent="0.2">
      <c r="A24" s="182">
        <v>22</v>
      </c>
      <c r="B24" s="214">
        <f t="shared" si="4"/>
        <v>3669</v>
      </c>
      <c r="C24" s="215"/>
      <c r="D24" s="216">
        <f t="shared" si="0"/>
        <v>0</v>
      </c>
      <c r="E24" s="215"/>
      <c r="F24" s="215"/>
      <c r="G24" s="214">
        <f t="shared" si="5"/>
        <v>51</v>
      </c>
      <c r="H24" s="216">
        <f t="shared" si="1"/>
        <v>1.370967741935484</v>
      </c>
      <c r="I24" s="214">
        <f t="shared" si="2"/>
        <v>51</v>
      </c>
      <c r="J24" s="215"/>
      <c r="K24" s="216">
        <f t="shared" si="6"/>
        <v>0</v>
      </c>
      <c r="L24" s="215"/>
      <c r="M24" s="217">
        <f t="shared" si="7"/>
        <v>0</v>
      </c>
      <c r="N24" s="182">
        <v>2680</v>
      </c>
      <c r="O24" s="183">
        <f t="shared" si="8"/>
        <v>180</v>
      </c>
      <c r="P24" s="218">
        <f t="shared" si="3"/>
        <v>-100</v>
      </c>
      <c r="Q24" s="215"/>
    </row>
    <row r="25" spans="1:17" x14ac:dyDescent="0.2">
      <c r="A25" s="182">
        <v>23</v>
      </c>
      <c r="B25" s="214">
        <f t="shared" si="4"/>
        <v>3669</v>
      </c>
      <c r="C25" s="215"/>
      <c r="D25" s="216">
        <f t="shared" si="0"/>
        <v>0</v>
      </c>
      <c r="E25" s="215"/>
      <c r="F25" s="215"/>
      <c r="G25" s="214">
        <f t="shared" si="5"/>
        <v>51</v>
      </c>
      <c r="H25" s="216">
        <f t="shared" si="1"/>
        <v>1.370967741935484</v>
      </c>
      <c r="I25" s="214">
        <f t="shared" si="2"/>
        <v>51</v>
      </c>
      <c r="J25" s="215"/>
      <c r="K25" s="216">
        <f t="shared" si="6"/>
        <v>0</v>
      </c>
      <c r="L25" s="215"/>
      <c r="M25" s="217">
        <f t="shared" si="7"/>
        <v>0</v>
      </c>
      <c r="N25" s="182">
        <v>2860</v>
      </c>
      <c r="O25" s="183">
        <f t="shared" si="8"/>
        <v>180</v>
      </c>
      <c r="P25" s="218">
        <f t="shared" si="3"/>
        <v>-100</v>
      </c>
      <c r="Q25" s="215"/>
    </row>
    <row r="26" spans="1:17" x14ac:dyDescent="0.2">
      <c r="A26" s="182">
        <v>24</v>
      </c>
      <c r="B26" s="214">
        <f t="shared" si="4"/>
        <v>3669</v>
      </c>
      <c r="C26" s="215"/>
      <c r="D26" s="216">
        <f t="shared" si="0"/>
        <v>0</v>
      </c>
      <c r="E26" s="215"/>
      <c r="F26" s="215"/>
      <c r="G26" s="214">
        <f t="shared" si="5"/>
        <v>51</v>
      </c>
      <c r="H26" s="216">
        <f t="shared" si="1"/>
        <v>1.370967741935484</v>
      </c>
      <c r="I26" s="214">
        <f t="shared" si="2"/>
        <v>51</v>
      </c>
      <c r="J26" s="215"/>
      <c r="K26" s="216">
        <f t="shared" si="6"/>
        <v>0</v>
      </c>
      <c r="L26" s="215"/>
      <c r="M26" s="217">
        <f t="shared" si="7"/>
        <v>0</v>
      </c>
      <c r="N26" s="182">
        <v>3035</v>
      </c>
      <c r="O26" s="183">
        <f t="shared" si="8"/>
        <v>175</v>
      </c>
      <c r="P26" s="218">
        <f t="shared" si="3"/>
        <v>-100</v>
      </c>
      <c r="Q26" s="215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49" t="s">
        <v>41</v>
      </c>
      <c r="B1" s="649"/>
      <c r="C1">
        <v>3393</v>
      </c>
      <c r="D1" s="178" t="s">
        <v>45</v>
      </c>
      <c r="E1" s="188" t="s">
        <v>47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 s="62">
        <v>1</v>
      </c>
      <c r="B3" s="193">
        <f>C1-(C3+E3+F3)</f>
        <v>3378</v>
      </c>
      <c r="C3" s="194">
        <v>15</v>
      </c>
      <c r="D3" s="195">
        <f>(C3/B3)*100</f>
        <v>0.44404973357015981</v>
      </c>
      <c r="E3" s="196"/>
      <c r="F3" s="196"/>
      <c r="G3" s="193">
        <f>C3</f>
        <v>15</v>
      </c>
      <c r="H3" s="195">
        <f>(G3/$C$1)*100</f>
        <v>0.44208664898320071</v>
      </c>
      <c r="I3" s="193">
        <f>C3+E3+F3</f>
        <v>15</v>
      </c>
      <c r="J3" s="197">
        <v>30.055823395077393</v>
      </c>
      <c r="K3" s="62"/>
      <c r="L3" s="194">
        <v>191.36</v>
      </c>
      <c r="M3" s="198"/>
      <c r="N3" s="62">
        <v>140</v>
      </c>
      <c r="O3" s="62"/>
      <c r="P3" s="199">
        <f>((L3/N3)*100)-100</f>
        <v>36.685714285714312</v>
      </c>
      <c r="Q3" s="194">
        <v>75.739999999999995</v>
      </c>
    </row>
    <row r="4" spans="1:18" x14ac:dyDescent="0.2">
      <c r="A4" s="62">
        <v>2</v>
      </c>
      <c r="B4" s="193">
        <f>B3-(C4+E4+F4)</f>
        <v>3367</v>
      </c>
      <c r="C4" s="194">
        <v>11</v>
      </c>
      <c r="D4" s="195">
        <f t="shared" ref="D4:D26" si="0">(C4/B4)*100</f>
        <v>0.32670032670032667</v>
      </c>
      <c r="E4" s="196"/>
      <c r="F4" s="196"/>
      <c r="G4" s="193">
        <f>G3+C4</f>
        <v>26</v>
      </c>
      <c r="H4" s="195">
        <f t="shared" ref="H4:H26" si="1">(G4/$C$1)*100</f>
        <v>0.76628352490421447</v>
      </c>
      <c r="I4" s="193">
        <f>I3+C4+E4+F4</f>
        <v>26</v>
      </c>
      <c r="J4" s="197">
        <v>65.687979973694254</v>
      </c>
      <c r="K4" s="195">
        <f>J4-J3</f>
        <v>35.632156578616858</v>
      </c>
      <c r="L4" s="194">
        <v>387.82</v>
      </c>
      <c r="M4" s="198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4">
        <v>71.31</v>
      </c>
    </row>
    <row r="5" spans="1:18" x14ac:dyDescent="0.2">
      <c r="A5" s="62">
        <v>3</v>
      </c>
      <c r="B5" s="193">
        <f t="shared" ref="B5:B26" si="3">B4-(C5+E5+F5)</f>
        <v>3356</v>
      </c>
      <c r="C5" s="194">
        <v>11</v>
      </c>
      <c r="D5" s="195">
        <f t="shared" si="0"/>
        <v>0.32777115613825986</v>
      </c>
      <c r="E5" s="196"/>
      <c r="F5" s="196"/>
      <c r="G5" s="193">
        <f t="shared" ref="G5:G26" si="4">G4+C5</f>
        <v>37</v>
      </c>
      <c r="H5" s="195">
        <f t="shared" si="1"/>
        <v>1.0904804008252285</v>
      </c>
      <c r="I5" s="193">
        <f t="shared" ref="I5:I26" si="5">I4+C5+E5+F5</f>
        <v>37</v>
      </c>
      <c r="J5" s="197">
        <v>90.230716839775241</v>
      </c>
      <c r="K5" s="195">
        <f t="shared" ref="K5:K26" si="6">J5-J4</f>
        <v>24.542736866080986</v>
      </c>
      <c r="L5" s="194">
        <v>687.75</v>
      </c>
      <c r="M5" s="198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7">
        <v>64.86</v>
      </c>
    </row>
    <row r="6" spans="1:18" x14ac:dyDescent="0.2">
      <c r="A6" s="62">
        <v>4</v>
      </c>
      <c r="B6" s="193">
        <f t="shared" si="3"/>
        <v>3346</v>
      </c>
      <c r="C6" s="194">
        <v>10</v>
      </c>
      <c r="D6" s="195">
        <f t="shared" si="0"/>
        <v>0.2988643156007173</v>
      </c>
      <c r="E6" s="196"/>
      <c r="F6" s="196"/>
      <c r="G6" s="193">
        <f t="shared" si="4"/>
        <v>47</v>
      </c>
      <c r="H6" s="195">
        <f t="shared" si="1"/>
        <v>1.3852048334806955</v>
      </c>
      <c r="I6" s="193">
        <f t="shared" si="5"/>
        <v>47</v>
      </c>
      <c r="J6" s="197">
        <v>90.19</v>
      </c>
      <c r="K6" s="195">
        <f t="shared" si="6"/>
        <v>-4.0716839775242875E-2</v>
      </c>
      <c r="L6" s="194">
        <v>1082.7</v>
      </c>
      <c r="M6" s="198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7">
        <v>95.24</v>
      </c>
    </row>
    <row r="7" spans="1:18" x14ac:dyDescent="0.2">
      <c r="A7" s="62">
        <v>5</v>
      </c>
      <c r="B7" s="193">
        <f t="shared" si="3"/>
        <v>560</v>
      </c>
      <c r="C7" s="194">
        <v>0</v>
      </c>
      <c r="D7" s="195">
        <f t="shared" si="0"/>
        <v>0</v>
      </c>
      <c r="E7" s="196"/>
      <c r="F7" s="196">
        <v>2786</v>
      </c>
      <c r="G7" s="193">
        <f t="shared" si="4"/>
        <v>47</v>
      </c>
      <c r="H7" s="195">
        <f t="shared" si="1"/>
        <v>1.3852048334806955</v>
      </c>
      <c r="I7" s="193">
        <f t="shared" si="5"/>
        <v>2833</v>
      </c>
      <c r="J7" s="197">
        <v>58.928571428571431</v>
      </c>
      <c r="K7" s="195">
        <f t="shared" si="6"/>
        <v>-31.261428571428567</v>
      </c>
      <c r="L7" s="194">
        <v>1237.3800000000001</v>
      </c>
      <c r="M7" s="198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4">
        <v>95.1</v>
      </c>
    </row>
    <row r="8" spans="1:18" x14ac:dyDescent="0.2">
      <c r="A8" s="62">
        <v>6</v>
      </c>
      <c r="B8" s="193">
        <f t="shared" si="3"/>
        <v>559</v>
      </c>
      <c r="C8" s="194">
        <v>1</v>
      </c>
      <c r="D8" s="195">
        <f t="shared" si="0"/>
        <v>0.17889087656529518</v>
      </c>
      <c r="E8" s="196"/>
      <c r="F8" s="196"/>
      <c r="G8" s="193">
        <f t="shared" si="4"/>
        <v>48</v>
      </c>
      <c r="H8" s="195">
        <f t="shared" si="1"/>
        <v>1.4146772767462421</v>
      </c>
      <c r="I8" s="193">
        <f t="shared" si="5"/>
        <v>2834</v>
      </c>
      <c r="J8" s="197">
        <v>62.100690007666749</v>
      </c>
      <c r="K8" s="195">
        <f t="shared" si="6"/>
        <v>3.1721185790953186</v>
      </c>
      <c r="L8" s="194">
        <v>1418.12</v>
      </c>
      <c r="M8" s="198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4">
        <v>88.4</v>
      </c>
    </row>
    <row r="9" spans="1:18" x14ac:dyDescent="0.2">
      <c r="A9" s="62">
        <v>7</v>
      </c>
      <c r="B9" s="193">
        <f t="shared" si="3"/>
        <v>558</v>
      </c>
      <c r="C9" s="194">
        <v>1</v>
      </c>
      <c r="D9" s="195">
        <f t="shared" si="0"/>
        <v>0.17921146953405018</v>
      </c>
      <c r="E9" s="196"/>
      <c r="F9" s="196"/>
      <c r="G9" s="193">
        <f t="shared" si="4"/>
        <v>49</v>
      </c>
      <c r="H9" s="195">
        <f t="shared" si="1"/>
        <v>1.444149720011789</v>
      </c>
      <c r="I9" s="193">
        <f t="shared" si="5"/>
        <v>2835</v>
      </c>
      <c r="J9" s="197">
        <v>64.106502816180239</v>
      </c>
      <c r="K9" s="195">
        <f t="shared" si="6"/>
        <v>2.0058128085134896</v>
      </c>
      <c r="L9" s="194">
        <v>1531.08</v>
      </c>
      <c r="M9" s="198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4">
        <v>86.2</v>
      </c>
    </row>
    <row r="10" spans="1:18" x14ac:dyDescent="0.2">
      <c r="A10" s="62">
        <v>8</v>
      </c>
      <c r="B10" s="193">
        <f t="shared" si="3"/>
        <v>558</v>
      </c>
      <c r="C10" s="194">
        <v>0</v>
      </c>
      <c r="D10" s="195">
        <f t="shared" si="0"/>
        <v>0</v>
      </c>
      <c r="E10" s="196"/>
      <c r="F10" s="196"/>
      <c r="G10" s="193">
        <f t="shared" si="4"/>
        <v>49</v>
      </c>
      <c r="H10" s="195">
        <f t="shared" si="1"/>
        <v>1.444149720011789</v>
      </c>
      <c r="I10" s="193">
        <f t="shared" si="5"/>
        <v>2835</v>
      </c>
      <c r="J10" s="197">
        <v>66.02662570404506</v>
      </c>
      <c r="K10" s="195">
        <f t="shared" si="6"/>
        <v>1.9201228878648209</v>
      </c>
      <c r="L10" s="194">
        <v>1695.04</v>
      </c>
      <c r="M10" s="198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4">
        <v>77.8</v>
      </c>
    </row>
    <row r="11" spans="1:18" x14ac:dyDescent="0.2">
      <c r="A11" s="62">
        <v>9</v>
      </c>
      <c r="B11" s="193">
        <f t="shared" si="3"/>
        <v>558</v>
      </c>
      <c r="C11" s="194">
        <v>0</v>
      </c>
      <c r="D11" s="195">
        <f t="shared" si="0"/>
        <v>0</v>
      </c>
      <c r="E11" s="196"/>
      <c r="F11" s="196"/>
      <c r="G11" s="193">
        <f t="shared" si="4"/>
        <v>49</v>
      </c>
      <c r="H11" s="195">
        <f t="shared" si="1"/>
        <v>1.444149720011789</v>
      </c>
      <c r="I11" s="193">
        <f t="shared" si="5"/>
        <v>2835</v>
      </c>
      <c r="J11" s="197">
        <v>68.0747567844342</v>
      </c>
      <c r="K11" s="195">
        <f t="shared" si="6"/>
        <v>2.0481310803891404</v>
      </c>
      <c r="L11" s="194">
        <v>1824.08</v>
      </c>
      <c r="M11" s="198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4">
        <v>83.7</v>
      </c>
    </row>
    <row r="12" spans="1:18" x14ac:dyDescent="0.2">
      <c r="A12" s="62">
        <v>10</v>
      </c>
      <c r="B12" s="193">
        <f t="shared" si="3"/>
        <v>558</v>
      </c>
      <c r="C12" s="194">
        <v>0</v>
      </c>
      <c r="D12" s="195">
        <f t="shared" si="0"/>
        <v>0</v>
      </c>
      <c r="E12" s="196"/>
      <c r="F12" s="196"/>
      <c r="G12" s="193">
        <f t="shared" si="4"/>
        <v>49</v>
      </c>
      <c r="H12" s="195">
        <f t="shared" si="1"/>
        <v>1.444149720011789</v>
      </c>
      <c r="I12" s="193">
        <f t="shared" si="5"/>
        <v>2835</v>
      </c>
      <c r="J12" s="197">
        <v>69.97</v>
      </c>
      <c r="K12" s="195">
        <f t="shared" si="6"/>
        <v>1.8952432155657988</v>
      </c>
      <c r="L12" s="197">
        <v>1936</v>
      </c>
      <c r="M12" s="198">
        <f t="shared" si="7"/>
        <v>111.92000000000007</v>
      </c>
      <c r="N12" s="193">
        <v>1670</v>
      </c>
      <c r="O12" s="200">
        <f t="shared" si="8"/>
        <v>130</v>
      </c>
      <c r="P12" s="199">
        <f t="shared" si="2"/>
        <v>15.928143712574851</v>
      </c>
      <c r="Q12" s="194">
        <v>93.3</v>
      </c>
    </row>
    <row r="13" spans="1:18" x14ac:dyDescent="0.2">
      <c r="A13" s="62">
        <v>11</v>
      </c>
      <c r="B13" s="193">
        <f t="shared" si="3"/>
        <v>480</v>
      </c>
      <c r="C13" s="194">
        <v>0</v>
      </c>
      <c r="D13" s="195">
        <f t="shared" si="0"/>
        <v>0</v>
      </c>
      <c r="E13" s="196"/>
      <c r="F13" s="196">
        <v>78</v>
      </c>
      <c r="G13" s="193">
        <f t="shared" si="4"/>
        <v>49</v>
      </c>
      <c r="H13" s="195">
        <f t="shared" si="1"/>
        <v>1.444149720011789</v>
      </c>
      <c r="I13" s="193">
        <f t="shared" si="5"/>
        <v>2913</v>
      </c>
      <c r="J13" s="197">
        <v>70.97</v>
      </c>
      <c r="K13" s="195">
        <f t="shared" si="6"/>
        <v>1</v>
      </c>
      <c r="L13" s="197">
        <v>2028.22</v>
      </c>
      <c r="M13" s="198">
        <f t="shared" si="7"/>
        <v>92.220000000000027</v>
      </c>
      <c r="N13" s="193">
        <v>1800</v>
      </c>
      <c r="O13" s="200">
        <f t="shared" si="8"/>
        <v>130</v>
      </c>
      <c r="P13" s="199">
        <f t="shared" si="2"/>
        <v>12.678888888888878</v>
      </c>
      <c r="Q13" s="194">
        <v>92.2</v>
      </c>
      <c r="R13" s="186"/>
    </row>
    <row r="14" spans="1:18" x14ac:dyDescent="0.2">
      <c r="A14">
        <v>12</v>
      </c>
      <c r="B14" s="179">
        <f t="shared" si="3"/>
        <v>480</v>
      </c>
      <c r="C14" s="177"/>
      <c r="D14" s="184">
        <f t="shared" si="0"/>
        <v>0</v>
      </c>
      <c r="E14" s="177"/>
      <c r="F14" s="177"/>
      <c r="G14" s="179">
        <f t="shared" si="4"/>
        <v>49</v>
      </c>
      <c r="H14" s="184">
        <f t="shared" si="1"/>
        <v>1.444149720011789</v>
      </c>
      <c r="I14" s="179">
        <f t="shared" si="5"/>
        <v>2913</v>
      </c>
      <c r="J14" s="177"/>
      <c r="K14" s="184">
        <f t="shared" si="6"/>
        <v>-70.97</v>
      </c>
      <c r="L14" s="177"/>
      <c r="M14" s="181">
        <f t="shared" si="7"/>
        <v>-2028.22</v>
      </c>
      <c r="N14">
        <v>1920</v>
      </c>
      <c r="O14" s="178">
        <f t="shared" si="8"/>
        <v>120</v>
      </c>
      <c r="P14" s="185">
        <f t="shared" si="2"/>
        <v>-100</v>
      </c>
      <c r="Q14" s="177"/>
    </row>
    <row r="15" spans="1:18" x14ac:dyDescent="0.2">
      <c r="A15">
        <v>13</v>
      </c>
      <c r="B15" s="179">
        <f t="shared" si="3"/>
        <v>480</v>
      </c>
      <c r="C15" s="177"/>
      <c r="D15" s="184">
        <f t="shared" si="0"/>
        <v>0</v>
      </c>
      <c r="E15" s="177"/>
      <c r="F15" s="177"/>
      <c r="G15" s="179">
        <f t="shared" si="4"/>
        <v>49</v>
      </c>
      <c r="H15" s="184">
        <f t="shared" si="1"/>
        <v>1.444149720011789</v>
      </c>
      <c r="I15" s="179">
        <f t="shared" si="5"/>
        <v>2913</v>
      </c>
      <c r="J15" s="177"/>
      <c r="K15" s="184">
        <f t="shared" si="6"/>
        <v>0</v>
      </c>
      <c r="L15" s="177"/>
      <c r="M15" s="181">
        <f t="shared" si="7"/>
        <v>0</v>
      </c>
      <c r="N15">
        <v>2040</v>
      </c>
      <c r="O15" s="178">
        <f t="shared" si="8"/>
        <v>120</v>
      </c>
      <c r="P15" s="185">
        <f t="shared" si="2"/>
        <v>-100</v>
      </c>
      <c r="Q15" s="177"/>
    </row>
    <row r="16" spans="1:18" x14ac:dyDescent="0.2">
      <c r="A16">
        <v>14</v>
      </c>
      <c r="B16" s="179">
        <f t="shared" si="3"/>
        <v>480</v>
      </c>
      <c r="C16" s="177"/>
      <c r="D16" s="184">
        <f t="shared" si="0"/>
        <v>0</v>
      </c>
      <c r="E16" s="177"/>
      <c r="F16" s="177"/>
      <c r="G16" s="179">
        <f t="shared" si="4"/>
        <v>49</v>
      </c>
      <c r="H16" s="184">
        <f t="shared" si="1"/>
        <v>1.444149720011789</v>
      </c>
      <c r="I16" s="179">
        <f t="shared" si="5"/>
        <v>2913</v>
      </c>
      <c r="J16" s="177"/>
      <c r="K16" s="184">
        <f t="shared" si="6"/>
        <v>0</v>
      </c>
      <c r="L16" s="177"/>
      <c r="M16" s="181">
        <f t="shared" si="7"/>
        <v>0</v>
      </c>
      <c r="N16">
        <v>2160</v>
      </c>
      <c r="O16" s="178">
        <f t="shared" si="8"/>
        <v>120</v>
      </c>
      <c r="P16" s="185">
        <f t="shared" si="2"/>
        <v>-100</v>
      </c>
      <c r="Q16" s="177"/>
    </row>
    <row r="17" spans="1:17" x14ac:dyDescent="0.2">
      <c r="A17">
        <v>15</v>
      </c>
      <c r="B17" s="179">
        <f t="shared" si="3"/>
        <v>480</v>
      </c>
      <c r="C17" s="177"/>
      <c r="D17" s="184">
        <f t="shared" si="0"/>
        <v>0</v>
      </c>
      <c r="E17" s="177"/>
      <c r="F17" s="177"/>
      <c r="G17" s="179">
        <f t="shared" si="4"/>
        <v>49</v>
      </c>
      <c r="H17" s="184">
        <f t="shared" si="1"/>
        <v>1.444149720011789</v>
      </c>
      <c r="I17" s="179">
        <f t="shared" si="5"/>
        <v>2913</v>
      </c>
      <c r="J17" s="177"/>
      <c r="K17" s="184">
        <f t="shared" si="6"/>
        <v>0</v>
      </c>
      <c r="L17" s="177"/>
      <c r="M17" s="181">
        <f t="shared" si="7"/>
        <v>0</v>
      </c>
      <c r="N17">
        <v>2290</v>
      </c>
      <c r="O17" s="178">
        <f t="shared" si="8"/>
        <v>130</v>
      </c>
      <c r="P17" s="185">
        <f t="shared" si="2"/>
        <v>-100</v>
      </c>
      <c r="Q17" s="177"/>
    </row>
    <row r="18" spans="1:17" x14ac:dyDescent="0.2">
      <c r="A18">
        <v>16</v>
      </c>
      <c r="B18" s="179">
        <f t="shared" si="3"/>
        <v>480</v>
      </c>
      <c r="C18" s="177"/>
      <c r="D18" s="184">
        <f t="shared" si="0"/>
        <v>0</v>
      </c>
      <c r="E18" s="177"/>
      <c r="F18" s="177"/>
      <c r="G18" s="179">
        <f t="shared" si="4"/>
        <v>49</v>
      </c>
      <c r="H18" s="184">
        <f t="shared" si="1"/>
        <v>1.444149720011789</v>
      </c>
      <c r="I18" s="179">
        <f t="shared" si="5"/>
        <v>2913</v>
      </c>
      <c r="J18" s="177"/>
      <c r="K18" s="184">
        <f t="shared" si="6"/>
        <v>0</v>
      </c>
      <c r="L18" s="177"/>
      <c r="M18" s="181">
        <f t="shared" si="7"/>
        <v>0</v>
      </c>
      <c r="N18">
        <v>2420</v>
      </c>
      <c r="O18" s="178">
        <f t="shared" si="8"/>
        <v>130</v>
      </c>
      <c r="P18" s="185">
        <f t="shared" si="2"/>
        <v>-100</v>
      </c>
      <c r="Q18" s="177"/>
    </row>
    <row r="19" spans="1:17" x14ac:dyDescent="0.2">
      <c r="A19">
        <v>17</v>
      </c>
      <c r="B19" s="179">
        <f t="shared" si="3"/>
        <v>480</v>
      </c>
      <c r="C19" s="177"/>
      <c r="D19" s="184">
        <f t="shared" si="0"/>
        <v>0</v>
      </c>
      <c r="E19" s="177"/>
      <c r="F19" s="177"/>
      <c r="G19" s="179">
        <f t="shared" si="4"/>
        <v>49</v>
      </c>
      <c r="H19" s="184">
        <f t="shared" si="1"/>
        <v>1.444149720011789</v>
      </c>
      <c r="I19" s="179">
        <f t="shared" si="5"/>
        <v>2913</v>
      </c>
      <c r="J19" s="177"/>
      <c r="K19" s="184">
        <f t="shared" si="6"/>
        <v>0</v>
      </c>
      <c r="L19" s="177"/>
      <c r="M19" s="181">
        <f t="shared" si="7"/>
        <v>0</v>
      </c>
      <c r="N19">
        <v>2560</v>
      </c>
      <c r="O19" s="178">
        <f t="shared" si="8"/>
        <v>140</v>
      </c>
      <c r="P19" s="185">
        <f t="shared" si="2"/>
        <v>-100</v>
      </c>
      <c r="Q19" s="177"/>
    </row>
    <row r="20" spans="1:17" x14ac:dyDescent="0.2">
      <c r="A20">
        <v>18</v>
      </c>
      <c r="B20" s="179">
        <f t="shared" si="3"/>
        <v>480</v>
      </c>
      <c r="C20" s="177"/>
      <c r="D20" s="184">
        <f t="shared" si="0"/>
        <v>0</v>
      </c>
      <c r="E20" s="177"/>
      <c r="F20" s="177"/>
      <c r="G20" s="179">
        <f t="shared" si="4"/>
        <v>49</v>
      </c>
      <c r="H20" s="184">
        <f t="shared" si="1"/>
        <v>1.444149720011789</v>
      </c>
      <c r="I20" s="179">
        <f t="shared" si="5"/>
        <v>2913</v>
      </c>
      <c r="J20" s="177"/>
      <c r="K20" s="184">
        <f t="shared" si="6"/>
        <v>0</v>
      </c>
      <c r="L20" s="177"/>
      <c r="M20" s="181">
        <f t="shared" si="7"/>
        <v>0</v>
      </c>
      <c r="N20">
        <v>2710</v>
      </c>
      <c r="O20" s="178">
        <f t="shared" si="8"/>
        <v>150</v>
      </c>
      <c r="P20" s="185">
        <f t="shared" si="2"/>
        <v>-100</v>
      </c>
      <c r="Q20" s="177"/>
    </row>
    <row r="21" spans="1:17" x14ac:dyDescent="0.2">
      <c r="A21">
        <v>19</v>
      </c>
      <c r="B21" s="179">
        <f t="shared" si="3"/>
        <v>480</v>
      </c>
      <c r="C21" s="177"/>
      <c r="D21" s="184">
        <f t="shared" si="0"/>
        <v>0</v>
      </c>
      <c r="E21" s="177"/>
      <c r="F21" s="177"/>
      <c r="G21" s="179">
        <f t="shared" si="4"/>
        <v>49</v>
      </c>
      <c r="H21" s="184">
        <f t="shared" si="1"/>
        <v>1.444149720011789</v>
      </c>
      <c r="I21" s="179">
        <f t="shared" si="5"/>
        <v>2913</v>
      </c>
      <c r="J21" s="177"/>
      <c r="K21" s="184">
        <f t="shared" si="6"/>
        <v>0</v>
      </c>
      <c r="L21" s="177"/>
      <c r="M21" s="181">
        <f t="shared" si="7"/>
        <v>0</v>
      </c>
      <c r="N21">
        <v>2870</v>
      </c>
      <c r="O21" s="178">
        <f t="shared" si="8"/>
        <v>160</v>
      </c>
      <c r="P21" s="185">
        <f t="shared" si="2"/>
        <v>-100</v>
      </c>
      <c r="Q21" s="177"/>
    </row>
    <row r="22" spans="1:17" x14ac:dyDescent="0.2">
      <c r="A22">
        <v>20</v>
      </c>
      <c r="B22" s="179">
        <f t="shared" si="3"/>
        <v>480</v>
      </c>
      <c r="C22" s="177"/>
      <c r="D22" s="184">
        <f t="shared" si="0"/>
        <v>0</v>
      </c>
      <c r="E22" s="177"/>
      <c r="F22" s="177"/>
      <c r="G22" s="179">
        <f t="shared" si="4"/>
        <v>49</v>
      </c>
      <c r="H22" s="184">
        <f t="shared" si="1"/>
        <v>1.444149720011789</v>
      </c>
      <c r="I22" s="179">
        <f t="shared" si="5"/>
        <v>2913</v>
      </c>
      <c r="J22" s="177"/>
      <c r="K22" s="184">
        <f t="shared" si="6"/>
        <v>0</v>
      </c>
      <c r="L22" s="177"/>
      <c r="M22" s="181">
        <f t="shared" si="7"/>
        <v>0</v>
      </c>
      <c r="N22">
        <v>3040</v>
      </c>
      <c r="O22" s="178">
        <f t="shared" si="8"/>
        <v>170</v>
      </c>
      <c r="P22" s="185">
        <f t="shared" si="2"/>
        <v>-100</v>
      </c>
      <c r="Q22" s="177"/>
    </row>
    <row r="23" spans="1:17" x14ac:dyDescent="0.2">
      <c r="A23">
        <v>21</v>
      </c>
      <c r="B23" s="179">
        <f t="shared" si="3"/>
        <v>480</v>
      </c>
      <c r="C23" s="177"/>
      <c r="D23" s="184">
        <f t="shared" si="0"/>
        <v>0</v>
      </c>
      <c r="E23" s="177"/>
      <c r="F23" s="177"/>
      <c r="G23" s="179">
        <f t="shared" si="4"/>
        <v>49</v>
      </c>
      <c r="H23" s="184">
        <f t="shared" si="1"/>
        <v>1.444149720011789</v>
      </c>
      <c r="I23" s="179">
        <f t="shared" si="5"/>
        <v>2913</v>
      </c>
      <c r="J23" s="177"/>
      <c r="K23" s="184">
        <f t="shared" si="6"/>
        <v>0</v>
      </c>
      <c r="L23" s="177"/>
      <c r="M23" s="181">
        <f t="shared" si="7"/>
        <v>0</v>
      </c>
      <c r="N23">
        <v>3240</v>
      </c>
      <c r="O23" s="178">
        <f t="shared" si="8"/>
        <v>200</v>
      </c>
      <c r="P23" s="185">
        <f t="shared" si="2"/>
        <v>-100</v>
      </c>
      <c r="Q23" s="177"/>
    </row>
    <row r="24" spans="1:17" x14ac:dyDescent="0.2">
      <c r="A24">
        <v>22</v>
      </c>
      <c r="B24" s="179">
        <f t="shared" si="3"/>
        <v>480</v>
      </c>
      <c r="C24" s="177"/>
      <c r="D24" s="184">
        <f t="shared" si="0"/>
        <v>0</v>
      </c>
      <c r="E24" s="177"/>
      <c r="F24" s="177"/>
      <c r="G24" s="179">
        <f t="shared" si="4"/>
        <v>49</v>
      </c>
      <c r="H24" s="184">
        <f t="shared" si="1"/>
        <v>1.444149720011789</v>
      </c>
      <c r="I24" s="179">
        <f t="shared" si="5"/>
        <v>2913</v>
      </c>
      <c r="J24" s="177"/>
      <c r="K24" s="184">
        <f t="shared" si="6"/>
        <v>0</v>
      </c>
      <c r="L24" s="177"/>
      <c r="M24" s="181">
        <f t="shared" si="7"/>
        <v>0</v>
      </c>
      <c r="N24">
        <v>3470</v>
      </c>
      <c r="O24" s="178">
        <f t="shared" si="8"/>
        <v>230</v>
      </c>
      <c r="P24" s="185">
        <f t="shared" si="2"/>
        <v>-100</v>
      </c>
      <c r="Q24" s="177"/>
    </row>
    <row r="25" spans="1:17" x14ac:dyDescent="0.2">
      <c r="A25">
        <v>23</v>
      </c>
      <c r="B25" s="179">
        <f t="shared" si="3"/>
        <v>480</v>
      </c>
      <c r="C25" s="177"/>
      <c r="D25" s="184">
        <f t="shared" si="0"/>
        <v>0</v>
      </c>
      <c r="E25" s="177"/>
      <c r="F25" s="177"/>
      <c r="G25" s="179">
        <f t="shared" si="4"/>
        <v>49</v>
      </c>
      <c r="H25" s="184">
        <f t="shared" si="1"/>
        <v>1.444149720011789</v>
      </c>
      <c r="I25" s="179">
        <f t="shared" si="5"/>
        <v>2913</v>
      </c>
      <c r="J25" s="177"/>
      <c r="K25" s="184">
        <f t="shared" si="6"/>
        <v>0</v>
      </c>
      <c r="L25" s="177"/>
      <c r="M25" s="181">
        <f t="shared" si="7"/>
        <v>0</v>
      </c>
      <c r="N25">
        <v>3660</v>
      </c>
      <c r="O25" s="178">
        <f t="shared" si="8"/>
        <v>190</v>
      </c>
      <c r="P25" s="185">
        <f t="shared" si="2"/>
        <v>-100</v>
      </c>
      <c r="Q25" s="177"/>
    </row>
    <row r="26" spans="1:17" x14ac:dyDescent="0.2">
      <c r="A26">
        <v>24</v>
      </c>
      <c r="B26" s="179">
        <f t="shared" si="3"/>
        <v>480</v>
      </c>
      <c r="C26" s="177"/>
      <c r="D26" s="184">
        <f t="shared" si="0"/>
        <v>0</v>
      </c>
      <c r="E26" s="177"/>
      <c r="F26" s="177"/>
      <c r="G26" s="179">
        <f t="shared" si="4"/>
        <v>49</v>
      </c>
      <c r="H26" s="184">
        <f t="shared" si="1"/>
        <v>1.444149720011789</v>
      </c>
      <c r="I26" s="179">
        <f t="shared" si="5"/>
        <v>2913</v>
      </c>
      <c r="J26" s="177"/>
      <c r="K26" s="184">
        <f t="shared" si="6"/>
        <v>0</v>
      </c>
      <c r="L26" s="177"/>
      <c r="M26" s="181">
        <f t="shared" si="7"/>
        <v>0</v>
      </c>
      <c r="N26">
        <v>3820</v>
      </c>
      <c r="O26" s="178">
        <f t="shared" si="8"/>
        <v>160</v>
      </c>
      <c r="P26" s="185">
        <f t="shared" si="2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I635"/>
  <sheetViews>
    <sheetView showGridLines="0" topLeftCell="A605" zoomScale="75" zoomScaleNormal="75" workbookViewId="0">
      <selection activeCell="V635" sqref="V635"/>
    </sheetView>
  </sheetViews>
  <sheetFormatPr baseColWidth="10" defaultRowHeight="12.75" x14ac:dyDescent="0.2"/>
  <cols>
    <col min="1" max="1" width="16.28515625" style="230" bestFit="1" customWidth="1"/>
    <col min="2" max="13" width="8.140625" style="230" customWidth="1"/>
    <col min="14" max="14" width="8.140625" style="348" customWidth="1"/>
    <col min="15" max="18" width="8.140625" style="230" customWidth="1"/>
    <col min="19" max="19" width="8.140625" style="348" customWidth="1"/>
    <col min="20" max="20" width="8.7109375" style="348" customWidth="1"/>
    <col min="21" max="21" width="11.140625" style="230" bestFit="1" customWidth="1"/>
    <col min="22" max="22" width="8.140625" style="230" customWidth="1"/>
    <col min="23" max="23" width="10" style="230" customWidth="1"/>
    <col min="24" max="28" width="8.140625" style="230" customWidth="1"/>
    <col min="29" max="16384" width="11.42578125" style="230"/>
  </cols>
  <sheetData>
    <row r="1" spans="1:25" x14ac:dyDescent="0.2">
      <c r="A1" s="230" t="s">
        <v>57</v>
      </c>
    </row>
    <row r="2" spans="1:25" x14ac:dyDescent="0.2">
      <c r="A2" s="230" t="s">
        <v>58</v>
      </c>
      <c r="B2" s="232">
        <v>38</v>
      </c>
      <c r="F2" s="654"/>
      <c r="G2" s="654"/>
      <c r="H2" s="654"/>
      <c r="I2" s="654"/>
    </row>
    <row r="3" spans="1:25" x14ac:dyDescent="0.2">
      <c r="A3" s="230" t="s">
        <v>7</v>
      </c>
      <c r="B3" s="230">
        <v>71.33</v>
      </c>
    </row>
    <row r="4" spans="1:25" x14ac:dyDescent="0.2">
      <c r="A4" s="230" t="s">
        <v>59</v>
      </c>
      <c r="B4" s="230">
        <v>13196</v>
      </c>
    </row>
    <row r="6" spans="1:25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  <c r="H6" s="232">
        <v>38</v>
      </c>
      <c r="I6" s="232">
        <v>38</v>
      </c>
      <c r="J6" s="232">
        <v>38</v>
      </c>
      <c r="K6" s="232">
        <v>38</v>
      </c>
      <c r="L6" s="232">
        <v>38</v>
      </c>
      <c r="M6" s="232">
        <v>38</v>
      </c>
      <c r="N6" s="232">
        <v>38</v>
      </c>
      <c r="O6" s="232">
        <v>38</v>
      </c>
      <c r="P6" s="232">
        <v>38</v>
      </c>
      <c r="Q6" s="232">
        <v>38</v>
      </c>
      <c r="R6" s="232">
        <v>38</v>
      </c>
      <c r="S6" s="232">
        <v>38</v>
      </c>
      <c r="T6" s="232">
        <v>38</v>
      </c>
      <c r="U6" s="232">
        <v>38</v>
      </c>
      <c r="V6" s="232">
        <v>38</v>
      </c>
    </row>
    <row r="7" spans="1:25" x14ac:dyDescent="0.2">
      <c r="A7" s="239" t="s">
        <v>75</v>
      </c>
      <c r="B7" s="294">
        <v>23.5</v>
      </c>
      <c r="C7" s="294">
        <v>23.5</v>
      </c>
      <c r="D7" s="294">
        <v>23.5</v>
      </c>
      <c r="E7" s="294">
        <v>23.5</v>
      </c>
      <c r="F7" s="294">
        <v>23.5</v>
      </c>
      <c r="G7" s="294">
        <v>23.5</v>
      </c>
      <c r="H7" s="294">
        <v>23.5</v>
      </c>
      <c r="I7" s="294">
        <v>23.5</v>
      </c>
      <c r="J7" s="294">
        <v>23.5</v>
      </c>
      <c r="K7" s="230">
        <v>23.5</v>
      </c>
      <c r="L7" s="230">
        <v>23.5</v>
      </c>
      <c r="M7" s="230">
        <v>23.5</v>
      </c>
      <c r="N7" s="348">
        <v>23.5</v>
      </c>
      <c r="O7" s="230">
        <v>23.5</v>
      </c>
      <c r="P7" s="230">
        <v>23.5</v>
      </c>
      <c r="Q7" s="230">
        <v>23.5</v>
      </c>
      <c r="R7" s="230">
        <v>23.5</v>
      </c>
      <c r="S7" s="348">
        <v>23.5</v>
      </c>
      <c r="T7" s="348">
        <v>23.5</v>
      </c>
      <c r="U7" s="230">
        <v>23.5</v>
      </c>
    </row>
    <row r="8" spans="1:25" ht="13.5" thickBot="1" x14ac:dyDescent="0.25">
      <c r="A8" s="239"/>
      <c r="B8" s="294"/>
      <c r="C8" s="294"/>
      <c r="D8" s="294"/>
      <c r="E8" s="294"/>
      <c r="F8" s="294"/>
      <c r="G8" s="294"/>
      <c r="H8" s="294"/>
      <c r="I8" s="294"/>
      <c r="J8" s="294"/>
    </row>
    <row r="9" spans="1:25" ht="13.5" thickBot="1" x14ac:dyDescent="0.25">
      <c r="A9" s="240" t="s">
        <v>48</v>
      </c>
      <c r="B9" s="659" t="s">
        <v>64</v>
      </c>
      <c r="C9" s="660"/>
      <c r="D9" s="660"/>
      <c r="E9" s="660"/>
      <c r="F9" s="660"/>
      <c r="G9" s="660"/>
      <c r="H9" s="660"/>
      <c r="I9" s="661"/>
      <c r="J9" s="655" t="s">
        <v>62</v>
      </c>
      <c r="K9" s="656"/>
      <c r="L9" s="656"/>
      <c r="M9" s="656"/>
      <c r="N9" s="656"/>
      <c r="O9" s="658"/>
      <c r="P9" s="655" t="s">
        <v>63</v>
      </c>
      <c r="Q9" s="656"/>
      <c r="R9" s="656"/>
      <c r="S9" s="656"/>
      <c r="T9" s="656"/>
      <c r="U9" s="657"/>
      <c r="V9" s="365" t="s">
        <v>54</v>
      </c>
    </row>
    <row r="10" spans="1:25" x14ac:dyDescent="0.2">
      <c r="A10" s="241" t="s">
        <v>53</v>
      </c>
      <c r="B10" s="222">
        <v>1</v>
      </c>
      <c r="C10" s="347">
        <v>2</v>
      </c>
      <c r="D10" s="347">
        <v>3</v>
      </c>
      <c r="E10" s="347">
        <v>4</v>
      </c>
      <c r="F10" s="347">
        <v>5</v>
      </c>
      <c r="G10" s="347">
        <v>6</v>
      </c>
      <c r="H10" s="347">
        <v>7</v>
      </c>
      <c r="I10" s="223">
        <v>8</v>
      </c>
      <c r="J10" s="242">
        <v>1</v>
      </c>
      <c r="K10" s="243">
        <v>2</v>
      </c>
      <c r="L10" s="243">
        <v>3</v>
      </c>
      <c r="M10" s="243">
        <v>4</v>
      </c>
      <c r="N10" s="243">
        <v>5</v>
      </c>
      <c r="O10" s="244">
        <v>6</v>
      </c>
      <c r="P10" s="358">
        <v>1</v>
      </c>
      <c r="Q10" s="243">
        <v>2</v>
      </c>
      <c r="R10" s="243">
        <v>3</v>
      </c>
      <c r="S10" s="243">
        <v>4</v>
      </c>
      <c r="T10" s="243">
        <v>5</v>
      </c>
      <c r="U10" s="349">
        <v>6</v>
      </c>
      <c r="V10" s="367"/>
    </row>
    <row r="11" spans="1:25" x14ac:dyDescent="0.2">
      <c r="A11" s="241" t="s">
        <v>2</v>
      </c>
      <c r="B11" s="245">
        <v>1</v>
      </c>
      <c r="C11" s="346">
        <v>2</v>
      </c>
      <c r="D11" s="246">
        <v>3</v>
      </c>
      <c r="E11" s="246">
        <v>3</v>
      </c>
      <c r="F11" s="328">
        <v>4</v>
      </c>
      <c r="G11" s="328">
        <v>4</v>
      </c>
      <c r="H11" s="246">
        <v>5</v>
      </c>
      <c r="I11" s="353">
        <v>6</v>
      </c>
      <c r="J11" s="355">
        <v>1</v>
      </c>
      <c r="K11" s="327">
        <v>2</v>
      </c>
      <c r="L11" s="246">
        <v>3</v>
      </c>
      <c r="M11" s="246">
        <v>3</v>
      </c>
      <c r="N11" s="248">
        <v>4</v>
      </c>
      <c r="O11" s="291">
        <v>5</v>
      </c>
      <c r="P11" s="247">
        <v>1</v>
      </c>
      <c r="Q11" s="246">
        <v>2</v>
      </c>
      <c r="R11" s="248">
        <v>3</v>
      </c>
      <c r="S11" s="248">
        <v>3</v>
      </c>
      <c r="T11" s="246">
        <v>4</v>
      </c>
      <c r="U11" s="359">
        <v>5</v>
      </c>
      <c r="V11" s="219" t="s">
        <v>0</v>
      </c>
    </row>
    <row r="12" spans="1:25" x14ac:dyDescent="0.2">
      <c r="A12" s="249" t="s">
        <v>74</v>
      </c>
      <c r="B12" s="250">
        <v>140</v>
      </c>
      <c r="C12" s="251">
        <v>140</v>
      </c>
      <c r="D12" s="251">
        <v>140</v>
      </c>
      <c r="E12" s="251">
        <v>140</v>
      </c>
      <c r="F12" s="251">
        <v>140</v>
      </c>
      <c r="G12" s="251">
        <v>140</v>
      </c>
      <c r="H12" s="251">
        <v>140</v>
      </c>
      <c r="I12" s="252">
        <v>140</v>
      </c>
      <c r="J12" s="250">
        <v>140</v>
      </c>
      <c r="K12" s="251">
        <v>140</v>
      </c>
      <c r="L12" s="251">
        <v>140</v>
      </c>
      <c r="M12" s="251">
        <v>140</v>
      </c>
      <c r="N12" s="251">
        <v>140</v>
      </c>
      <c r="O12" s="252">
        <v>140</v>
      </c>
      <c r="P12" s="253">
        <v>140</v>
      </c>
      <c r="Q12" s="251">
        <v>140</v>
      </c>
      <c r="R12" s="251">
        <v>140</v>
      </c>
      <c r="S12" s="251">
        <v>140</v>
      </c>
      <c r="T12" s="251">
        <v>140</v>
      </c>
      <c r="U12" s="350">
        <v>140</v>
      </c>
      <c r="V12" s="254">
        <v>140</v>
      </c>
    </row>
    <row r="13" spans="1:25" x14ac:dyDescent="0.2">
      <c r="A13" s="255" t="s">
        <v>6</v>
      </c>
      <c r="B13" s="256">
        <v>144.41176470588235</v>
      </c>
      <c r="C13" s="257">
        <v>155.03260869565219</v>
      </c>
      <c r="D13" s="257">
        <v>171.00884955752213</v>
      </c>
      <c r="E13" s="257">
        <v>173.43434343434345</v>
      </c>
      <c r="F13" s="257">
        <v>181.94444444444446</v>
      </c>
      <c r="G13" s="257">
        <v>181.77777777777777</v>
      </c>
      <c r="H13" s="257">
        <v>194.89473684210526</v>
      </c>
      <c r="I13" s="258">
        <v>199.6904761904762</v>
      </c>
      <c r="J13" s="256">
        <v>147.05405405405406</v>
      </c>
      <c r="K13" s="257">
        <v>156.36486486486487</v>
      </c>
      <c r="L13" s="257">
        <v>162.08064516129033</v>
      </c>
      <c r="M13" s="257">
        <v>161.94999999999999</v>
      </c>
      <c r="N13" s="257">
        <v>172.15238095238095</v>
      </c>
      <c r="O13" s="258">
        <v>189.26470588235293</v>
      </c>
      <c r="P13" s="259">
        <v>139</v>
      </c>
      <c r="Q13" s="257">
        <v>152.08988764044943</v>
      </c>
      <c r="R13" s="257">
        <v>159.81355932203391</v>
      </c>
      <c r="S13" s="257">
        <v>161.02941176470588</v>
      </c>
      <c r="T13" s="257">
        <v>171.06578947368422</v>
      </c>
      <c r="U13" s="308">
        <v>179.69230769230768</v>
      </c>
      <c r="V13" s="260">
        <v>179.24819102749638</v>
      </c>
    </row>
    <row r="14" spans="1:25" x14ac:dyDescent="0.2">
      <c r="A14" s="241" t="s">
        <v>7</v>
      </c>
      <c r="B14" s="261">
        <v>61.764705882352942</v>
      </c>
      <c r="C14" s="262">
        <v>85.869565217391298</v>
      </c>
      <c r="D14" s="262">
        <v>80.530973451327441</v>
      </c>
      <c r="E14" s="262">
        <v>82.828282828282823</v>
      </c>
      <c r="F14" s="262">
        <v>95.833333333333329</v>
      </c>
      <c r="G14" s="262">
        <v>91.666666666666671</v>
      </c>
      <c r="H14" s="262">
        <v>92.982456140350877</v>
      </c>
      <c r="I14" s="263">
        <v>88.095238095238102</v>
      </c>
      <c r="J14" s="261">
        <v>91.891891891891888</v>
      </c>
      <c r="K14" s="262">
        <v>97.297297297297291</v>
      </c>
      <c r="L14" s="262">
        <v>100</v>
      </c>
      <c r="M14" s="262">
        <v>100</v>
      </c>
      <c r="N14" s="262">
        <v>100</v>
      </c>
      <c r="O14" s="263">
        <v>100</v>
      </c>
      <c r="P14" s="264">
        <v>78.571428571428569</v>
      </c>
      <c r="Q14" s="262">
        <v>100</v>
      </c>
      <c r="R14" s="262">
        <v>100</v>
      </c>
      <c r="S14" s="262">
        <v>100</v>
      </c>
      <c r="T14" s="262">
        <v>100</v>
      </c>
      <c r="U14" s="311">
        <v>98.07692307692308</v>
      </c>
      <c r="V14" s="265">
        <v>71.707670043415334</v>
      </c>
      <c r="X14" s="220"/>
      <c r="Y14" s="220"/>
    </row>
    <row r="15" spans="1:25" x14ac:dyDescent="0.2">
      <c r="A15" s="241" t="s">
        <v>8</v>
      </c>
      <c r="B15" s="266">
        <v>0.11996324323714813</v>
      </c>
      <c r="C15" s="267">
        <v>8.1459369161119288E-2</v>
      </c>
      <c r="D15" s="267">
        <v>7.1099298841753894E-2</v>
      </c>
      <c r="E15" s="267">
        <v>6.6245630216007129E-2</v>
      </c>
      <c r="F15" s="267">
        <v>5.6925891096174297E-2</v>
      </c>
      <c r="G15" s="267">
        <v>5.5546172678906457E-2</v>
      </c>
      <c r="H15" s="267">
        <v>5.6560762459984322E-2</v>
      </c>
      <c r="I15" s="268">
        <v>5.6787680934810368E-2</v>
      </c>
      <c r="J15" s="266">
        <v>5.4949138040658013E-2</v>
      </c>
      <c r="K15" s="267">
        <v>4.1038529126777572E-2</v>
      </c>
      <c r="L15" s="267">
        <v>3.0874670987011903E-2</v>
      </c>
      <c r="M15" s="267">
        <v>2.9406853046550916E-2</v>
      </c>
      <c r="N15" s="267">
        <v>2.9146543519165614E-2</v>
      </c>
      <c r="O15" s="268">
        <v>3.6387868057809282E-2</v>
      </c>
      <c r="P15" s="269">
        <v>8.7331475116919563E-2</v>
      </c>
      <c r="Q15" s="267">
        <v>3.7630922175590394E-2</v>
      </c>
      <c r="R15" s="267">
        <v>3.2919005079725248E-2</v>
      </c>
      <c r="S15" s="267">
        <v>2.8656015046559877E-2</v>
      </c>
      <c r="T15" s="267">
        <v>2.5416088174516724E-2</v>
      </c>
      <c r="U15" s="314">
        <v>4.0315934466633056E-2</v>
      </c>
      <c r="V15" s="270">
        <v>9.6481677660660334E-2</v>
      </c>
      <c r="X15" s="220"/>
      <c r="Y15" s="220"/>
    </row>
    <row r="16" spans="1:25" x14ac:dyDescent="0.2">
      <c r="A16" s="255" t="s">
        <v>1</v>
      </c>
      <c r="B16" s="271">
        <f>B13/B12*100-100</f>
        <v>3.151260504201673</v>
      </c>
      <c r="C16" s="272">
        <f t="shared" ref="C16:E16" si="0">C13/C12*100-100</f>
        <v>10.737577639751564</v>
      </c>
      <c r="D16" s="272">
        <f t="shared" si="0"/>
        <v>22.149178255372945</v>
      </c>
      <c r="E16" s="272">
        <f t="shared" si="0"/>
        <v>23.881673881673876</v>
      </c>
      <c r="F16" s="272">
        <f>F13/F12*100-100</f>
        <v>29.960317460317469</v>
      </c>
      <c r="G16" s="272">
        <f t="shared" ref="G16:J16" si="1">G13/G12*100-100</f>
        <v>29.841269841269849</v>
      </c>
      <c r="H16" s="272">
        <f t="shared" si="1"/>
        <v>39.21052631578948</v>
      </c>
      <c r="I16" s="273">
        <f t="shared" si="1"/>
        <v>42.636054421768733</v>
      </c>
      <c r="J16" s="271">
        <f t="shared" si="1"/>
        <v>5.038610038610031</v>
      </c>
      <c r="K16" s="272">
        <f>K13/K12*100-100</f>
        <v>11.689189189189193</v>
      </c>
      <c r="L16" s="272">
        <f t="shared" ref="L16:N16" si="2">L13/L12*100-100</f>
        <v>15.771889400921665</v>
      </c>
      <c r="M16" s="272">
        <f t="shared" si="2"/>
        <v>15.678571428571431</v>
      </c>
      <c r="N16" s="272">
        <f t="shared" si="2"/>
        <v>22.965986394557831</v>
      </c>
      <c r="O16" s="273">
        <f t="shared" ref="O16:V16" si="3">O13/O12*100-100</f>
        <v>35.189075630252091</v>
      </c>
      <c r="P16" s="274">
        <f t="shared" ref="P16:U16" si="4">P13/P12*100-100</f>
        <v>-0.7142857142857082</v>
      </c>
      <c r="Q16" s="272">
        <f t="shared" ref="Q16:R16" si="5">Q13/Q12*100-100</f>
        <v>8.63563402889244</v>
      </c>
      <c r="R16" s="272">
        <f t="shared" si="5"/>
        <v>14.152542372881371</v>
      </c>
      <c r="S16" s="272">
        <f t="shared" ref="S16:T16" si="6">S13/S12*100-100</f>
        <v>15.021008403361336</v>
      </c>
      <c r="T16" s="272">
        <f t="shared" si="6"/>
        <v>22.189849624060159</v>
      </c>
      <c r="U16" s="351">
        <f t="shared" si="4"/>
        <v>28.35164835164835</v>
      </c>
      <c r="V16" s="275">
        <f t="shared" si="3"/>
        <v>28.034422162497407</v>
      </c>
      <c r="X16" s="220"/>
      <c r="Y16" s="220"/>
    </row>
    <row r="17" spans="1:25" ht="13.5" thickBot="1" x14ac:dyDescent="0.25">
      <c r="A17" s="276" t="s">
        <v>26</v>
      </c>
      <c r="B17" s="277">
        <f>B13-B6</f>
        <v>106.41176470588235</v>
      </c>
      <c r="C17" s="278">
        <f t="shared" ref="C17:J17" si="7">C13-C6</f>
        <v>117.03260869565219</v>
      </c>
      <c r="D17" s="278">
        <f t="shared" si="7"/>
        <v>133.00884955752213</v>
      </c>
      <c r="E17" s="278">
        <f t="shared" si="7"/>
        <v>135.43434343434345</v>
      </c>
      <c r="F17" s="278">
        <f t="shared" si="7"/>
        <v>143.94444444444446</v>
      </c>
      <c r="G17" s="278">
        <f t="shared" si="7"/>
        <v>143.77777777777777</v>
      </c>
      <c r="H17" s="278">
        <f t="shared" si="7"/>
        <v>156.89473684210526</v>
      </c>
      <c r="I17" s="279">
        <f t="shared" si="7"/>
        <v>161.6904761904762</v>
      </c>
      <c r="J17" s="356">
        <f t="shared" si="7"/>
        <v>109.05405405405406</v>
      </c>
      <c r="K17" s="280">
        <f t="shared" ref="K17:V17" si="8">K13-K6</f>
        <v>118.36486486486487</v>
      </c>
      <c r="L17" s="280">
        <f t="shared" si="8"/>
        <v>124.08064516129033</v>
      </c>
      <c r="M17" s="280">
        <f t="shared" si="8"/>
        <v>123.94999999999999</v>
      </c>
      <c r="N17" s="280">
        <f t="shared" si="8"/>
        <v>134.15238095238095</v>
      </c>
      <c r="O17" s="357">
        <f t="shared" si="8"/>
        <v>151.26470588235293</v>
      </c>
      <c r="P17" s="354">
        <f t="shared" si="8"/>
        <v>101</v>
      </c>
      <c r="Q17" s="278">
        <f t="shared" si="8"/>
        <v>114.08988764044943</v>
      </c>
      <c r="R17" s="278">
        <f t="shared" si="8"/>
        <v>121.81355932203391</v>
      </c>
      <c r="S17" s="278">
        <f t="shared" ref="S17:T17" si="9">S13-S6</f>
        <v>123.02941176470588</v>
      </c>
      <c r="T17" s="278">
        <f t="shared" si="9"/>
        <v>133.06578947368422</v>
      </c>
      <c r="U17" s="352">
        <f t="shared" si="8"/>
        <v>141.69230769230768</v>
      </c>
      <c r="V17" s="319">
        <f t="shared" si="8"/>
        <v>141.24819102749638</v>
      </c>
      <c r="X17" s="220"/>
      <c r="Y17" s="220"/>
    </row>
    <row r="18" spans="1:25" x14ac:dyDescent="0.2">
      <c r="A18" s="282" t="s">
        <v>50</v>
      </c>
      <c r="B18" s="283">
        <v>357</v>
      </c>
      <c r="C18" s="284">
        <v>827</v>
      </c>
      <c r="D18" s="284">
        <v>940</v>
      </c>
      <c r="E18" s="284">
        <v>940</v>
      </c>
      <c r="F18" s="284">
        <v>714</v>
      </c>
      <c r="G18" s="284">
        <v>714</v>
      </c>
      <c r="H18" s="284">
        <v>967</v>
      </c>
      <c r="I18" s="285">
        <v>287</v>
      </c>
      <c r="J18" s="283">
        <v>371</v>
      </c>
      <c r="K18" s="284">
        <v>744</v>
      </c>
      <c r="L18" s="284">
        <v>623</v>
      </c>
      <c r="M18" s="284">
        <v>623</v>
      </c>
      <c r="N18" s="284">
        <v>984</v>
      </c>
      <c r="O18" s="285">
        <v>346</v>
      </c>
      <c r="P18" s="283">
        <v>281</v>
      </c>
      <c r="Q18" s="284">
        <v>880</v>
      </c>
      <c r="R18" s="284">
        <v>572</v>
      </c>
      <c r="S18" s="284">
        <v>573</v>
      </c>
      <c r="T18" s="284">
        <v>769</v>
      </c>
      <c r="U18" s="285">
        <v>545</v>
      </c>
      <c r="V18" s="366">
        <f>SUM(B18:U18)</f>
        <v>13057</v>
      </c>
      <c r="W18" s="220" t="s">
        <v>55</v>
      </c>
      <c r="X18" s="287">
        <f>B4-V18</f>
        <v>139</v>
      </c>
      <c r="Y18" s="288">
        <f>X18/B4</f>
        <v>1.053349499848439E-2</v>
      </c>
    </row>
    <row r="19" spans="1:25" x14ac:dyDescent="0.2">
      <c r="A19" s="289" t="s">
        <v>27</v>
      </c>
      <c r="B19" s="235">
        <v>29.5</v>
      </c>
      <c r="C19" s="233">
        <v>28.5</v>
      </c>
      <c r="D19" s="233">
        <v>28</v>
      </c>
      <c r="E19" s="233">
        <v>28</v>
      </c>
      <c r="F19" s="233">
        <v>27.5</v>
      </c>
      <c r="G19" s="233">
        <v>27.5</v>
      </c>
      <c r="H19" s="233">
        <v>27.5</v>
      </c>
      <c r="I19" s="236">
        <v>27.5</v>
      </c>
      <c r="J19" s="235">
        <v>29.5</v>
      </c>
      <c r="K19" s="233">
        <v>28.5</v>
      </c>
      <c r="L19" s="233">
        <v>28.5</v>
      </c>
      <c r="M19" s="233">
        <v>28.5</v>
      </c>
      <c r="N19" s="233">
        <v>28</v>
      </c>
      <c r="O19" s="236">
        <v>27.5</v>
      </c>
      <c r="P19" s="235">
        <v>30.5</v>
      </c>
      <c r="Q19" s="233">
        <v>29</v>
      </c>
      <c r="R19" s="233">
        <v>28.5</v>
      </c>
      <c r="S19" s="233">
        <v>28.5</v>
      </c>
      <c r="T19" s="233">
        <v>28</v>
      </c>
      <c r="U19" s="236">
        <v>27.5</v>
      </c>
      <c r="V19" s="226"/>
      <c r="W19" s="220" t="s">
        <v>56</v>
      </c>
      <c r="X19" s="220">
        <v>23.5</v>
      </c>
      <c r="Y19" s="220"/>
    </row>
    <row r="20" spans="1:25" ht="13.5" thickBot="1" x14ac:dyDescent="0.25">
      <c r="A20" s="290" t="s">
        <v>25</v>
      </c>
      <c r="B20" s="237">
        <f>B19-B7</f>
        <v>6</v>
      </c>
      <c r="C20" s="234">
        <f t="shared" ref="C20:J20" si="10">C19-C7</f>
        <v>5</v>
      </c>
      <c r="D20" s="234">
        <f t="shared" si="10"/>
        <v>4.5</v>
      </c>
      <c r="E20" s="234">
        <f t="shared" si="10"/>
        <v>4.5</v>
      </c>
      <c r="F20" s="234">
        <f t="shared" si="10"/>
        <v>4</v>
      </c>
      <c r="G20" s="234">
        <f t="shared" si="10"/>
        <v>4</v>
      </c>
      <c r="H20" s="234">
        <f t="shared" si="10"/>
        <v>4</v>
      </c>
      <c r="I20" s="238">
        <f t="shared" si="10"/>
        <v>4</v>
      </c>
      <c r="J20" s="237">
        <f t="shared" si="10"/>
        <v>6</v>
      </c>
      <c r="K20" s="234">
        <f t="shared" ref="K20:U20" si="11">K19-K7</f>
        <v>5</v>
      </c>
      <c r="L20" s="234">
        <f t="shared" si="11"/>
        <v>5</v>
      </c>
      <c r="M20" s="234">
        <f t="shared" si="11"/>
        <v>5</v>
      </c>
      <c r="N20" s="234">
        <f t="shared" si="11"/>
        <v>4.5</v>
      </c>
      <c r="O20" s="238">
        <f t="shared" si="11"/>
        <v>4</v>
      </c>
      <c r="P20" s="237">
        <f t="shared" si="11"/>
        <v>7</v>
      </c>
      <c r="Q20" s="234">
        <f t="shared" si="11"/>
        <v>5.5</v>
      </c>
      <c r="R20" s="234">
        <f t="shared" si="11"/>
        <v>5</v>
      </c>
      <c r="S20" s="234">
        <f t="shared" si="11"/>
        <v>5</v>
      </c>
      <c r="T20" s="234">
        <f t="shared" si="11"/>
        <v>4.5</v>
      </c>
      <c r="U20" s="238">
        <f t="shared" si="11"/>
        <v>4</v>
      </c>
      <c r="V20" s="227"/>
      <c r="W20" s="220" t="s">
        <v>25</v>
      </c>
      <c r="X20" s="220"/>
      <c r="Y20" s="220"/>
    </row>
    <row r="21" spans="1:25" x14ac:dyDescent="0.2">
      <c r="C21" s="230">
        <v>28.5</v>
      </c>
      <c r="D21" s="230">
        <v>28</v>
      </c>
      <c r="E21" s="230">
        <v>28</v>
      </c>
      <c r="K21" s="230">
        <v>28.5</v>
      </c>
      <c r="O21" s="220"/>
      <c r="P21" s="220"/>
      <c r="Q21" s="230">
        <v>29</v>
      </c>
      <c r="R21" s="230">
        <v>28.5</v>
      </c>
      <c r="S21" s="348">
        <v>28.5</v>
      </c>
      <c r="T21" s="348">
        <v>28</v>
      </c>
    </row>
    <row r="22" spans="1:25" ht="13.5" thickBot="1" x14ac:dyDescent="0.25"/>
    <row r="23" spans="1:25" s="364" customFormat="1" ht="13.5" thickBot="1" x14ac:dyDescent="0.25">
      <c r="A23" s="240" t="s">
        <v>65</v>
      </c>
      <c r="B23" s="659" t="s">
        <v>64</v>
      </c>
      <c r="C23" s="660"/>
      <c r="D23" s="660"/>
      <c r="E23" s="660"/>
      <c r="F23" s="660"/>
      <c r="G23" s="660"/>
      <c r="H23" s="660"/>
      <c r="I23" s="661"/>
      <c r="J23" s="655" t="s">
        <v>62</v>
      </c>
      <c r="K23" s="656"/>
      <c r="L23" s="656"/>
      <c r="M23" s="656"/>
      <c r="N23" s="656"/>
      <c r="O23" s="658"/>
      <c r="P23" s="655" t="s">
        <v>63</v>
      </c>
      <c r="Q23" s="656"/>
      <c r="R23" s="656"/>
      <c r="S23" s="656"/>
      <c r="T23" s="656"/>
      <c r="U23" s="657"/>
      <c r="V23" s="365" t="s">
        <v>54</v>
      </c>
    </row>
    <row r="24" spans="1:25" s="364" customFormat="1" x14ac:dyDescent="0.2">
      <c r="A24" s="241" t="s">
        <v>53</v>
      </c>
      <c r="B24" s="222">
        <v>1</v>
      </c>
      <c r="C24" s="347">
        <v>2</v>
      </c>
      <c r="D24" s="347">
        <v>3</v>
      </c>
      <c r="E24" s="347">
        <v>4</v>
      </c>
      <c r="F24" s="347">
        <v>5</v>
      </c>
      <c r="G24" s="347">
        <v>6</v>
      </c>
      <c r="H24" s="347">
        <v>7</v>
      </c>
      <c r="I24" s="223">
        <v>8</v>
      </c>
      <c r="J24" s="242">
        <v>1</v>
      </c>
      <c r="K24" s="243">
        <v>2</v>
      </c>
      <c r="L24" s="243">
        <v>3</v>
      </c>
      <c r="M24" s="243">
        <v>4</v>
      </c>
      <c r="N24" s="243">
        <v>5</v>
      </c>
      <c r="O24" s="244">
        <v>6</v>
      </c>
      <c r="P24" s="358">
        <v>1</v>
      </c>
      <c r="Q24" s="243">
        <v>2</v>
      </c>
      <c r="R24" s="243">
        <v>3</v>
      </c>
      <c r="S24" s="243">
        <v>4</v>
      </c>
      <c r="T24" s="243">
        <v>5</v>
      </c>
      <c r="U24" s="349">
        <v>6</v>
      </c>
      <c r="V24" s="367"/>
    </row>
    <row r="25" spans="1:25" s="364" customFormat="1" x14ac:dyDescent="0.2">
      <c r="A25" s="241" t="s">
        <v>2</v>
      </c>
      <c r="B25" s="245">
        <v>1</v>
      </c>
      <c r="C25" s="346">
        <v>2</v>
      </c>
      <c r="D25" s="246">
        <v>3</v>
      </c>
      <c r="E25" s="246">
        <v>3</v>
      </c>
      <c r="F25" s="328">
        <v>4</v>
      </c>
      <c r="G25" s="328">
        <v>4</v>
      </c>
      <c r="H25" s="246">
        <v>5</v>
      </c>
      <c r="I25" s="353">
        <v>6</v>
      </c>
      <c r="J25" s="355">
        <v>1</v>
      </c>
      <c r="K25" s="327">
        <v>2</v>
      </c>
      <c r="L25" s="246">
        <v>3</v>
      </c>
      <c r="M25" s="246">
        <v>3</v>
      </c>
      <c r="N25" s="248">
        <v>4</v>
      </c>
      <c r="O25" s="291">
        <v>5</v>
      </c>
      <c r="P25" s="247">
        <v>1</v>
      </c>
      <c r="Q25" s="246">
        <v>2</v>
      </c>
      <c r="R25" s="248">
        <v>3</v>
      </c>
      <c r="S25" s="248">
        <v>3</v>
      </c>
      <c r="T25" s="246">
        <v>4</v>
      </c>
      <c r="U25" s="359">
        <v>5</v>
      </c>
      <c r="V25" s="219" t="s">
        <v>0</v>
      </c>
    </row>
    <row r="26" spans="1:25" s="364" customFormat="1" x14ac:dyDescent="0.2">
      <c r="A26" s="249" t="s">
        <v>74</v>
      </c>
      <c r="B26" s="250">
        <v>270</v>
      </c>
      <c r="C26" s="251">
        <v>270</v>
      </c>
      <c r="D26" s="251">
        <v>270</v>
      </c>
      <c r="E26" s="251">
        <v>270</v>
      </c>
      <c r="F26" s="251">
        <v>270</v>
      </c>
      <c r="G26" s="251">
        <v>270</v>
      </c>
      <c r="H26" s="251">
        <v>270</v>
      </c>
      <c r="I26" s="252">
        <v>270</v>
      </c>
      <c r="J26" s="250">
        <v>270</v>
      </c>
      <c r="K26" s="251">
        <v>270</v>
      </c>
      <c r="L26" s="251">
        <v>270</v>
      </c>
      <c r="M26" s="251">
        <v>270</v>
      </c>
      <c r="N26" s="251">
        <v>270</v>
      </c>
      <c r="O26" s="252">
        <v>270</v>
      </c>
      <c r="P26" s="253">
        <v>270</v>
      </c>
      <c r="Q26" s="251">
        <v>270</v>
      </c>
      <c r="R26" s="251">
        <v>270</v>
      </c>
      <c r="S26" s="251">
        <v>270</v>
      </c>
      <c r="T26" s="251">
        <v>270</v>
      </c>
      <c r="U26" s="350">
        <v>270</v>
      </c>
      <c r="V26" s="254">
        <v>270</v>
      </c>
    </row>
    <row r="27" spans="1:25" s="364" customFormat="1" x14ac:dyDescent="0.2">
      <c r="A27" s="255" t="s">
        <v>6</v>
      </c>
      <c r="B27" s="256">
        <v>244.10256410256412</v>
      </c>
      <c r="C27" s="257">
        <v>286.37362637362639</v>
      </c>
      <c r="D27" s="257">
        <v>282</v>
      </c>
      <c r="E27" s="257">
        <v>280.81632653061223</v>
      </c>
      <c r="F27" s="257">
        <v>288.37837837837839</v>
      </c>
      <c r="G27" s="257">
        <v>283.03797468354429</v>
      </c>
      <c r="H27" s="257">
        <v>290.60000000000002</v>
      </c>
      <c r="I27" s="258">
        <v>298.92857142857144</v>
      </c>
      <c r="J27" s="256">
        <v>295.29411764705884</v>
      </c>
      <c r="K27" s="257">
        <v>301.07142857142856</v>
      </c>
      <c r="L27" s="257">
        <v>343.5</v>
      </c>
      <c r="M27" s="257">
        <v>293.5593220338983</v>
      </c>
      <c r="N27" s="257">
        <v>317.22222222222223</v>
      </c>
      <c r="O27" s="258">
        <v>309.6875</v>
      </c>
      <c r="P27" s="259">
        <v>313.68421052631578</v>
      </c>
      <c r="Q27" s="257">
        <v>312.36111111111109</v>
      </c>
      <c r="R27" s="257">
        <v>344.91228070175441</v>
      </c>
      <c r="S27" s="257">
        <v>307.79661016949154</v>
      </c>
      <c r="T27" s="257">
        <v>292.92929292929296</v>
      </c>
      <c r="U27" s="308">
        <v>298.10810810810813</v>
      </c>
      <c r="V27" s="260">
        <v>298.04934464148033</v>
      </c>
    </row>
    <row r="28" spans="1:25" s="364" customFormat="1" x14ac:dyDescent="0.2">
      <c r="A28" s="241" t="s">
        <v>7</v>
      </c>
      <c r="B28" s="372">
        <v>69.230769230769226</v>
      </c>
      <c r="C28" s="262">
        <v>85.714285714285708</v>
      </c>
      <c r="D28" s="262">
        <v>89.473684210526315</v>
      </c>
      <c r="E28" s="262">
        <v>79.591836734693871</v>
      </c>
      <c r="F28" s="262">
        <v>87.837837837837839</v>
      </c>
      <c r="G28" s="262">
        <v>92.405063291139243</v>
      </c>
      <c r="H28" s="262">
        <v>81</v>
      </c>
      <c r="I28" s="263">
        <v>92.857142857142861</v>
      </c>
      <c r="J28" s="261">
        <v>85.294117647058826</v>
      </c>
      <c r="K28" s="262">
        <v>73.214285714285708</v>
      </c>
      <c r="L28" s="371">
        <v>55</v>
      </c>
      <c r="M28" s="262">
        <v>77.966101694915253</v>
      </c>
      <c r="N28" s="371">
        <v>60</v>
      </c>
      <c r="O28" s="263">
        <v>84.375</v>
      </c>
      <c r="P28" s="264">
        <v>60.526315789473685</v>
      </c>
      <c r="Q28" s="371">
        <v>52.777777777777779</v>
      </c>
      <c r="R28" s="371">
        <v>49.122807017543863</v>
      </c>
      <c r="S28" s="262">
        <v>81.355932203389827</v>
      </c>
      <c r="T28" s="262">
        <v>85.858585858585855</v>
      </c>
      <c r="U28" s="311">
        <v>83.78378378378379</v>
      </c>
      <c r="V28" s="265">
        <v>74.479568234387045</v>
      </c>
      <c r="W28" s="373" t="s">
        <v>76</v>
      </c>
      <c r="X28" s="220"/>
      <c r="Y28" s="220"/>
    </row>
    <row r="29" spans="1:25" s="364" customFormat="1" x14ac:dyDescent="0.2">
      <c r="A29" s="241" t="s">
        <v>8</v>
      </c>
      <c r="B29" s="266">
        <v>0.10150559620191575</v>
      </c>
      <c r="C29" s="267">
        <v>7.5821368227513938E-2</v>
      </c>
      <c r="D29" s="267">
        <v>6.2297565017861455E-2</v>
      </c>
      <c r="E29" s="267">
        <v>6.6848614976148024E-2</v>
      </c>
      <c r="F29" s="267">
        <v>6.7459384865709363E-2</v>
      </c>
      <c r="G29" s="267">
        <v>6.7307320855511596E-2</v>
      </c>
      <c r="H29" s="267">
        <v>6.6159752339794944E-2</v>
      </c>
      <c r="I29" s="268">
        <v>7.0022548444887367E-2</v>
      </c>
      <c r="J29" s="266">
        <v>7.1713147410359071E-2</v>
      </c>
      <c r="K29" s="267">
        <v>9.7380085957250784E-2</v>
      </c>
      <c r="L29" s="267">
        <v>0.13848143186365705</v>
      </c>
      <c r="M29" s="267">
        <v>0.10049838736177448</v>
      </c>
      <c r="N29" s="267">
        <v>0.12548255835622826</v>
      </c>
      <c r="O29" s="268">
        <v>6.6315942686771961E-2</v>
      </c>
      <c r="P29" s="269">
        <v>0.12399090460968017</v>
      </c>
      <c r="Q29" s="267">
        <v>0.11185819297510272</v>
      </c>
      <c r="R29" s="267">
        <v>0.1354587219109028</v>
      </c>
      <c r="S29" s="267">
        <v>9.8846296577985951E-2</v>
      </c>
      <c r="T29" s="267">
        <v>6.9005161019481412E-2</v>
      </c>
      <c r="U29" s="314">
        <v>6.6560851651776998E-2</v>
      </c>
      <c r="V29" s="270">
        <v>0.11610491805678334</v>
      </c>
      <c r="X29" s="220"/>
      <c r="Y29" s="220"/>
    </row>
    <row r="30" spans="1:25" s="364" customFormat="1" x14ac:dyDescent="0.2">
      <c r="A30" s="255" t="s">
        <v>1</v>
      </c>
      <c r="B30" s="271">
        <f>B27/B26*100-100</f>
        <v>-9.5916429249762558</v>
      </c>
      <c r="C30" s="272">
        <f t="shared" ref="C30:E30" si="12">C27/C26*100-100</f>
        <v>6.0643060643060807</v>
      </c>
      <c r="D30" s="272">
        <f t="shared" si="12"/>
        <v>4.4444444444444571</v>
      </c>
      <c r="E30" s="272">
        <f t="shared" si="12"/>
        <v>4.0060468631897095</v>
      </c>
      <c r="F30" s="272">
        <f>F27/F26*100-100</f>
        <v>6.8068068068068044</v>
      </c>
      <c r="G30" s="272">
        <f t="shared" ref="G30:J30" si="13">G27/G26*100-100</f>
        <v>4.8288795124238106</v>
      </c>
      <c r="H30" s="272">
        <f t="shared" si="13"/>
        <v>7.6296296296296333</v>
      </c>
      <c r="I30" s="273">
        <f t="shared" si="13"/>
        <v>10.714285714285722</v>
      </c>
      <c r="J30" s="271">
        <f t="shared" si="13"/>
        <v>9.3681917211329022</v>
      </c>
      <c r="K30" s="272">
        <f>K27/K26*100-100</f>
        <v>11.507936507936506</v>
      </c>
      <c r="L30" s="272">
        <f t="shared" ref="L30:V30" si="14">L27/L26*100-100</f>
        <v>27.222222222222214</v>
      </c>
      <c r="M30" s="272">
        <f t="shared" si="14"/>
        <v>8.725674827369744</v>
      </c>
      <c r="N30" s="272">
        <f t="shared" si="14"/>
        <v>17.489711934156389</v>
      </c>
      <c r="O30" s="273">
        <f t="shared" si="14"/>
        <v>14.699074074074076</v>
      </c>
      <c r="P30" s="274">
        <f t="shared" si="14"/>
        <v>16.179337231968802</v>
      </c>
      <c r="Q30" s="272">
        <f t="shared" si="14"/>
        <v>15.689300411522638</v>
      </c>
      <c r="R30" s="272">
        <f t="shared" si="14"/>
        <v>27.745289148797923</v>
      </c>
      <c r="S30" s="272">
        <f t="shared" si="14"/>
        <v>13.998744507219101</v>
      </c>
      <c r="T30" s="272">
        <f t="shared" si="14"/>
        <v>8.4923307145529492</v>
      </c>
      <c r="U30" s="351">
        <f t="shared" si="14"/>
        <v>10.410410410410421</v>
      </c>
      <c r="V30" s="275">
        <f t="shared" si="14"/>
        <v>10.388646163511225</v>
      </c>
      <c r="W30" s="370" t="s">
        <v>77</v>
      </c>
      <c r="X30" s="220"/>
      <c r="Y30" s="220"/>
    </row>
    <row r="31" spans="1:25" s="364" customFormat="1" ht="13.5" thickBot="1" x14ac:dyDescent="0.25">
      <c r="A31" s="276" t="s">
        <v>26</v>
      </c>
      <c r="B31" s="277">
        <f>B27-B13</f>
        <v>99.690799396681768</v>
      </c>
      <c r="C31" s="278">
        <f t="shared" ref="C31:V31" si="15">C27-C13</f>
        <v>131.34101767797421</v>
      </c>
      <c r="D31" s="278">
        <f t="shared" si="15"/>
        <v>110.99115044247787</v>
      </c>
      <c r="E31" s="278">
        <f t="shared" si="15"/>
        <v>107.38198309626878</v>
      </c>
      <c r="F31" s="278">
        <f t="shared" si="15"/>
        <v>106.43393393393393</v>
      </c>
      <c r="G31" s="278">
        <f t="shared" si="15"/>
        <v>101.26019690576652</v>
      </c>
      <c r="H31" s="278">
        <f t="shared" si="15"/>
        <v>95.705263157894763</v>
      </c>
      <c r="I31" s="279">
        <f t="shared" si="15"/>
        <v>99.238095238095241</v>
      </c>
      <c r="J31" s="356">
        <f t="shared" si="15"/>
        <v>148.24006359300478</v>
      </c>
      <c r="K31" s="280">
        <f t="shared" si="15"/>
        <v>144.70656370656368</v>
      </c>
      <c r="L31" s="280">
        <f t="shared" si="15"/>
        <v>181.41935483870967</v>
      </c>
      <c r="M31" s="280">
        <f t="shared" si="15"/>
        <v>131.60932203389831</v>
      </c>
      <c r="N31" s="280">
        <f t="shared" si="15"/>
        <v>145.06984126984128</v>
      </c>
      <c r="O31" s="357">
        <f t="shared" si="15"/>
        <v>120.42279411764707</v>
      </c>
      <c r="P31" s="354">
        <f t="shared" si="15"/>
        <v>174.68421052631578</v>
      </c>
      <c r="Q31" s="278">
        <f t="shared" si="15"/>
        <v>160.27122347066165</v>
      </c>
      <c r="R31" s="278">
        <f t="shared" si="15"/>
        <v>185.0987213797205</v>
      </c>
      <c r="S31" s="278">
        <f t="shared" si="15"/>
        <v>146.76719840478566</v>
      </c>
      <c r="T31" s="278">
        <f t="shared" si="15"/>
        <v>121.86350345560874</v>
      </c>
      <c r="U31" s="352">
        <f t="shared" si="15"/>
        <v>118.41580041580045</v>
      </c>
      <c r="V31" s="319">
        <f t="shared" si="15"/>
        <v>118.80115361398396</v>
      </c>
      <c r="X31" s="220"/>
      <c r="Y31" s="220"/>
    </row>
    <row r="32" spans="1:25" s="364" customFormat="1" x14ac:dyDescent="0.2">
      <c r="A32" s="282" t="s">
        <v>50</v>
      </c>
      <c r="B32" s="283">
        <v>348</v>
      </c>
      <c r="C32" s="284">
        <v>825</v>
      </c>
      <c r="D32" s="284">
        <v>938</v>
      </c>
      <c r="E32" s="284">
        <v>939</v>
      </c>
      <c r="F32" s="284">
        <v>714</v>
      </c>
      <c r="G32" s="284">
        <v>711</v>
      </c>
      <c r="H32" s="284">
        <v>967</v>
      </c>
      <c r="I32" s="285">
        <v>286</v>
      </c>
      <c r="J32" s="283">
        <v>371</v>
      </c>
      <c r="K32" s="284">
        <v>743</v>
      </c>
      <c r="L32" s="284">
        <v>623</v>
      </c>
      <c r="M32" s="284">
        <v>622</v>
      </c>
      <c r="N32" s="284">
        <v>984</v>
      </c>
      <c r="O32" s="285">
        <v>346</v>
      </c>
      <c r="P32" s="283">
        <v>275</v>
      </c>
      <c r="Q32" s="284">
        <v>878</v>
      </c>
      <c r="R32" s="284">
        <v>572</v>
      </c>
      <c r="S32" s="284">
        <v>573</v>
      </c>
      <c r="T32" s="284">
        <v>768</v>
      </c>
      <c r="U32" s="285">
        <v>545</v>
      </c>
      <c r="V32" s="366">
        <f>SUM(B32:U32)</f>
        <v>13028</v>
      </c>
      <c r="W32" s="220" t="s">
        <v>55</v>
      </c>
      <c r="X32" s="287">
        <f>V18-V32</f>
        <v>29</v>
      </c>
      <c r="Y32" s="288">
        <f>X32/V18</f>
        <v>2.2210308646702917E-3</v>
      </c>
    </row>
    <row r="33" spans="1:28" s="364" customFormat="1" x14ac:dyDescent="0.2">
      <c r="A33" s="289" t="s">
        <v>27</v>
      </c>
      <c r="B33" s="235">
        <v>34</v>
      </c>
      <c r="C33" s="233">
        <v>32</v>
      </c>
      <c r="D33" s="233">
        <v>31.5</v>
      </c>
      <c r="E33" s="233">
        <v>31.5</v>
      </c>
      <c r="F33" s="233">
        <v>31</v>
      </c>
      <c r="G33" s="233">
        <v>31</v>
      </c>
      <c r="H33" s="233">
        <v>31</v>
      </c>
      <c r="I33" s="236">
        <v>31</v>
      </c>
      <c r="J33" s="235">
        <v>33</v>
      </c>
      <c r="K33" s="233">
        <v>32</v>
      </c>
      <c r="L33" s="233">
        <f t="shared" ref="L33:R33" si="16">L19+3</f>
        <v>31.5</v>
      </c>
      <c r="M33" s="233">
        <v>32</v>
      </c>
      <c r="N33" s="233">
        <v>31.5</v>
      </c>
      <c r="O33" s="236">
        <v>31.5</v>
      </c>
      <c r="P33" s="235">
        <f t="shared" si="16"/>
        <v>33.5</v>
      </c>
      <c r="Q33" s="233">
        <f t="shared" si="16"/>
        <v>32</v>
      </c>
      <c r="R33" s="233">
        <f t="shared" si="16"/>
        <v>31.5</v>
      </c>
      <c r="S33" s="233">
        <v>32</v>
      </c>
      <c r="T33" s="233">
        <v>31.5</v>
      </c>
      <c r="U33" s="236">
        <v>31</v>
      </c>
      <c r="V33" s="226"/>
      <c r="W33" s="220" t="s">
        <v>56</v>
      </c>
      <c r="X33" s="220">
        <v>28.2</v>
      </c>
      <c r="Y33" s="220"/>
    </row>
    <row r="34" spans="1:28" s="364" customFormat="1" ht="13.5" thickBot="1" x14ac:dyDescent="0.25">
      <c r="A34" s="290" t="s">
        <v>25</v>
      </c>
      <c r="B34" s="237">
        <f>B33-B19</f>
        <v>4.5</v>
      </c>
      <c r="C34" s="234">
        <f t="shared" ref="C34:U34" si="17">C33-C19</f>
        <v>3.5</v>
      </c>
      <c r="D34" s="234">
        <f t="shared" si="17"/>
        <v>3.5</v>
      </c>
      <c r="E34" s="234">
        <f t="shared" si="17"/>
        <v>3.5</v>
      </c>
      <c r="F34" s="234">
        <f t="shared" si="17"/>
        <v>3.5</v>
      </c>
      <c r="G34" s="234">
        <f t="shared" si="17"/>
        <v>3.5</v>
      </c>
      <c r="H34" s="234">
        <f t="shared" si="17"/>
        <v>3.5</v>
      </c>
      <c r="I34" s="238">
        <f t="shared" si="17"/>
        <v>3.5</v>
      </c>
      <c r="J34" s="237">
        <f t="shared" si="17"/>
        <v>3.5</v>
      </c>
      <c r="K34" s="234">
        <f t="shared" si="17"/>
        <v>3.5</v>
      </c>
      <c r="L34" s="234">
        <f t="shared" si="17"/>
        <v>3</v>
      </c>
      <c r="M34" s="234">
        <f t="shared" si="17"/>
        <v>3.5</v>
      </c>
      <c r="N34" s="234">
        <f t="shared" si="17"/>
        <v>3.5</v>
      </c>
      <c r="O34" s="238">
        <f t="shared" si="17"/>
        <v>4</v>
      </c>
      <c r="P34" s="237">
        <f t="shared" si="17"/>
        <v>3</v>
      </c>
      <c r="Q34" s="234">
        <f t="shared" si="17"/>
        <v>3</v>
      </c>
      <c r="R34" s="234">
        <f t="shared" si="17"/>
        <v>3</v>
      </c>
      <c r="S34" s="234">
        <f t="shared" si="17"/>
        <v>3.5</v>
      </c>
      <c r="T34" s="234">
        <f t="shared" si="17"/>
        <v>3.5</v>
      </c>
      <c r="U34" s="238">
        <f t="shared" si="17"/>
        <v>3.5</v>
      </c>
      <c r="V34" s="227"/>
      <c r="W34" s="220" t="s">
        <v>25</v>
      </c>
      <c r="X34" s="220">
        <f>X33-X19</f>
        <v>4.6999999999999993</v>
      </c>
      <c r="Y34" s="220"/>
    </row>
    <row r="35" spans="1:28" x14ac:dyDescent="0.2">
      <c r="B35" s="230">
        <v>34</v>
      </c>
      <c r="L35" s="230" t="s">
        <v>66</v>
      </c>
      <c r="M35" s="230" t="s">
        <v>66</v>
      </c>
      <c r="R35" s="230" t="s">
        <v>66</v>
      </c>
      <c r="S35" s="348" t="s">
        <v>66</v>
      </c>
    </row>
    <row r="36" spans="1:28" ht="13.5" thickBot="1" x14ac:dyDescent="0.25"/>
    <row r="37" spans="1:28" s="380" customFormat="1" ht="13.5" thickBot="1" x14ac:dyDescent="0.25">
      <c r="A37" s="240" t="s">
        <v>69</v>
      </c>
      <c r="B37" s="659" t="s">
        <v>64</v>
      </c>
      <c r="C37" s="660"/>
      <c r="D37" s="660"/>
      <c r="E37" s="660"/>
      <c r="F37" s="660"/>
      <c r="G37" s="660"/>
      <c r="H37" s="660"/>
      <c r="I37" s="661"/>
      <c r="J37" s="655" t="s">
        <v>62</v>
      </c>
      <c r="K37" s="656"/>
      <c r="L37" s="656"/>
      <c r="M37" s="656"/>
      <c r="N37" s="656"/>
      <c r="O37" s="658"/>
      <c r="P37" s="655" t="s">
        <v>63</v>
      </c>
      <c r="Q37" s="656"/>
      <c r="R37" s="656"/>
      <c r="S37" s="656"/>
      <c r="T37" s="656"/>
      <c r="U37" s="657"/>
      <c r="V37" s="365" t="s">
        <v>54</v>
      </c>
    </row>
    <row r="38" spans="1:28" s="380" customFormat="1" x14ac:dyDescent="0.2">
      <c r="A38" s="241" t="s">
        <v>53</v>
      </c>
      <c r="B38" s="222">
        <v>1</v>
      </c>
      <c r="C38" s="347">
        <v>2</v>
      </c>
      <c r="D38" s="347">
        <v>3</v>
      </c>
      <c r="E38" s="347">
        <v>4</v>
      </c>
      <c r="F38" s="347">
        <v>5</v>
      </c>
      <c r="G38" s="347">
        <v>6</v>
      </c>
      <c r="H38" s="347">
        <v>7</v>
      </c>
      <c r="I38" s="223">
        <v>8</v>
      </c>
      <c r="J38" s="242">
        <v>1</v>
      </c>
      <c r="K38" s="243">
        <v>2</v>
      </c>
      <c r="L38" s="243">
        <v>3</v>
      </c>
      <c r="M38" s="243">
        <v>4</v>
      </c>
      <c r="N38" s="243">
        <v>5</v>
      </c>
      <c r="O38" s="244">
        <v>6</v>
      </c>
      <c r="P38" s="358">
        <v>1</v>
      </c>
      <c r="Q38" s="243">
        <v>2</v>
      </c>
      <c r="R38" s="243">
        <v>3</v>
      </c>
      <c r="S38" s="243">
        <v>4</v>
      </c>
      <c r="T38" s="243">
        <v>5</v>
      </c>
      <c r="U38" s="349">
        <v>6</v>
      </c>
      <c r="V38" s="367"/>
    </row>
    <row r="39" spans="1:28" s="380" customFormat="1" x14ac:dyDescent="0.2">
      <c r="A39" s="241" t="s">
        <v>2</v>
      </c>
      <c r="B39" s="245">
        <v>1</v>
      </c>
      <c r="C39" s="346">
        <v>2</v>
      </c>
      <c r="D39" s="246">
        <v>3</v>
      </c>
      <c r="E39" s="246">
        <v>3</v>
      </c>
      <c r="F39" s="328">
        <v>4</v>
      </c>
      <c r="G39" s="328">
        <v>4</v>
      </c>
      <c r="H39" s="246">
        <v>5</v>
      </c>
      <c r="I39" s="353">
        <v>6</v>
      </c>
      <c r="J39" s="355">
        <v>1</v>
      </c>
      <c r="K39" s="327">
        <v>2</v>
      </c>
      <c r="L39" s="246">
        <v>3</v>
      </c>
      <c r="M39" s="246">
        <v>3</v>
      </c>
      <c r="N39" s="248">
        <v>4</v>
      </c>
      <c r="O39" s="291">
        <v>5</v>
      </c>
      <c r="P39" s="247">
        <v>1</v>
      </c>
      <c r="Q39" s="246">
        <v>2</v>
      </c>
      <c r="R39" s="248">
        <v>3</v>
      </c>
      <c r="S39" s="248">
        <v>3</v>
      </c>
      <c r="T39" s="246">
        <v>4</v>
      </c>
      <c r="U39" s="359">
        <v>5</v>
      </c>
      <c r="V39" s="219" t="s">
        <v>0</v>
      </c>
      <c r="W39" s="665" t="s">
        <v>71</v>
      </c>
      <c r="X39" s="666"/>
      <c r="Y39" s="666"/>
      <c r="Z39" s="666"/>
      <c r="AA39" s="666"/>
      <c r="AB39" s="662" t="s">
        <v>73</v>
      </c>
    </row>
    <row r="40" spans="1:28" s="380" customFormat="1" x14ac:dyDescent="0.2">
      <c r="A40" s="249" t="s">
        <v>74</v>
      </c>
      <c r="B40" s="250">
        <v>400</v>
      </c>
      <c r="C40" s="251">
        <v>400</v>
      </c>
      <c r="D40" s="251">
        <v>400</v>
      </c>
      <c r="E40" s="251">
        <v>400</v>
      </c>
      <c r="F40" s="251">
        <v>400</v>
      </c>
      <c r="G40" s="251">
        <v>400</v>
      </c>
      <c r="H40" s="251">
        <v>400</v>
      </c>
      <c r="I40" s="252">
        <v>400</v>
      </c>
      <c r="J40" s="250">
        <v>400</v>
      </c>
      <c r="K40" s="251">
        <v>400</v>
      </c>
      <c r="L40" s="251">
        <v>400</v>
      </c>
      <c r="M40" s="251">
        <v>400</v>
      </c>
      <c r="N40" s="251">
        <v>400</v>
      </c>
      <c r="O40" s="252">
        <v>400</v>
      </c>
      <c r="P40" s="253">
        <v>400</v>
      </c>
      <c r="Q40" s="251">
        <v>400</v>
      </c>
      <c r="R40" s="251">
        <v>400</v>
      </c>
      <c r="S40" s="251">
        <v>400</v>
      </c>
      <c r="T40" s="251">
        <v>400</v>
      </c>
      <c r="U40" s="350">
        <v>400</v>
      </c>
      <c r="V40" s="254">
        <v>400</v>
      </c>
      <c r="W40" s="665"/>
      <c r="X40" s="666"/>
      <c r="Y40" s="666"/>
      <c r="Z40" s="666"/>
      <c r="AA40" s="666"/>
      <c r="AB40" s="662"/>
    </row>
    <row r="41" spans="1:28" s="380" customFormat="1" x14ac:dyDescent="0.2">
      <c r="A41" s="255" t="s">
        <v>6</v>
      </c>
      <c r="B41" s="256">
        <v>387.77777777777777</v>
      </c>
      <c r="C41" s="257">
        <v>425.13513513513516</v>
      </c>
      <c r="D41" s="257">
        <v>422.1917808219178</v>
      </c>
      <c r="E41" s="257">
        <v>425</v>
      </c>
      <c r="F41" s="257">
        <v>405.96491228070175</v>
      </c>
      <c r="G41" s="257">
        <v>425.61403508771929</v>
      </c>
      <c r="H41" s="257">
        <v>440</v>
      </c>
      <c r="I41" s="258">
        <v>461.36363636363637</v>
      </c>
      <c r="J41" s="256">
        <v>431.11111111111109</v>
      </c>
      <c r="K41" s="257">
        <v>439.79591836734693</v>
      </c>
      <c r="L41" s="257">
        <v>446.04651162790697</v>
      </c>
      <c r="M41" s="257">
        <v>439.16666666666669</v>
      </c>
      <c r="N41" s="257">
        <v>437.29729729729729</v>
      </c>
      <c r="O41" s="258">
        <v>447.85714285714283</v>
      </c>
      <c r="P41" s="259">
        <v>437</v>
      </c>
      <c r="Q41" s="257">
        <v>431.07692307692309</v>
      </c>
      <c r="R41" s="257">
        <v>445</v>
      </c>
      <c r="S41" s="257">
        <v>431.06382978723406</v>
      </c>
      <c r="T41" s="257">
        <v>440.48387096774195</v>
      </c>
      <c r="U41" s="308">
        <v>429.14893617021278</v>
      </c>
      <c r="V41" s="260">
        <v>431.66015625</v>
      </c>
      <c r="W41" s="665"/>
      <c r="X41" s="666"/>
      <c r="Y41" s="666"/>
      <c r="Z41" s="666"/>
      <c r="AA41" s="666"/>
      <c r="AB41" s="662"/>
    </row>
    <row r="42" spans="1:28" s="380" customFormat="1" x14ac:dyDescent="0.2">
      <c r="A42" s="241" t="s">
        <v>7</v>
      </c>
      <c r="B42" s="261">
        <v>70.370370370370367</v>
      </c>
      <c r="C42" s="262">
        <v>64.86486486486487</v>
      </c>
      <c r="D42" s="262">
        <v>84.93150684931507</v>
      </c>
      <c r="E42" s="262">
        <v>77.631578947368425</v>
      </c>
      <c r="F42" s="262">
        <v>66.666666666666671</v>
      </c>
      <c r="G42" s="262">
        <v>75.438596491228068</v>
      </c>
      <c r="H42" s="262">
        <v>85.897435897435898</v>
      </c>
      <c r="I42" s="263">
        <v>86.36363636363636</v>
      </c>
      <c r="J42" s="261">
        <v>74.074074074074076</v>
      </c>
      <c r="K42" s="262">
        <v>73.469387755102048</v>
      </c>
      <c r="L42" s="262">
        <v>72.093023255813947</v>
      </c>
      <c r="M42" s="262">
        <v>66.666666666666671</v>
      </c>
      <c r="N42" s="262">
        <v>71.621621621621628</v>
      </c>
      <c r="O42" s="263">
        <v>85.714285714285708</v>
      </c>
      <c r="P42" s="264">
        <v>75</v>
      </c>
      <c r="Q42" s="262">
        <v>66.15384615384616</v>
      </c>
      <c r="R42" s="262">
        <v>74</v>
      </c>
      <c r="S42" s="262">
        <v>61.702127659574465</v>
      </c>
      <c r="T42" s="262">
        <v>83.870967741935488</v>
      </c>
      <c r="U42" s="311">
        <v>85.106382978723403</v>
      </c>
      <c r="V42" s="265">
        <v>73.53515625</v>
      </c>
      <c r="W42" s="667" t="s">
        <v>72</v>
      </c>
      <c r="X42" s="668"/>
      <c r="Y42" s="668"/>
      <c r="Z42" s="668"/>
      <c r="AA42" s="668"/>
      <c r="AB42" s="662"/>
    </row>
    <row r="43" spans="1:28" s="380" customFormat="1" ht="12.75" customHeight="1" x14ac:dyDescent="0.2">
      <c r="A43" s="241" t="s">
        <v>8</v>
      </c>
      <c r="B43" s="266">
        <v>0.1106032038144341</v>
      </c>
      <c r="C43" s="267">
        <v>0.10048523742392521</v>
      </c>
      <c r="D43" s="267">
        <v>8.3925397618008477E-2</v>
      </c>
      <c r="E43" s="267">
        <v>7.5330873381562927E-2</v>
      </c>
      <c r="F43" s="267">
        <v>0.10181012295296182</v>
      </c>
      <c r="G43" s="267">
        <v>8.1511670861060384E-2</v>
      </c>
      <c r="H43" s="267">
        <v>7.2237570431894688E-2</v>
      </c>
      <c r="I43" s="268">
        <v>6.7060240690607287E-2</v>
      </c>
      <c r="J43" s="266">
        <v>0.11228361294222691</v>
      </c>
      <c r="K43" s="267">
        <v>9.1008079236241879E-2</v>
      </c>
      <c r="L43" s="267">
        <v>0.10616637652730303</v>
      </c>
      <c r="M43" s="267">
        <v>9.6139601828412566E-2</v>
      </c>
      <c r="N43" s="267">
        <v>9.423341725270501E-2</v>
      </c>
      <c r="O43" s="268">
        <v>7.3900687963017672E-2</v>
      </c>
      <c r="P43" s="269">
        <v>8.3797864638904138E-2</v>
      </c>
      <c r="Q43" s="267">
        <v>0.101167501405864</v>
      </c>
      <c r="R43" s="267">
        <v>7.0384088824116064E-2</v>
      </c>
      <c r="S43" s="267">
        <v>0.10086265687596045</v>
      </c>
      <c r="T43" s="267">
        <v>6.7914707326859586E-2</v>
      </c>
      <c r="U43" s="314">
        <v>7.8224256572957701E-2</v>
      </c>
      <c r="V43" s="270">
        <v>9.3436504832968545E-2</v>
      </c>
      <c r="W43" s="663" t="s">
        <v>78</v>
      </c>
      <c r="X43" s="664"/>
      <c r="Y43" s="664"/>
      <c r="Z43" s="664"/>
      <c r="AA43" s="664"/>
    </row>
    <row r="44" spans="1:28" s="380" customFormat="1" x14ac:dyDescent="0.2">
      <c r="A44" s="255" t="s">
        <v>1</v>
      </c>
      <c r="B44" s="271">
        <f>B41/B40*100-100</f>
        <v>-3.0555555555555571</v>
      </c>
      <c r="C44" s="272">
        <f t="shared" ref="C44:E44" si="18">C41/C40*100-100</f>
        <v>6.2837837837837753</v>
      </c>
      <c r="D44" s="272">
        <f t="shared" si="18"/>
        <v>5.5479452054794507</v>
      </c>
      <c r="E44" s="272">
        <f t="shared" si="18"/>
        <v>6.25</v>
      </c>
      <c r="F44" s="272">
        <f>F41/F40*100-100</f>
        <v>1.4912280701754383</v>
      </c>
      <c r="G44" s="272">
        <f t="shared" ref="G44:J44" si="19">G41/G40*100-100</f>
        <v>6.4035087719298076</v>
      </c>
      <c r="H44" s="272">
        <f t="shared" si="19"/>
        <v>10.000000000000014</v>
      </c>
      <c r="I44" s="273">
        <f t="shared" si="19"/>
        <v>15.340909090909079</v>
      </c>
      <c r="J44" s="271">
        <f t="shared" si="19"/>
        <v>7.7777777777777715</v>
      </c>
      <c r="K44" s="272">
        <f>K41/K40*100-100</f>
        <v>9.9489795918367321</v>
      </c>
      <c r="L44" s="272">
        <f t="shared" ref="L44:V44" si="20">L41/L40*100-100</f>
        <v>11.511627906976756</v>
      </c>
      <c r="M44" s="272">
        <f t="shared" si="20"/>
        <v>9.7916666666666714</v>
      </c>
      <c r="N44" s="272">
        <f t="shared" si="20"/>
        <v>9.3243243243243228</v>
      </c>
      <c r="O44" s="273">
        <f t="shared" si="20"/>
        <v>11.964285714285722</v>
      </c>
      <c r="P44" s="274">
        <f t="shared" si="20"/>
        <v>9.25</v>
      </c>
      <c r="Q44" s="272">
        <f t="shared" si="20"/>
        <v>7.7692307692307736</v>
      </c>
      <c r="R44" s="272">
        <f t="shared" si="20"/>
        <v>11.25</v>
      </c>
      <c r="S44" s="272">
        <f t="shared" si="20"/>
        <v>7.7659574468085282</v>
      </c>
      <c r="T44" s="272">
        <f t="shared" si="20"/>
        <v>10.120967741935488</v>
      </c>
      <c r="U44" s="351">
        <f t="shared" si="20"/>
        <v>7.2872340425532087</v>
      </c>
      <c r="V44" s="275">
        <f t="shared" si="20"/>
        <v>7.9150390625</v>
      </c>
      <c r="W44" s="663"/>
      <c r="X44" s="664"/>
      <c r="Y44" s="664"/>
      <c r="Z44" s="664"/>
      <c r="AA44" s="664"/>
    </row>
    <row r="45" spans="1:28" s="380" customFormat="1" ht="13.5" thickBot="1" x14ac:dyDescent="0.25">
      <c r="A45" s="276" t="s">
        <v>26</v>
      </c>
      <c r="B45" s="277">
        <f>B41-B27</f>
        <v>143.67521367521366</v>
      </c>
      <c r="C45" s="278">
        <f t="shared" ref="C45:V45" si="21">C41-C27</f>
        <v>138.76150876150876</v>
      </c>
      <c r="D45" s="278">
        <f t="shared" si="21"/>
        <v>140.1917808219178</v>
      </c>
      <c r="E45" s="278">
        <f t="shared" si="21"/>
        <v>144.18367346938777</v>
      </c>
      <c r="F45" s="278">
        <f t="shared" si="21"/>
        <v>117.58653390232337</v>
      </c>
      <c r="G45" s="278">
        <f t="shared" si="21"/>
        <v>142.576060404175</v>
      </c>
      <c r="H45" s="278">
        <f t="shared" si="21"/>
        <v>149.39999999999998</v>
      </c>
      <c r="I45" s="279">
        <f t="shared" si="21"/>
        <v>162.43506493506493</v>
      </c>
      <c r="J45" s="356">
        <f t="shared" si="21"/>
        <v>135.81699346405225</v>
      </c>
      <c r="K45" s="280">
        <f t="shared" si="21"/>
        <v>138.72448979591837</v>
      </c>
      <c r="L45" s="280">
        <f t="shared" si="21"/>
        <v>102.54651162790697</v>
      </c>
      <c r="M45" s="280">
        <f t="shared" si="21"/>
        <v>145.60734463276839</v>
      </c>
      <c r="N45" s="280">
        <f t="shared" si="21"/>
        <v>120.07507507507506</v>
      </c>
      <c r="O45" s="357">
        <f t="shared" si="21"/>
        <v>138.16964285714283</v>
      </c>
      <c r="P45" s="354">
        <f t="shared" si="21"/>
        <v>123.31578947368422</v>
      </c>
      <c r="Q45" s="278">
        <f t="shared" si="21"/>
        <v>118.71581196581201</v>
      </c>
      <c r="R45" s="278">
        <f t="shared" si="21"/>
        <v>100.08771929824559</v>
      </c>
      <c r="S45" s="278">
        <f t="shared" si="21"/>
        <v>123.26721961774251</v>
      </c>
      <c r="T45" s="278">
        <f t="shared" si="21"/>
        <v>147.55457803844899</v>
      </c>
      <c r="U45" s="352">
        <f t="shared" si="21"/>
        <v>131.04082806210465</v>
      </c>
      <c r="V45" s="319">
        <f t="shared" si="21"/>
        <v>133.61081160851967</v>
      </c>
      <c r="W45" s="387"/>
      <c r="X45" s="388"/>
      <c r="Y45" s="388"/>
      <c r="Z45" s="388"/>
      <c r="AA45" s="388"/>
    </row>
    <row r="46" spans="1:28" s="380" customFormat="1" x14ac:dyDescent="0.2">
      <c r="A46" s="282" t="s">
        <v>50</v>
      </c>
      <c r="B46" s="283">
        <v>347</v>
      </c>
      <c r="C46" s="284">
        <v>824</v>
      </c>
      <c r="D46" s="284">
        <v>938</v>
      </c>
      <c r="E46" s="284">
        <v>936</v>
      </c>
      <c r="F46" s="284">
        <v>714</v>
      </c>
      <c r="G46" s="284">
        <v>711</v>
      </c>
      <c r="H46" s="284">
        <v>967</v>
      </c>
      <c r="I46" s="285">
        <v>286</v>
      </c>
      <c r="J46" s="283">
        <v>371</v>
      </c>
      <c r="K46" s="284">
        <v>743</v>
      </c>
      <c r="L46" s="284">
        <v>622</v>
      </c>
      <c r="M46" s="284">
        <v>619</v>
      </c>
      <c r="N46" s="284">
        <v>984</v>
      </c>
      <c r="O46" s="285">
        <v>345</v>
      </c>
      <c r="P46" s="283">
        <v>274</v>
      </c>
      <c r="Q46" s="284">
        <v>876</v>
      </c>
      <c r="R46" s="284">
        <v>571</v>
      </c>
      <c r="S46" s="284">
        <v>572</v>
      </c>
      <c r="T46" s="284">
        <v>768</v>
      </c>
      <c r="U46" s="285">
        <v>545</v>
      </c>
      <c r="V46" s="366">
        <f>SUM(B46:U46)</f>
        <v>13013</v>
      </c>
      <c r="W46" s="220" t="s">
        <v>55</v>
      </c>
      <c r="X46" s="287">
        <f>V32-V46</f>
        <v>15</v>
      </c>
      <c r="Y46" s="288">
        <f>X46/V32</f>
        <v>1.1513662879950874E-3</v>
      </c>
    </row>
    <row r="47" spans="1:28" s="380" customFormat="1" x14ac:dyDescent="0.2">
      <c r="A47" s="289" t="s">
        <v>27</v>
      </c>
      <c r="B47" s="235">
        <v>37.5</v>
      </c>
      <c r="C47" s="233">
        <v>35</v>
      </c>
      <c r="D47" s="233">
        <v>34.5</v>
      </c>
      <c r="E47" s="233">
        <v>34.5</v>
      </c>
      <c r="F47" s="233">
        <v>34.5</v>
      </c>
      <c r="G47" s="233">
        <v>34</v>
      </c>
      <c r="H47" s="233">
        <v>34</v>
      </c>
      <c r="I47" s="236">
        <v>33.5</v>
      </c>
      <c r="J47" s="235">
        <v>36</v>
      </c>
      <c r="K47" s="233">
        <v>35</v>
      </c>
      <c r="L47" s="233">
        <v>34.5</v>
      </c>
      <c r="M47" s="233">
        <v>35</v>
      </c>
      <c r="N47" s="233">
        <v>34.5</v>
      </c>
      <c r="O47" s="236">
        <v>34.5</v>
      </c>
      <c r="P47" s="235">
        <v>36.5</v>
      </c>
      <c r="Q47" s="233">
        <v>35</v>
      </c>
      <c r="R47" s="233">
        <v>34.5</v>
      </c>
      <c r="S47" s="233">
        <v>35</v>
      </c>
      <c r="T47" s="233">
        <v>34.5</v>
      </c>
      <c r="U47" s="236">
        <v>34</v>
      </c>
      <c r="V47" s="226"/>
      <c r="W47" s="220" t="s">
        <v>56</v>
      </c>
      <c r="X47" s="220">
        <v>31.7</v>
      </c>
      <c r="Y47" s="220"/>
    </row>
    <row r="48" spans="1:28" s="380" customFormat="1" ht="13.5" thickBot="1" x14ac:dyDescent="0.25">
      <c r="A48" s="290" t="s">
        <v>25</v>
      </c>
      <c r="B48" s="237">
        <f>B47-B33</f>
        <v>3.5</v>
      </c>
      <c r="C48" s="234">
        <f t="shared" ref="C48:U48" si="22">C47-C33</f>
        <v>3</v>
      </c>
      <c r="D48" s="234">
        <f t="shared" si="22"/>
        <v>3</v>
      </c>
      <c r="E48" s="234">
        <f t="shared" si="22"/>
        <v>3</v>
      </c>
      <c r="F48" s="234">
        <f t="shared" si="22"/>
        <v>3.5</v>
      </c>
      <c r="G48" s="234">
        <f t="shared" si="22"/>
        <v>3</v>
      </c>
      <c r="H48" s="234">
        <f t="shared" si="22"/>
        <v>3</v>
      </c>
      <c r="I48" s="238">
        <f t="shared" si="22"/>
        <v>2.5</v>
      </c>
      <c r="J48" s="237">
        <f t="shared" si="22"/>
        <v>3</v>
      </c>
      <c r="K48" s="234">
        <f t="shared" si="22"/>
        <v>3</v>
      </c>
      <c r="L48" s="234">
        <f t="shared" si="22"/>
        <v>3</v>
      </c>
      <c r="M48" s="234">
        <f t="shared" si="22"/>
        <v>3</v>
      </c>
      <c r="N48" s="234">
        <f t="shared" si="22"/>
        <v>3</v>
      </c>
      <c r="O48" s="238">
        <f t="shared" si="22"/>
        <v>3</v>
      </c>
      <c r="P48" s="237">
        <f t="shared" si="22"/>
        <v>3</v>
      </c>
      <c r="Q48" s="234">
        <f t="shared" si="22"/>
        <v>3</v>
      </c>
      <c r="R48" s="234">
        <f t="shared" si="22"/>
        <v>3</v>
      </c>
      <c r="S48" s="234">
        <f t="shared" si="22"/>
        <v>3</v>
      </c>
      <c r="T48" s="234">
        <f t="shared" si="22"/>
        <v>3</v>
      </c>
      <c r="U48" s="238">
        <f t="shared" si="22"/>
        <v>3</v>
      </c>
      <c r="V48" s="227"/>
      <c r="W48" s="220" t="s">
        <v>25</v>
      </c>
      <c r="X48" s="220">
        <f>X47-X33</f>
        <v>3.5</v>
      </c>
      <c r="Y48" s="220"/>
    </row>
    <row r="49" spans="1:32" x14ac:dyDescent="0.2">
      <c r="C49" s="381"/>
      <c r="D49" s="381"/>
      <c r="E49" s="381"/>
      <c r="F49" s="381" t="s">
        <v>66</v>
      </c>
      <c r="G49" s="381"/>
      <c r="H49" s="381"/>
      <c r="I49" s="381"/>
      <c r="J49" s="381"/>
      <c r="K49" s="381"/>
      <c r="L49" s="381"/>
      <c r="M49" s="381"/>
      <c r="N49" s="381"/>
      <c r="O49" s="381">
        <v>34.5</v>
      </c>
      <c r="P49" s="381"/>
      <c r="Q49" s="381"/>
      <c r="R49" s="381"/>
      <c r="S49" s="381"/>
      <c r="T49" s="381"/>
      <c r="U49" s="381"/>
    </row>
    <row r="50" spans="1:32" x14ac:dyDescent="0.2">
      <c r="F50" s="230">
        <v>34.5</v>
      </c>
    </row>
    <row r="51" spans="1:32" s="389" customFormat="1" x14ac:dyDescent="0.2">
      <c r="B51" s="389">
        <v>34.700000000000003</v>
      </c>
      <c r="C51" s="390">
        <v>34.700000000000003</v>
      </c>
      <c r="D51" s="390">
        <v>34.700000000000003</v>
      </c>
      <c r="E51" s="390">
        <v>34.700000000000003</v>
      </c>
      <c r="F51" s="390">
        <v>34.700000000000003</v>
      </c>
      <c r="G51" s="390">
        <v>34.700000000000003</v>
      </c>
      <c r="H51" s="390">
        <v>34.700000000000003</v>
      </c>
      <c r="I51" s="390">
        <v>34.700000000000003</v>
      </c>
      <c r="J51" s="390">
        <v>34.700000000000003</v>
      </c>
      <c r="K51" s="390">
        <v>34.700000000000003</v>
      </c>
      <c r="L51" s="390">
        <v>34.700000000000003</v>
      </c>
      <c r="M51" s="389">
        <v>34.9</v>
      </c>
      <c r="N51" s="390">
        <v>34.9</v>
      </c>
      <c r="O51" s="390">
        <v>34.9</v>
      </c>
      <c r="P51" s="390">
        <v>34.9</v>
      </c>
      <c r="Q51" s="390">
        <v>34.9</v>
      </c>
      <c r="R51" s="390">
        <v>34.9</v>
      </c>
      <c r="S51" s="390">
        <v>34.9</v>
      </c>
      <c r="T51" s="390">
        <v>34.9</v>
      </c>
      <c r="U51" s="390">
        <v>34.9</v>
      </c>
      <c r="V51" s="390">
        <v>34.9</v>
      </c>
      <c r="W51" s="390">
        <v>34.9</v>
      </c>
      <c r="X51" s="390">
        <v>34.9</v>
      </c>
      <c r="Y51" s="390">
        <v>34.9</v>
      </c>
      <c r="Z51" s="390">
        <v>34.9</v>
      </c>
    </row>
    <row r="52" spans="1:32" s="389" customFormat="1" ht="13.5" thickBot="1" x14ac:dyDescent="0.25">
      <c r="B52" s="232">
        <v>431.66015625</v>
      </c>
      <c r="C52" s="232">
        <v>431.66015625</v>
      </c>
      <c r="D52" s="232">
        <v>431.66015625</v>
      </c>
      <c r="E52" s="232">
        <v>431.66015625</v>
      </c>
      <c r="F52" s="232">
        <v>431.66015625</v>
      </c>
      <c r="G52" s="232">
        <v>431.66015625</v>
      </c>
      <c r="H52" s="232">
        <v>431.66015625</v>
      </c>
      <c r="I52" s="232">
        <v>431.66015625</v>
      </c>
      <c r="J52" s="232">
        <v>431.66015625</v>
      </c>
      <c r="K52" s="232">
        <v>431.66015625</v>
      </c>
      <c r="L52" s="232">
        <v>431.66015625</v>
      </c>
      <c r="M52" s="232">
        <v>431.66015625</v>
      </c>
      <c r="N52" s="232">
        <v>431.66015625</v>
      </c>
      <c r="O52" s="232">
        <v>431.66015625</v>
      </c>
      <c r="P52" s="232">
        <v>431.66015625</v>
      </c>
      <c r="Q52" s="232">
        <v>431.66015625</v>
      </c>
      <c r="R52" s="232">
        <v>431.66015625</v>
      </c>
      <c r="S52" s="232">
        <v>431.66015625</v>
      </c>
      <c r="T52" s="232">
        <v>431.66015625</v>
      </c>
      <c r="U52" s="232">
        <v>431.66015625</v>
      </c>
      <c r="V52" s="232">
        <v>431.66015625</v>
      </c>
      <c r="W52" s="232">
        <v>431.66015625</v>
      </c>
      <c r="X52" s="232">
        <v>431.66015625</v>
      </c>
      <c r="Y52" s="232">
        <v>431.66015625</v>
      </c>
      <c r="Z52" s="232">
        <v>431.66015625</v>
      </c>
      <c r="AA52" s="232">
        <v>431.66015625</v>
      </c>
    </row>
    <row r="53" spans="1:32" ht="13.5" thickBot="1" x14ac:dyDescent="0.25">
      <c r="A53" s="240" t="s">
        <v>79</v>
      </c>
      <c r="B53" s="651" t="s">
        <v>64</v>
      </c>
      <c r="C53" s="652"/>
      <c r="D53" s="652"/>
      <c r="E53" s="652"/>
      <c r="F53" s="652"/>
      <c r="G53" s="652"/>
      <c r="H53" s="652"/>
      <c r="I53" s="652"/>
      <c r="J53" s="652"/>
      <c r="K53" s="652"/>
      <c r="L53" s="653"/>
      <c r="M53" s="651" t="s">
        <v>62</v>
      </c>
      <c r="N53" s="652"/>
      <c r="O53" s="652"/>
      <c r="P53" s="652"/>
      <c r="Q53" s="652"/>
      <c r="R53" s="652"/>
      <c r="S53" s="653"/>
      <c r="T53" s="651" t="s">
        <v>63</v>
      </c>
      <c r="U53" s="652"/>
      <c r="V53" s="652"/>
      <c r="W53" s="652"/>
      <c r="X53" s="652"/>
      <c r="Y53" s="652"/>
      <c r="Z53" s="653"/>
      <c r="AA53" s="365" t="s">
        <v>54</v>
      </c>
      <c r="AB53" s="389"/>
      <c r="AC53" s="389"/>
      <c r="AD53" s="389"/>
      <c r="AE53" s="389"/>
      <c r="AF53" s="389"/>
    </row>
    <row r="54" spans="1:32" x14ac:dyDescent="0.2">
      <c r="A54" s="241" t="s">
        <v>53</v>
      </c>
      <c r="B54" s="242">
        <v>1</v>
      </c>
      <c r="C54" s="243">
        <v>2</v>
      </c>
      <c r="D54" s="243">
        <v>3</v>
      </c>
      <c r="E54" s="243">
        <v>4</v>
      </c>
      <c r="F54" s="243">
        <v>5</v>
      </c>
      <c r="G54" s="243">
        <v>6</v>
      </c>
      <c r="H54" s="243">
        <v>7</v>
      </c>
      <c r="I54" s="243">
        <v>8</v>
      </c>
      <c r="J54" s="243">
        <v>9</v>
      </c>
      <c r="K54" s="243">
        <v>10</v>
      </c>
      <c r="L54" s="244">
        <v>11</v>
      </c>
      <c r="M54" s="242">
        <v>1</v>
      </c>
      <c r="N54" s="243">
        <v>2</v>
      </c>
      <c r="O54" s="243">
        <v>3</v>
      </c>
      <c r="P54" s="243">
        <v>4</v>
      </c>
      <c r="Q54" s="243">
        <v>5</v>
      </c>
      <c r="R54" s="349">
        <v>6</v>
      </c>
      <c r="S54" s="244">
        <v>7</v>
      </c>
      <c r="T54" s="358">
        <v>1</v>
      </c>
      <c r="U54" s="243">
        <v>2</v>
      </c>
      <c r="V54" s="243">
        <v>3</v>
      </c>
      <c r="W54" s="243">
        <v>4</v>
      </c>
      <c r="X54" s="243">
        <v>5</v>
      </c>
      <c r="Y54" s="243">
        <v>6</v>
      </c>
      <c r="Z54" s="349">
        <v>7</v>
      </c>
      <c r="AA54" s="367"/>
      <c r="AB54" s="389"/>
      <c r="AC54" s="389"/>
      <c r="AD54" s="389"/>
      <c r="AE54" s="389"/>
      <c r="AF54" s="389"/>
    </row>
    <row r="55" spans="1:32" x14ac:dyDescent="0.2">
      <c r="A55" s="241" t="s">
        <v>2</v>
      </c>
      <c r="B55" s="245">
        <v>1</v>
      </c>
      <c r="C55" s="346">
        <v>2</v>
      </c>
      <c r="D55" s="346">
        <v>2</v>
      </c>
      <c r="E55" s="246">
        <v>3</v>
      </c>
      <c r="F55" s="328">
        <v>4</v>
      </c>
      <c r="G55" s="328">
        <v>4</v>
      </c>
      <c r="H55" s="391">
        <v>5</v>
      </c>
      <c r="I55" s="391">
        <v>5</v>
      </c>
      <c r="J55" s="392">
        <v>6</v>
      </c>
      <c r="K55" s="393">
        <v>7</v>
      </c>
      <c r="L55" s="353">
        <v>8</v>
      </c>
      <c r="M55" s="355">
        <v>1</v>
      </c>
      <c r="N55" s="327">
        <v>2</v>
      </c>
      <c r="O55" s="246">
        <v>3</v>
      </c>
      <c r="P55" s="248">
        <v>4</v>
      </c>
      <c r="Q55" s="248">
        <v>4</v>
      </c>
      <c r="R55" s="391">
        <v>5</v>
      </c>
      <c r="S55" s="291">
        <v>6</v>
      </c>
      <c r="T55" s="355">
        <v>1</v>
      </c>
      <c r="U55" s="327">
        <v>2</v>
      </c>
      <c r="V55" s="246">
        <v>3</v>
      </c>
      <c r="W55" s="246">
        <v>3</v>
      </c>
      <c r="X55" s="248">
        <v>4</v>
      </c>
      <c r="Y55" s="391">
        <v>5</v>
      </c>
      <c r="Z55" s="291">
        <v>6</v>
      </c>
      <c r="AA55" s="219" t="s">
        <v>0</v>
      </c>
      <c r="AB55" s="389"/>
      <c r="AC55" s="389"/>
      <c r="AD55" s="389"/>
      <c r="AE55" s="389"/>
      <c r="AF55" s="389"/>
    </row>
    <row r="56" spans="1:32" x14ac:dyDescent="0.2">
      <c r="A56" s="249" t="s">
        <v>74</v>
      </c>
      <c r="B56" s="250">
        <v>520</v>
      </c>
      <c r="C56" s="251">
        <v>520</v>
      </c>
      <c r="D56" s="251">
        <v>520</v>
      </c>
      <c r="E56" s="251">
        <v>520</v>
      </c>
      <c r="F56" s="251">
        <v>520</v>
      </c>
      <c r="G56" s="251">
        <v>520</v>
      </c>
      <c r="H56" s="251">
        <v>520</v>
      </c>
      <c r="I56" s="251">
        <v>520</v>
      </c>
      <c r="J56" s="251">
        <v>520</v>
      </c>
      <c r="K56" s="251">
        <v>520</v>
      </c>
      <c r="L56" s="252">
        <v>520</v>
      </c>
      <c r="M56" s="250">
        <v>520</v>
      </c>
      <c r="N56" s="251">
        <v>520</v>
      </c>
      <c r="O56" s="251">
        <v>520</v>
      </c>
      <c r="P56" s="251">
        <v>520</v>
      </c>
      <c r="Q56" s="251">
        <v>520</v>
      </c>
      <c r="R56" s="350">
        <v>520</v>
      </c>
      <c r="S56" s="252">
        <v>520</v>
      </c>
      <c r="T56" s="253">
        <v>520</v>
      </c>
      <c r="U56" s="251">
        <v>520</v>
      </c>
      <c r="V56" s="251">
        <v>520</v>
      </c>
      <c r="W56" s="251">
        <v>520</v>
      </c>
      <c r="X56" s="251">
        <v>520</v>
      </c>
      <c r="Y56" s="251">
        <v>520</v>
      </c>
      <c r="Z56" s="350">
        <v>520</v>
      </c>
      <c r="AA56" s="254">
        <v>520</v>
      </c>
      <c r="AB56" s="389"/>
      <c r="AC56" s="389"/>
      <c r="AD56" s="389"/>
      <c r="AE56" s="389"/>
      <c r="AF56" s="389"/>
    </row>
    <row r="57" spans="1:32" x14ac:dyDescent="0.2">
      <c r="A57" s="255" t="s">
        <v>6</v>
      </c>
      <c r="B57" s="256">
        <v>492.96296296296299</v>
      </c>
      <c r="C57" s="257">
        <v>526.5</v>
      </c>
      <c r="D57" s="257">
        <v>538.53658536585363</v>
      </c>
      <c r="E57" s="257">
        <v>543.38461538461536</v>
      </c>
      <c r="F57" s="257">
        <v>570</v>
      </c>
      <c r="G57" s="257">
        <v>566.5</v>
      </c>
      <c r="H57" s="257">
        <v>580.83333333333337</v>
      </c>
      <c r="I57" s="257">
        <v>572.70270270270271</v>
      </c>
      <c r="J57" s="257">
        <v>596</v>
      </c>
      <c r="K57" s="257">
        <v>600.51282051282055</v>
      </c>
      <c r="L57" s="258">
        <v>640</v>
      </c>
      <c r="M57" s="256">
        <v>490.45454545454544</v>
      </c>
      <c r="N57" s="257">
        <v>526.84210526315792</v>
      </c>
      <c r="O57" s="257">
        <v>545.55555555555554</v>
      </c>
      <c r="P57" s="257">
        <v>575.52631578947364</v>
      </c>
      <c r="Q57" s="257">
        <v>590.27027027027032</v>
      </c>
      <c r="R57" s="308">
        <v>575.58139534883719</v>
      </c>
      <c r="S57" s="258">
        <v>630</v>
      </c>
      <c r="T57" s="259">
        <v>497.57575757575756</v>
      </c>
      <c r="U57" s="257">
        <v>524.91525423728808</v>
      </c>
      <c r="V57" s="257">
        <v>557.89473684210532</v>
      </c>
      <c r="W57" s="257">
        <v>565.22727272727275</v>
      </c>
      <c r="X57" s="257">
        <v>588.59649122807014</v>
      </c>
      <c r="Y57" s="257">
        <v>598.4</v>
      </c>
      <c r="Z57" s="308">
        <v>643.04347826086962</v>
      </c>
      <c r="AA57" s="260">
        <v>564.16263310745398</v>
      </c>
      <c r="AB57" s="389"/>
      <c r="AC57" s="389"/>
      <c r="AD57" s="389"/>
      <c r="AE57" s="389"/>
      <c r="AF57" s="389"/>
    </row>
    <row r="58" spans="1:32" x14ac:dyDescent="0.2">
      <c r="A58" s="241" t="s">
        <v>7</v>
      </c>
      <c r="B58" s="261">
        <v>81.481481481481481</v>
      </c>
      <c r="C58" s="262">
        <v>87.5</v>
      </c>
      <c r="D58" s="262">
        <v>92.682926829268297</v>
      </c>
      <c r="E58" s="262">
        <v>100</v>
      </c>
      <c r="F58" s="262">
        <v>100</v>
      </c>
      <c r="G58" s="262">
        <v>97.5</v>
      </c>
      <c r="H58" s="262">
        <v>94.444444444444443</v>
      </c>
      <c r="I58" s="262">
        <v>100</v>
      </c>
      <c r="J58" s="262">
        <v>98.333333333333329</v>
      </c>
      <c r="K58" s="262">
        <v>100</v>
      </c>
      <c r="L58" s="263">
        <v>90.909090909090907</v>
      </c>
      <c r="M58" s="261">
        <v>68.181818181818187</v>
      </c>
      <c r="N58" s="262">
        <v>92.982456140350877</v>
      </c>
      <c r="O58" s="262">
        <v>96.825396825396822</v>
      </c>
      <c r="P58" s="262">
        <v>97.368421052631575</v>
      </c>
      <c r="Q58" s="262">
        <v>100</v>
      </c>
      <c r="R58" s="311">
        <v>95.348837209302332</v>
      </c>
      <c r="S58" s="263">
        <v>97.297297297297291</v>
      </c>
      <c r="T58" s="264">
        <v>96.969696969696969</v>
      </c>
      <c r="U58" s="262">
        <v>94.915254237288138</v>
      </c>
      <c r="V58" s="262">
        <v>97.368421052631575</v>
      </c>
      <c r="W58" s="262">
        <v>97.727272727272734</v>
      </c>
      <c r="X58" s="262">
        <v>98.245614035087726</v>
      </c>
      <c r="Y58" s="262">
        <v>100</v>
      </c>
      <c r="Z58" s="311">
        <v>95.652173913043484</v>
      </c>
      <c r="AA58" s="265">
        <v>82.865440464666023</v>
      </c>
      <c r="AB58" s="389"/>
      <c r="AC58" s="389"/>
      <c r="AD58" s="389"/>
      <c r="AE58" s="389"/>
      <c r="AF58" s="389"/>
    </row>
    <row r="59" spans="1:32" x14ac:dyDescent="0.2">
      <c r="A59" s="241" t="s">
        <v>8</v>
      </c>
      <c r="B59" s="266">
        <v>7.1733843800330349E-2</v>
      </c>
      <c r="C59" s="267">
        <v>6.1479518745069378E-2</v>
      </c>
      <c r="D59" s="267">
        <v>4.8275671501670628E-2</v>
      </c>
      <c r="E59" s="267">
        <v>3.8369540218350304E-2</v>
      </c>
      <c r="F59" s="267">
        <v>3.3711190274755186E-2</v>
      </c>
      <c r="G59" s="267">
        <v>3.938272112501872E-2</v>
      </c>
      <c r="H59" s="267">
        <v>4.3398804769739376E-2</v>
      </c>
      <c r="I59" s="267">
        <v>4.710704941375362E-2</v>
      </c>
      <c r="J59" s="267">
        <v>4.0777910813329273E-2</v>
      </c>
      <c r="K59" s="267">
        <v>4.5086917339758788E-2</v>
      </c>
      <c r="L59" s="268">
        <v>6.5165690626651729E-2</v>
      </c>
      <c r="M59" s="266">
        <v>8.6608453816390485E-2</v>
      </c>
      <c r="N59" s="267">
        <v>5.0801926613751096E-2</v>
      </c>
      <c r="O59" s="267">
        <v>4.8855585099918442E-2</v>
      </c>
      <c r="P59" s="267">
        <v>4.0981712326943906E-2</v>
      </c>
      <c r="Q59" s="267">
        <v>3.5116391005153583E-2</v>
      </c>
      <c r="R59" s="314">
        <v>5.1279715517430734E-2</v>
      </c>
      <c r="S59" s="268">
        <v>4.7547493788064901E-2</v>
      </c>
      <c r="T59" s="269">
        <v>5.3064606360029083E-2</v>
      </c>
      <c r="U59" s="267">
        <v>5.6488765212552479E-2</v>
      </c>
      <c r="V59" s="267">
        <v>3.8828520051428332E-2</v>
      </c>
      <c r="W59" s="267">
        <v>5.0393072291721047E-2</v>
      </c>
      <c r="X59" s="267">
        <v>3.9420961233659325E-2</v>
      </c>
      <c r="Y59" s="267">
        <v>3.2293776281233054E-2</v>
      </c>
      <c r="Z59" s="314">
        <v>4.9482554330038321E-2</v>
      </c>
      <c r="AA59" s="270">
        <v>8.1594061122321052E-2</v>
      </c>
      <c r="AB59" s="389"/>
      <c r="AC59" s="389"/>
      <c r="AD59" s="389"/>
      <c r="AE59" s="389"/>
      <c r="AF59" s="389"/>
    </row>
    <row r="60" spans="1:32" x14ac:dyDescent="0.2">
      <c r="A60" s="255" t="s">
        <v>1</v>
      </c>
      <c r="B60" s="271">
        <f>B57/B56*100-100</f>
        <v>-5.1994301994301964</v>
      </c>
      <c r="C60" s="272">
        <f t="shared" ref="C60:E60" si="23">C57/C56*100-100</f>
        <v>1.25</v>
      </c>
      <c r="D60" s="272">
        <f t="shared" si="23"/>
        <v>3.5647279549718434</v>
      </c>
      <c r="E60" s="272">
        <f t="shared" si="23"/>
        <v>4.497041420118336</v>
      </c>
      <c r="F60" s="272">
        <f>F57/F56*100-100</f>
        <v>9.6153846153846274</v>
      </c>
      <c r="G60" s="272">
        <f t="shared" ref="G60:I60" si="24">G57/G56*100-100</f>
        <v>8.9423076923076792</v>
      </c>
      <c r="H60" s="272">
        <f t="shared" si="24"/>
        <v>11.698717948717956</v>
      </c>
      <c r="I60" s="272">
        <f t="shared" si="24"/>
        <v>10.13513513513513</v>
      </c>
      <c r="J60" s="272">
        <f t="shared" ref="J60:M60" si="25">J57/J56*100-100</f>
        <v>14.615384615384613</v>
      </c>
      <c r="K60" s="272">
        <f t="shared" si="25"/>
        <v>15.483234714003942</v>
      </c>
      <c r="L60" s="273">
        <f t="shared" si="25"/>
        <v>23.07692307692308</v>
      </c>
      <c r="M60" s="271">
        <f t="shared" si="25"/>
        <v>-5.681818181818187</v>
      </c>
      <c r="N60" s="272">
        <f>N57/N56*100-100</f>
        <v>1.3157894736842195</v>
      </c>
      <c r="O60" s="272">
        <f t="shared" ref="O60:AA60" si="26">O57/O56*100-100</f>
        <v>4.9145299145299219</v>
      </c>
      <c r="P60" s="272">
        <f t="shared" si="26"/>
        <v>10.678137651821856</v>
      </c>
      <c r="Q60" s="272">
        <f t="shared" si="26"/>
        <v>13.51351351351353</v>
      </c>
      <c r="R60" s="272">
        <f t="shared" ref="R60" si="27">R57/R56*100-100</f>
        <v>10.688729874776385</v>
      </c>
      <c r="S60" s="273">
        <f t="shared" si="26"/>
        <v>21.153846153846146</v>
      </c>
      <c r="T60" s="274">
        <f t="shared" si="26"/>
        <v>-4.3123543123543158</v>
      </c>
      <c r="U60" s="272">
        <f t="shared" si="26"/>
        <v>0.94524119947847396</v>
      </c>
      <c r="V60" s="272">
        <f t="shared" si="26"/>
        <v>7.2874493927125457</v>
      </c>
      <c r="W60" s="272">
        <f t="shared" si="26"/>
        <v>8.6975524475524537</v>
      </c>
      <c r="X60" s="272">
        <f t="shared" ref="X60" si="28">X57/X56*100-100</f>
        <v>13.19163292847503</v>
      </c>
      <c r="Y60" s="272">
        <f t="shared" si="26"/>
        <v>15.07692307692308</v>
      </c>
      <c r="Z60" s="351">
        <f t="shared" si="26"/>
        <v>23.662207357859529</v>
      </c>
      <c r="AA60" s="275">
        <f t="shared" si="26"/>
        <v>8.492814059125763</v>
      </c>
      <c r="AB60" s="389"/>
      <c r="AC60" s="389"/>
      <c r="AD60" s="389"/>
      <c r="AE60" s="389"/>
      <c r="AF60" s="389"/>
    </row>
    <row r="61" spans="1:32" ht="13.5" thickBot="1" x14ac:dyDescent="0.25">
      <c r="A61" s="394" t="s">
        <v>26</v>
      </c>
      <c r="B61" s="395">
        <f>B57-B52</f>
        <v>61.30280671296299</v>
      </c>
      <c r="C61" s="396">
        <f t="shared" ref="C61:AA61" si="29">C57-C52</f>
        <v>94.83984375</v>
      </c>
      <c r="D61" s="396">
        <f t="shared" si="29"/>
        <v>106.87642911585363</v>
      </c>
      <c r="E61" s="396">
        <f t="shared" si="29"/>
        <v>111.72445913461536</v>
      </c>
      <c r="F61" s="396">
        <f t="shared" si="29"/>
        <v>138.33984375</v>
      </c>
      <c r="G61" s="396">
        <f t="shared" si="29"/>
        <v>134.83984375</v>
      </c>
      <c r="H61" s="396">
        <f t="shared" si="29"/>
        <v>149.17317708333337</v>
      </c>
      <c r="I61" s="396">
        <f t="shared" si="29"/>
        <v>141.04254645270271</v>
      </c>
      <c r="J61" s="396">
        <f t="shared" si="29"/>
        <v>164.33984375</v>
      </c>
      <c r="K61" s="396">
        <f t="shared" si="29"/>
        <v>168.85266426282055</v>
      </c>
      <c r="L61" s="397">
        <f t="shared" si="29"/>
        <v>208.33984375</v>
      </c>
      <c r="M61" s="398">
        <f t="shared" si="29"/>
        <v>58.794389204545439</v>
      </c>
      <c r="N61" s="399">
        <f t="shared" si="29"/>
        <v>95.181949013157919</v>
      </c>
      <c r="O61" s="399">
        <f t="shared" si="29"/>
        <v>113.89539930555554</v>
      </c>
      <c r="P61" s="399">
        <f t="shared" si="29"/>
        <v>143.86615953947364</v>
      </c>
      <c r="Q61" s="399">
        <f t="shared" si="29"/>
        <v>158.61011402027032</v>
      </c>
      <c r="R61" s="399">
        <f t="shared" si="29"/>
        <v>143.92123909883719</v>
      </c>
      <c r="S61" s="400">
        <f t="shared" si="29"/>
        <v>198.33984375</v>
      </c>
      <c r="T61" s="401">
        <f t="shared" si="29"/>
        <v>65.915601325757564</v>
      </c>
      <c r="U61" s="396">
        <f t="shared" si="29"/>
        <v>93.255097987288082</v>
      </c>
      <c r="V61" s="396">
        <f t="shared" si="29"/>
        <v>126.23458059210532</v>
      </c>
      <c r="W61" s="396">
        <f t="shared" si="29"/>
        <v>133.56711647727275</v>
      </c>
      <c r="X61" s="396">
        <f t="shared" si="29"/>
        <v>156.93633497807014</v>
      </c>
      <c r="Y61" s="396">
        <f t="shared" si="29"/>
        <v>166.73984374999998</v>
      </c>
      <c r="Z61" s="402">
        <f t="shared" si="29"/>
        <v>211.38332201086962</v>
      </c>
      <c r="AA61" s="403">
        <f t="shared" si="29"/>
        <v>132.50247685745398</v>
      </c>
      <c r="AB61" s="387"/>
      <c r="AC61" s="388"/>
      <c r="AD61" s="388"/>
      <c r="AE61" s="388"/>
      <c r="AF61" s="388"/>
    </row>
    <row r="62" spans="1:32" x14ac:dyDescent="0.2">
      <c r="A62" s="282" t="s">
        <v>50</v>
      </c>
      <c r="B62" s="283">
        <v>346</v>
      </c>
      <c r="C62" s="284">
        <v>517</v>
      </c>
      <c r="D62" s="284">
        <v>518</v>
      </c>
      <c r="E62" s="284">
        <v>850</v>
      </c>
      <c r="F62" s="284">
        <v>500</v>
      </c>
      <c r="G62" s="284">
        <v>500</v>
      </c>
      <c r="H62" s="284">
        <v>449</v>
      </c>
      <c r="I62" s="284">
        <v>449</v>
      </c>
      <c r="J62" s="284">
        <v>713</v>
      </c>
      <c r="K62" s="284">
        <v>484</v>
      </c>
      <c r="L62" s="285">
        <v>388</v>
      </c>
      <c r="M62" s="283">
        <v>268</v>
      </c>
      <c r="N62" s="284">
        <v>698</v>
      </c>
      <c r="O62" s="284">
        <v>803</v>
      </c>
      <c r="P62" s="284">
        <v>445</v>
      </c>
      <c r="Q62" s="284">
        <v>445</v>
      </c>
      <c r="R62" s="284">
        <v>580</v>
      </c>
      <c r="S62" s="285">
        <v>439</v>
      </c>
      <c r="T62" s="283">
        <v>421</v>
      </c>
      <c r="U62" s="284">
        <v>756</v>
      </c>
      <c r="V62" s="284">
        <v>507</v>
      </c>
      <c r="W62" s="284">
        <v>507</v>
      </c>
      <c r="X62" s="284">
        <v>747</v>
      </c>
      <c r="Y62" s="284">
        <v>341</v>
      </c>
      <c r="Z62" s="285">
        <v>317</v>
      </c>
      <c r="AA62" s="366">
        <f>SUM(B62:Z62)</f>
        <v>12988</v>
      </c>
      <c r="AB62" s="220" t="s">
        <v>55</v>
      </c>
      <c r="AC62" s="287">
        <f>V46-AA62</f>
        <v>25</v>
      </c>
      <c r="AD62" s="288">
        <f>AC62/V46</f>
        <v>1.9211557673096135E-3</v>
      </c>
      <c r="AE62" s="389"/>
      <c r="AF62" s="389"/>
    </row>
    <row r="63" spans="1:32" x14ac:dyDescent="0.2">
      <c r="A63" s="289" t="s">
        <v>27</v>
      </c>
      <c r="B63" s="235">
        <v>39.5</v>
      </c>
      <c r="C63" s="233">
        <v>38.5</v>
      </c>
      <c r="D63" s="233">
        <v>38.5</v>
      </c>
      <c r="E63" s="233">
        <v>38</v>
      </c>
      <c r="F63" s="233">
        <v>37.5</v>
      </c>
      <c r="G63" s="233">
        <v>37.5</v>
      </c>
      <c r="H63" s="233">
        <v>37.5</v>
      </c>
      <c r="I63" s="233">
        <v>37.5</v>
      </c>
      <c r="J63" s="233">
        <v>37</v>
      </c>
      <c r="K63" s="233">
        <v>37</v>
      </c>
      <c r="L63" s="236">
        <v>36.5</v>
      </c>
      <c r="M63" s="235">
        <v>39.5</v>
      </c>
      <c r="N63" s="233">
        <v>38.5</v>
      </c>
      <c r="O63" s="233">
        <v>38</v>
      </c>
      <c r="P63" s="233">
        <v>37.5</v>
      </c>
      <c r="Q63" s="233">
        <v>37.5</v>
      </c>
      <c r="R63" s="233">
        <v>37.5</v>
      </c>
      <c r="S63" s="236">
        <v>36.5</v>
      </c>
      <c r="T63" s="235">
        <v>39.5</v>
      </c>
      <c r="U63" s="233">
        <v>38.5</v>
      </c>
      <c r="V63" s="233">
        <v>38</v>
      </c>
      <c r="W63" s="233">
        <v>38</v>
      </c>
      <c r="X63" s="233">
        <v>37.5</v>
      </c>
      <c r="Y63" s="233">
        <v>37</v>
      </c>
      <c r="Z63" s="236">
        <v>36.5</v>
      </c>
      <c r="AA63" s="226"/>
      <c r="AB63" s="220" t="s">
        <v>56</v>
      </c>
      <c r="AC63" s="220">
        <v>34.799999999999997</v>
      </c>
      <c r="AD63" s="220"/>
      <c r="AE63" s="389"/>
      <c r="AF63" s="389"/>
    </row>
    <row r="64" spans="1:32" ht="13.5" thickBot="1" x14ac:dyDescent="0.25">
      <c r="A64" s="290" t="s">
        <v>25</v>
      </c>
      <c r="B64" s="237">
        <f>B63-B51</f>
        <v>4.7999999999999972</v>
      </c>
      <c r="C64" s="234">
        <f t="shared" ref="C64:Z64" si="30">C63-C51</f>
        <v>3.7999999999999972</v>
      </c>
      <c r="D64" s="234">
        <f t="shared" si="30"/>
        <v>3.7999999999999972</v>
      </c>
      <c r="E64" s="234">
        <f t="shared" si="30"/>
        <v>3.2999999999999972</v>
      </c>
      <c r="F64" s="234">
        <f t="shared" si="30"/>
        <v>2.7999999999999972</v>
      </c>
      <c r="G64" s="234">
        <f t="shared" si="30"/>
        <v>2.7999999999999972</v>
      </c>
      <c r="H64" s="234">
        <f t="shared" si="30"/>
        <v>2.7999999999999972</v>
      </c>
      <c r="I64" s="234">
        <f t="shared" si="30"/>
        <v>2.7999999999999972</v>
      </c>
      <c r="J64" s="234">
        <f t="shared" si="30"/>
        <v>2.2999999999999972</v>
      </c>
      <c r="K64" s="234">
        <f t="shared" si="30"/>
        <v>2.2999999999999972</v>
      </c>
      <c r="L64" s="238">
        <f t="shared" si="30"/>
        <v>1.7999999999999972</v>
      </c>
      <c r="M64" s="237">
        <f t="shared" si="30"/>
        <v>4.6000000000000014</v>
      </c>
      <c r="N64" s="234">
        <f t="shared" si="30"/>
        <v>3.6000000000000014</v>
      </c>
      <c r="O64" s="234">
        <f t="shared" si="30"/>
        <v>3.1000000000000014</v>
      </c>
      <c r="P64" s="234">
        <f t="shared" si="30"/>
        <v>2.6000000000000014</v>
      </c>
      <c r="Q64" s="234">
        <f t="shared" si="30"/>
        <v>2.6000000000000014</v>
      </c>
      <c r="R64" s="234">
        <f t="shared" si="30"/>
        <v>2.6000000000000014</v>
      </c>
      <c r="S64" s="238">
        <f t="shared" si="30"/>
        <v>1.6000000000000014</v>
      </c>
      <c r="T64" s="237">
        <f t="shared" si="30"/>
        <v>4.6000000000000014</v>
      </c>
      <c r="U64" s="234">
        <f t="shared" si="30"/>
        <v>3.6000000000000014</v>
      </c>
      <c r="V64" s="234">
        <f t="shared" si="30"/>
        <v>3.1000000000000014</v>
      </c>
      <c r="W64" s="234">
        <f t="shared" si="30"/>
        <v>3.1000000000000014</v>
      </c>
      <c r="X64" s="234">
        <f t="shared" si="30"/>
        <v>2.6000000000000014</v>
      </c>
      <c r="Y64" s="234">
        <f t="shared" si="30"/>
        <v>2.1000000000000014</v>
      </c>
      <c r="Z64" s="238">
        <f t="shared" si="30"/>
        <v>1.6000000000000014</v>
      </c>
      <c r="AA64" s="227"/>
      <c r="AB64" s="220" t="s">
        <v>25</v>
      </c>
      <c r="AC64" s="220">
        <f>AC63-X47</f>
        <v>3.0999999999999979</v>
      </c>
      <c r="AD64" s="220"/>
      <c r="AE64" s="389"/>
      <c r="AF64" s="389"/>
    </row>
    <row r="65" spans="1:32" x14ac:dyDescent="0.2">
      <c r="F65" s="230">
        <v>37.5</v>
      </c>
      <c r="G65" s="405">
        <v>37.5</v>
      </c>
      <c r="H65" s="405">
        <v>37.5</v>
      </c>
      <c r="I65" s="405">
        <v>37.5</v>
      </c>
      <c r="J65" s="230">
        <v>37</v>
      </c>
      <c r="K65" s="405">
        <v>37</v>
      </c>
      <c r="L65" s="230">
        <v>36.5</v>
      </c>
    </row>
    <row r="66" spans="1:32" ht="13.5" thickBot="1" x14ac:dyDescent="0.25"/>
    <row r="67" spans="1:32" s="406" customFormat="1" ht="13.5" thickBot="1" x14ac:dyDescent="0.25">
      <c r="A67" s="240" t="s">
        <v>81</v>
      </c>
      <c r="B67" s="651" t="s">
        <v>64</v>
      </c>
      <c r="C67" s="652"/>
      <c r="D67" s="652"/>
      <c r="E67" s="652"/>
      <c r="F67" s="652"/>
      <c r="G67" s="652"/>
      <c r="H67" s="652"/>
      <c r="I67" s="652"/>
      <c r="J67" s="652"/>
      <c r="K67" s="652"/>
      <c r="L67" s="653"/>
      <c r="M67" s="651" t="s">
        <v>62</v>
      </c>
      <c r="N67" s="652"/>
      <c r="O67" s="652"/>
      <c r="P67" s="652"/>
      <c r="Q67" s="652"/>
      <c r="R67" s="652"/>
      <c r="S67" s="653"/>
      <c r="T67" s="651" t="s">
        <v>63</v>
      </c>
      <c r="U67" s="652"/>
      <c r="V67" s="652"/>
      <c r="W67" s="652"/>
      <c r="X67" s="652"/>
      <c r="Y67" s="652"/>
      <c r="Z67" s="653"/>
      <c r="AA67" s="365" t="s">
        <v>54</v>
      </c>
    </row>
    <row r="68" spans="1:32" s="406" customFormat="1" x14ac:dyDescent="0.2">
      <c r="A68" s="241" t="s">
        <v>53</v>
      </c>
      <c r="B68" s="242">
        <v>1</v>
      </c>
      <c r="C68" s="243">
        <v>2</v>
      </c>
      <c r="D68" s="243">
        <v>3</v>
      </c>
      <c r="E68" s="243">
        <v>4</v>
      </c>
      <c r="F68" s="243">
        <v>5</v>
      </c>
      <c r="G68" s="243">
        <v>6</v>
      </c>
      <c r="H68" s="243">
        <v>7</v>
      </c>
      <c r="I68" s="243">
        <v>8</v>
      </c>
      <c r="J68" s="243">
        <v>9</v>
      </c>
      <c r="K68" s="243">
        <v>10</v>
      </c>
      <c r="L68" s="244">
        <v>11</v>
      </c>
      <c r="M68" s="242">
        <v>1</v>
      </c>
      <c r="N68" s="243">
        <v>2</v>
      </c>
      <c r="O68" s="243">
        <v>3</v>
      </c>
      <c r="P68" s="243">
        <v>4</v>
      </c>
      <c r="Q68" s="243">
        <v>5</v>
      </c>
      <c r="R68" s="349">
        <v>6</v>
      </c>
      <c r="S68" s="244">
        <v>7</v>
      </c>
      <c r="T68" s="358">
        <v>1</v>
      </c>
      <c r="U68" s="243">
        <v>2</v>
      </c>
      <c r="V68" s="243">
        <v>3</v>
      </c>
      <c r="W68" s="243">
        <v>4</v>
      </c>
      <c r="X68" s="243">
        <v>5</v>
      </c>
      <c r="Y68" s="243">
        <v>6</v>
      </c>
      <c r="Z68" s="349">
        <v>7</v>
      </c>
      <c r="AA68" s="367"/>
    </row>
    <row r="69" spans="1:32" s="406" customFormat="1" x14ac:dyDescent="0.2">
      <c r="A69" s="241" t="s">
        <v>2</v>
      </c>
      <c r="B69" s="245">
        <v>1</v>
      </c>
      <c r="C69" s="346">
        <v>2</v>
      </c>
      <c r="D69" s="346">
        <v>2</v>
      </c>
      <c r="E69" s="246">
        <v>3</v>
      </c>
      <c r="F69" s="328">
        <v>4</v>
      </c>
      <c r="G69" s="328">
        <v>4</v>
      </c>
      <c r="H69" s="391">
        <v>5</v>
      </c>
      <c r="I69" s="391">
        <v>5</v>
      </c>
      <c r="J69" s="392">
        <v>6</v>
      </c>
      <c r="K69" s="393">
        <v>7</v>
      </c>
      <c r="L69" s="353">
        <v>8</v>
      </c>
      <c r="M69" s="355">
        <v>1</v>
      </c>
      <c r="N69" s="327">
        <v>2</v>
      </c>
      <c r="O69" s="246">
        <v>3</v>
      </c>
      <c r="P69" s="248">
        <v>4</v>
      </c>
      <c r="Q69" s="248">
        <v>4</v>
      </c>
      <c r="R69" s="391">
        <v>5</v>
      </c>
      <c r="S69" s="291">
        <v>6</v>
      </c>
      <c r="T69" s="355">
        <v>1</v>
      </c>
      <c r="U69" s="327">
        <v>2</v>
      </c>
      <c r="V69" s="246">
        <v>3</v>
      </c>
      <c r="W69" s="246">
        <v>3</v>
      </c>
      <c r="X69" s="248">
        <v>4</v>
      </c>
      <c r="Y69" s="391">
        <v>5</v>
      </c>
      <c r="Z69" s="291">
        <v>6</v>
      </c>
      <c r="AA69" s="219" t="s">
        <v>0</v>
      </c>
    </row>
    <row r="70" spans="1:32" s="406" customFormat="1" x14ac:dyDescent="0.2">
      <c r="A70" s="249" t="s">
        <v>74</v>
      </c>
      <c r="B70" s="250">
        <v>620</v>
      </c>
      <c r="C70" s="251">
        <v>620</v>
      </c>
      <c r="D70" s="251">
        <v>620</v>
      </c>
      <c r="E70" s="251">
        <v>620</v>
      </c>
      <c r="F70" s="251">
        <v>620</v>
      </c>
      <c r="G70" s="251">
        <v>620</v>
      </c>
      <c r="H70" s="251">
        <v>620</v>
      </c>
      <c r="I70" s="251">
        <v>620</v>
      </c>
      <c r="J70" s="251">
        <v>620</v>
      </c>
      <c r="K70" s="251">
        <v>620</v>
      </c>
      <c r="L70" s="252">
        <v>620</v>
      </c>
      <c r="M70" s="250">
        <v>620</v>
      </c>
      <c r="N70" s="251">
        <v>620</v>
      </c>
      <c r="O70" s="251">
        <v>620</v>
      </c>
      <c r="P70" s="251">
        <v>620</v>
      </c>
      <c r="Q70" s="251">
        <v>620</v>
      </c>
      <c r="R70" s="350">
        <v>620</v>
      </c>
      <c r="S70" s="252">
        <v>620</v>
      </c>
      <c r="T70" s="253">
        <v>620</v>
      </c>
      <c r="U70" s="251">
        <v>620</v>
      </c>
      <c r="V70" s="251">
        <v>620</v>
      </c>
      <c r="W70" s="251">
        <v>620</v>
      </c>
      <c r="X70" s="251">
        <v>620</v>
      </c>
      <c r="Y70" s="251">
        <v>620</v>
      </c>
      <c r="Z70" s="350">
        <v>620</v>
      </c>
      <c r="AA70" s="254">
        <v>620</v>
      </c>
    </row>
    <row r="71" spans="1:32" s="406" customFormat="1" x14ac:dyDescent="0.2">
      <c r="A71" s="255" t="s">
        <v>6</v>
      </c>
      <c r="B71" s="256">
        <v>598</v>
      </c>
      <c r="C71" s="257">
        <v>625.5</v>
      </c>
      <c r="D71" s="257">
        <v>613.68421052631584</v>
      </c>
      <c r="E71" s="257">
        <v>622.57575757575762</v>
      </c>
      <c r="F71" s="257">
        <v>644.73684210526312</v>
      </c>
      <c r="G71" s="257">
        <v>649.73684210526312</v>
      </c>
      <c r="H71" s="257">
        <v>662.57142857142856</v>
      </c>
      <c r="I71" s="257">
        <v>662.72727272727275</v>
      </c>
      <c r="J71" s="257">
        <v>673.92156862745094</v>
      </c>
      <c r="K71" s="257">
        <v>672.28571428571433</v>
      </c>
      <c r="L71" s="258">
        <v>713.79310344827582</v>
      </c>
      <c r="M71" s="256">
        <v>624.5454545454545</v>
      </c>
      <c r="N71" s="257">
        <v>650.90909090909088</v>
      </c>
      <c r="O71" s="257">
        <v>670.46875</v>
      </c>
      <c r="P71" s="257">
        <v>680.58823529411768</v>
      </c>
      <c r="Q71" s="257">
        <v>693.71428571428567</v>
      </c>
      <c r="R71" s="308">
        <v>680.46511627906978</v>
      </c>
      <c r="S71" s="258">
        <v>729</v>
      </c>
      <c r="T71" s="259">
        <v>642.42424242424238</v>
      </c>
      <c r="U71" s="257">
        <v>646.49122807017545</v>
      </c>
      <c r="V71" s="257">
        <v>700.5</v>
      </c>
      <c r="W71" s="257">
        <v>678.80952380952385</v>
      </c>
      <c r="X71" s="257">
        <v>692.03389830508479</v>
      </c>
      <c r="Y71" s="257">
        <v>700.71428571428567</v>
      </c>
      <c r="Z71" s="308">
        <v>727.6</v>
      </c>
      <c r="AA71" s="260">
        <v>664.7738693467337</v>
      </c>
    </row>
    <row r="72" spans="1:32" s="406" customFormat="1" x14ac:dyDescent="0.2">
      <c r="A72" s="241" t="s">
        <v>7</v>
      </c>
      <c r="B72" s="261">
        <v>84</v>
      </c>
      <c r="C72" s="262">
        <v>87.5</v>
      </c>
      <c r="D72" s="262">
        <v>92.10526315789474</v>
      </c>
      <c r="E72" s="262">
        <v>92.424242424242422</v>
      </c>
      <c r="F72" s="262">
        <v>94.736842105263165</v>
      </c>
      <c r="G72" s="262">
        <v>100</v>
      </c>
      <c r="H72" s="262">
        <v>91.428571428571431</v>
      </c>
      <c r="I72" s="262">
        <v>93.939393939393938</v>
      </c>
      <c r="J72" s="262">
        <v>92.156862745098039</v>
      </c>
      <c r="K72" s="262">
        <v>85.714285714285708</v>
      </c>
      <c r="L72" s="263">
        <v>89.65517241379311</v>
      </c>
      <c r="M72" s="261">
        <v>90.909090909090907</v>
      </c>
      <c r="N72" s="262">
        <v>90.909090909090907</v>
      </c>
      <c r="O72" s="262">
        <v>90.625</v>
      </c>
      <c r="P72" s="262">
        <v>91.17647058823529</v>
      </c>
      <c r="Q72" s="262">
        <v>88.571428571428569</v>
      </c>
      <c r="R72" s="311">
        <v>86.04651162790698</v>
      </c>
      <c r="S72" s="263">
        <v>100</v>
      </c>
      <c r="T72" s="264">
        <v>84.848484848484844</v>
      </c>
      <c r="U72" s="262">
        <v>94.736842105263165</v>
      </c>
      <c r="V72" s="262">
        <v>90</v>
      </c>
      <c r="W72" s="262">
        <v>85.714285714285708</v>
      </c>
      <c r="X72" s="262">
        <v>94.915254237288138</v>
      </c>
      <c r="Y72" s="262">
        <v>96.428571428571431</v>
      </c>
      <c r="Z72" s="311">
        <v>88</v>
      </c>
      <c r="AA72" s="265">
        <v>85.527638190954775</v>
      </c>
    </row>
    <row r="73" spans="1:32" s="406" customFormat="1" x14ac:dyDescent="0.2">
      <c r="A73" s="241" t="s">
        <v>8</v>
      </c>
      <c r="B73" s="266">
        <v>5.8695413962489111E-2</v>
      </c>
      <c r="C73" s="267">
        <v>5.456184475325826E-2</v>
      </c>
      <c r="D73" s="267">
        <v>5.5122517887551827E-2</v>
      </c>
      <c r="E73" s="267">
        <v>5.1883112853547922E-2</v>
      </c>
      <c r="F73" s="267">
        <v>4.6901493623586636E-2</v>
      </c>
      <c r="G73" s="267">
        <v>4.1401518924425507E-2</v>
      </c>
      <c r="H73" s="267">
        <v>5.4158941729439129E-2</v>
      </c>
      <c r="I73" s="267">
        <v>3.7749917586739901E-2</v>
      </c>
      <c r="J73" s="267">
        <v>5.6145330371391015E-2</v>
      </c>
      <c r="K73" s="267">
        <v>6.0351484096432789E-2</v>
      </c>
      <c r="L73" s="268">
        <v>6.2155724060350387E-2</v>
      </c>
      <c r="M73" s="266">
        <v>6.2894898691320131E-2</v>
      </c>
      <c r="N73" s="267">
        <v>6.3800986179844713E-2</v>
      </c>
      <c r="O73" s="267">
        <v>6.1009532064831208E-2</v>
      </c>
      <c r="P73" s="267">
        <v>5.3565947907852435E-2</v>
      </c>
      <c r="Q73" s="267">
        <v>6.3266019569430884E-2</v>
      </c>
      <c r="R73" s="314">
        <v>6.5565169641121218E-2</v>
      </c>
      <c r="S73" s="268">
        <v>4.6227234302239496E-2</v>
      </c>
      <c r="T73" s="269">
        <v>7.3215084225900909E-2</v>
      </c>
      <c r="U73" s="267">
        <v>5.629481102139771E-2</v>
      </c>
      <c r="V73" s="267">
        <v>5.0768485088032216E-2</v>
      </c>
      <c r="W73" s="267">
        <v>6.3420574226620577E-2</v>
      </c>
      <c r="X73" s="267">
        <v>5.1229436074777923E-2</v>
      </c>
      <c r="Y73" s="267">
        <v>4.5598917933425374E-2</v>
      </c>
      <c r="Z73" s="314">
        <v>7.3271938786349133E-2</v>
      </c>
      <c r="AA73" s="270">
        <v>7.4005325059662813E-2</v>
      </c>
    </row>
    <row r="74" spans="1:32" s="406" customFormat="1" x14ac:dyDescent="0.2">
      <c r="A74" s="255" t="s">
        <v>1</v>
      </c>
      <c r="B74" s="271">
        <f>B71/B70*100-100</f>
        <v>-3.5483870967741922</v>
      </c>
      <c r="C74" s="272">
        <f t="shared" ref="C74:E74" si="31">C71/C70*100-100</f>
        <v>0.88709677419353739</v>
      </c>
      <c r="D74" s="272">
        <f t="shared" si="31"/>
        <v>-1.0186757215619622</v>
      </c>
      <c r="E74" s="272">
        <f t="shared" si="31"/>
        <v>0.41544477028348581</v>
      </c>
      <c r="F74" s="272">
        <f>F71/F70*100-100</f>
        <v>3.9898132427843791</v>
      </c>
      <c r="G74" s="272">
        <f t="shared" ref="G74:M74" si="32">G71/G70*100-100</f>
        <v>4.7962648556876104</v>
      </c>
      <c r="H74" s="272">
        <f t="shared" si="32"/>
        <v>6.8663594470045979</v>
      </c>
      <c r="I74" s="272">
        <f t="shared" si="32"/>
        <v>6.8914956011730197</v>
      </c>
      <c r="J74" s="272">
        <f t="shared" si="32"/>
        <v>8.6970271979759559</v>
      </c>
      <c r="K74" s="272">
        <f t="shared" si="32"/>
        <v>8.433179723502306</v>
      </c>
      <c r="L74" s="273">
        <f t="shared" si="32"/>
        <v>15.127919911012228</v>
      </c>
      <c r="M74" s="271">
        <f t="shared" si="32"/>
        <v>0.73313782991202459</v>
      </c>
      <c r="N74" s="272">
        <f>N71/N70*100-100</f>
        <v>4.9853372434017587</v>
      </c>
      <c r="O74" s="272">
        <f t="shared" ref="O74:AA74" si="33">O71/O70*100-100</f>
        <v>8.1401209677419217</v>
      </c>
      <c r="P74" s="272">
        <f t="shared" si="33"/>
        <v>9.772296015180288</v>
      </c>
      <c r="Q74" s="272">
        <f t="shared" si="33"/>
        <v>11.889400921658975</v>
      </c>
      <c r="R74" s="272">
        <f t="shared" si="33"/>
        <v>9.7524381095273753</v>
      </c>
      <c r="S74" s="273">
        <f t="shared" si="33"/>
        <v>17.58064516129032</v>
      </c>
      <c r="T74" s="274">
        <f t="shared" si="33"/>
        <v>3.6168132942326423</v>
      </c>
      <c r="U74" s="272">
        <f t="shared" si="33"/>
        <v>4.2727787209960582</v>
      </c>
      <c r="V74" s="272">
        <f t="shared" si="33"/>
        <v>12.983870967741936</v>
      </c>
      <c r="W74" s="272">
        <f t="shared" si="33"/>
        <v>9.4854070660522325</v>
      </c>
      <c r="X74" s="272">
        <f t="shared" si="33"/>
        <v>11.618370694368508</v>
      </c>
      <c r="Y74" s="272">
        <f t="shared" si="33"/>
        <v>13.018433179723488</v>
      </c>
      <c r="Z74" s="351">
        <f t="shared" si="33"/>
        <v>17.354838709677423</v>
      </c>
      <c r="AA74" s="275">
        <f t="shared" si="33"/>
        <v>7.2215918301183422</v>
      </c>
    </row>
    <row r="75" spans="1:32" s="406" customFormat="1" ht="13.5" thickBot="1" x14ac:dyDescent="0.25">
      <c r="A75" s="394" t="s">
        <v>26</v>
      </c>
      <c r="B75" s="395">
        <f>B71-B57</f>
        <v>105.03703703703701</v>
      </c>
      <c r="C75" s="396">
        <f t="shared" ref="C75:AA75" si="34">C71-C57</f>
        <v>99</v>
      </c>
      <c r="D75" s="396">
        <f t="shared" si="34"/>
        <v>75.147625160462212</v>
      </c>
      <c r="E75" s="396">
        <f t="shared" si="34"/>
        <v>79.191142191142262</v>
      </c>
      <c r="F75" s="396">
        <f t="shared" si="34"/>
        <v>74.736842105263122</v>
      </c>
      <c r="G75" s="396">
        <f t="shared" si="34"/>
        <v>83.236842105263122</v>
      </c>
      <c r="H75" s="396">
        <f t="shared" si="34"/>
        <v>81.738095238095184</v>
      </c>
      <c r="I75" s="396">
        <f t="shared" si="34"/>
        <v>90.024570024570039</v>
      </c>
      <c r="J75" s="396">
        <f t="shared" si="34"/>
        <v>77.921568627450938</v>
      </c>
      <c r="K75" s="396">
        <f t="shared" si="34"/>
        <v>71.772893772893781</v>
      </c>
      <c r="L75" s="397">
        <f t="shared" si="34"/>
        <v>73.793103448275815</v>
      </c>
      <c r="M75" s="398">
        <f t="shared" si="34"/>
        <v>134.09090909090907</v>
      </c>
      <c r="N75" s="399">
        <f t="shared" si="34"/>
        <v>124.06698564593296</v>
      </c>
      <c r="O75" s="399">
        <f t="shared" si="34"/>
        <v>124.91319444444446</v>
      </c>
      <c r="P75" s="399">
        <f t="shared" si="34"/>
        <v>105.06191950464404</v>
      </c>
      <c r="Q75" s="399">
        <f t="shared" si="34"/>
        <v>103.44401544401535</v>
      </c>
      <c r="R75" s="399">
        <f t="shared" si="34"/>
        <v>104.88372093023258</v>
      </c>
      <c r="S75" s="400">
        <f t="shared" si="34"/>
        <v>99</v>
      </c>
      <c r="T75" s="401">
        <f t="shared" si="34"/>
        <v>144.84848484848482</v>
      </c>
      <c r="U75" s="396">
        <f t="shared" si="34"/>
        <v>121.57597383288737</v>
      </c>
      <c r="V75" s="396">
        <f t="shared" si="34"/>
        <v>142.60526315789468</v>
      </c>
      <c r="W75" s="396">
        <f t="shared" si="34"/>
        <v>113.5822510822511</v>
      </c>
      <c r="X75" s="396">
        <f t="shared" si="34"/>
        <v>103.43740707701465</v>
      </c>
      <c r="Y75" s="396">
        <f t="shared" si="34"/>
        <v>102.31428571428569</v>
      </c>
      <c r="Z75" s="402">
        <f t="shared" si="34"/>
        <v>84.556521739130403</v>
      </c>
      <c r="AA75" s="403">
        <f t="shared" si="34"/>
        <v>100.61123623927972</v>
      </c>
      <c r="AB75" s="387"/>
      <c r="AC75" s="388"/>
      <c r="AD75" s="388"/>
      <c r="AE75" s="388"/>
      <c r="AF75" s="388"/>
    </row>
    <row r="76" spans="1:32" s="406" customFormat="1" x14ac:dyDescent="0.2">
      <c r="A76" s="282" t="s">
        <v>50</v>
      </c>
      <c r="B76" s="283">
        <v>344</v>
      </c>
      <c r="C76" s="284">
        <v>517</v>
      </c>
      <c r="D76" s="284">
        <v>518</v>
      </c>
      <c r="E76" s="284">
        <v>850</v>
      </c>
      <c r="F76" s="284">
        <v>500</v>
      </c>
      <c r="G76" s="284">
        <v>500</v>
      </c>
      <c r="H76" s="284">
        <v>449</v>
      </c>
      <c r="I76" s="284">
        <v>449</v>
      </c>
      <c r="J76" s="284">
        <v>710</v>
      </c>
      <c r="K76" s="284">
        <v>483</v>
      </c>
      <c r="L76" s="285">
        <v>388</v>
      </c>
      <c r="M76" s="283">
        <v>267</v>
      </c>
      <c r="N76" s="284">
        <v>698</v>
      </c>
      <c r="O76" s="284">
        <v>803</v>
      </c>
      <c r="P76" s="284">
        <v>445</v>
      </c>
      <c r="Q76" s="284">
        <v>445</v>
      </c>
      <c r="R76" s="284">
        <v>580</v>
      </c>
      <c r="S76" s="285">
        <v>439</v>
      </c>
      <c r="T76" s="283">
        <v>420</v>
      </c>
      <c r="U76" s="284">
        <v>755</v>
      </c>
      <c r="V76" s="284">
        <v>507</v>
      </c>
      <c r="W76" s="284">
        <v>506</v>
      </c>
      <c r="X76" s="284">
        <v>747</v>
      </c>
      <c r="Y76" s="284">
        <v>341</v>
      </c>
      <c r="Z76" s="285">
        <v>317</v>
      </c>
      <c r="AA76" s="366">
        <f>SUM(B76:Z76)</f>
        <v>12978</v>
      </c>
      <c r="AB76" s="220" t="s">
        <v>55</v>
      </c>
      <c r="AC76" s="287">
        <f>AA62-AA76</f>
        <v>10</v>
      </c>
      <c r="AD76" s="288">
        <f>AC76/AA62</f>
        <v>7.6994148444718203E-4</v>
      </c>
    </row>
    <row r="77" spans="1:32" s="406" customFormat="1" x14ac:dyDescent="0.2">
      <c r="A77" s="289" t="s">
        <v>27</v>
      </c>
      <c r="B77" s="235">
        <v>41</v>
      </c>
      <c r="C77" s="233">
        <v>40</v>
      </c>
      <c r="D77" s="233">
        <v>40</v>
      </c>
      <c r="E77" s="233">
        <v>39.5</v>
      </c>
      <c r="F77" s="233">
        <v>39</v>
      </c>
      <c r="G77" s="233">
        <v>39</v>
      </c>
      <c r="H77" s="233">
        <v>39</v>
      </c>
      <c r="I77" s="233">
        <v>39</v>
      </c>
      <c r="J77" s="233">
        <v>38.5</v>
      </c>
      <c r="K77" s="233">
        <v>38.5</v>
      </c>
      <c r="L77" s="236">
        <v>38</v>
      </c>
      <c r="M77" s="235">
        <v>40.5</v>
      </c>
      <c r="N77" s="233">
        <v>39.5</v>
      </c>
      <c r="O77" s="233">
        <v>39</v>
      </c>
      <c r="P77" s="233">
        <v>38.5</v>
      </c>
      <c r="Q77" s="233">
        <v>38.5</v>
      </c>
      <c r="R77" s="233">
        <v>38.5</v>
      </c>
      <c r="S77" s="236">
        <v>37.5</v>
      </c>
      <c r="T77" s="235">
        <v>40.5</v>
      </c>
      <c r="U77" s="233">
        <v>39.5</v>
      </c>
      <c r="V77" s="233">
        <v>39</v>
      </c>
      <c r="W77" s="233">
        <v>39</v>
      </c>
      <c r="X77" s="233">
        <v>38.5</v>
      </c>
      <c r="Y77" s="233">
        <v>38</v>
      </c>
      <c r="Z77" s="236">
        <v>37.5</v>
      </c>
      <c r="AA77" s="226"/>
      <c r="AB77" s="220" t="s">
        <v>56</v>
      </c>
      <c r="AC77" s="220">
        <v>37.840000000000003</v>
      </c>
      <c r="AD77" s="220"/>
    </row>
    <row r="78" spans="1:32" s="406" customFormat="1" ht="13.5" thickBot="1" x14ac:dyDescent="0.25">
      <c r="A78" s="290" t="s">
        <v>25</v>
      </c>
      <c r="B78" s="237">
        <f>B77-B63</f>
        <v>1.5</v>
      </c>
      <c r="C78" s="234">
        <f t="shared" ref="C78:Z78" si="35">C77-C63</f>
        <v>1.5</v>
      </c>
      <c r="D78" s="234">
        <f t="shared" si="35"/>
        <v>1.5</v>
      </c>
      <c r="E78" s="234">
        <f t="shared" si="35"/>
        <v>1.5</v>
      </c>
      <c r="F78" s="234">
        <f t="shared" si="35"/>
        <v>1.5</v>
      </c>
      <c r="G78" s="234">
        <f t="shared" si="35"/>
        <v>1.5</v>
      </c>
      <c r="H78" s="234">
        <f t="shared" si="35"/>
        <v>1.5</v>
      </c>
      <c r="I78" s="234">
        <f t="shared" si="35"/>
        <v>1.5</v>
      </c>
      <c r="J78" s="234">
        <f t="shared" si="35"/>
        <v>1.5</v>
      </c>
      <c r="K78" s="234">
        <f t="shared" si="35"/>
        <v>1.5</v>
      </c>
      <c r="L78" s="238">
        <f t="shared" si="35"/>
        <v>1.5</v>
      </c>
      <c r="M78" s="237">
        <f t="shared" si="35"/>
        <v>1</v>
      </c>
      <c r="N78" s="234">
        <f t="shared" si="35"/>
        <v>1</v>
      </c>
      <c r="O78" s="234">
        <f t="shared" si="35"/>
        <v>1</v>
      </c>
      <c r="P78" s="234">
        <f t="shared" si="35"/>
        <v>1</v>
      </c>
      <c r="Q78" s="234">
        <f t="shared" si="35"/>
        <v>1</v>
      </c>
      <c r="R78" s="234">
        <f t="shared" si="35"/>
        <v>1</v>
      </c>
      <c r="S78" s="238">
        <f t="shared" si="35"/>
        <v>1</v>
      </c>
      <c r="T78" s="237">
        <f t="shared" si="35"/>
        <v>1</v>
      </c>
      <c r="U78" s="234">
        <f t="shared" si="35"/>
        <v>1</v>
      </c>
      <c r="V78" s="234">
        <f t="shared" si="35"/>
        <v>1</v>
      </c>
      <c r="W78" s="234">
        <f t="shared" si="35"/>
        <v>1</v>
      </c>
      <c r="X78" s="234">
        <f t="shared" si="35"/>
        <v>1</v>
      </c>
      <c r="Y78" s="234">
        <f t="shared" si="35"/>
        <v>1</v>
      </c>
      <c r="Z78" s="238">
        <f t="shared" si="35"/>
        <v>1</v>
      </c>
      <c r="AA78" s="227"/>
      <c r="AB78" s="220" t="s">
        <v>25</v>
      </c>
      <c r="AC78" s="220">
        <f>AC77-AC63</f>
        <v>3.0400000000000063</v>
      </c>
      <c r="AD78" s="220"/>
    </row>
    <row r="79" spans="1:32" x14ac:dyDescent="0.2">
      <c r="K79" s="230" t="s">
        <v>66</v>
      </c>
      <c r="V79" s="230" t="s">
        <v>66</v>
      </c>
      <c r="W79" s="230" t="s">
        <v>66</v>
      </c>
    </row>
    <row r="80" spans="1:32" ht="13.5" thickBot="1" x14ac:dyDescent="0.25"/>
    <row r="81" spans="1:32" s="407" customFormat="1" ht="13.5" thickBot="1" x14ac:dyDescent="0.25">
      <c r="A81" s="240" t="s">
        <v>84</v>
      </c>
      <c r="B81" s="651" t="s">
        <v>64</v>
      </c>
      <c r="C81" s="652"/>
      <c r="D81" s="652"/>
      <c r="E81" s="652"/>
      <c r="F81" s="652"/>
      <c r="G81" s="652"/>
      <c r="H81" s="652"/>
      <c r="I81" s="652"/>
      <c r="J81" s="652"/>
      <c r="K81" s="652"/>
      <c r="L81" s="653"/>
      <c r="M81" s="651" t="s">
        <v>62</v>
      </c>
      <c r="N81" s="652"/>
      <c r="O81" s="652"/>
      <c r="P81" s="652"/>
      <c r="Q81" s="652"/>
      <c r="R81" s="652"/>
      <c r="S81" s="653"/>
      <c r="T81" s="651" t="s">
        <v>63</v>
      </c>
      <c r="U81" s="652"/>
      <c r="V81" s="652"/>
      <c r="W81" s="652"/>
      <c r="X81" s="652"/>
      <c r="Y81" s="652"/>
      <c r="Z81" s="653"/>
      <c r="AA81" s="365" t="s">
        <v>54</v>
      </c>
    </row>
    <row r="82" spans="1:32" s="407" customFormat="1" x14ac:dyDescent="0.2">
      <c r="A82" s="241" t="s">
        <v>53</v>
      </c>
      <c r="B82" s="242">
        <v>1</v>
      </c>
      <c r="C82" s="243">
        <v>2</v>
      </c>
      <c r="D82" s="243">
        <v>3</v>
      </c>
      <c r="E82" s="243">
        <v>4</v>
      </c>
      <c r="F82" s="243">
        <v>5</v>
      </c>
      <c r="G82" s="243">
        <v>6</v>
      </c>
      <c r="H82" s="243">
        <v>7</v>
      </c>
      <c r="I82" s="243">
        <v>8</v>
      </c>
      <c r="J82" s="243">
        <v>9</v>
      </c>
      <c r="K82" s="243">
        <v>10</v>
      </c>
      <c r="L82" s="244">
        <v>11</v>
      </c>
      <c r="M82" s="242">
        <v>1</v>
      </c>
      <c r="N82" s="243">
        <v>2</v>
      </c>
      <c r="O82" s="243">
        <v>3</v>
      </c>
      <c r="P82" s="243">
        <v>4</v>
      </c>
      <c r="Q82" s="243">
        <v>5</v>
      </c>
      <c r="R82" s="349">
        <v>6</v>
      </c>
      <c r="S82" s="244">
        <v>7</v>
      </c>
      <c r="T82" s="358">
        <v>1</v>
      </c>
      <c r="U82" s="243">
        <v>2</v>
      </c>
      <c r="V82" s="243">
        <v>3</v>
      </c>
      <c r="W82" s="243">
        <v>4</v>
      </c>
      <c r="X82" s="243">
        <v>5</v>
      </c>
      <c r="Y82" s="243">
        <v>6</v>
      </c>
      <c r="Z82" s="349">
        <v>7</v>
      </c>
      <c r="AA82" s="367"/>
    </row>
    <row r="83" spans="1:32" s="407" customFormat="1" x14ac:dyDescent="0.2">
      <c r="A83" s="241" t="s">
        <v>2</v>
      </c>
      <c r="B83" s="245">
        <v>1</v>
      </c>
      <c r="C83" s="346">
        <v>2</v>
      </c>
      <c r="D83" s="346">
        <v>2</v>
      </c>
      <c r="E83" s="246">
        <v>3</v>
      </c>
      <c r="F83" s="328">
        <v>4</v>
      </c>
      <c r="G83" s="328">
        <v>4</v>
      </c>
      <c r="H83" s="391">
        <v>5</v>
      </c>
      <c r="I83" s="391">
        <v>5</v>
      </c>
      <c r="J83" s="392">
        <v>6</v>
      </c>
      <c r="K83" s="393">
        <v>7</v>
      </c>
      <c r="L83" s="353">
        <v>8</v>
      </c>
      <c r="M83" s="355">
        <v>1</v>
      </c>
      <c r="N83" s="327">
        <v>2</v>
      </c>
      <c r="O83" s="246">
        <v>3</v>
      </c>
      <c r="P83" s="248">
        <v>4</v>
      </c>
      <c r="Q83" s="248">
        <v>4</v>
      </c>
      <c r="R83" s="391">
        <v>5</v>
      </c>
      <c r="S83" s="291">
        <v>6</v>
      </c>
      <c r="T83" s="355">
        <v>1</v>
      </c>
      <c r="U83" s="327">
        <v>2</v>
      </c>
      <c r="V83" s="246">
        <v>3</v>
      </c>
      <c r="W83" s="246">
        <v>3</v>
      </c>
      <c r="X83" s="248">
        <v>4</v>
      </c>
      <c r="Y83" s="391">
        <v>5</v>
      </c>
      <c r="Z83" s="291">
        <v>6</v>
      </c>
      <c r="AA83" s="219" t="s">
        <v>0</v>
      </c>
    </row>
    <row r="84" spans="1:32" s="407" customFormat="1" x14ac:dyDescent="0.2">
      <c r="A84" s="249" t="s">
        <v>74</v>
      </c>
      <c r="B84" s="250">
        <v>720</v>
      </c>
      <c r="C84" s="251">
        <v>720</v>
      </c>
      <c r="D84" s="251">
        <v>720</v>
      </c>
      <c r="E84" s="251">
        <v>720</v>
      </c>
      <c r="F84" s="251">
        <v>720</v>
      </c>
      <c r="G84" s="251">
        <v>720</v>
      </c>
      <c r="H84" s="251">
        <v>720</v>
      </c>
      <c r="I84" s="251">
        <v>720</v>
      </c>
      <c r="J84" s="251">
        <v>720</v>
      </c>
      <c r="K84" s="251">
        <v>720</v>
      </c>
      <c r="L84" s="252">
        <v>720</v>
      </c>
      <c r="M84" s="250">
        <v>720</v>
      </c>
      <c r="N84" s="251">
        <v>720</v>
      </c>
      <c r="O84" s="251">
        <v>720</v>
      </c>
      <c r="P84" s="251">
        <v>720</v>
      </c>
      <c r="Q84" s="251">
        <v>720</v>
      </c>
      <c r="R84" s="350">
        <v>720</v>
      </c>
      <c r="S84" s="252">
        <v>720</v>
      </c>
      <c r="T84" s="253">
        <v>720</v>
      </c>
      <c r="U84" s="251">
        <v>720</v>
      </c>
      <c r="V84" s="251">
        <v>720</v>
      </c>
      <c r="W84" s="251">
        <v>720</v>
      </c>
      <c r="X84" s="251">
        <v>720</v>
      </c>
      <c r="Y84" s="251">
        <v>720</v>
      </c>
      <c r="Z84" s="350">
        <v>720</v>
      </c>
      <c r="AA84" s="254">
        <v>720</v>
      </c>
    </row>
    <row r="85" spans="1:32" s="407" customFormat="1" x14ac:dyDescent="0.2">
      <c r="A85" s="255" t="s">
        <v>6</v>
      </c>
      <c r="B85" s="256">
        <v>683.2</v>
      </c>
      <c r="C85" s="257">
        <v>703.9</v>
      </c>
      <c r="D85" s="257">
        <v>709.74</v>
      </c>
      <c r="E85" s="257">
        <v>713.91</v>
      </c>
      <c r="F85" s="257">
        <v>733.5</v>
      </c>
      <c r="G85" s="257">
        <v>724.63</v>
      </c>
      <c r="H85" s="257">
        <v>738.24</v>
      </c>
      <c r="I85" s="257">
        <v>731.43</v>
      </c>
      <c r="J85" s="257">
        <v>760.18</v>
      </c>
      <c r="K85" s="257">
        <v>748</v>
      </c>
      <c r="L85" s="258">
        <v>785.88</v>
      </c>
      <c r="M85" s="256">
        <v>696.67</v>
      </c>
      <c r="N85" s="257">
        <v>731.27</v>
      </c>
      <c r="O85" s="257">
        <v>730.47</v>
      </c>
      <c r="P85" s="257">
        <v>742.65</v>
      </c>
      <c r="Q85" s="257">
        <v>746.29</v>
      </c>
      <c r="R85" s="308">
        <v>749.11</v>
      </c>
      <c r="S85" s="258">
        <v>783.64</v>
      </c>
      <c r="T85" s="259">
        <v>705.29</v>
      </c>
      <c r="U85" s="257">
        <v>748</v>
      </c>
      <c r="V85" s="257">
        <v>750.48</v>
      </c>
      <c r="W85" s="257">
        <v>744.72</v>
      </c>
      <c r="X85" s="257">
        <v>761.72</v>
      </c>
      <c r="Y85" s="257">
        <v>775.86</v>
      </c>
      <c r="Z85" s="308">
        <v>790.77</v>
      </c>
      <c r="AA85" s="260">
        <v>739.52</v>
      </c>
    </row>
    <row r="86" spans="1:32" s="407" customFormat="1" x14ac:dyDescent="0.2">
      <c r="A86" s="241" t="s">
        <v>7</v>
      </c>
      <c r="B86" s="261">
        <v>88</v>
      </c>
      <c r="C86" s="262">
        <v>95.12</v>
      </c>
      <c r="D86" s="262">
        <v>100</v>
      </c>
      <c r="E86" s="262">
        <v>95.3</v>
      </c>
      <c r="F86" s="262">
        <v>92.5</v>
      </c>
      <c r="G86" s="262">
        <v>95.12</v>
      </c>
      <c r="H86" s="262">
        <v>91.18</v>
      </c>
      <c r="I86" s="262">
        <v>100</v>
      </c>
      <c r="J86" s="262">
        <v>90.91</v>
      </c>
      <c r="K86" s="262">
        <v>87.5</v>
      </c>
      <c r="L86" s="263">
        <v>88.24</v>
      </c>
      <c r="M86" s="261">
        <v>79.17</v>
      </c>
      <c r="N86" s="262">
        <v>92.73</v>
      </c>
      <c r="O86" s="262">
        <v>92.19</v>
      </c>
      <c r="P86" s="262">
        <v>94.12</v>
      </c>
      <c r="Q86" s="262">
        <v>82.86</v>
      </c>
      <c r="R86" s="311">
        <v>95.56</v>
      </c>
      <c r="S86" s="263">
        <v>90.91</v>
      </c>
      <c r="T86" s="264">
        <v>79.41</v>
      </c>
      <c r="U86" s="262">
        <v>83.64</v>
      </c>
      <c r="V86" s="262">
        <v>92.86</v>
      </c>
      <c r="W86" s="262">
        <v>97.22</v>
      </c>
      <c r="X86" s="262">
        <v>91.38</v>
      </c>
      <c r="Y86" s="262">
        <v>96.55</v>
      </c>
      <c r="Z86" s="311">
        <v>88.46</v>
      </c>
      <c r="AA86" s="265">
        <v>86.84</v>
      </c>
    </row>
    <row r="87" spans="1:32" s="407" customFormat="1" x14ac:dyDescent="0.2">
      <c r="A87" s="241" t="s">
        <v>8</v>
      </c>
      <c r="B87" s="266">
        <v>7.2300000000000003E-2</v>
      </c>
      <c r="C87" s="267">
        <v>5.67E-2</v>
      </c>
      <c r="D87" s="267">
        <v>4.7800000000000002E-2</v>
      </c>
      <c r="E87" s="267">
        <v>4.5900000000000003E-2</v>
      </c>
      <c r="F87" s="267">
        <v>5.8700000000000002E-2</v>
      </c>
      <c r="G87" s="267">
        <v>4.3999999999999997E-2</v>
      </c>
      <c r="H87" s="267">
        <v>5.6000000000000001E-2</v>
      </c>
      <c r="I87" s="267">
        <v>4.2900000000000001E-2</v>
      </c>
      <c r="J87" s="267">
        <v>6.0400000000000002E-2</v>
      </c>
      <c r="K87" s="267">
        <v>6.6400000000000001E-2</v>
      </c>
      <c r="L87" s="268">
        <v>7.1300000000000002E-2</v>
      </c>
      <c r="M87" s="266">
        <v>7.4800000000000005E-2</v>
      </c>
      <c r="N87" s="267">
        <v>5.5100000000000003E-2</v>
      </c>
      <c r="O87" s="267">
        <v>0.06</v>
      </c>
      <c r="P87" s="267">
        <v>5.4899999999999997E-2</v>
      </c>
      <c r="Q87" s="267">
        <v>7.0800000000000002E-2</v>
      </c>
      <c r="R87" s="314">
        <v>5.2600000000000001E-2</v>
      </c>
      <c r="S87" s="268">
        <v>5.5599999999999997E-2</v>
      </c>
      <c r="T87" s="269">
        <v>6.9800000000000001E-2</v>
      </c>
      <c r="U87" s="267">
        <v>6.9699999999999998E-2</v>
      </c>
      <c r="V87" s="267">
        <v>6.2799999999999995E-2</v>
      </c>
      <c r="W87" s="267">
        <v>4.6600000000000003E-2</v>
      </c>
      <c r="X87" s="267">
        <v>5.8299999999999998E-2</v>
      </c>
      <c r="Y87" s="267">
        <v>5.9900000000000002E-2</v>
      </c>
      <c r="Z87" s="314">
        <v>6.4799999999999996E-2</v>
      </c>
      <c r="AA87" s="270">
        <v>6.7900000000000002E-2</v>
      </c>
    </row>
    <row r="88" spans="1:32" s="407" customFormat="1" x14ac:dyDescent="0.2">
      <c r="A88" s="255" t="s">
        <v>1</v>
      </c>
      <c r="B88" s="271">
        <f>B85/B84*100-100</f>
        <v>-5.1111111111111001</v>
      </c>
      <c r="C88" s="272">
        <f t="shared" ref="C88:E88" si="36">C85/C84*100-100</f>
        <v>-2.2361111111111143</v>
      </c>
      <c r="D88" s="272">
        <f t="shared" si="36"/>
        <v>-1.4249999999999972</v>
      </c>
      <c r="E88" s="272">
        <f t="shared" si="36"/>
        <v>-0.84583333333333144</v>
      </c>
      <c r="F88" s="272">
        <f>F85/F84*100-100</f>
        <v>1.875</v>
      </c>
      <c r="G88" s="272">
        <f t="shared" ref="G88:M88" si="37">G85/G84*100-100</f>
        <v>0.64305555555554861</v>
      </c>
      <c r="H88" s="272">
        <f t="shared" si="37"/>
        <v>2.5333333333333456</v>
      </c>
      <c r="I88" s="272">
        <f t="shared" si="37"/>
        <v>1.5874999999999915</v>
      </c>
      <c r="J88" s="272">
        <f t="shared" si="37"/>
        <v>5.5805555555555486</v>
      </c>
      <c r="K88" s="272">
        <f t="shared" si="37"/>
        <v>3.8888888888888999</v>
      </c>
      <c r="L88" s="273">
        <f t="shared" si="37"/>
        <v>9.1499999999999915</v>
      </c>
      <c r="M88" s="271">
        <f t="shared" si="37"/>
        <v>-3.2402777777777771</v>
      </c>
      <c r="N88" s="272">
        <f>N85/N84*100-100</f>
        <v>1.56527777777778</v>
      </c>
      <c r="O88" s="272">
        <f t="shared" ref="O88:AA88" si="38">O85/O84*100-100</f>
        <v>1.4541666666666657</v>
      </c>
      <c r="P88" s="272">
        <f t="shared" si="38"/>
        <v>3.1458333333333428</v>
      </c>
      <c r="Q88" s="272">
        <f t="shared" si="38"/>
        <v>3.6513888888888744</v>
      </c>
      <c r="R88" s="272">
        <f t="shared" si="38"/>
        <v>4.0430555555555543</v>
      </c>
      <c r="S88" s="273">
        <f t="shared" si="38"/>
        <v>8.8388888888888886</v>
      </c>
      <c r="T88" s="274">
        <f t="shared" si="38"/>
        <v>-2.0430555555555685</v>
      </c>
      <c r="U88" s="272">
        <f t="shared" si="38"/>
        <v>3.8888888888888999</v>
      </c>
      <c r="V88" s="272">
        <f t="shared" si="38"/>
        <v>4.2333333333333343</v>
      </c>
      <c r="W88" s="272">
        <f t="shared" si="38"/>
        <v>3.4333333333333371</v>
      </c>
      <c r="X88" s="272">
        <f t="shared" si="38"/>
        <v>5.7944444444444514</v>
      </c>
      <c r="Y88" s="272">
        <f t="shared" si="38"/>
        <v>7.75833333333334</v>
      </c>
      <c r="Z88" s="351">
        <f t="shared" si="38"/>
        <v>9.8291666666666657</v>
      </c>
      <c r="AA88" s="275">
        <f t="shared" si="38"/>
        <v>2.7111111111111086</v>
      </c>
    </row>
    <row r="89" spans="1:32" s="407" customFormat="1" ht="13.5" thickBot="1" x14ac:dyDescent="0.25">
      <c r="A89" s="394" t="s">
        <v>26</v>
      </c>
      <c r="B89" s="395">
        <f>B85-B71</f>
        <v>85.200000000000045</v>
      </c>
      <c r="C89" s="396">
        <f t="shared" ref="C89:AA89" si="39">C85-C71</f>
        <v>78.399999999999977</v>
      </c>
      <c r="D89" s="396">
        <f t="shared" si="39"/>
        <v>96.055789473684172</v>
      </c>
      <c r="E89" s="396">
        <f t="shared" si="39"/>
        <v>91.334242424242348</v>
      </c>
      <c r="F89" s="396">
        <f t="shared" si="39"/>
        <v>88.763157894736878</v>
      </c>
      <c r="G89" s="396">
        <f t="shared" si="39"/>
        <v>74.893157894736873</v>
      </c>
      <c r="H89" s="396">
        <f t="shared" si="39"/>
        <v>75.668571428571454</v>
      </c>
      <c r="I89" s="396">
        <f t="shared" si="39"/>
        <v>68.702727272727202</v>
      </c>
      <c r="J89" s="396">
        <f t="shared" si="39"/>
        <v>86.258431372549012</v>
      </c>
      <c r="K89" s="396">
        <f t="shared" si="39"/>
        <v>75.714285714285666</v>
      </c>
      <c r="L89" s="397">
        <f t="shared" si="39"/>
        <v>72.08689655172418</v>
      </c>
      <c r="M89" s="398">
        <f t="shared" si="39"/>
        <v>72.124545454545455</v>
      </c>
      <c r="N89" s="399">
        <f t="shared" si="39"/>
        <v>80.360909090909104</v>
      </c>
      <c r="O89" s="399">
        <f t="shared" si="39"/>
        <v>60.001250000000027</v>
      </c>
      <c r="P89" s="399">
        <f t="shared" si="39"/>
        <v>62.061764705882297</v>
      </c>
      <c r="Q89" s="399">
        <f t="shared" si="39"/>
        <v>52.575714285714298</v>
      </c>
      <c r="R89" s="399">
        <f t="shared" si="39"/>
        <v>68.644883720930238</v>
      </c>
      <c r="S89" s="400">
        <f t="shared" si="39"/>
        <v>54.639999999999986</v>
      </c>
      <c r="T89" s="401">
        <f t="shared" si="39"/>
        <v>62.865757575757584</v>
      </c>
      <c r="U89" s="396">
        <f t="shared" si="39"/>
        <v>101.50877192982455</v>
      </c>
      <c r="V89" s="396">
        <f t="shared" si="39"/>
        <v>49.980000000000018</v>
      </c>
      <c r="W89" s="396">
        <f t="shared" si="39"/>
        <v>65.910476190476174</v>
      </c>
      <c r="X89" s="396">
        <f t="shared" si="39"/>
        <v>69.686101694915237</v>
      </c>
      <c r="Y89" s="396">
        <f t="shared" si="39"/>
        <v>75.145714285714348</v>
      </c>
      <c r="Z89" s="402">
        <f t="shared" si="39"/>
        <v>63.169999999999959</v>
      </c>
      <c r="AA89" s="403">
        <f t="shared" si="39"/>
        <v>74.746130653266277</v>
      </c>
      <c r="AB89" s="387"/>
      <c r="AC89" s="388"/>
      <c r="AD89" s="388"/>
      <c r="AE89" s="388"/>
      <c r="AF89" s="388"/>
    </row>
    <row r="90" spans="1:32" s="407" customFormat="1" x14ac:dyDescent="0.2">
      <c r="A90" s="282" t="s">
        <v>50</v>
      </c>
      <c r="B90" s="283">
        <v>342</v>
      </c>
      <c r="C90" s="284">
        <v>517</v>
      </c>
      <c r="D90" s="284">
        <v>518</v>
      </c>
      <c r="E90" s="284">
        <v>850</v>
      </c>
      <c r="F90" s="284">
        <v>500</v>
      </c>
      <c r="G90" s="284">
        <v>499</v>
      </c>
      <c r="H90" s="284">
        <v>449</v>
      </c>
      <c r="I90" s="284">
        <v>448</v>
      </c>
      <c r="J90" s="284">
        <v>710</v>
      </c>
      <c r="K90" s="284">
        <v>482</v>
      </c>
      <c r="L90" s="285">
        <v>386</v>
      </c>
      <c r="M90" s="283">
        <v>265</v>
      </c>
      <c r="N90" s="284">
        <v>698</v>
      </c>
      <c r="O90" s="284">
        <v>803</v>
      </c>
      <c r="P90" s="284">
        <v>445</v>
      </c>
      <c r="Q90" s="284">
        <v>445</v>
      </c>
      <c r="R90" s="284">
        <v>580</v>
      </c>
      <c r="S90" s="285">
        <v>439</v>
      </c>
      <c r="T90" s="283">
        <v>420</v>
      </c>
      <c r="U90" s="284">
        <v>754</v>
      </c>
      <c r="V90" s="284">
        <v>507</v>
      </c>
      <c r="W90" s="284">
        <v>506</v>
      </c>
      <c r="X90" s="284">
        <v>747</v>
      </c>
      <c r="Y90" s="284">
        <v>341</v>
      </c>
      <c r="Z90" s="285">
        <v>317</v>
      </c>
      <c r="AA90" s="366">
        <f>SUM(B90:Z90)</f>
        <v>12968</v>
      </c>
      <c r="AB90" s="220" t="s">
        <v>55</v>
      </c>
      <c r="AC90" s="287">
        <f>AA76-AA90</f>
        <v>10</v>
      </c>
      <c r="AD90" s="288">
        <f>AC90/AA76</f>
        <v>7.7053475111727538E-4</v>
      </c>
    </row>
    <row r="91" spans="1:32" s="407" customFormat="1" x14ac:dyDescent="0.2">
      <c r="A91" s="289" t="s">
        <v>27</v>
      </c>
      <c r="B91" s="235">
        <v>43</v>
      </c>
      <c r="C91" s="233">
        <v>42</v>
      </c>
      <c r="D91" s="233">
        <v>42</v>
      </c>
      <c r="E91" s="233">
        <v>41.5</v>
      </c>
      <c r="F91" s="233">
        <v>41</v>
      </c>
      <c r="G91" s="233">
        <v>41</v>
      </c>
      <c r="H91" s="233">
        <v>41</v>
      </c>
      <c r="I91" s="233">
        <v>41</v>
      </c>
      <c r="J91" s="233">
        <v>40</v>
      </c>
      <c r="K91" s="233">
        <v>40.5</v>
      </c>
      <c r="L91" s="236">
        <v>39.5</v>
      </c>
      <c r="M91" s="235">
        <v>42.5</v>
      </c>
      <c r="N91" s="233">
        <v>41</v>
      </c>
      <c r="O91" s="233">
        <v>41</v>
      </c>
      <c r="P91" s="233">
        <v>40.5</v>
      </c>
      <c r="Q91" s="233">
        <v>40.5</v>
      </c>
      <c r="R91" s="233">
        <v>40</v>
      </c>
      <c r="S91" s="236">
        <v>39</v>
      </c>
      <c r="T91" s="235">
        <v>42.5</v>
      </c>
      <c r="U91" s="233">
        <v>41</v>
      </c>
      <c r="V91" s="233">
        <v>41</v>
      </c>
      <c r="W91" s="233">
        <v>41</v>
      </c>
      <c r="X91" s="233">
        <v>40</v>
      </c>
      <c r="Y91" s="233">
        <v>39.5</v>
      </c>
      <c r="Z91" s="236">
        <v>39</v>
      </c>
      <c r="AA91" s="226"/>
      <c r="AB91" s="220" t="s">
        <v>56</v>
      </c>
      <c r="AC91" s="220">
        <v>39.06</v>
      </c>
      <c r="AD91" s="220"/>
    </row>
    <row r="92" spans="1:32" s="407" customFormat="1" ht="13.5" thickBot="1" x14ac:dyDescent="0.25">
      <c r="A92" s="290" t="s">
        <v>25</v>
      </c>
      <c r="B92" s="237">
        <f>B91-B77</f>
        <v>2</v>
      </c>
      <c r="C92" s="234">
        <f t="shared" ref="C92:Z92" si="40">C91-C77</f>
        <v>2</v>
      </c>
      <c r="D92" s="234">
        <f t="shared" si="40"/>
        <v>2</v>
      </c>
      <c r="E92" s="234">
        <f t="shared" si="40"/>
        <v>2</v>
      </c>
      <c r="F92" s="234">
        <f t="shared" si="40"/>
        <v>2</v>
      </c>
      <c r="G92" s="234">
        <f t="shared" si="40"/>
        <v>2</v>
      </c>
      <c r="H92" s="234">
        <f t="shared" si="40"/>
        <v>2</v>
      </c>
      <c r="I92" s="234">
        <f t="shared" si="40"/>
        <v>2</v>
      </c>
      <c r="J92" s="234">
        <f t="shared" si="40"/>
        <v>1.5</v>
      </c>
      <c r="K92" s="234">
        <f t="shared" si="40"/>
        <v>2</v>
      </c>
      <c r="L92" s="238">
        <f t="shared" si="40"/>
        <v>1.5</v>
      </c>
      <c r="M92" s="237">
        <f t="shared" si="40"/>
        <v>2</v>
      </c>
      <c r="N92" s="234">
        <f t="shared" si="40"/>
        <v>1.5</v>
      </c>
      <c r="O92" s="234">
        <f t="shared" si="40"/>
        <v>2</v>
      </c>
      <c r="P92" s="234">
        <f t="shared" si="40"/>
        <v>2</v>
      </c>
      <c r="Q92" s="234">
        <f t="shared" si="40"/>
        <v>2</v>
      </c>
      <c r="R92" s="234">
        <f t="shared" si="40"/>
        <v>1.5</v>
      </c>
      <c r="S92" s="238">
        <f t="shared" si="40"/>
        <v>1.5</v>
      </c>
      <c r="T92" s="237">
        <f t="shared" si="40"/>
        <v>2</v>
      </c>
      <c r="U92" s="234">
        <f t="shared" si="40"/>
        <v>1.5</v>
      </c>
      <c r="V92" s="234">
        <f t="shared" si="40"/>
        <v>2</v>
      </c>
      <c r="W92" s="234">
        <f t="shared" si="40"/>
        <v>2</v>
      </c>
      <c r="X92" s="234">
        <f t="shared" si="40"/>
        <v>1.5</v>
      </c>
      <c r="Y92" s="234">
        <f t="shared" si="40"/>
        <v>1.5</v>
      </c>
      <c r="Z92" s="238">
        <f t="shared" si="40"/>
        <v>1.5</v>
      </c>
      <c r="AA92" s="227"/>
      <c r="AB92" s="220" t="s">
        <v>25</v>
      </c>
      <c r="AC92" s="220">
        <f>AC91-AC77</f>
        <v>1.2199999999999989</v>
      </c>
      <c r="AD92" s="220"/>
    </row>
    <row r="93" spans="1:32" x14ac:dyDescent="0.2">
      <c r="B93" s="230">
        <v>43</v>
      </c>
      <c r="C93" s="230">
        <v>42</v>
      </c>
      <c r="D93" s="230">
        <v>42</v>
      </c>
      <c r="E93" s="230">
        <v>41.5</v>
      </c>
      <c r="F93" s="230">
        <v>41</v>
      </c>
      <c r="G93" s="230">
        <v>41</v>
      </c>
      <c r="H93" s="230">
        <v>41</v>
      </c>
      <c r="I93" s="230">
        <v>41</v>
      </c>
      <c r="K93" s="230">
        <v>40.5</v>
      </c>
      <c r="M93" s="230" t="s">
        <v>66</v>
      </c>
      <c r="O93" s="230">
        <v>41</v>
      </c>
      <c r="P93" s="230">
        <v>40.5</v>
      </c>
      <c r="Q93" s="230" t="s">
        <v>66</v>
      </c>
      <c r="T93" s="348" t="s">
        <v>66</v>
      </c>
      <c r="U93" s="230" t="s">
        <v>66</v>
      </c>
      <c r="V93" s="230">
        <v>41</v>
      </c>
      <c r="W93" s="230">
        <v>41</v>
      </c>
    </row>
    <row r="94" spans="1:32" x14ac:dyDescent="0.2">
      <c r="M94" s="230">
        <v>42.5</v>
      </c>
      <c r="Q94" s="230">
        <v>40.5</v>
      </c>
      <c r="T94" s="348">
        <v>42.5</v>
      </c>
    </row>
    <row r="95" spans="1:32" s="416" customFormat="1" x14ac:dyDescent="0.2"/>
    <row r="96" spans="1:32" s="409" customFormat="1" ht="13.5" thickBot="1" x14ac:dyDescent="0.25">
      <c r="M96" s="409">
        <v>40.6</v>
      </c>
      <c r="N96" s="409">
        <v>40.6</v>
      </c>
      <c r="O96" s="409">
        <v>40.6</v>
      </c>
      <c r="P96" s="409">
        <v>40.6</v>
      </c>
      <c r="Q96" s="409">
        <v>40.6</v>
      </c>
      <c r="R96" s="409">
        <v>40.6</v>
      </c>
      <c r="S96" s="409">
        <v>40.6</v>
      </c>
      <c r="T96" s="409">
        <v>40.6</v>
      </c>
      <c r="U96" s="409">
        <v>40.6</v>
      </c>
      <c r="V96" s="409">
        <v>40.6</v>
      </c>
      <c r="W96" s="409">
        <v>40.6</v>
      </c>
      <c r="X96" s="409">
        <v>40.6</v>
      </c>
      <c r="Y96" s="409">
        <v>40.6</v>
      </c>
      <c r="Z96" s="409">
        <v>40.6</v>
      </c>
    </row>
    <row r="97" spans="1:32" s="408" customFormat="1" ht="13.5" thickBot="1" x14ac:dyDescent="0.25">
      <c r="A97" s="240" t="s">
        <v>85</v>
      </c>
      <c r="B97" s="651" t="s">
        <v>64</v>
      </c>
      <c r="C97" s="652"/>
      <c r="D97" s="652"/>
      <c r="E97" s="652"/>
      <c r="F97" s="652"/>
      <c r="G97" s="652"/>
      <c r="H97" s="652"/>
      <c r="I97" s="652"/>
      <c r="J97" s="652"/>
      <c r="K97" s="652"/>
      <c r="L97" s="653"/>
      <c r="M97" s="651" t="s">
        <v>62</v>
      </c>
      <c r="N97" s="652"/>
      <c r="O97" s="652"/>
      <c r="P97" s="652"/>
      <c r="Q97" s="652"/>
      <c r="R97" s="652"/>
      <c r="S97" s="653"/>
      <c r="T97" s="651" t="s">
        <v>63</v>
      </c>
      <c r="U97" s="652"/>
      <c r="V97" s="652"/>
      <c r="W97" s="652"/>
      <c r="X97" s="652"/>
      <c r="Y97" s="652"/>
      <c r="Z97" s="653"/>
      <c r="AA97" s="365" t="s">
        <v>54</v>
      </c>
    </row>
    <row r="98" spans="1:32" s="408" customFormat="1" x14ac:dyDescent="0.2">
      <c r="A98" s="241" t="s">
        <v>53</v>
      </c>
      <c r="B98" s="242">
        <v>1</v>
      </c>
      <c r="C98" s="243">
        <v>2</v>
      </c>
      <c r="D98" s="243">
        <v>3</v>
      </c>
      <c r="E98" s="243">
        <v>4</v>
      </c>
      <c r="F98" s="243">
        <v>5</v>
      </c>
      <c r="G98" s="243">
        <v>6</v>
      </c>
      <c r="H98" s="243">
        <v>7</v>
      </c>
      <c r="I98" s="243">
        <v>8</v>
      </c>
      <c r="J98" s="243">
        <v>9</v>
      </c>
      <c r="K98" s="243">
        <v>10</v>
      </c>
      <c r="L98" s="244">
        <v>11</v>
      </c>
      <c r="M98" s="242">
        <v>1</v>
      </c>
      <c r="N98" s="243">
        <v>2</v>
      </c>
      <c r="O98" s="243">
        <v>3</v>
      </c>
      <c r="P98" s="243">
        <v>4</v>
      </c>
      <c r="Q98" s="243">
        <v>5</v>
      </c>
      <c r="R98" s="349">
        <v>6</v>
      </c>
      <c r="S98" s="244">
        <v>7</v>
      </c>
      <c r="T98" s="358">
        <v>1</v>
      </c>
      <c r="U98" s="243">
        <v>2</v>
      </c>
      <c r="V98" s="243">
        <v>3</v>
      </c>
      <c r="W98" s="243">
        <v>4</v>
      </c>
      <c r="X98" s="243">
        <v>5</v>
      </c>
      <c r="Y98" s="243">
        <v>6</v>
      </c>
      <c r="Z98" s="349">
        <v>7</v>
      </c>
      <c r="AA98" s="367"/>
    </row>
    <row r="99" spans="1:32" s="408" customFormat="1" x14ac:dyDescent="0.2">
      <c r="A99" s="241" t="s">
        <v>2</v>
      </c>
      <c r="B99" s="245">
        <v>1</v>
      </c>
      <c r="C99" s="346">
        <v>2</v>
      </c>
      <c r="D99" s="346">
        <v>2</v>
      </c>
      <c r="E99" s="246">
        <v>3</v>
      </c>
      <c r="F99" s="328">
        <v>4</v>
      </c>
      <c r="G99" s="328">
        <v>4</v>
      </c>
      <c r="H99" s="391">
        <v>5</v>
      </c>
      <c r="I99" s="391">
        <v>5</v>
      </c>
      <c r="J99" s="392">
        <v>6</v>
      </c>
      <c r="K99" s="393">
        <v>7</v>
      </c>
      <c r="L99" s="353">
        <v>8</v>
      </c>
      <c r="M99" s="245">
        <v>1</v>
      </c>
      <c r="N99" s="346">
        <v>2</v>
      </c>
      <c r="O99" s="246">
        <v>3</v>
      </c>
      <c r="P99" s="328">
        <v>4</v>
      </c>
      <c r="Q99" s="391">
        <v>5</v>
      </c>
      <c r="R99" s="392">
        <v>6</v>
      </c>
      <c r="S99" s="393">
        <v>7</v>
      </c>
      <c r="T99" s="245">
        <v>1</v>
      </c>
      <c r="U99" s="346">
        <v>2</v>
      </c>
      <c r="V99" s="246">
        <v>3</v>
      </c>
      <c r="W99" s="246">
        <v>3</v>
      </c>
      <c r="X99" s="328">
        <v>4</v>
      </c>
      <c r="Y99" s="391">
        <v>5</v>
      </c>
      <c r="Z99" s="392">
        <v>6</v>
      </c>
      <c r="AA99" s="219" t="s">
        <v>0</v>
      </c>
    </row>
    <row r="100" spans="1:32" s="408" customFormat="1" x14ac:dyDescent="0.2">
      <c r="A100" s="249" t="s">
        <v>74</v>
      </c>
      <c r="B100" s="250">
        <v>810</v>
      </c>
      <c r="C100" s="251">
        <v>810</v>
      </c>
      <c r="D100" s="251">
        <v>810</v>
      </c>
      <c r="E100" s="251">
        <v>810</v>
      </c>
      <c r="F100" s="251">
        <v>810</v>
      </c>
      <c r="G100" s="251">
        <v>810</v>
      </c>
      <c r="H100" s="251">
        <v>810</v>
      </c>
      <c r="I100" s="251">
        <v>810</v>
      </c>
      <c r="J100" s="251">
        <v>810</v>
      </c>
      <c r="K100" s="251">
        <v>810</v>
      </c>
      <c r="L100" s="252">
        <v>810</v>
      </c>
      <c r="M100" s="250">
        <v>810</v>
      </c>
      <c r="N100" s="251">
        <v>810</v>
      </c>
      <c r="O100" s="251">
        <v>810</v>
      </c>
      <c r="P100" s="251">
        <v>810</v>
      </c>
      <c r="Q100" s="251">
        <v>810</v>
      </c>
      <c r="R100" s="350">
        <v>810</v>
      </c>
      <c r="S100" s="252">
        <v>810</v>
      </c>
      <c r="T100" s="253">
        <v>810</v>
      </c>
      <c r="U100" s="251">
        <v>810</v>
      </c>
      <c r="V100" s="251">
        <v>810</v>
      </c>
      <c r="W100" s="251">
        <v>810</v>
      </c>
      <c r="X100" s="251">
        <v>810</v>
      </c>
      <c r="Y100" s="251">
        <v>810</v>
      </c>
      <c r="Z100" s="350">
        <v>810</v>
      </c>
      <c r="AA100" s="254">
        <v>810</v>
      </c>
    </row>
    <row r="101" spans="1:32" s="408" customFormat="1" x14ac:dyDescent="0.2">
      <c r="A101" s="255" t="s">
        <v>6</v>
      </c>
      <c r="B101" s="256">
        <v>817.5</v>
      </c>
      <c r="C101" s="257">
        <v>780</v>
      </c>
      <c r="D101" s="257">
        <v>810.58823529411768</v>
      </c>
      <c r="E101" s="257">
        <v>817.61194029850742</v>
      </c>
      <c r="F101" s="257">
        <v>808.53658536585363</v>
      </c>
      <c r="G101" s="257">
        <v>795.47619047619048</v>
      </c>
      <c r="H101" s="257">
        <v>827.63157894736844</v>
      </c>
      <c r="I101" s="257">
        <v>822.0512820512821</v>
      </c>
      <c r="J101" s="257">
        <v>843.33333333333337</v>
      </c>
      <c r="K101" s="257">
        <v>826.41025641025647</v>
      </c>
      <c r="L101" s="258">
        <v>850.9375</v>
      </c>
      <c r="M101" s="256">
        <v>709.23076923076928</v>
      </c>
      <c r="N101" s="257">
        <v>779.7560975609756</v>
      </c>
      <c r="O101" s="257">
        <v>814.10714285714289</v>
      </c>
      <c r="P101" s="257">
        <v>838.83333333333337</v>
      </c>
      <c r="Q101" s="257">
        <v>865.36585365853659</v>
      </c>
      <c r="R101" s="308">
        <v>877.16981132075466</v>
      </c>
      <c r="S101" s="258">
        <v>934</v>
      </c>
      <c r="T101" s="259">
        <v>788.57142857142856</v>
      </c>
      <c r="U101" s="257">
        <v>820.34482758620686</v>
      </c>
      <c r="V101" s="257">
        <v>834.56521739130437</v>
      </c>
      <c r="W101" s="257">
        <v>858.47826086956525</v>
      </c>
      <c r="X101" s="257">
        <v>877.75</v>
      </c>
      <c r="Y101" s="257">
        <v>911.77777777777783</v>
      </c>
      <c r="Z101" s="308">
        <v>917.14285714285711</v>
      </c>
      <c r="AA101" s="260">
        <v>836.51162790697674</v>
      </c>
    </row>
    <row r="102" spans="1:32" s="408" customFormat="1" x14ac:dyDescent="0.2">
      <c r="A102" s="241" t="s">
        <v>7</v>
      </c>
      <c r="B102" s="261">
        <v>85.714285714285708</v>
      </c>
      <c r="C102" s="262">
        <v>82.051282051282058</v>
      </c>
      <c r="D102" s="262">
        <v>94.117647058823536</v>
      </c>
      <c r="E102" s="262">
        <v>79.104477611940297</v>
      </c>
      <c r="F102" s="262">
        <v>95.121951219512198</v>
      </c>
      <c r="G102" s="262">
        <v>90.476190476190482</v>
      </c>
      <c r="H102" s="262">
        <v>92.10526315789474</v>
      </c>
      <c r="I102" s="262">
        <v>89.743589743589737</v>
      </c>
      <c r="J102" s="262">
        <v>94.736842105263165</v>
      </c>
      <c r="K102" s="262">
        <v>89.743589743589737</v>
      </c>
      <c r="L102" s="263">
        <v>78.125</v>
      </c>
      <c r="M102" s="261">
        <v>100</v>
      </c>
      <c r="N102" s="262">
        <v>100</v>
      </c>
      <c r="O102" s="262">
        <v>100</v>
      </c>
      <c r="P102" s="262">
        <v>98.333333333333329</v>
      </c>
      <c r="Q102" s="262">
        <v>100</v>
      </c>
      <c r="R102" s="311">
        <v>100</v>
      </c>
      <c r="S102" s="263">
        <v>95</v>
      </c>
      <c r="T102" s="264">
        <v>78.571428571428569</v>
      </c>
      <c r="U102" s="262">
        <v>100</v>
      </c>
      <c r="V102" s="262">
        <v>97.826086956521735</v>
      </c>
      <c r="W102" s="262">
        <v>100</v>
      </c>
      <c r="X102" s="262">
        <v>100</v>
      </c>
      <c r="Y102" s="262">
        <v>100</v>
      </c>
      <c r="Z102" s="311">
        <v>97.142857142857139</v>
      </c>
      <c r="AA102" s="265">
        <v>86.04651162790698</v>
      </c>
    </row>
    <row r="103" spans="1:32" s="408" customFormat="1" x14ac:dyDescent="0.2">
      <c r="A103" s="241" t="s">
        <v>8</v>
      </c>
      <c r="B103" s="266">
        <v>6.9859916697321764E-2</v>
      </c>
      <c r="C103" s="267">
        <v>6.8273262621974057E-2</v>
      </c>
      <c r="D103" s="267">
        <v>5.3379705335256072E-2</v>
      </c>
      <c r="E103" s="267">
        <v>7.2653336042834651E-2</v>
      </c>
      <c r="F103" s="267">
        <v>4.8293732292688206E-2</v>
      </c>
      <c r="G103" s="267">
        <v>6.6418177796874575E-2</v>
      </c>
      <c r="H103" s="267">
        <v>5.456135277750402E-2</v>
      </c>
      <c r="I103" s="267">
        <v>6.0553329494047001E-2</v>
      </c>
      <c r="J103" s="267">
        <v>5.4918332459688218E-2</v>
      </c>
      <c r="K103" s="267">
        <v>6.0439755065836966E-2</v>
      </c>
      <c r="L103" s="268">
        <v>7.7639339035523267E-2</v>
      </c>
      <c r="M103" s="266">
        <v>5.8648615334472277E-2</v>
      </c>
      <c r="N103" s="267">
        <v>3.3091100795592229E-2</v>
      </c>
      <c r="O103" s="267">
        <v>3.1978711608017601E-2</v>
      </c>
      <c r="P103" s="267">
        <v>3.3372005775396486E-2</v>
      </c>
      <c r="Q103" s="267">
        <v>4.116152483320993E-2</v>
      </c>
      <c r="R103" s="314">
        <v>3.2273606080466269E-2</v>
      </c>
      <c r="S103" s="268">
        <v>5.3736231654516506E-2</v>
      </c>
      <c r="T103" s="269">
        <v>7.7782606670393523E-2</v>
      </c>
      <c r="U103" s="267">
        <v>3.8010410234984901E-2</v>
      </c>
      <c r="V103" s="267">
        <v>3.4139373397921204E-2</v>
      </c>
      <c r="W103" s="267">
        <v>3.5195140735883319E-2</v>
      </c>
      <c r="X103" s="267">
        <v>2.4893583875513353E-2</v>
      </c>
      <c r="Y103" s="267">
        <v>3.2394225130279668E-2</v>
      </c>
      <c r="Z103" s="314">
        <v>4.7388901856215949E-2</v>
      </c>
      <c r="AA103" s="270">
        <v>7.0962651972154303E-2</v>
      </c>
    </row>
    <row r="104" spans="1:32" s="408" customFormat="1" x14ac:dyDescent="0.2">
      <c r="A104" s="255" t="s">
        <v>1</v>
      </c>
      <c r="B104" s="271">
        <f>B101/B100*100-100</f>
        <v>0.92592592592592382</v>
      </c>
      <c r="C104" s="272">
        <f t="shared" ref="C104:E104" si="41">C101/C100*100-100</f>
        <v>-3.7037037037037095</v>
      </c>
      <c r="D104" s="272">
        <f t="shared" si="41"/>
        <v>7.2621641249099866E-2</v>
      </c>
      <c r="E104" s="272">
        <f t="shared" si="41"/>
        <v>0.93974571586510081</v>
      </c>
      <c r="F104" s="272">
        <f>F101/F100*100-100</f>
        <v>-0.18066847335140324</v>
      </c>
      <c r="G104" s="272">
        <f t="shared" ref="G104:M104" si="42">G101/G100*100-100</f>
        <v>-1.7930629041740076</v>
      </c>
      <c r="H104" s="272">
        <f t="shared" si="42"/>
        <v>2.1767381416504179</v>
      </c>
      <c r="I104" s="272">
        <f t="shared" si="42"/>
        <v>1.4878125989237247</v>
      </c>
      <c r="J104" s="272">
        <f t="shared" si="42"/>
        <v>4.1152263374485614</v>
      </c>
      <c r="K104" s="272">
        <f t="shared" si="42"/>
        <v>2.0259575815131399</v>
      </c>
      <c r="L104" s="273">
        <f t="shared" si="42"/>
        <v>5.0540123456790127</v>
      </c>
      <c r="M104" s="271">
        <f t="shared" si="42"/>
        <v>-12.440645773979099</v>
      </c>
      <c r="N104" s="272">
        <f>N101/N100*100-100</f>
        <v>-3.7338151159289339</v>
      </c>
      <c r="O104" s="272">
        <f t="shared" ref="O104:AA104" si="43">O101/O100*100-100</f>
        <v>0.50705467372134194</v>
      </c>
      <c r="P104" s="272">
        <f t="shared" si="43"/>
        <v>3.5596707818930042</v>
      </c>
      <c r="Q104" s="272">
        <f t="shared" si="43"/>
        <v>6.8352905751279707</v>
      </c>
      <c r="R104" s="272">
        <f t="shared" si="43"/>
        <v>8.2925692988585951</v>
      </c>
      <c r="S104" s="273">
        <f t="shared" si="43"/>
        <v>15.308641975308632</v>
      </c>
      <c r="T104" s="274">
        <f t="shared" si="43"/>
        <v>-2.6455026455026456</v>
      </c>
      <c r="U104" s="272">
        <f t="shared" si="43"/>
        <v>1.2771392081736934</v>
      </c>
      <c r="V104" s="272">
        <f t="shared" si="43"/>
        <v>3.0327428878153597</v>
      </c>
      <c r="W104" s="272">
        <f t="shared" si="43"/>
        <v>5.9849704777241044</v>
      </c>
      <c r="X104" s="272">
        <f t="shared" si="43"/>
        <v>8.3641975308641889</v>
      </c>
      <c r="Y104" s="272">
        <f t="shared" si="43"/>
        <v>12.565157750342948</v>
      </c>
      <c r="Z104" s="351">
        <f t="shared" si="43"/>
        <v>13.227513227513228</v>
      </c>
      <c r="AA104" s="275">
        <f t="shared" si="43"/>
        <v>3.2730404823428074</v>
      </c>
    </row>
    <row r="105" spans="1:32" s="408" customFormat="1" ht="13.5" thickBot="1" x14ac:dyDescent="0.25">
      <c r="A105" s="394" t="s">
        <v>26</v>
      </c>
      <c r="B105" s="395">
        <f t="shared" ref="B105:AA105" si="44">B101-B85</f>
        <v>134.29999999999995</v>
      </c>
      <c r="C105" s="396">
        <f t="shared" si="44"/>
        <v>76.100000000000023</v>
      </c>
      <c r="D105" s="396">
        <f t="shared" si="44"/>
        <v>100.84823529411767</v>
      </c>
      <c r="E105" s="396">
        <f t="shared" si="44"/>
        <v>103.70194029850745</v>
      </c>
      <c r="F105" s="396">
        <f t="shared" si="44"/>
        <v>75.036585365853625</v>
      </c>
      <c r="G105" s="396">
        <f t="shared" si="44"/>
        <v>70.846190476190486</v>
      </c>
      <c r="H105" s="396">
        <f t="shared" si="44"/>
        <v>89.39157894736843</v>
      </c>
      <c r="I105" s="396">
        <f t="shared" si="44"/>
        <v>90.621282051282151</v>
      </c>
      <c r="J105" s="396">
        <f t="shared" si="44"/>
        <v>83.153333333333421</v>
      </c>
      <c r="K105" s="396">
        <f t="shared" si="44"/>
        <v>78.410256410256466</v>
      </c>
      <c r="L105" s="397">
        <f t="shared" si="44"/>
        <v>65.057500000000005</v>
      </c>
      <c r="M105" s="398">
        <f t="shared" si="44"/>
        <v>12.560769230769324</v>
      </c>
      <c r="N105" s="399">
        <f t="shared" si="44"/>
        <v>48.486097560975622</v>
      </c>
      <c r="O105" s="399">
        <f t="shared" si="44"/>
        <v>83.637142857142862</v>
      </c>
      <c r="P105" s="399">
        <f t="shared" si="44"/>
        <v>96.183333333333394</v>
      </c>
      <c r="Q105" s="399">
        <f t="shared" si="44"/>
        <v>119.07585365853663</v>
      </c>
      <c r="R105" s="399">
        <f t="shared" si="44"/>
        <v>128.05981132075465</v>
      </c>
      <c r="S105" s="400">
        <f t="shared" si="44"/>
        <v>150.36000000000001</v>
      </c>
      <c r="T105" s="401">
        <f t="shared" si="44"/>
        <v>83.281428571428592</v>
      </c>
      <c r="U105" s="396">
        <f t="shared" si="44"/>
        <v>72.344827586206861</v>
      </c>
      <c r="V105" s="396">
        <f t="shared" si="44"/>
        <v>84.085217391304354</v>
      </c>
      <c r="W105" s="396">
        <f t="shared" si="44"/>
        <v>113.75826086956522</v>
      </c>
      <c r="X105" s="396">
        <f t="shared" si="44"/>
        <v>116.02999999999997</v>
      </c>
      <c r="Y105" s="396">
        <f t="shared" si="44"/>
        <v>135.91777777777781</v>
      </c>
      <c r="Z105" s="402">
        <f t="shared" si="44"/>
        <v>126.37285714285713</v>
      </c>
      <c r="AA105" s="403">
        <f t="shared" si="44"/>
        <v>96.99162790697676</v>
      </c>
      <c r="AB105" s="387"/>
      <c r="AC105" s="388"/>
      <c r="AD105" s="388"/>
      <c r="AE105" s="388"/>
      <c r="AF105" s="388"/>
    </row>
    <row r="106" spans="1:32" s="408" customFormat="1" x14ac:dyDescent="0.2">
      <c r="A106" s="282" t="s">
        <v>50</v>
      </c>
      <c r="B106" s="283">
        <v>339</v>
      </c>
      <c r="C106" s="284">
        <v>517</v>
      </c>
      <c r="D106" s="284">
        <v>517</v>
      </c>
      <c r="E106" s="284">
        <v>850</v>
      </c>
      <c r="F106" s="284">
        <v>500</v>
      </c>
      <c r="G106" s="284">
        <v>499</v>
      </c>
      <c r="H106" s="284">
        <v>449</v>
      </c>
      <c r="I106" s="284">
        <v>448</v>
      </c>
      <c r="J106" s="284">
        <v>710</v>
      </c>
      <c r="K106" s="284">
        <v>482</v>
      </c>
      <c r="L106" s="285">
        <v>386</v>
      </c>
      <c r="M106" s="283">
        <v>141</v>
      </c>
      <c r="N106" s="284">
        <v>501</v>
      </c>
      <c r="O106" s="284">
        <v>676</v>
      </c>
      <c r="P106" s="284">
        <v>739</v>
      </c>
      <c r="Q106" s="284">
        <v>490</v>
      </c>
      <c r="R106" s="284">
        <v>664</v>
      </c>
      <c r="S106" s="285">
        <v>456</v>
      </c>
      <c r="T106" s="283">
        <v>349</v>
      </c>
      <c r="U106" s="284">
        <v>694</v>
      </c>
      <c r="V106" s="284">
        <v>571</v>
      </c>
      <c r="W106" s="284">
        <v>571</v>
      </c>
      <c r="X106" s="284">
        <v>494</v>
      </c>
      <c r="Y106" s="284">
        <v>527</v>
      </c>
      <c r="Z106" s="285">
        <v>384</v>
      </c>
      <c r="AA106" s="366">
        <f>SUM(B106:Z106)</f>
        <v>12954</v>
      </c>
      <c r="AB106" s="220" t="s">
        <v>55</v>
      </c>
      <c r="AC106" s="287">
        <f>AA90-AA106</f>
        <v>14</v>
      </c>
      <c r="AD106" s="288">
        <f>AC106/AA90</f>
        <v>1.0795805058605799E-3</v>
      </c>
      <c r="AE106" s="369" t="s">
        <v>86</v>
      </c>
    </row>
    <row r="107" spans="1:32" s="408" customFormat="1" x14ac:dyDescent="0.2">
      <c r="A107" s="289" t="s">
        <v>27</v>
      </c>
      <c r="B107" s="235">
        <v>44.5</v>
      </c>
      <c r="C107" s="233">
        <v>44</v>
      </c>
      <c r="D107" s="233">
        <v>43.5</v>
      </c>
      <c r="E107" s="233">
        <v>43</v>
      </c>
      <c r="F107" s="233">
        <v>43</v>
      </c>
      <c r="G107" s="233">
        <v>43</v>
      </c>
      <c r="H107" s="233">
        <v>42.5</v>
      </c>
      <c r="I107" s="233">
        <v>42.5</v>
      </c>
      <c r="J107" s="233">
        <v>41.5</v>
      </c>
      <c r="K107" s="233">
        <v>42</v>
      </c>
      <c r="L107" s="236">
        <v>41.5</v>
      </c>
      <c r="M107" s="235">
        <v>44</v>
      </c>
      <c r="N107" s="233">
        <v>43.5</v>
      </c>
      <c r="O107" s="233">
        <v>43</v>
      </c>
      <c r="P107" s="233">
        <v>42</v>
      </c>
      <c r="Q107" s="233">
        <v>41.5</v>
      </c>
      <c r="R107" s="233">
        <v>41</v>
      </c>
      <c r="S107" s="236">
        <v>41</v>
      </c>
      <c r="T107" s="235">
        <v>44</v>
      </c>
      <c r="U107" s="233">
        <v>43</v>
      </c>
      <c r="V107" s="233">
        <v>42.5</v>
      </c>
      <c r="W107" s="233">
        <v>42</v>
      </c>
      <c r="X107" s="233">
        <v>41.5</v>
      </c>
      <c r="Y107" s="233">
        <v>41</v>
      </c>
      <c r="Z107" s="236">
        <v>41</v>
      </c>
      <c r="AA107" s="226"/>
      <c r="AB107" s="220" t="s">
        <v>56</v>
      </c>
      <c r="AC107" s="220">
        <v>40.880000000000003</v>
      </c>
      <c r="AD107" s="220"/>
    </row>
    <row r="108" spans="1:32" s="408" customFormat="1" ht="13.5" thickBot="1" x14ac:dyDescent="0.25">
      <c r="A108" s="290" t="s">
        <v>25</v>
      </c>
      <c r="B108" s="237">
        <f t="shared" ref="B108:L108" si="45">B107-B91</f>
        <v>1.5</v>
      </c>
      <c r="C108" s="234">
        <f t="shared" si="45"/>
        <v>2</v>
      </c>
      <c r="D108" s="234">
        <f t="shared" si="45"/>
        <v>1.5</v>
      </c>
      <c r="E108" s="234">
        <f t="shared" si="45"/>
        <v>1.5</v>
      </c>
      <c r="F108" s="234">
        <f t="shared" si="45"/>
        <v>2</v>
      </c>
      <c r="G108" s="234">
        <f t="shared" si="45"/>
        <v>2</v>
      </c>
      <c r="H108" s="234">
        <f t="shared" si="45"/>
        <v>1.5</v>
      </c>
      <c r="I108" s="234">
        <f t="shared" si="45"/>
        <v>1.5</v>
      </c>
      <c r="J108" s="234">
        <f t="shared" si="45"/>
        <v>1.5</v>
      </c>
      <c r="K108" s="234">
        <f t="shared" si="45"/>
        <v>1.5</v>
      </c>
      <c r="L108" s="238">
        <f t="shared" si="45"/>
        <v>2</v>
      </c>
      <c r="M108" s="237">
        <f t="shared" ref="M108:R108" si="46">M107-M96</f>
        <v>3.3999999999999986</v>
      </c>
      <c r="N108" s="234">
        <f t="shared" si="46"/>
        <v>2.8999999999999986</v>
      </c>
      <c r="O108" s="234">
        <f t="shared" si="46"/>
        <v>2.3999999999999986</v>
      </c>
      <c r="P108" s="234">
        <f t="shared" si="46"/>
        <v>1.3999999999999986</v>
      </c>
      <c r="Q108" s="234">
        <f t="shared" si="46"/>
        <v>0.89999999999999858</v>
      </c>
      <c r="R108" s="234">
        <f t="shared" si="46"/>
        <v>0.39999999999999858</v>
      </c>
      <c r="S108" s="238">
        <f>S107-S96</f>
        <v>0.39999999999999858</v>
      </c>
      <c r="T108" s="237">
        <f t="shared" ref="T108:Z108" si="47">T107-T96</f>
        <v>3.3999999999999986</v>
      </c>
      <c r="U108" s="234">
        <f t="shared" si="47"/>
        <v>2.3999999999999986</v>
      </c>
      <c r="V108" s="234">
        <f t="shared" si="47"/>
        <v>1.8999999999999986</v>
      </c>
      <c r="W108" s="234">
        <f t="shared" si="47"/>
        <v>1.3999999999999986</v>
      </c>
      <c r="X108" s="234">
        <f t="shared" si="47"/>
        <v>0.89999999999999858</v>
      </c>
      <c r="Y108" s="234">
        <f t="shared" si="47"/>
        <v>0.39999999999999858</v>
      </c>
      <c r="Z108" s="238">
        <f t="shared" si="47"/>
        <v>0.39999999999999858</v>
      </c>
      <c r="AA108" s="227"/>
      <c r="AB108" s="220" t="s">
        <v>25</v>
      </c>
      <c r="AC108" s="220">
        <f>AC107-AC91</f>
        <v>1.8200000000000003</v>
      </c>
      <c r="AD108" s="220"/>
    </row>
    <row r="109" spans="1:32" x14ac:dyDescent="0.2">
      <c r="B109" s="230" t="s">
        <v>66</v>
      </c>
      <c r="C109" s="409" t="s">
        <v>66</v>
      </c>
      <c r="D109" s="409"/>
      <c r="E109" s="409"/>
      <c r="F109" s="409"/>
      <c r="G109" s="409"/>
      <c r="H109" s="409"/>
      <c r="I109" s="409"/>
      <c r="J109" s="409"/>
      <c r="K109" s="409"/>
      <c r="L109" s="409"/>
      <c r="M109" s="409"/>
      <c r="N109" s="409"/>
      <c r="O109" s="409"/>
      <c r="P109" s="409"/>
      <c r="Q109" s="409"/>
      <c r="R109" s="409"/>
      <c r="S109" s="409"/>
      <c r="T109" s="409">
        <v>44</v>
      </c>
      <c r="U109" s="409"/>
      <c r="V109" s="409">
        <v>42.5</v>
      </c>
      <c r="W109" s="409"/>
      <c r="X109" s="409"/>
      <c r="Y109" s="409"/>
      <c r="Z109" s="409"/>
    </row>
    <row r="110" spans="1:32" ht="13.5" thickBot="1" x14ac:dyDescent="0.25">
      <c r="B110" s="230">
        <v>42.8</v>
      </c>
      <c r="C110" s="413">
        <v>42.8</v>
      </c>
      <c r="D110" s="413">
        <v>42.8</v>
      </c>
      <c r="E110" s="413">
        <v>42.8</v>
      </c>
      <c r="F110" s="413">
        <v>42.8</v>
      </c>
      <c r="G110" s="413">
        <v>42.8</v>
      </c>
      <c r="H110" s="413">
        <v>42.8</v>
      </c>
      <c r="I110" s="413">
        <v>42.8</v>
      </c>
      <c r="J110" s="413">
        <v>42.8</v>
      </c>
      <c r="K110" s="413">
        <v>42.8</v>
      </c>
      <c r="L110" s="413">
        <v>42.8</v>
      </c>
    </row>
    <row r="111" spans="1:32" s="411" customFormat="1" ht="13.5" thickBot="1" x14ac:dyDescent="0.25">
      <c r="A111" s="240" t="s">
        <v>90</v>
      </c>
      <c r="B111" s="651" t="s">
        <v>64</v>
      </c>
      <c r="C111" s="652"/>
      <c r="D111" s="652"/>
      <c r="E111" s="652"/>
      <c r="F111" s="652"/>
      <c r="G111" s="652"/>
      <c r="H111" s="652"/>
      <c r="I111" s="652"/>
      <c r="J111" s="652"/>
      <c r="K111" s="652"/>
      <c r="L111" s="653"/>
      <c r="M111" s="651" t="s">
        <v>62</v>
      </c>
      <c r="N111" s="652"/>
      <c r="O111" s="652"/>
      <c r="P111" s="652"/>
      <c r="Q111" s="652"/>
      <c r="R111" s="652"/>
      <c r="S111" s="653"/>
      <c r="T111" s="651" t="s">
        <v>63</v>
      </c>
      <c r="U111" s="652"/>
      <c r="V111" s="652"/>
      <c r="W111" s="652"/>
      <c r="X111" s="652"/>
      <c r="Y111" s="652"/>
      <c r="Z111" s="653"/>
      <c r="AA111" s="365" t="s">
        <v>54</v>
      </c>
    </row>
    <row r="112" spans="1:32" s="411" customFormat="1" x14ac:dyDescent="0.2">
      <c r="A112" s="241" t="s">
        <v>53</v>
      </c>
      <c r="B112" s="242">
        <v>1</v>
      </c>
      <c r="C112" s="243">
        <v>2</v>
      </c>
      <c r="D112" s="243">
        <v>3</v>
      </c>
      <c r="E112" s="243">
        <v>4</v>
      </c>
      <c r="F112" s="243">
        <v>5</v>
      </c>
      <c r="G112" s="243">
        <v>6</v>
      </c>
      <c r="H112" s="243">
        <v>7</v>
      </c>
      <c r="I112" s="243">
        <v>8</v>
      </c>
      <c r="J112" s="243">
        <v>9</v>
      </c>
      <c r="K112" s="243">
        <v>10</v>
      </c>
      <c r="L112" s="244">
        <v>11</v>
      </c>
      <c r="M112" s="242">
        <v>1</v>
      </c>
      <c r="N112" s="243">
        <v>2</v>
      </c>
      <c r="O112" s="243">
        <v>3</v>
      </c>
      <c r="P112" s="243">
        <v>4</v>
      </c>
      <c r="Q112" s="243">
        <v>5</v>
      </c>
      <c r="R112" s="349">
        <v>6</v>
      </c>
      <c r="S112" s="244">
        <v>7</v>
      </c>
      <c r="T112" s="358">
        <v>1</v>
      </c>
      <c r="U112" s="243">
        <v>2</v>
      </c>
      <c r="V112" s="243">
        <v>3</v>
      </c>
      <c r="W112" s="243">
        <v>4</v>
      </c>
      <c r="X112" s="243">
        <v>5</v>
      </c>
      <c r="Y112" s="243">
        <v>6</v>
      </c>
      <c r="Z112" s="349">
        <v>7</v>
      </c>
      <c r="AA112" s="367"/>
    </row>
    <row r="113" spans="1:32" s="411" customFormat="1" x14ac:dyDescent="0.2">
      <c r="A113" s="241" t="s">
        <v>2</v>
      </c>
      <c r="B113" s="245">
        <v>1</v>
      </c>
      <c r="C113" s="346">
        <v>2</v>
      </c>
      <c r="D113" s="246">
        <v>3</v>
      </c>
      <c r="E113" s="246">
        <v>3</v>
      </c>
      <c r="F113" s="328">
        <v>4</v>
      </c>
      <c r="G113" s="328">
        <v>4</v>
      </c>
      <c r="H113" s="391">
        <v>5</v>
      </c>
      <c r="I113" s="391">
        <v>5</v>
      </c>
      <c r="J113" s="392">
        <v>6</v>
      </c>
      <c r="K113" s="393">
        <v>7</v>
      </c>
      <c r="L113" s="353">
        <v>8</v>
      </c>
      <c r="M113" s="245">
        <v>1</v>
      </c>
      <c r="N113" s="346">
        <v>2</v>
      </c>
      <c r="O113" s="246">
        <v>3</v>
      </c>
      <c r="P113" s="328">
        <v>4</v>
      </c>
      <c r="Q113" s="391">
        <v>5</v>
      </c>
      <c r="R113" s="392">
        <v>6</v>
      </c>
      <c r="S113" s="393">
        <v>7</v>
      </c>
      <c r="T113" s="245">
        <v>1</v>
      </c>
      <c r="U113" s="346">
        <v>2</v>
      </c>
      <c r="V113" s="246">
        <v>3</v>
      </c>
      <c r="W113" s="246">
        <v>3</v>
      </c>
      <c r="X113" s="328">
        <v>4</v>
      </c>
      <c r="Y113" s="391">
        <v>5</v>
      </c>
      <c r="Z113" s="392">
        <v>6</v>
      </c>
      <c r="AA113" s="219" t="s">
        <v>0</v>
      </c>
    </row>
    <row r="114" spans="1:32" s="411" customFormat="1" x14ac:dyDescent="0.2">
      <c r="A114" s="249" t="s">
        <v>74</v>
      </c>
      <c r="B114" s="250">
        <v>900</v>
      </c>
      <c r="C114" s="251">
        <v>900</v>
      </c>
      <c r="D114" s="251">
        <v>900</v>
      </c>
      <c r="E114" s="251">
        <v>900</v>
      </c>
      <c r="F114" s="251">
        <v>900</v>
      </c>
      <c r="G114" s="251">
        <v>900</v>
      </c>
      <c r="H114" s="251">
        <v>900</v>
      </c>
      <c r="I114" s="251">
        <v>900</v>
      </c>
      <c r="J114" s="251">
        <v>900</v>
      </c>
      <c r="K114" s="251">
        <v>900</v>
      </c>
      <c r="L114" s="252">
        <v>900</v>
      </c>
      <c r="M114" s="250">
        <v>900</v>
      </c>
      <c r="N114" s="251">
        <v>900</v>
      </c>
      <c r="O114" s="251">
        <v>900</v>
      </c>
      <c r="P114" s="251">
        <v>900</v>
      </c>
      <c r="Q114" s="251">
        <v>900</v>
      </c>
      <c r="R114" s="350">
        <v>900</v>
      </c>
      <c r="S114" s="252">
        <v>900</v>
      </c>
      <c r="T114" s="253">
        <v>900</v>
      </c>
      <c r="U114" s="251">
        <v>900</v>
      </c>
      <c r="V114" s="251">
        <v>900</v>
      </c>
      <c r="W114" s="251">
        <v>900</v>
      </c>
      <c r="X114" s="251">
        <v>900</v>
      </c>
      <c r="Y114" s="251">
        <v>900</v>
      </c>
      <c r="Z114" s="350">
        <v>900</v>
      </c>
      <c r="AA114" s="254">
        <v>900</v>
      </c>
    </row>
    <row r="115" spans="1:32" s="411" customFormat="1" x14ac:dyDescent="0.2">
      <c r="A115" s="255" t="s">
        <v>6</v>
      </c>
      <c r="B115" s="256">
        <v>804.65116279069764</v>
      </c>
      <c r="C115" s="257">
        <v>826.304347826087</v>
      </c>
      <c r="D115" s="257">
        <v>852.24489795918362</v>
      </c>
      <c r="E115" s="257">
        <v>864.6</v>
      </c>
      <c r="F115" s="257">
        <v>888.10810810810813</v>
      </c>
      <c r="G115" s="257">
        <v>889.28571428571433</v>
      </c>
      <c r="H115" s="257">
        <v>913.68421052631584</v>
      </c>
      <c r="I115" s="257">
        <v>922.22222222222217</v>
      </c>
      <c r="J115" s="257">
        <v>946.59574468085111</v>
      </c>
      <c r="K115" s="257">
        <v>954.23076923076928</v>
      </c>
      <c r="L115" s="258">
        <v>1010.5</v>
      </c>
      <c r="M115" s="256">
        <v>842.5</v>
      </c>
      <c r="N115" s="257">
        <v>875.60975609756099</v>
      </c>
      <c r="O115" s="257">
        <v>898.4905660377359</v>
      </c>
      <c r="P115" s="257">
        <v>921.40350877192986</v>
      </c>
      <c r="Q115" s="257">
        <v>932</v>
      </c>
      <c r="R115" s="308">
        <v>942.4</v>
      </c>
      <c r="S115" s="258">
        <v>980.26315789473688</v>
      </c>
      <c r="T115" s="259">
        <v>878.51851851851848</v>
      </c>
      <c r="U115" s="257">
        <v>898.14814814814815</v>
      </c>
      <c r="V115" s="257">
        <v>895.11111111111109</v>
      </c>
      <c r="W115" s="257">
        <v>917.72727272727275</v>
      </c>
      <c r="X115" s="257">
        <v>933.42105263157896</v>
      </c>
      <c r="Y115" s="257">
        <v>951</v>
      </c>
      <c r="Z115" s="308">
        <v>959.33333333333337</v>
      </c>
      <c r="AA115" s="260">
        <v>905.49351944167495</v>
      </c>
    </row>
    <row r="116" spans="1:32" s="411" customFormat="1" x14ac:dyDescent="0.2">
      <c r="A116" s="241" t="s">
        <v>7</v>
      </c>
      <c r="B116" s="261">
        <v>90.697674418604649</v>
      </c>
      <c r="C116" s="262">
        <v>100</v>
      </c>
      <c r="D116" s="262">
        <v>97.959183673469383</v>
      </c>
      <c r="E116" s="262">
        <v>100</v>
      </c>
      <c r="F116" s="262">
        <v>94.594594594594597</v>
      </c>
      <c r="G116" s="262">
        <v>97.61904761904762</v>
      </c>
      <c r="H116" s="262">
        <v>100</v>
      </c>
      <c r="I116" s="262">
        <v>97.222222222222229</v>
      </c>
      <c r="J116" s="262">
        <v>97.872340425531917</v>
      </c>
      <c r="K116" s="262">
        <v>100</v>
      </c>
      <c r="L116" s="263">
        <v>100</v>
      </c>
      <c r="M116" s="261">
        <v>100</v>
      </c>
      <c r="N116" s="262">
        <v>100</v>
      </c>
      <c r="O116" s="262">
        <v>98.113207547169807</v>
      </c>
      <c r="P116" s="262">
        <v>98.245614035087726</v>
      </c>
      <c r="Q116" s="262">
        <v>100</v>
      </c>
      <c r="R116" s="311">
        <v>98</v>
      </c>
      <c r="S116" s="263">
        <v>94.736842105263165</v>
      </c>
      <c r="T116" s="264">
        <v>92.592592592592595</v>
      </c>
      <c r="U116" s="262">
        <v>98.148148148148152</v>
      </c>
      <c r="V116" s="262">
        <v>100</v>
      </c>
      <c r="W116" s="262">
        <v>100</v>
      </c>
      <c r="X116" s="262">
        <v>100</v>
      </c>
      <c r="Y116" s="262">
        <v>97.5</v>
      </c>
      <c r="Z116" s="311">
        <v>93.333333333333329</v>
      </c>
      <c r="AA116" s="265">
        <v>90.229312063808578</v>
      </c>
    </row>
    <row r="117" spans="1:32" s="411" customFormat="1" x14ac:dyDescent="0.2">
      <c r="A117" s="241" t="s">
        <v>8</v>
      </c>
      <c r="B117" s="266">
        <v>6.0489610264752532E-2</v>
      </c>
      <c r="C117" s="267">
        <v>3.2839746361808322E-2</v>
      </c>
      <c r="D117" s="267">
        <v>3.0474977528607627E-2</v>
      </c>
      <c r="E117" s="267">
        <v>2.3839517919024795E-2</v>
      </c>
      <c r="F117" s="267">
        <v>3.7007279643482396E-2</v>
      </c>
      <c r="G117" s="267">
        <v>3.9521010763509973E-2</v>
      </c>
      <c r="H117" s="267">
        <v>2.8893862221163188E-2</v>
      </c>
      <c r="I117" s="267">
        <v>3.0999229711491494E-2</v>
      </c>
      <c r="J117" s="267">
        <v>3.3426498440136919E-2</v>
      </c>
      <c r="K117" s="267">
        <v>3.9658231701501456E-2</v>
      </c>
      <c r="L117" s="268">
        <v>3.1986732031457667E-2</v>
      </c>
      <c r="M117" s="266">
        <v>2.8718558142350099E-2</v>
      </c>
      <c r="N117" s="267">
        <v>3.9886400712354407E-2</v>
      </c>
      <c r="O117" s="267">
        <v>4.0181147549187057E-2</v>
      </c>
      <c r="P117" s="267">
        <v>3.5819173770960111E-2</v>
      </c>
      <c r="Q117" s="267">
        <v>3.5277429662604283E-2</v>
      </c>
      <c r="R117" s="314">
        <v>3.9678530859633826E-2</v>
      </c>
      <c r="S117" s="268">
        <v>5.2095064741881886E-2</v>
      </c>
      <c r="T117" s="269">
        <v>6.8696393092980992E-2</v>
      </c>
      <c r="U117" s="267">
        <v>3.553816251288449E-2</v>
      </c>
      <c r="V117" s="267">
        <v>3.1914967927556236E-2</v>
      </c>
      <c r="W117" s="267">
        <v>3.5068123985752923E-2</v>
      </c>
      <c r="X117" s="267">
        <v>3.012942734235639E-2</v>
      </c>
      <c r="Y117" s="267">
        <v>3.6562226394771205E-2</v>
      </c>
      <c r="Z117" s="314">
        <v>4.8291179021798067E-2</v>
      </c>
      <c r="AA117" s="270">
        <v>6.2476800465146372E-2</v>
      </c>
    </row>
    <row r="118" spans="1:32" s="411" customFormat="1" x14ac:dyDescent="0.2">
      <c r="A118" s="255" t="s">
        <v>1</v>
      </c>
      <c r="B118" s="271">
        <f>B115/B114*100-100</f>
        <v>-10.594315245478043</v>
      </c>
      <c r="C118" s="272">
        <f t="shared" ref="C118:E118" si="48">C115/C114*100-100</f>
        <v>-8.1884057971014528</v>
      </c>
      <c r="D118" s="272">
        <f t="shared" si="48"/>
        <v>-5.3061224489795933</v>
      </c>
      <c r="E118" s="272">
        <f t="shared" si="48"/>
        <v>-3.9333333333333371</v>
      </c>
      <c r="F118" s="272">
        <f>F115/F114*100-100</f>
        <v>-1.3213213213213209</v>
      </c>
      <c r="G118" s="272">
        <f t="shared" ref="G118:M118" si="49">G115/G114*100-100</f>
        <v>-1.1904761904761898</v>
      </c>
      <c r="H118" s="272">
        <f t="shared" si="49"/>
        <v>1.5204678362573247</v>
      </c>
      <c r="I118" s="272">
        <f t="shared" si="49"/>
        <v>2.4691358024691255</v>
      </c>
      <c r="J118" s="272">
        <f t="shared" si="49"/>
        <v>5.1773049645390046</v>
      </c>
      <c r="K118" s="272">
        <f t="shared" si="49"/>
        <v>6.025641025641022</v>
      </c>
      <c r="L118" s="273">
        <f t="shared" si="49"/>
        <v>12.277777777777786</v>
      </c>
      <c r="M118" s="271">
        <f t="shared" si="49"/>
        <v>-6.3888888888888857</v>
      </c>
      <c r="N118" s="272">
        <f>N115/N114*100-100</f>
        <v>-2.7100271002710059</v>
      </c>
      <c r="O118" s="272">
        <f t="shared" ref="O118:AA118" si="50">O115/O114*100-100</f>
        <v>-0.16771488469601081</v>
      </c>
      <c r="P118" s="272">
        <f t="shared" si="50"/>
        <v>2.3781676413255468</v>
      </c>
      <c r="Q118" s="272">
        <f t="shared" si="50"/>
        <v>3.5555555555555571</v>
      </c>
      <c r="R118" s="272">
        <f t="shared" si="50"/>
        <v>4.7111111111111086</v>
      </c>
      <c r="S118" s="273">
        <f t="shared" si="50"/>
        <v>8.9181286549707721</v>
      </c>
      <c r="T118" s="274">
        <f t="shared" si="50"/>
        <v>-2.3868312757201693</v>
      </c>
      <c r="U118" s="272">
        <f t="shared" si="50"/>
        <v>-0.20576131687242594</v>
      </c>
      <c r="V118" s="272">
        <f t="shared" si="50"/>
        <v>-0.54320987654321584</v>
      </c>
      <c r="W118" s="272">
        <f t="shared" si="50"/>
        <v>1.969696969696983</v>
      </c>
      <c r="X118" s="272">
        <f t="shared" si="50"/>
        <v>3.7134502923976669</v>
      </c>
      <c r="Y118" s="272">
        <f t="shared" si="50"/>
        <v>5.6666666666666572</v>
      </c>
      <c r="Z118" s="351">
        <f t="shared" si="50"/>
        <v>6.5925925925925952</v>
      </c>
      <c r="AA118" s="275">
        <f t="shared" si="50"/>
        <v>0.61039104907499109</v>
      </c>
    </row>
    <row r="119" spans="1:32" s="411" customFormat="1" ht="13.5" thickBot="1" x14ac:dyDescent="0.25">
      <c r="A119" s="394" t="s">
        <v>26</v>
      </c>
      <c r="B119" s="395">
        <f t="shared" ref="B119:AA119" si="51">B115-B101</f>
        <v>-12.84883720930236</v>
      </c>
      <c r="C119" s="396">
        <f t="shared" si="51"/>
        <v>46.304347826086996</v>
      </c>
      <c r="D119" s="396">
        <f t="shared" si="51"/>
        <v>41.656662665065937</v>
      </c>
      <c r="E119" s="396">
        <f t="shared" si="51"/>
        <v>46.988059701492602</v>
      </c>
      <c r="F119" s="396">
        <f t="shared" si="51"/>
        <v>79.571522742254501</v>
      </c>
      <c r="G119" s="396">
        <f t="shared" si="51"/>
        <v>93.809523809523853</v>
      </c>
      <c r="H119" s="396">
        <f t="shared" si="51"/>
        <v>86.052631578947398</v>
      </c>
      <c r="I119" s="396">
        <f t="shared" si="51"/>
        <v>100.17094017094007</v>
      </c>
      <c r="J119" s="396">
        <f t="shared" si="51"/>
        <v>103.26241134751774</v>
      </c>
      <c r="K119" s="396">
        <f t="shared" si="51"/>
        <v>127.82051282051282</v>
      </c>
      <c r="L119" s="397">
        <f t="shared" si="51"/>
        <v>159.5625</v>
      </c>
      <c r="M119" s="398">
        <f t="shared" si="51"/>
        <v>133.26923076923072</v>
      </c>
      <c r="N119" s="399">
        <f t="shared" si="51"/>
        <v>95.853658536585385</v>
      </c>
      <c r="O119" s="399">
        <f t="shared" si="51"/>
        <v>84.383423180593013</v>
      </c>
      <c r="P119" s="399">
        <f t="shared" si="51"/>
        <v>82.570175438596493</v>
      </c>
      <c r="Q119" s="399">
        <f t="shared" si="51"/>
        <v>66.634146341463406</v>
      </c>
      <c r="R119" s="399">
        <f t="shared" si="51"/>
        <v>65.230188679245316</v>
      </c>
      <c r="S119" s="400">
        <f t="shared" si="51"/>
        <v>46.263157894736878</v>
      </c>
      <c r="T119" s="401">
        <f t="shared" si="51"/>
        <v>89.947089947089921</v>
      </c>
      <c r="U119" s="396">
        <f t="shared" si="51"/>
        <v>77.803320561941291</v>
      </c>
      <c r="V119" s="396">
        <f t="shared" si="51"/>
        <v>60.545893719806713</v>
      </c>
      <c r="W119" s="396">
        <f t="shared" si="51"/>
        <v>59.249011857707501</v>
      </c>
      <c r="X119" s="396">
        <f t="shared" si="51"/>
        <v>55.671052631578959</v>
      </c>
      <c r="Y119" s="396">
        <f t="shared" si="51"/>
        <v>39.222222222222172</v>
      </c>
      <c r="Z119" s="402">
        <f t="shared" si="51"/>
        <v>42.190476190476261</v>
      </c>
      <c r="AA119" s="403">
        <f t="shared" si="51"/>
        <v>68.981891534698207</v>
      </c>
      <c r="AB119" s="387"/>
      <c r="AC119" s="388"/>
      <c r="AD119" s="388"/>
      <c r="AF119" s="388"/>
    </row>
    <row r="120" spans="1:32" s="411" customFormat="1" x14ac:dyDescent="0.2">
      <c r="A120" s="282" t="s">
        <v>50</v>
      </c>
      <c r="B120" s="283">
        <v>549</v>
      </c>
      <c r="C120" s="284">
        <v>602</v>
      </c>
      <c r="D120" s="284">
        <v>632</v>
      </c>
      <c r="E120" s="284">
        <v>633</v>
      </c>
      <c r="F120" s="284">
        <v>519</v>
      </c>
      <c r="G120" s="284">
        <v>519</v>
      </c>
      <c r="H120" s="284">
        <v>492</v>
      </c>
      <c r="I120" s="284">
        <v>493</v>
      </c>
      <c r="J120" s="284">
        <v>636</v>
      </c>
      <c r="K120" s="284">
        <v>341</v>
      </c>
      <c r="L120" s="285">
        <v>278</v>
      </c>
      <c r="M120" s="283">
        <v>140</v>
      </c>
      <c r="N120" s="284">
        <v>501</v>
      </c>
      <c r="O120" s="284">
        <v>676</v>
      </c>
      <c r="P120" s="284">
        <v>739</v>
      </c>
      <c r="Q120" s="284">
        <v>490</v>
      </c>
      <c r="R120" s="284">
        <v>664</v>
      </c>
      <c r="S120" s="285">
        <v>456</v>
      </c>
      <c r="T120" s="283">
        <v>346</v>
      </c>
      <c r="U120" s="284">
        <v>694</v>
      </c>
      <c r="V120" s="284">
        <v>571</v>
      </c>
      <c r="W120" s="284">
        <v>571</v>
      </c>
      <c r="X120" s="284">
        <v>494</v>
      </c>
      <c r="Y120" s="284">
        <v>527</v>
      </c>
      <c r="Z120" s="285">
        <v>384</v>
      </c>
      <c r="AA120" s="366">
        <f>SUM(B120:Z120)</f>
        <v>12947</v>
      </c>
      <c r="AB120" s="220" t="s">
        <v>55</v>
      </c>
      <c r="AC120" s="287">
        <f>AA106-AA120</f>
        <v>7</v>
      </c>
      <c r="AD120" s="288">
        <f>AC120/AA106</f>
        <v>5.4037362976686737E-4</v>
      </c>
    </row>
    <row r="121" spans="1:32" s="411" customFormat="1" x14ac:dyDescent="0.2">
      <c r="A121" s="289" t="s">
        <v>27</v>
      </c>
      <c r="B121" s="235">
        <v>47</v>
      </c>
      <c r="C121" s="233">
        <v>46</v>
      </c>
      <c r="D121" s="233">
        <v>45.5</v>
      </c>
      <c r="E121" s="233">
        <v>45.5</v>
      </c>
      <c r="F121" s="233">
        <v>45</v>
      </c>
      <c r="G121" s="233">
        <v>45</v>
      </c>
      <c r="H121" s="233">
        <v>44</v>
      </c>
      <c r="I121" s="233">
        <v>44</v>
      </c>
      <c r="J121" s="233">
        <v>43.5</v>
      </c>
      <c r="K121" s="233">
        <v>43.5</v>
      </c>
      <c r="L121" s="236">
        <v>43</v>
      </c>
      <c r="M121" s="235">
        <v>46</v>
      </c>
      <c r="N121" s="233">
        <v>45</v>
      </c>
      <c r="O121" s="233">
        <v>45</v>
      </c>
      <c r="P121" s="233">
        <v>43.5</v>
      </c>
      <c r="Q121" s="233">
        <v>43</v>
      </c>
      <c r="R121" s="233">
        <v>42.5</v>
      </c>
      <c r="S121" s="236">
        <v>42.5</v>
      </c>
      <c r="T121" s="235">
        <v>46</v>
      </c>
      <c r="U121" s="233">
        <v>45</v>
      </c>
      <c r="V121" s="233">
        <v>44.5</v>
      </c>
      <c r="W121" s="233">
        <v>44</v>
      </c>
      <c r="X121" s="233">
        <v>43</v>
      </c>
      <c r="Y121" s="233">
        <v>42.5</v>
      </c>
      <c r="Z121" s="236">
        <v>42.5</v>
      </c>
      <c r="AA121" s="226"/>
      <c r="AB121" s="220" t="s">
        <v>56</v>
      </c>
      <c r="AC121" s="220">
        <v>42.43</v>
      </c>
      <c r="AD121" s="220"/>
    </row>
    <row r="122" spans="1:32" s="411" customFormat="1" ht="13.5" thickBot="1" x14ac:dyDescent="0.25">
      <c r="A122" s="290" t="s">
        <v>25</v>
      </c>
      <c r="B122" s="237">
        <f>B121-B110</f>
        <v>4.2000000000000028</v>
      </c>
      <c r="C122" s="234">
        <f t="shared" ref="C122:L122" si="52">C121-C110</f>
        <v>3.2000000000000028</v>
      </c>
      <c r="D122" s="234">
        <f t="shared" si="52"/>
        <v>2.7000000000000028</v>
      </c>
      <c r="E122" s="234">
        <f t="shared" si="52"/>
        <v>2.7000000000000028</v>
      </c>
      <c r="F122" s="234">
        <f t="shared" si="52"/>
        <v>2.2000000000000028</v>
      </c>
      <c r="G122" s="234">
        <f t="shared" si="52"/>
        <v>2.2000000000000028</v>
      </c>
      <c r="H122" s="234">
        <f t="shared" si="52"/>
        <v>1.2000000000000028</v>
      </c>
      <c r="I122" s="234">
        <f t="shared" si="52"/>
        <v>1.2000000000000028</v>
      </c>
      <c r="J122" s="234">
        <f t="shared" si="52"/>
        <v>0.70000000000000284</v>
      </c>
      <c r="K122" s="234">
        <f t="shared" si="52"/>
        <v>0.70000000000000284</v>
      </c>
      <c r="L122" s="238">
        <f t="shared" si="52"/>
        <v>0.20000000000000284</v>
      </c>
      <c r="M122" s="237">
        <f t="shared" ref="M122:Z122" si="53">M121-M107</f>
        <v>2</v>
      </c>
      <c r="N122" s="234">
        <f t="shared" si="53"/>
        <v>1.5</v>
      </c>
      <c r="O122" s="234">
        <f t="shared" si="53"/>
        <v>2</v>
      </c>
      <c r="P122" s="234">
        <f t="shared" si="53"/>
        <v>1.5</v>
      </c>
      <c r="Q122" s="234">
        <f t="shared" si="53"/>
        <v>1.5</v>
      </c>
      <c r="R122" s="234">
        <f t="shared" si="53"/>
        <v>1.5</v>
      </c>
      <c r="S122" s="238">
        <f t="shared" si="53"/>
        <v>1.5</v>
      </c>
      <c r="T122" s="237">
        <f t="shared" si="53"/>
        <v>2</v>
      </c>
      <c r="U122" s="234">
        <f t="shared" si="53"/>
        <v>2</v>
      </c>
      <c r="V122" s="234">
        <f t="shared" si="53"/>
        <v>2</v>
      </c>
      <c r="W122" s="234">
        <f t="shared" si="53"/>
        <v>2</v>
      </c>
      <c r="X122" s="234">
        <f t="shared" si="53"/>
        <v>1.5</v>
      </c>
      <c r="Y122" s="234">
        <f t="shared" si="53"/>
        <v>1.5</v>
      </c>
      <c r="Z122" s="238">
        <f t="shared" si="53"/>
        <v>1.5</v>
      </c>
      <c r="AA122" s="227"/>
      <c r="AB122" s="220" t="s">
        <v>25</v>
      </c>
      <c r="AC122" s="220">
        <f>AC121-AC107</f>
        <v>1.5499999999999972</v>
      </c>
      <c r="AD122" s="220"/>
    </row>
    <row r="123" spans="1:32" x14ac:dyDescent="0.2">
      <c r="F123" s="230">
        <v>45</v>
      </c>
      <c r="G123" s="230">
        <v>45</v>
      </c>
      <c r="M123" s="230">
        <v>46</v>
      </c>
      <c r="O123" s="230">
        <v>45</v>
      </c>
      <c r="T123" s="348">
        <v>46</v>
      </c>
      <c r="U123" s="230">
        <v>45</v>
      </c>
      <c r="V123" s="230">
        <v>44.5</v>
      </c>
      <c r="W123" s="230">
        <v>44</v>
      </c>
    </row>
    <row r="124" spans="1:32" ht="13.5" thickBot="1" x14ac:dyDescent="0.25"/>
    <row r="125" spans="1:32" s="417" customFormat="1" ht="13.5" thickBot="1" x14ac:dyDescent="0.25">
      <c r="A125" s="240" t="s">
        <v>95</v>
      </c>
      <c r="B125" s="651" t="s">
        <v>64</v>
      </c>
      <c r="C125" s="652"/>
      <c r="D125" s="652"/>
      <c r="E125" s="652"/>
      <c r="F125" s="652"/>
      <c r="G125" s="652"/>
      <c r="H125" s="652"/>
      <c r="I125" s="652"/>
      <c r="J125" s="652"/>
      <c r="K125" s="652"/>
      <c r="L125" s="653"/>
      <c r="M125" s="651" t="s">
        <v>62</v>
      </c>
      <c r="N125" s="652"/>
      <c r="O125" s="652"/>
      <c r="P125" s="652"/>
      <c r="Q125" s="652"/>
      <c r="R125" s="652"/>
      <c r="S125" s="653"/>
      <c r="T125" s="651" t="s">
        <v>63</v>
      </c>
      <c r="U125" s="652"/>
      <c r="V125" s="652"/>
      <c r="W125" s="652"/>
      <c r="X125" s="652"/>
      <c r="Y125" s="652"/>
      <c r="Z125" s="653"/>
      <c r="AA125" s="365" t="s">
        <v>54</v>
      </c>
    </row>
    <row r="126" spans="1:32" s="417" customFormat="1" x14ac:dyDescent="0.2">
      <c r="A126" s="241" t="s">
        <v>53</v>
      </c>
      <c r="B126" s="242">
        <v>1</v>
      </c>
      <c r="C126" s="243">
        <v>2</v>
      </c>
      <c r="D126" s="243">
        <v>3</v>
      </c>
      <c r="E126" s="243">
        <v>4</v>
      </c>
      <c r="F126" s="243">
        <v>5</v>
      </c>
      <c r="G126" s="243">
        <v>6</v>
      </c>
      <c r="H126" s="243">
        <v>7</v>
      </c>
      <c r="I126" s="243">
        <v>8</v>
      </c>
      <c r="J126" s="243">
        <v>9</v>
      </c>
      <c r="K126" s="243">
        <v>10</v>
      </c>
      <c r="L126" s="244">
        <v>11</v>
      </c>
      <c r="M126" s="242">
        <v>1</v>
      </c>
      <c r="N126" s="243">
        <v>2</v>
      </c>
      <c r="O126" s="243">
        <v>3</v>
      </c>
      <c r="P126" s="243">
        <v>4</v>
      </c>
      <c r="Q126" s="243">
        <v>5</v>
      </c>
      <c r="R126" s="349">
        <v>6</v>
      </c>
      <c r="S126" s="244">
        <v>7</v>
      </c>
      <c r="T126" s="358">
        <v>1</v>
      </c>
      <c r="U126" s="243">
        <v>2</v>
      </c>
      <c r="V126" s="243">
        <v>3</v>
      </c>
      <c r="W126" s="243">
        <v>4</v>
      </c>
      <c r="X126" s="243">
        <v>5</v>
      </c>
      <c r="Y126" s="243">
        <v>6</v>
      </c>
      <c r="Z126" s="349">
        <v>7</v>
      </c>
      <c r="AA126" s="367"/>
    </row>
    <row r="127" spans="1:32" s="417" customFormat="1" x14ac:dyDescent="0.2">
      <c r="A127" s="241" t="s">
        <v>2</v>
      </c>
      <c r="B127" s="245">
        <v>1</v>
      </c>
      <c r="C127" s="346">
        <v>2</v>
      </c>
      <c r="D127" s="246">
        <v>3</v>
      </c>
      <c r="E127" s="246">
        <v>3</v>
      </c>
      <c r="F127" s="328">
        <v>4</v>
      </c>
      <c r="G127" s="328">
        <v>4</v>
      </c>
      <c r="H127" s="391">
        <v>5</v>
      </c>
      <c r="I127" s="391">
        <v>5</v>
      </c>
      <c r="J127" s="392">
        <v>6</v>
      </c>
      <c r="K127" s="393">
        <v>7</v>
      </c>
      <c r="L127" s="353">
        <v>8</v>
      </c>
      <c r="M127" s="245">
        <v>1</v>
      </c>
      <c r="N127" s="346">
        <v>2</v>
      </c>
      <c r="O127" s="246">
        <v>3</v>
      </c>
      <c r="P127" s="328">
        <v>4</v>
      </c>
      <c r="Q127" s="391">
        <v>5</v>
      </c>
      <c r="R127" s="392">
        <v>6</v>
      </c>
      <c r="S127" s="393">
        <v>7</v>
      </c>
      <c r="T127" s="245">
        <v>1</v>
      </c>
      <c r="U127" s="346">
        <v>2</v>
      </c>
      <c r="V127" s="246">
        <v>3</v>
      </c>
      <c r="W127" s="246">
        <v>3</v>
      </c>
      <c r="X127" s="328">
        <v>4</v>
      </c>
      <c r="Y127" s="391">
        <v>5</v>
      </c>
      <c r="Z127" s="392">
        <v>6</v>
      </c>
      <c r="AA127" s="219" t="s">
        <v>0</v>
      </c>
    </row>
    <row r="128" spans="1:32" s="417" customFormat="1" x14ac:dyDescent="0.2">
      <c r="A128" s="249" t="s">
        <v>74</v>
      </c>
      <c r="B128" s="250">
        <v>990</v>
      </c>
      <c r="C128" s="251">
        <v>990</v>
      </c>
      <c r="D128" s="251">
        <v>990</v>
      </c>
      <c r="E128" s="251">
        <v>990</v>
      </c>
      <c r="F128" s="251">
        <v>990</v>
      </c>
      <c r="G128" s="251">
        <v>990</v>
      </c>
      <c r="H128" s="251">
        <v>990</v>
      </c>
      <c r="I128" s="251">
        <v>990</v>
      </c>
      <c r="J128" s="251">
        <v>990</v>
      </c>
      <c r="K128" s="251">
        <v>990</v>
      </c>
      <c r="L128" s="252">
        <v>990</v>
      </c>
      <c r="M128" s="250">
        <v>990</v>
      </c>
      <c r="N128" s="251">
        <v>990</v>
      </c>
      <c r="O128" s="251">
        <v>990</v>
      </c>
      <c r="P128" s="251">
        <v>990</v>
      </c>
      <c r="Q128" s="251">
        <v>990</v>
      </c>
      <c r="R128" s="350">
        <v>990</v>
      </c>
      <c r="S128" s="252">
        <v>990</v>
      </c>
      <c r="T128" s="253">
        <v>990</v>
      </c>
      <c r="U128" s="251">
        <v>990</v>
      </c>
      <c r="V128" s="251">
        <v>990</v>
      </c>
      <c r="W128" s="251">
        <v>990</v>
      </c>
      <c r="X128" s="251">
        <v>990</v>
      </c>
      <c r="Y128" s="251">
        <v>990</v>
      </c>
      <c r="Z128" s="350">
        <v>990</v>
      </c>
      <c r="AA128" s="254">
        <v>990</v>
      </c>
    </row>
    <row r="129" spans="1:32" s="417" customFormat="1" x14ac:dyDescent="0.2">
      <c r="A129" s="255" t="s">
        <v>6</v>
      </c>
      <c r="B129" s="256">
        <v>923.18181818181813</v>
      </c>
      <c r="C129" s="257">
        <v>959.25925925925924</v>
      </c>
      <c r="D129" s="257">
        <v>975.91836734693879</v>
      </c>
      <c r="E129" s="257">
        <v>980.6</v>
      </c>
      <c r="F129" s="257">
        <v>995.4545454545455</v>
      </c>
      <c r="G129" s="257">
        <v>998.91891891891896</v>
      </c>
      <c r="H129" s="257">
        <v>1029.7435897435898</v>
      </c>
      <c r="I129" s="257">
        <v>998.37209302325584</v>
      </c>
      <c r="J129" s="257">
        <v>1029.433962264151</v>
      </c>
      <c r="K129" s="257">
        <v>1039.2857142857142</v>
      </c>
      <c r="L129" s="258">
        <v>1108.4615384615386</v>
      </c>
      <c r="M129" s="256">
        <v>960.90909090909088</v>
      </c>
      <c r="N129" s="257">
        <v>966</v>
      </c>
      <c r="O129" s="257">
        <v>998.16666666666663</v>
      </c>
      <c r="P129" s="257">
        <v>1002.542372881356</v>
      </c>
      <c r="Q129" s="257">
        <v>1013.5897435897435</v>
      </c>
      <c r="R129" s="308">
        <v>1017.3584905660377</v>
      </c>
      <c r="S129" s="258">
        <v>1173.8461538461538</v>
      </c>
      <c r="T129" s="259">
        <v>981.42857142857144</v>
      </c>
      <c r="U129" s="257">
        <v>988.03571428571433</v>
      </c>
      <c r="V129" s="257">
        <v>1014.4444444444445</v>
      </c>
      <c r="W129" s="257">
        <v>1025.5319148936171</v>
      </c>
      <c r="X129" s="257">
        <v>1027.9069767441861</v>
      </c>
      <c r="Y129" s="257">
        <v>1051.9148936170213</v>
      </c>
      <c r="Z129" s="308">
        <v>1093.0555555555557</v>
      </c>
      <c r="AA129" s="260">
        <v>1011.8971962616822</v>
      </c>
    </row>
    <row r="130" spans="1:32" s="417" customFormat="1" x14ac:dyDescent="0.2">
      <c r="A130" s="241" t="s">
        <v>7</v>
      </c>
      <c r="B130" s="261">
        <v>88.63636363636364</v>
      </c>
      <c r="C130" s="262">
        <v>98.148148148148152</v>
      </c>
      <c r="D130" s="262">
        <v>100</v>
      </c>
      <c r="E130" s="262">
        <v>98</v>
      </c>
      <c r="F130" s="262">
        <v>100</v>
      </c>
      <c r="G130" s="262">
        <v>100</v>
      </c>
      <c r="H130" s="262">
        <v>100</v>
      </c>
      <c r="I130" s="262">
        <v>97.674418604651166</v>
      </c>
      <c r="J130" s="262">
        <v>98.113207547169807</v>
      </c>
      <c r="K130" s="262">
        <v>92.857142857142861</v>
      </c>
      <c r="L130" s="263">
        <v>96.15384615384616</v>
      </c>
      <c r="M130" s="261">
        <v>100</v>
      </c>
      <c r="N130" s="262">
        <v>100</v>
      </c>
      <c r="O130" s="262">
        <v>95</v>
      </c>
      <c r="P130" s="262">
        <v>96.610169491525426</v>
      </c>
      <c r="Q130" s="262">
        <v>97.435897435897431</v>
      </c>
      <c r="R130" s="311">
        <v>100</v>
      </c>
      <c r="S130" s="263">
        <v>97.435897435897431</v>
      </c>
      <c r="T130" s="264">
        <v>89.285714285714292</v>
      </c>
      <c r="U130" s="262">
        <v>98.214285714285708</v>
      </c>
      <c r="V130" s="262">
        <v>91.111111111111114</v>
      </c>
      <c r="W130" s="262">
        <v>95.744680851063833</v>
      </c>
      <c r="X130" s="262">
        <v>100</v>
      </c>
      <c r="Y130" s="262">
        <v>91.489361702127653</v>
      </c>
      <c r="Z130" s="311">
        <v>100</v>
      </c>
      <c r="AA130" s="265">
        <v>88.878504672897193</v>
      </c>
    </row>
    <row r="131" spans="1:32" s="417" customFormat="1" x14ac:dyDescent="0.2">
      <c r="A131" s="241" t="s">
        <v>8</v>
      </c>
      <c r="B131" s="266">
        <v>5.7586044879262256E-2</v>
      </c>
      <c r="C131" s="267">
        <v>3.8842926974605028E-2</v>
      </c>
      <c r="D131" s="267">
        <v>3.6969470648916626E-2</v>
      </c>
      <c r="E131" s="267">
        <v>4.161967475223341E-2</v>
      </c>
      <c r="F131" s="267">
        <v>2.8044114215129645E-2</v>
      </c>
      <c r="G131" s="267">
        <v>2.5152153131370019E-2</v>
      </c>
      <c r="H131" s="267">
        <v>2.8204579162636131E-2</v>
      </c>
      <c r="I131" s="267">
        <v>4.7175418738231792E-2</v>
      </c>
      <c r="J131" s="267">
        <v>4.2212762231023278E-2</v>
      </c>
      <c r="K131" s="267">
        <v>4.7203037343484737E-2</v>
      </c>
      <c r="L131" s="268">
        <v>5.462944234286745E-2</v>
      </c>
      <c r="M131" s="266">
        <v>3.7246962507150309E-2</v>
      </c>
      <c r="N131" s="267">
        <v>4.5229921894313622E-2</v>
      </c>
      <c r="O131" s="267">
        <v>5.0274892319338842E-2</v>
      </c>
      <c r="P131" s="267">
        <v>4.9910154370580093E-2</v>
      </c>
      <c r="Q131" s="267">
        <v>4.0492976280250718E-2</v>
      </c>
      <c r="R131" s="314">
        <v>4.0013814930251787E-2</v>
      </c>
      <c r="S131" s="268">
        <v>5.2607261645706879E-2</v>
      </c>
      <c r="T131" s="269">
        <v>5.6647128740291604E-2</v>
      </c>
      <c r="U131" s="267">
        <v>4.3759600603616181E-2</v>
      </c>
      <c r="V131" s="267">
        <v>4.9378036410253796E-2</v>
      </c>
      <c r="W131" s="267">
        <v>4.6993418671042279E-2</v>
      </c>
      <c r="X131" s="267">
        <v>3.8605002596908196E-2</v>
      </c>
      <c r="Y131" s="267">
        <v>5.1423957130433393E-2</v>
      </c>
      <c r="Z131" s="314">
        <v>3.7771388593395454E-2</v>
      </c>
      <c r="AA131" s="270">
        <v>6.505818037606878E-2</v>
      </c>
    </row>
    <row r="132" spans="1:32" s="417" customFormat="1" x14ac:dyDescent="0.2">
      <c r="A132" s="255" t="s">
        <v>1</v>
      </c>
      <c r="B132" s="271">
        <f>B129/B128*100-100</f>
        <v>-6.749311294765846</v>
      </c>
      <c r="C132" s="272">
        <f t="shared" ref="C132:E132" si="54">C129/C128*100-100</f>
        <v>-3.105125327347551</v>
      </c>
      <c r="D132" s="272">
        <f t="shared" si="54"/>
        <v>-1.4223871366728531</v>
      </c>
      <c r="E132" s="272">
        <f t="shared" si="54"/>
        <v>-0.94949494949494806</v>
      </c>
      <c r="F132" s="272">
        <f>F129/F128*100-100</f>
        <v>0.55096418732783548</v>
      </c>
      <c r="G132" s="272">
        <f t="shared" ref="G132:M132" si="55">G129/G128*100-100</f>
        <v>0.90090090090090769</v>
      </c>
      <c r="H132" s="272">
        <f t="shared" si="55"/>
        <v>4.0145040145040269</v>
      </c>
      <c r="I132" s="272">
        <f t="shared" si="55"/>
        <v>0.84566596194504484</v>
      </c>
      <c r="J132" s="272">
        <f t="shared" si="55"/>
        <v>3.9832285115304131</v>
      </c>
      <c r="K132" s="272">
        <f t="shared" si="55"/>
        <v>4.9783549783549716</v>
      </c>
      <c r="L132" s="273">
        <f t="shared" si="55"/>
        <v>11.965811965811966</v>
      </c>
      <c r="M132" s="271">
        <f t="shared" si="55"/>
        <v>-2.938475665748399</v>
      </c>
      <c r="N132" s="272">
        <f>N129/N128*100-100</f>
        <v>-2.4242424242424221</v>
      </c>
      <c r="O132" s="272">
        <f t="shared" ref="O132:AA132" si="56">O129/O128*100-100</f>
        <v>0.82491582491581994</v>
      </c>
      <c r="P132" s="272">
        <f t="shared" si="56"/>
        <v>1.2669063516521248</v>
      </c>
      <c r="Q132" s="272">
        <f t="shared" si="56"/>
        <v>2.3828023828023674</v>
      </c>
      <c r="R132" s="272">
        <f t="shared" si="56"/>
        <v>2.7634838955593608</v>
      </c>
      <c r="S132" s="273">
        <f t="shared" si="56"/>
        <v>18.570318570318562</v>
      </c>
      <c r="T132" s="274">
        <f t="shared" si="56"/>
        <v>-0.86580086580086402</v>
      </c>
      <c r="U132" s="272">
        <f t="shared" si="56"/>
        <v>-0.19841269841269593</v>
      </c>
      <c r="V132" s="272">
        <f t="shared" si="56"/>
        <v>2.4691358024691397</v>
      </c>
      <c r="W132" s="272">
        <f t="shared" si="56"/>
        <v>3.5890823124865818</v>
      </c>
      <c r="X132" s="272">
        <f t="shared" si="56"/>
        <v>3.8289875499177839</v>
      </c>
      <c r="Y132" s="272">
        <f t="shared" si="56"/>
        <v>6.2540296582849919</v>
      </c>
      <c r="Z132" s="351">
        <f t="shared" si="56"/>
        <v>10.409652076318736</v>
      </c>
      <c r="AA132" s="275">
        <f t="shared" si="56"/>
        <v>2.2118380062305221</v>
      </c>
    </row>
    <row r="133" spans="1:32" s="417" customFormat="1" ht="13.5" thickBot="1" x14ac:dyDescent="0.25">
      <c r="A133" s="394" t="s">
        <v>26</v>
      </c>
      <c r="B133" s="395">
        <f t="shared" ref="B133:AA133" si="57">B129-B115</f>
        <v>118.53065539112049</v>
      </c>
      <c r="C133" s="396">
        <f t="shared" si="57"/>
        <v>132.95491143317224</v>
      </c>
      <c r="D133" s="396">
        <f t="shared" si="57"/>
        <v>123.67346938775518</v>
      </c>
      <c r="E133" s="396">
        <f t="shared" si="57"/>
        <v>116</v>
      </c>
      <c r="F133" s="396">
        <f t="shared" si="57"/>
        <v>107.34643734643737</v>
      </c>
      <c r="G133" s="396">
        <f t="shared" si="57"/>
        <v>109.63320463320463</v>
      </c>
      <c r="H133" s="396">
        <f t="shared" si="57"/>
        <v>116.059379217274</v>
      </c>
      <c r="I133" s="396">
        <f t="shared" si="57"/>
        <v>76.149870801033671</v>
      </c>
      <c r="J133" s="396">
        <f t="shared" si="57"/>
        <v>82.838217583299866</v>
      </c>
      <c r="K133" s="396">
        <f t="shared" si="57"/>
        <v>85.054945054944938</v>
      </c>
      <c r="L133" s="397">
        <f t="shared" si="57"/>
        <v>97.961538461538566</v>
      </c>
      <c r="M133" s="398">
        <f t="shared" si="57"/>
        <v>118.40909090909088</v>
      </c>
      <c r="N133" s="399">
        <f t="shared" si="57"/>
        <v>90.390243902439011</v>
      </c>
      <c r="O133" s="399">
        <f t="shared" si="57"/>
        <v>99.676100628930726</v>
      </c>
      <c r="P133" s="399">
        <f t="shared" si="57"/>
        <v>81.138864109426095</v>
      </c>
      <c r="Q133" s="399">
        <f t="shared" si="57"/>
        <v>81.589743589743534</v>
      </c>
      <c r="R133" s="399">
        <f t="shared" si="57"/>
        <v>74.958490566037767</v>
      </c>
      <c r="S133" s="400">
        <f t="shared" si="57"/>
        <v>193.58299595141693</v>
      </c>
      <c r="T133" s="401">
        <f t="shared" si="57"/>
        <v>102.91005291005297</v>
      </c>
      <c r="U133" s="396">
        <f t="shared" si="57"/>
        <v>89.887566137566182</v>
      </c>
      <c r="V133" s="396">
        <f t="shared" si="57"/>
        <v>119.33333333333337</v>
      </c>
      <c r="W133" s="396">
        <f t="shared" si="57"/>
        <v>107.80464216634437</v>
      </c>
      <c r="X133" s="396">
        <f t="shared" si="57"/>
        <v>94.485924112607108</v>
      </c>
      <c r="Y133" s="396">
        <f t="shared" si="57"/>
        <v>100.91489361702133</v>
      </c>
      <c r="Z133" s="402">
        <f t="shared" si="57"/>
        <v>133.72222222222229</v>
      </c>
      <c r="AA133" s="403">
        <f t="shared" si="57"/>
        <v>106.40367682000726</v>
      </c>
      <c r="AB133" s="387"/>
      <c r="AC133" s="388"/>
      <c r="AD133" s="388"/>
      <c r="AF133" s="388"/>
    </row>
    <row r="134" spans="1:32" s="417" customFormat="1" x14ac:dyDescent="0.2">
      <c r="A134" s="282" t="s">
        <v>50</v>
      </c>
      <c r="B134" s="283">
        <v>541</v>
      </c>
      <c r="C134" s="284">
        <v>602</v>
      </c>
      <c r="D134" s="284">
        <v>632</v>
      </c>
      <c r="E134" s="284">
        <v>632</v>
      </c>
      <c r="F134" s="284">
        <v>519</v>
      </c>
      <c r="G134" s="284">
        <v>519</v>
      </c>
      <c r="H134" s="284">
        <v>491</v>
      </c>
      <c r="I134" s="284">
        <v>493</v>
      </c>
      <c r="J134" s="284">
        <v>636</v>
      </c>
      <c r="K134" s="284">
        <v>341</v>
      </c>
      <c r="L134" s="285">
        <v>278</v>
      </c>
      <c r="M134" s="283">
        <v>161</v>
      </c>
      <c r="N134" s="284">
        <v>500</v>
      </c>
      <c r="O134" s="284">
        <v>676</v>
      </c>
      <c r="P134" s="284">
        <v>739</v>
      </c>
      <c r="Q134" s="284">
        <v>490</v>
      </c>
      <c r="R134" s="284">
        <v>664</v>
      </c>
      <c r="S134" s="285">
        <v>455</v>
      </c>
      <c r="T134" s="283">
        <v>331</v>
      </c>
      <c r="U134" s="284">
        <v>694</v>
      </c>
      <c r="V134" s="284">
        <v>571</v>
      </c>
      <c r="W134" s="284">
        <v>571</v>
      </c>
      <c r="X134" s="284">
        <v>494</v>
      </c>
      <c r="Y134" s="284">
        <v>527</v>
      </c>
      <c r="Z134" s="285">
        <v>384</v>
      </c>
      <c r="AA134" s="366">
        <f>SUM(B134:Z134)</f>
        <v>12941</v>
      </c>
      <c r="AB134" s="220" t="s">
        <v>55</v>
      </c>
      <c r="AC134" s="287">
        <f>AA120-AA134</f>
        <v>6</v>
      </c>
      <c r="AD134" s="288">
        <f>AC134/AA120</f>
        <v>4.6342782111686106E-4</v>
      </c>
    </row>
    <row r="135" spans="1:32" s="417" customFormat="1" x14ac:dyDescent="0.2">
      <c r="A135" s="289" t="s">
        <v>27</v>
      </c>
      <c r="B135" s="235">
        <v>49</v>
      </c>
      <c r="C135" s="233">
        <v>48</v>
      </c>
      <c r="D135" s="233">
        <v>47.5</v>
      </c>
      <c r="E135" s="233">
        <v>47.5</v>
      </c>
      <c r="F135" s="233">
        <v>46.5</v>
      </c>
      <c r="G135" s="233">
        <v>46.5</v>
      </c>
      <c r="H135" s="233">
        <v>45.5</v>
      </c>
      <c r="I135" s="233">
        <v>46</v>
      </c>
      <c r="J135" s="233">
        <v>45.5</v>
      </c>
      <c r="K135" s="233">
        <v>45.5</v>
      </c>
      <c r="L135" s="236">
        <v>44.5</v>
      </c>
      <c r="M135" s="235">
        <v>48</v>
      </c>
      <c r="N135" s="233">
        <v>47</v>
      </c>
      <c r="O135" s="233">
        <v>47</v>
      </c>
      <c r="P135" s="233">
        <v>45.5</v>
      </c>
      <c r="Q135" s="233">
        <v>45</v>
      </c>
      <c r="R135" s="233">
        <v>44.5</v>
      </c>
      <c r="S135" s="236">
        <v>44</v>
      </c>
      <c r="T135" s="235">
        <v>48</v>
      </c>
      <c r="U135" s="233">
        <v>47</v>
      </c>
      <c r="V135" s="233">
        <v>46</v>
      </c>
      <c r="W135" s="233">
        <v>45.5</v>
      </c>
      <c r="X135" s="233">
        <v>45</v>
      </c>
      <c r="Y135" s="233">
        <v>44.5</v>
      </c>
      <c r="Z135" s="236">
        <v>44</v>
      </c>
      <c r="AA135" s="226"/>
      <c r="AB135" s="220" t="s">
        <v>56</v>
      </c>
      <c r="AC135" s="220">
        <v>44.31</v>
      </c>
      <c r="AD135" s="220"/>
    </row>
    <row r="136" spans="1:32" s="417" customFormat="1" ht="13.5" thickBot="1" x14ac:dyDescent="0.25">
      <c r="A136" s="290" t="s">
        <v>25</v>
      </c>
      <c r="B136" s="237">
        <f t="shared" ref="B136:L136" si="58">B135-B121</f>
        <v>2</v>
      </c>
      <c r="C136" s="234">
        <f t="shared" si="58"/>
        <v>2</v>
      </c>
      <c r="D136" s="234">
        <f t="shared" si="58"/>
        <v>2</v>
      </c>
      <c r="E136" s="234">
        <f t="shared" si="58"/>
        <v>2</v>
      </c>
      <c r="F136" s="234">
        <f t="shared" si="58"/>
        <v>1.5</v>
      </c>
      <c r="G136" s="234">
        <f t="shared" si="58"/>
        <v>1.5</v>
      </c>
      <c r="H136" s="234">
        <f t="shared" si="58"/>
        <v>1.5</v>
      </c>
      <c r="I136" s="234">
        <f t="shared" si="58"/>
        <v>2</v>
      </c>
      <c r="J136" s="234">
        <f t="shared" si="58"/>
        <v>2</v>
      </c>
      <c r="K136" s="234">
        <f t="shared" si="58"/>
        <v>2</v>
      </c>
      <c r="L136" s="238">
        <f t="shared" si="58"/>
        <v>1.5</v>
      </c>
      <c r="M136" s="237">
        <f t="shared" ref="M136:Z136" si="59">M135-M121</f>
        <v>2</v>
      </c>
      <c r="N136" s="234">
        <f t="shared" si="59"/>
        <v>2</v>
      </c>
      <c r="O136" s="234">
        <f t="shared" si="59"/>
        <v>2</v>
      </c>
      <c r="P136" s="234">
        <f t="shared" si="59"/>
        <v>2</v>
      </c>
      <c r="Q136" s="234">
        <f t="shared" si="59"/>
        <v>2</v>
      </c>
      <c r="R136" s="234">
        <f t="shared" si="59"/>
        <v>2</v>
      </c>
      <c r="S136" s="238">
        <f t="shared" si="59"/>
        <v>1.5</v>
      </c>
      <c r="T136" s="237">
        <f t="shared" si="59"/>
        <v>2</v>
      </c>
      <c r="U136" s="234">
        <f t="shared" si="59"/>
        <v>2</v>
      </c>
      <c r="V136" s="234">
        <f t="shared" si="59"/>
        <v>1.5</v>
      </c>
      <c r="W136" s="234">
        <f t="shared" si="59"/>
        <v>1.5</v>
      </c>
      <c r="X136" s="234">
        <f t="shared" si="59"/>
        <v>2</v>
      </c>
      <c r="Y136" s="234">
        <f t="shared" si="59"/>
        <v>2</v>
      </c>
      <c r="Z136" s="238">
        <f t="shared" si="59"/>
        <v>1.5</v>
      </c>
      <c r="AA136" s="227"/>
      <c r="AB136" s="220" t="s">
        <v>25</v>
      </c>
      <c r="AC136" s="220">
        <f>AC135-AC121</f>
        <v>1.8800000000000026</v>
      </c>
      <c r="AD136" s="220"/>
    </row>
    <row r="137" spans="1:32" x14ac:dyDescent="0.2">
      <c r="H137" s="230" t="s">
        <v>66</v>
      </c>
      <c r="S137" s="348" t="s">
        <v>66</v>
      </c>
    </row>
    <row r="138" spans="1:32" ht="13.5" thickBot="1" x14ac:dyDescent="0.25"/>
    <row r="139" spans="1:32" s="420" customFormat="1" ht="13.5" thickBot="1" x14ac:dyDescent="0.25">
      <c r="A139" s="297" t="s">
        <v>96</v>
      </c>
      <c r="B139" s="651" t="s">
        <v>52</v>
      </c>
      <c r="C139" s="652"/>
      <c r="D139" s="652"/>
      <c r="E139" s="653"/>
      <c r="F139" s="652" t="s">
        <v>64</v>
      </c>
      <c r="G139" s="652"/>
      <c r="H139" s="652"/>
      <c r="I139" s="652"/>
      <c r="J139" s="652"/>
      <c r="K139" s="652"/>
      <c r="L139" s="653"/>
      <c r="M139" s="651" t="s">
        <v>62</v>
      </c>
      <c r="N139" s="652"/>
      <c r="O139" s="652"/>
      <c r="P139" s="652"/>
      <c r="Q139" s="652"/>
      <c r="R139" s="652"/>
      <c r="S139" s="653"/>
      <c r="T139" s="651" t="s">
        <v>63</v>
      </c>
      <c r="U139" s="652"/>
      <c r="V139" s="652"/>
      <c r="W139" s="652"/>
      <c r="X139" s="652"/>
      <c r="Y139" s="652"/>
      <c r="Z139" s="653"/>
      <c r="AA139" s="365" t="s">
        <v>54</v>
      </c>
    </row>
    <row r="140" spans="1:32" s="420" customFormat="1" x14ac:dyDescent="0.2">
      <c r="A140" s="219" t="s">
        <v>53</v>
      </c>
      <c r="B140" s="242">
        <v>1</v>
      </c>
      <c r="C140" s="243">
        <v>2</v>
      </c>
      <c r="D140" s="243">
        <v>3</v>
      </c>
      <c r="E140" s="244">
        <v>4</v>
      </c>
      <c r="F140" s="358">
        <v>1</v>
      </c>
      <c r="G140" s="243">
        <v>2</v>
      </c>
      <c r="H140" s="243">
        <v>3</v>
      </c>
      <c r="I140" s="243">
        <v>4</v>
      </c>
      <c r="J140" s="243">
        <v>5</v>
      </c>
      <c r="K140" s="243">
        <v>6</v>
      </c>
      <c r="L140" s="244">
        <v>7</v>
      </c>
      <c r="M140" s="242">
        <v>1</v>
      </c>
      <c r="N140" s="243">
        <v>2</v>
      </c>
      <c r="O140" s="243">
        <v>3</v>
      </c>
      <c r="P140" s="243">
        <v>4</v>
      </c>
      <c r="Q140" s="243">
        <v>5</v>
      </c>
      <c r="R140" s="349">
        <v>6</v>
      </c>
      <c r="S140" s="244">
        <v>7</v>
      </c>
      <c r="T140" s="358">
        <v>1</v>
      </c>
      <c r="U140" s="243">
        <v>2</v>
      </c>
      <c r="V140" s="243">
        <v>3</v>
      </c>
      <c r="W140" s="243">
        <v>4</v>
      </c>
      <c r="X140" s="243">
        <v>5</v>
      </c>
      <c r="Y140" s="243">
        <v>6</v>
      </c>
      <c r="Z140" s="349">
        <v>7</v>
      </c>
      <c r="AA140" s="367"/>
    </row>
    <row r="141" spans="1:32" s="420" customFormat="1" x14ac:dyDescent="0.2">
      <c r="A141" s="219" t="s">
        <v>2</v>
      </c>
      <c r="B141" s="427">
        <v>5</v>
      </c>
      <c r="C141" s="392">
        <v>6</v>
      </c>
      <c r="D141" s="393">
        <v>7</v>
      </c>
      <c r="E141" s="353">
        <v>8</v>
      </c>
      <c r="F141" s="247">
        <v>1</v>
      </c>
      <c r="G141" s="346">
        <v>2</v>
      </c>
      <c r="H141" s="246">
        <v>3</v>
      </c>
      <c r="I141" s="246">
        <v>3</v>
      </c>
      <c r="J141" s="328">
        <v>4</v>
      </c>
      <c r="K141" s="328">
        <v>4</v>
      </c>
      <c r="L141" s="391">
        <v>5</v>
      </c>
      <c r="M141" s="245">
        <v>1</v>
      </c>
      <c r="N141" s="346">
        <v>2</v>
      </c>
      <c r="O141" s="246">
        <v>3</v>
      </c>
      <c r="P141" s="328">
        <v>4</v>
      </c>
      <c r="Q141" s="391">
        <v>5</v>
      </c>
      <c r="R141" s="392">
        <v>6</v>
      </c>
      <c r="S141" s="393">
        <v>7</v>
      </c>
      <c r="T141" s="245">
        <v>1</v>
      </c>
      <c r="U141" s="346">
        <v>2</v>
      </c>
      <c r="V141" s="246">
        <v>3</v>
      </c>
      <c r="W141" s="246">
        <v>3</v>
      </c>
      <c r="X141" s="328">
        <v>4</v>
      </c>
      <c r="Y141" s="391">
        <v>5</v>
      </c>
      <c r="Z141" s="392">
        <v>6</v>
      </c>
      <c r="AA141" s="219" t="s">
        <v>0</v>
      </c>
    </row>
    <row r="142" spans="1:32" s="420" customFormat="1" x14ac:dyDescent="0.2">
      <c r="A142" s="304" t="s">
        <v>74</v>
      </c>
      <c r="B142" s="250">
        <v>1080</v>
      </c>
      <c r="C142" s="251">
        <v>1080</v>
      </c>
      <c r="D142" s="251">
        <v>1080</v>
      </c>
      <c r="E142" s="252">
        <v>1080</v>
      </c>
      <c r="F142" s="253">
        <v>1080</v>
      </c>
      <c r="G142" s="251">
        <v>1080</v>
      </c>
      <c r="H142" s="251">
        <v>1080</v>
      </c>
      <c r="I142" s="251">
        <v>1080</v>
      </c>
      <c r="J142" s="251">
        <v>1080</v>
      </c>
      <c r="K142" s="251">
        <v>1080</v>
      </c>
      <c r="L142" s="252">
        <v>1080</v>
      </c>
      <c r="M142" s="250">
        <v>1080</v>
      </c>
      <c r="N142" s="251">
        <v>1080</v>
      </c>
      <c r="O142" s="251">
        <v>1080</v>
      </c>
      <c r="P142" s="251">
        <v>1080</v>
      </c>
      <c r="Q142" s="251">
        <v>1080</v>
      </c>
      <c r="R142" s="350">
        <v>1080</v>
      </c>
      <c r="S142" s="252">
        <v>1080</v>
      </c>
      <c r="T142" s="253">
        <v>1080</v>
      </c>
      <c r="U142" s="251">
        <v>1080</v>
      </c>
      <c r="V142" s="251">
        <v>1080</v>
      </c>
      <c r="W142" s="251">
        <v>1080</v>
      </c>
      <c r="X142" s="251">
        <v>1080</v>
      </c>
      <c r="Y142" s="251">
        <v>1080</v>
      </c>
      <c r="Z142" s="350">
        <v>1080</v>
      </c>
      <c r="AA142" s="254">
        <v>1080</v>
      </c>
    </row>
    <row r="143" spans="1:32" s="420" customFormat="1" x14ac:dyDescent="0.2">
      <c r="A143" s="307" t="s">
        <v>6</v>
      </c>
      <c r="B143" s="256">
        <v>1101.590909090909</v>
      </c>
      <c r="C143" s="257">
        <v>1120.1960784313726</v>
      </c>
      <c r="D143" s="257">
        <v>1101.3333333333333</v>
      </c>
      <c r="E143" s="258">
        <v>1166</v>
      </c>
      <c r="F143" s="259">
        <v>1022.5</v>
      </c>
      <c r="G143" s="257">
        <v>1038.1632653061224</v>
      </c>
      <c r="H143" s="257">
        <v>1057.1698113207547</v>
      </c>
      <c r="I143" s="257">
        <v>1070.1923076923076</v>
      </c>
      <c r="J143" s="257">
        <v>1057.3809523809523</v>
      </c>
      <c r="K143" s="257">
        <v>1082.2727272727273</v>
      </c>
      <c r="L143" s="258">
        <v>1100.6818181818182</v>
      </c>
      <c r="M143" s="256">
        <v>1126.6666666666667</v>
      </c>
      <c r="N143" s="257">
        <v>1088.6363636363637</v>
      </c>
      <c r="O143" s="257">
        <v>1078.8333333333333</v>
      </c>
      <c r="P143" s="257">
        <v>1123.050847457627</v>
      </c>
      <c r="Q143" s="257">
        <v>1113.953488372093</v>
      </c>
      <c r="R143" s="308">
        <v>1090</v>
      </c>
      <c r="S143" s="258">
        <v>1145.5813953488373</v>
      </c>
      <c r="T143" s="259">
        <v>1113.9285714285713</v>
      </c>
      <c r="U143" s="257">
        <v>1095.4385964912281</v>
      </c>
      <c r="V143" s="257">
        <v>1104.313725490196</v>
      </c>
      <c r="W143" s="257">
        <v>1113.0612244897959</v>
      </c>
      <c r="X143" s="257">
        <v>1108.3720930232557</v>
      </c>
      <c r="Y143" s="257">
        <v>1125.1923076923076</v>
      </c>
      <c r="Z143" s="308">
        <v>1150.909090909091</v>
      </c>
      <c r="AA143" s="260">
        <v>1096.415770609319</v>
      </c>
    </row>
    <row r="144" spans="1:32" s="420" customFormat="1" x14ac:dyDescent="0.2">
      <c r="A144" s="219" t="s">
        <v>7</v>
      </c>
      <c r="B144" s="261">
        <v>90.909090909090907</v>
      </c>
      <c r="C144" s="262">
        <v>96.078431372549019</v>
      </c>
      <c r="D144" s="262">
        <v>86.666666666666671</v>
      </c>
      <c r="E144" s="263">
        <v>84</v>
      </c>
      <c r="F144" s="264">
        <v>91.666666666666671</v>
      </c>
      <c r="G144" s="262">
        <v>97.959183673469383</v>
      </c>
      <c r="H144" s="262">
        <v>96.226415094339629</v>
      </c>
      <c r="I144" s="262">
        <v>94.230769230769226</v>
      </c>
      <c r="J144" s="262">
        <v>100</v>
      </c>
      <c r="K144" s="262">
        <v>97.727272727272734</v>
      </c>
      <c r="L144" s="263">
        <v>97.727272727272734</v>
      </c>
      <c r="M144" s="261">
        <v>100</v>
      </c>
      <c r="N144" s="262">
        <v>86.36363636363636</v>
      </c>
      <c r="O144" s="262">
        <v>96.666666666666671</v>
      </c>
      <c r="P144" s="262">
        <v>93.220338983050851</v>
      </c>
      <c r="Q144" s="262">
        <v>100</v>
      </c>
      <c r="R144" s="311">
        <v>91.228070175438603</v>
      </c>
      <c r="S144" s="263">
        <v>95.348837209302332</v>
      </c>
      <c r="T144" s="264">
        <v>82.142857142857139</v>
      </c>
      <c r="U144" s="262">
        <v>98.245614035087726</v>
      </c>
      <c r="V144" s="262">
        <v>96.078431372549019</v>
      </c>
      <c r="W144" s="262">
        <v>97.959183673469383</v>
      </c>
      <c r="X144" s="262">
        <v>95.348837209302332</v>
      </c>
      <c r="Y144" s="262">
        <v>98.07692307692308</v>
      </c>
      <c r="Z144" s="311">
        <v>93.939393939393938</v>
      </c>
      <c r="AA144" s="265">
        <v>90.949820788530459</v>
      </c>
    </row>
    <row r="145" spans="1:32" s="420" customFormat="1" x14ac:dyDescent="0.2">
      <c r="A145" s="219" t="s">
        <v>8</v>
      </c>
      <c r="B145" s="266">
        <v>5.4602100472953954E-2</v>
      </c>
      <c r="C145" s="267">
        <v>4.5535815296776333E-2</v>
      </c>
      <c r="D145" s="267">
        <v>6.6712404699253991E-2</v>
      </c>
      <c r="E145" s="268">
        <v>7.3856089679626022E-2</v>
      </c>
      <c r="F145" s="269">
        <v>6.2094988260148136E-2</v>
      </c>
      <c r="G145" s="267">
        <v>4.1858975876898144E-2</v>
      </c>
      <c r="H145" s="267">
        <v>4.7077035402636136E-2</v>
      </c>
      <c r="I145" s="267">
        <v>5.5869392840749009E-2</v>
      </c>
      <c r="J145" s="267">
        <v>3.4227266254917441E-2</v>
      </c>
      <c r="K145" s="267">
        <v>3.9735289650871856E-2</v>
      </c>
      <c r="L145" s="268">
        <v>4.124454685274162E-2</v>
      </c>
      <c r="M145" s="266">
        <v>4.9647756126397047E-2</v>
      </c>
      <c r="N145" s="267">
        <v>6.3628786894722345E-2</v>
      </c>
      <c r="O145" s="267">
        <v>4.9804312099983539E-2</v>
      </c>
      <c r="P145" s="267">
        <v>5.1066059408092557E-2</v>
      </c>
      <c r="Q145" s="267">
        <v>4.7546944214635463E-2</v>
      </c>
      <c r="R145" s="314">
        <v>5.7486532746779909E-2</v>
      </c>
      <c r="S145" s="268">
        <v>5.1670120243387546E-2</v>
      </c>
      <c r="T145" s="269">
        <v>7.682674574136425E-2</v>
      </c>
      <c r="U145" s="267">
        <v>4.6581344526274514E-2</v>
      </c>
      <c r="V145" s="267">
        <v>5.0026298731688276E-2</v>
      </c>
      <c r="W145" s="267">
        <v>4.7477816170148554E-2</v>
      </c>
      <c r="X145" s="267">
        <v>4.6938655734414782E-2</v>
      </c>
      <c r="Y145" s="267">
        <v>3.8640619846412413E-2</v>
      </c>
      <c r="Z145" s="314">
        <v>4.4836227318541297E-2</v>
      </c>
      <c r="AA145" s="270">
        <v>5.9054570470858381E-2</v>
      </c>
    </row>
    <row r="146" spans="1:32" s="420" customFormat="1" x14ac:dyDescent="0.2">
      <c r="A146" s="307" t="s">
        <v>1</v>
      </c>
      <c r="B146" s="271">
        <f>B143/B142*100-100</f>
        <v>1.999158249158242</v>
      </c>
      <c r="C146" s="272">
        <f t="shared" ref="C146:E146" si="60">C143/C142*100-100</f>
        <v>3.7218591140159845</v>
      </c>
      <c r="D146" s="272">
        <f t="shared" si="60"/>
        <v>1.9753086419753032</v>
      </c>
      <c r="E146" s="273">
        <f t="shared" si="60"/>
        <v>7.9629629629629761</v>
      </c>
      <c r="F146" s="274">
        <f>F143/F142*100-100</f>
        <v>-5.3240740740740762</v>
      </c>
      <c r="G146" s="272">
        <f t="shared" ref="G146:M146" si="61">G143/G142*100-100</f>
        <v>-3.8737717309145836</v>
      </c>
      <c r="H146" s="272">
        <f t="shared" si="61"/>
        <v>-2.1139063591893859</v>
      </c>
      <c r="I146" s="272">
        <f t="shared" si="61"/>
        <v>-0.90811965811965933</v>
      </c>
      <c r="J146" s="272">
        <f t="shared" si="61"/>
        <v>-2.0943562610229378</v>
      </c>
      <c r="K146" s="272">
        <f t="shared" si="61"/>
        <v>0.21043771043771642</v>
      </c>
      <c r="L146" s="273">
        <f t="shared" si="61"/>
        <v>1.9149831649831697</v>
      </c>
      <c r="M146" s="271">
        <f t="shared" si="61"/>
        <v>4.3209876543209873</v>
      </c>
      <c r="N146" s="272">
        <f>N143/N142*100-100</f>
        <v>0.79966329966329397</v>
      </c>
      <c r="O146" s="272">
        <f t="shared" ref="O146:AA146" si="62">O143/O142*100-100</f>
        <v>-0.1080246913580396</v>
      </c>
      <c r="P146" s="272">
        <f t="shared" si="62"/>
        <v>3.9861895794099098</v>
      </c>
      <c r="Q146" s="272">
        <f t="shared" si="62"/>
        <v>3.1438415159345396</v>
      </c>
      <c r="R146" s="272">
        <f t="shared" si="62"/>
        <v>0.92592592592592382</v>
      </c>
      <c r="S146" s="273">
        <f t="shared" si="62"/>
        <v>6.0723514211886425</v>
      </c>
      <c r="T146" s="274">
        <f t="shared" si="62"/>
        <v>3.1415343915343783</v>
      </c>
      <c r="U146" s="272">
        <f t="shared" si="62"/>
        <v>1.4294996751137035</v>
      </c>
      <c r="V146" s="272">
        <f t="shared" si="62"/>
        <v>2.2512708787218543</v>
      </c>
      <c r="W146" s="272">
        <f t="shared" si="62"/>
        <v>3.0612244897959044</v>
      </c>
      <c r="X146" s="272">
        <f t="shared" si="62"/>
        <v>2.6270456503014543</v>
      </c>
      <c r="Y146" s="272">
        <f t="shared" si="62"/>
        <v>4.1844729344729217</v>
      </c>
      <c r="Z146" s="351">
        <f t="shared" si="62"/>
        <v>6.5656565656565817</v>
      </c>
      <c r="AA146" s="275">
        <f t="shared" si="62"/>
        <v>1.5199787601221288</v>
      </c>
    </row>
    <row r="147" spans="1:32" s="420" customFormat="1" ht="13.5" thickBot="1" x14ac:dyDescent="0.25">
      <c r="A147" s="425" t="s">
        <v>26</v>
      </c>
      <c r="B147" s="395">
        <f>B143-I129</f>
        <v>103.21881606765317</v>
      </c>
      <c r="C147" s="396">
        <f t="shared" ref="C147:E147" si="63">C143-J129</f>
        <v>90.76211616722162</v>
      </c>
      <c r="D147" s="396">
        <f t="shared" si="63"/>
        <v>62.047619047619037</v>
      </c>
      <c r="E147" s="397">
        <f t="shared" si="63"/>
        <v>57.538461538461434</v>
      </c>
      <c r="F147" s="401">
        <f>F143-B129</f>
        <v>99.31818181818187</v>
      </c>
      <c r="G147" s="396">
        <f t="shared" ref="G147:L147" si="64">G143-C129</f>
        <v>78.904006046863174</v>
      </c>
      <c r="H147" s="396">
        <f t="shared" si="64"/>
        <v>81.251443973815867</v>
      </c>
      <c r="I147" s="396">
        <f t="shared" si="64"/>
        <v>89.5923076923076</v>
      </c>
      <c r="J147" s="396">
        <f t="shared" si="64"/>
        <v>61.926406926406798</v>
      </c>
      <c r="K147" s="396">
        <f t="shared" si="64"/>
        <v>83.35380835380829</v>
      </c>
      <c r="L147" s="397">
        <f t="shared" si="64"/>
        <v>70.938228438228407</v>
      </c>
      <c r="M147" s="398">
        <f t="shared" ref="M147:AA147" si="65">M143-M129</f>
        <v>165.75757575757586</v>
      </c>
      <c r="N147" s="399">
        <f t="shared" si="65"/>
        <v>122.63636363636374</v>
      </c>
      <c r="O147" s="399">
        <f t="shared" si="65"/>
        <v>80.666666666666629</v>
      </c>
      <c r="P147" s="399">
        <f t="shared" si="65"/>
        <v>120.50847457627106</v>
      </c>
      <c r="Q147" s="399">
        <f t="shared" si="65"/>
        <v>100.3637447823495</v>
      </c>
      <c r="R147" s="399">
        <f t="shared" si="65"/>
        <v>72.641509433962256</v>
      </c>
      <c r="S147" s="400">
        <f t="shared" si="65"/>
        <v>-28.264758497316507</v>
      </c>
      <c r="T147" s="401">
        <f t="shared" si="65"/>
        <v>132.49999999999989</v>
      </c>
      <c r="U147" s="396">
        <f t="shared" si="65"/>
        <v>107.40288220551372</v>
      </c>
      <c r="V147" s="396">
        <f t="shared" si="65"/>
        <v>89.869281045751563</v>
      </c>
      <c r="W147" s="396">
        <f t="shared" si="65"/>
        <v>87.529309596178791</v>
      </c>
      <c r="X147" s="396">
        <f t="shared" si="65"/>
        <v>80.465116279069662</v>
      </c>
      <c r="Y147" s="396">
        <f t="shared" si="65"/>
        <v>73.277414075286288</v>
      </c>
      <c r="Z147" s="402">
        <f t="shared" si="65"/>
        <v>57.853535353535335</v>
      </c>
      <c r="AA147" s="403">
        <f t="shared" si="65"/>
        <v>84.518574347636786</v>
      </c>
      <c r="AB147" s="387"/>
      <c r="AC147" s="388"/>
      <c r="AD147" s="388"/>
      <c r="AF147" s="388"/>
    </row>
    <row r="148" spans="1:32" s="420" customFormat="1" x14ac:dyDescent="0.2">
      <c r="A148" s="426" t="s">
        <v>50</v>
      </c>
      <c r="B148" s="283">
        <v>493</v>
      </c>
      <c r="C148" s="284">
        <v>636</v>
      </c>
      <c r="D148" s="284">
        <v>341</v>
      </c>
      <c r="E148" s="285">
        <v>278</v>
      </c>
      <c r="F148" s="422">
        <v>541</v>
      </c>
      <c r="G148" s="284">
        <v>602</v>
      </c>
      <c r="H148" s="284">
        <v>632</v>
      </c>
      <c r="I148" s="284">
        <v>632</v>
      </c>
      <c r="J148" s="284">
        <v>519</v>
      </c>
      <c r="K148" s="284">
        <v>519</v>
      </c>
      <c r="L148" s="285">
        <v>491</v>
      </c>
      <c r="M148" s="283">
        <v>125</v>
      </c>
      <c r="N148" s="284">
        <v>500</v>
      </c>
      <c r="O148" s="284">
        <v>676</v>
      </c>
      <c r="P148" s="284">
        <v>739</v>
      </c>
      <c r="Q148" s="284">
        <v>490</v>
      </c>
      <c r="R148" s="284">
        <v>664</v>
      </c>
      <c r="S148" s="285">
        <v>488</v>
      </c>
      <c r="T148" s="283">
        <v>331</v>
      </c>
      <c r="U148" s="284">
        <v>694</v>
      </c>
      <c r="V148" s="284">
        <v>571</v>
      </c>
      <c r="W148" s="284">
        <v>571</v>
      </c>
      <c r="X148" s="284">
        <v>494</v>
      </c>
      <c r="Y148" s="284">
        <v>527</v>
      </c>
      <c r="Z148" s="285">
        <v>384</v>
      </c>
      <c r="AA148" s="366">
        <f>SUM(B148:Z148)</f>
        <v>12938</v>
      </c>
      <c r="AB148" s="220" t="s">
        <v>55</v>
      </c>
      <c r="AC148" s="287">
        <f>AA134-AA148</f>
        <v>3</v>
      </c>
      <c r="AD148" s="288">
        <f>AC148/AA134</f>
        <v>2.318213430183139E-4</v>
      </c>
      <c r="AE148" s="369" t="s">
        <v>97</v>
      </c>
    </row>
    <row r="149" spans="1:32" s="420" customFormat="1" x14ac:dyDescent="0.2">
      <c r="A149" s="321" t="s">
        <v>27</v>
      </c>
      <c r="B149" s="235">
        <v>47.5</v>
      </c>
      <c r="C149" s="233">
        <v>47</v>
      </c>
      <c r="D149" s="233">
        <v>47.5</v>
      </c>
      <c r="E149" s="236">
        <v>46.5</v>
      </c>
      <c r="F149" s="423">
        <v>51</v>
      </c>
      <c r="G149" s="233">
        <v>50</v>
      </c>
      <c r="H149" s="233">
        <v>49.5</v>
      </c>
      <c r="I149" s="233">
        <v>49.5</v>
      </c>
      <c r="J149" s="233">
        <v>48.5</v>
      </c>
      <c r="K149" s="233">
        <v>48.5</v>
      </c>
      <c r="L149" s="236">
        <v>47.5</v>
      </c>
      <c r="M149" s="235">
        <v>49.5</v>
      </c>
      <c r="N149" s="233">
        <v>48.5</v>
      </c>
      <c r="O149" s="233">
        <v>49</v>
      </c>
      <c r="P149" s="233">
        <v>47</v>
      </c>
      <c r="Q149" s="233">
        <v>46.5</v>
      </c>
      <c r="R149" s="233">
        <v>46.5</v>
      </c>
      <c r="S149" s="236">
        <v>46</v>
      </c>
      <c r="T149" s="235">
        <v>49.5</v>
      </c>
      <c r="U149" s="233">
        <v>48.5</v>
      </c>
      <c r="V149" s="233">
        <v>47.5</v>
      </c>
      <c r="W149" s="233">
        <v>47</v>
      </c>
      <c r="X149" s="233">
        <v>47</v>
      </c>
      <c r="Y149" s="233">
        <v>46.5</v>
      </c>
      <c r="Z149" s="236">
        <v>46</v>
      </c>
      <c r="AA149" s="226"/>
      <c r="AB149" s="220" t="s">
        <v>56</v>
      </c>
      <c r="AC149" s="220">
        <v>46.1</v>
      </c>
      <c r="AD149" s="220"/>
      <c r="AE149" s="428" t="s">
        <v>98</v>
      </c>
    </row>
    <row r="150" spans="1:32" s="420" customFormat="1" ht="13.5" thickBot="1" x14ac:dyDescent="0.25">
      <c r="A150" s="324" t="s">
        <v>25</v>
      </c>
      <c r="B150" s="237">
        <f>B149-I135</f>
        <v>1.5</v>
      </c>
      <c r="C150" s="234">
        <f t="shared" ref="C150:E150" si="66">C149-J135</f>
        <v>1.5</v>
      </c>
      <c r="D150" s="234">
        <f t="shared" si="66"/>
        <v>2</v>
      </c>
      <c r="E150" s="238">
        <f t="shared" si="66"/>
        <v>2</v>
      </c>
      <c r="F150" s="424">
        <f>F149-B135</f>
        <v>2</v>
      </c>
      <c r="G150" s="234">
        <f t="shared" ref="G150:L150" si="67">G149-C135</f>
        <v>2</v>
      </c>
      <c r="H150" s="234">
        <f t="shared" si="67"/>
        <v>2</v>
      </c>
      <c r="I150" s="234">
        <f t="shared" si="67"/>
        <v>2</v>
      </c>
      <c r="J150" s="234">
        <f t="shared" si="67"/>
        <v>2</v>
      </c>
      <c r="K150" s="234">
        <f t="shared" si="67"/>
        <v>2</v>
      </c>
      <c r="L150" s="238">
        <f t="shared" si="67"/>
        <v>2</v>
      </c>
      <c r="M150" s="237">
        <f t="shared" ref="M150:Z150" si="68">M149-M135</f>
        <v>1.5</v>
      </c>
      <c r="N150" s="234">
        <f t="shared" si="68"/>
        <v>1.5</v>
      </c>
      <c r="O150" s="234">
        <f t="shared" si="68"/>
        <v>2</v>
      </c>
      <c r="P150" s="234">
        <f t="shared" si="68"/>
        <v>1.5</v>
      </c>
      <c r="Q150" s="234">
        <f t="shared" si="68"/>
        <v>1.5</v>
      </c>
      <c r="R150" s="234">
        <f t="shared" si="68"/>
        <v>2</v>
      </c>
      <c r="S150" s="238">
        <f t="shared" si="68"/>
        <v>2</v>
      </c>
      <c r="T150" s="237">
        <f t="shared" si="68"/>
        <v>1.5</v>
      </c>
      <c r="U150" s="234">
        <f t="shared" si="68"/>
        <v>1.5</v>
      </c>
      <c r="V150" s="234">
        <f t="shared" si="68"/>
        <v>1.5</v>
      </c>
      <c r="W150" s="234">
        <f t="shared" si="68"/>
        <v>1.5</v>
      </c>
      <c r="X150" s="234">
        <f t="shared" si="68"/>
        <v>2</v>
      </c>
      <c r="Y150" s="234">
        <f t="shared" si="68"/>
        <v>2</v>
      </c>
      <c r="Z150" s="238">
        <f t="shared" si="68"/>
        <v>2</v>
      </c>
      <c r="AA150" s="227"/>
      <c r="AB150" s="220" t="s">
        <v>25</v>
      </c>
      <c r="AC150" s="220">
        <f>AC149-AC135</f>
        <v>1.7899999999999991</v>
      </c>
      <c r="AD150" s="220"/>
    </row>
    <row r="151" spans="1:32" x14ac:dyDescent="0.2">
      <c r="J151" s="230" t="s">
        <v>66</v>
      </c>
      <c r="T151" s="348" t="s">
        <v>66</v>
      </c>
      <c r="W151" s="230">
        <v>47</v>
      </c>
    </row>
    <row r="152" spans="1:32" ht="13.5" thickBot="1" x14ac:dyDescent="0.25"/>
    <row r="153" spans="1:32" ht="13.5" thickBot="1" x14ac:dyDescent="0.25">
      <c r="A153" s="297" t="s">
        <v>99</v>
      </c>
      <c r="B153" s="651" t="s">
        <v>52</v>
      </c>
      <c r="C153" s="652"/>
      <c r="D153" s="652"/>
      <c r="E153" s="653"/>
      <c r="F153" s="652" t="s">
        <v>64</v>
      </c>
      <c r="G153" s="652"/>
      <c r="H153" s="652"/>
      <c r="I153" s="652"/>
      <c r="J153" s="652"/>
      <c r="K153" s="652"/>
      <c r="L153" s="653"/>
      <c r="M153" s="651" t="s">
        <v>62</v>
      </c>
      <c r="N153" s="652"/>
      <c r="O153" s="652"/>
      <c r="P153" s="652"/>
      <c r="Q153" s="652"/>
      <c r="R153" s="652"/>
      <c r="S153" s="653"/>
      <c r="T153" s="651" t="s">
        <v>63</v>
      </c>
      <c r="U153" s="652"/>
      <c r="V153" s="652"/>
      <c r="W153" s="652"/>
      <c r="X153" s="652"/>
      <c r="Y153" s="652"/>
      <c r="Z153" s="653"/>
      <c r="AA153" s="365" t="s">
        <v>54</v>
      </c>
      <c r="AB153" s="429"/>
      <c r="AC153" s="429"/>
      <c r="AD153" s="429"/>
    </row>
    <row r="154" spans="1:32" x14ac:dyDescent="0.2">
      <c r="A154" s="219" t="s">
        <v>53</v>
      </c>
      <c r="B154" s="242">
        <v>1</v>
      </c>
      <c r="C154" s="243">
        <v>2</v>
      </c>
      <c r="D154" s="243">
        <v>3</v>
      </c>
      <c r="E154" s="244">
        <v>4</v>
      </c>
      <c r="F154" s="358">
        <v>1</v>
      </c>
      <c r="G154" s="243">
        <v>2</v>
      </c>
      <c r="H154" s="243">
        <v>3</v>
      </c>
      <c r="I154" s="243">
        <v>4</v>
      </c>
      <c r="J154" s="243">
        <v>5</v>
      </c>
      <c r="K154" s="243">
        <v>6</v>
      </c>
      <c r="L154" s="244">
        <v>7</v>
      </c>
      <c r="M154" s="242">
        <v>1</v>
      </c>
      <c r="N154" s="243">
        <v>2</v>
      </c>
      <c r="O154" s="243">
        <v>3</v>
      </c>
      <c r="P154" s="243">
        <v>4</v>
      </c>
      <c r="Q154" s="243">
        <v>5</v>
      </c>
      <c r="R154" s="349">
        <v>6</v>
      </c>
      <c r="S154" s="244">
        <v>7</v>
      </c>
      <c r="T154" s="358">
        <v>1</v>
      </c>
      <c r="U154" s="243">
        <v>2</v>
      </c>
      <c r="V154" s="243">
        <v>3</v>
      </c>
      <c r="W154" s="243">
        <v>4</v>
      </c>
      <c r="X154" s="243">
        <v>5</v>
      </c>
      <c r="Y154" s="243">
        <v>6</v>
      </c>
      <c r="Z154" s="349">
        <v>7</v>
      </c>
      <c r="AA154" s="367"/>
      <c r="AB154" s="429"/>
      <c r="AC154" s="429"/>
      <c r="AD154" s="429"/>
    </row>
    <row r="155" spans="1:32" x14ac:dyDescent="0.2">
      <c r="A155" s="219" t="s">
        <v>2</v>
      </c>
      <c r="B155" s="427">
        <v>5</v>
      </c>
      <c r="C155" s="392">
        <v>6</v>
      </c>
      <c r="D155" s="393">
        <v>7</v>
      </c>
      <c r="E155" s="353">
        <v>8</v>
      </c>
      <c r="F155" s="247">
        <v>1</v>
      </c>
      <c r="G155" s="346">
        <v>2</v>
      </c>
      <c r="H155" s="246">
        <v>3</v>
      </c>
      <c r="I155" s="246">
        <v>3</v>
      </c>
      <c r="J155" s="328">
        <v>4</v>
      </c>
      <c r="K155" s="328">
        <v>4</v>
      </c>
      <c r="L155" s="391">
        <v>5</v>
      </c>
      <c r="M155" s="245">
        <v>1</v>
      </c>
      <c r="N155" s="346">
        <v>2</v>
      </c>
      <c r="O155" s="246">
        <v>3</v>
      </c>
      <c r="P155" s="328">
        <v>4</v>
      </c>
      <c r="Q155" s="391">
        <v>5</v>
      </c>
      <c r="R155" s="392">
        <v>6</v>
      </c>
      <c r="S155" s="393">
        <v>7</v>
      </c>
      <c r="T155" s="245">
        <v>1</v>
      </c>
      <c r="U155" s="346">
        <v>2</v>
      </c>
      <c r="V155" s="246">
        <v>3</v>
      </c>
      <c r="W155" s="246">
        <v>3</v>
      </c>
      <c r="X155" s="328">
        <v>4</v>
      </c>
      <c r="Y155" s="391">
        <v>5</v>
      </c>
      <c r="Z155" s="392">
        <v>6</v>
      </c>
      <c r="AA155" s="219" t="s">
        <v>0</v>
      </c>
      <c r="AB155" s="429"/>
      <c r="AC155" s="429"/>
      <c r="AD155" s="429"/>
    </row>
    <row r="156" spans="1:32" x14ac:dyDescent="0.2">
      <c r="A156" s="304" t="s">
        <v>74</v>
      </c>
      <c r="B156" s="250">
        <v>1170</v>
      </c>
      <c r="C156" s="251">
        <v>1170</v>
      </c>
      <c r="D156" s="251">
        <v>1170</v>
      </c>
      <c r="E156" s="252">
        <v>1170</v>
      </c>
      <c r="F156" s="253">
        <v>1170</v>
      </c>
      <c r="G156" s="251">
        <v>1170</v>
      </c>
      <c r="H156" s="251">
        <v>1170</v>
      </c>
      <c r="I156" s="251">
        <v>1170</v>
      </c>
      <c r="J156" s="251">
        <v>1170</v>
      </c>
      <c r="K156" s="251">
        <v>1170</v>
      </c>
      <c r="L156" s="252">
        <v>1170</v>
      </c>
      <c r="M156" s="250">
        <v>1170</v>
      </c>
      <c r="N156" s="251">
        <v>1170</v>
      </c>
      <c r="O156" s="251">
        <v>1170</v>
      </c>
      <c r="P156" s="251">
        <v>1170</v>
      </c>
      <c r="Q156" s="251">
        <v>1170</v>
      </c>
      <c r="R156" s="350">
        <v>1170</v>
      </c>
      <c r="S156" s="252">
        <v>1170</v>
      </c>
      <c r="T156" s="253">
        <v>1170</v>
      </c>
      <c r="U156" s="251">
        <v>1170</v>
      </c>
      <c r="V156" s="251">
        <v>1170</v>
      </c>
      <c r="W156" s="251">
        <v>1170</v>
      </c>
      <c r="X156" s="251">
        <v>1170</v>
      </c>
      <c r="Y156" s="251">
        <v>1170</v>
      </c>
      <c r="Z156" s="350">
        <v>1170</v>
      </c>
      <c r="AA156" s="254">
        <v>1170</v>
      </c>
      <c r="AB156" s="429"/>
      <c r="AC156" s="429"/>
      <c r="AD156" s="429"/>
    </row>
    <row r="157" spans="1:32" x14ac:dyDescent="0.2">
      <c r="A157" s="307" t="s">
        <v>6</v>
      </c>
      <c r="B157" s="256">
        <v>1202.2</v>
      </c>
      <c r="C157" s="257">
        <v>1250.5454545454545</v>
      </c>
      <c r="D157" s="257">
        <v>1161.3793103448277</v>
      </c>
      <c r="E157" s="258">
        <v>1265</v>
      </c>
      <c r="F157" s="259">
        <v>1131.4285714285713</v>
      </c>
      <c r="G157" s="257">
        <v>1159.6296296296296</v>
      </c>
      <c r="H157" s="257">
        <v>1173.3962264150944</v>
      </c>
      <c r="I157" s="257">
        <v>1205.2727272727273</v>
      </c>
      <c r="J157" s="257">
        <v>1173.1111111111111</v>
      </c>
      <c r="K157" s="257">
        <v>1178.1632653061224</v>
      </c>
      <c r="L157" s="258">
        <v>1200.2222222222222</v>
      </c>
      <c r="M157" s="256">
        <v>1140.8333333333333</v>
      </c>
      <c r="N157" s="257">
        <v>1173.695652173913</v>
      </c>
      <c r="O157" s="257">
        <v>1158.032786885246</v>
      </c>
      <c r="P157" s="257">
        <v>1205.3225806451612</v>
      </c>
      <c r="Q157" s="257">
        <v>1227.6595744680851</v>
      </c>
      <c r="R157" s="308">
        <v>1206.140350877193</v>
      </c>
      <c r="S157" s="258">
        <v>1269.7727272727273</v>
      </c>
      <c r="T157" s="259">
        <v>1173.4482758620691</v>
      </c>
      <c r="U157" s="257">
        <v>1175.2631578947369</v>
      </c>
      <c r="V157" s="257">
        <v>1188.0434782608695</v>
      </c>
      <c r="W157" s="257">
        <v>1181.4583333333333</v>
      </c>
      <c r="X157" s="257">
        <v>1205.2272727272727</v>
      </c>
      <c r="Y157" s="257">
        <v>1234.7619047619048</v>
      </c>
      <c r="Z157" s="308">
        <v>1229.0625</v>
      </c>
      <c r="AA157" s="260">
        <v>1194.8109058927</v>
      </c>
      <c r="AB157" s="429"/>
      <c r="AC157" s="429"/>
      <c r="AD157" s="429"/>
    </row>
    <row r="158" spans="1:32" x14ac:dyDescent="0.2">
      <c r="A158" s="219" t="s">
        <v>7</v>
      </c>
      <c r="B158" s="261">
        <v>94</v>
      </c>
      <c r="C158" s="262">
        <v>90.909090909090907</v>
      </c>
      <c r="D158" s="262">
        <v>93.103448275862064</v>
      </c>
      <c r="E158" s="263">
        <v>96.15384615384616</v>
      </c>
      <c r="F158" s="264">
        <v>91.836734693877546</v>
      </c>
      <c r="G158" s="262">
        <v>92.592592592592595</v>
      </c>
      <c r="H158" s="262">
        <v>96.226415094339629</v>
      </c>
      <c r="I158" s="262">
        <v>100</v>
      </c>
      <c r="J158" s="262">
        <v>100</v>
      </c>
      <c r="K158" s="262">
        <v>100</v>
      </c>
      <c r="L158" s="263">
        <v>95.555555555555557</v>
      </c>
      <c r="M158" s="261">
        <v>66.666666666666671</v>
      </c>
      <c r="N158" s="262">
        <v>89.130434782608702</v>
      </c>
      <c r="O158" s="262">
        <v>90.163934426229503</v>
      </c>
      <c r="P158" s="262">
        <v>96.774193548387103</v>
      </c>
      <c r="Q158" s="262">
        <v>93.61702127659575</v>
      </c>
      <c r="R158" s="311">
        <v>92.982456140350877</v>
      </c>
      <c r="S158" s="263">
        <v>81.818181818181813</v>
      </c>
      <c r="T158" s="264">
        <v>89.65517241379311</v>
      </c>
      <c r="U158" s="262">
        <v>89.473684210526315</v>
      </c>
      <c r="V158" s="262">
        <v>95.652173913043484</v>
      </c>
      <c r="W158" s="262">
        <v>93.75</v>
      </c>
      <c r="X158" s="262">
        <v>95.454545454545453</v>
      </c>
      <c r="Y158" s="262">
        <v>97.61904761904762</v>
      </c>
      <c r="Z158" s="311">
        <v>84.375</v>
      </c>
      <c r="AA158" s="265">
        <v>90.501319261213723</v>
      </c>
      <c r="AB158" s="429"/>
      <c r="AC158" s="429"/>
      <c r="AD158" s="429"/>
    </row>
    <row r="159" spans="1:32" x14ac:dyDescent="0.2">
      <c r="A159" s="219" t="s">
        <v>8</v>
      </c>
      <c r="B159" s="266">
        <v>5.1472472842809702E-2</v>
      </c>
      <c r="C159" s="267">
        <v>5.289839015643516E-2</v>
      </c>
      <c r="D159" s="267">
        <v>4.6710607846056969E-2</v>
      </c>
      <c r="E159" s="268">
        <v>5.7435311005525694E-2</v>
      </c>
      <c r="F159" s="269">
        <v>5.783324490201408E-2</v>
      </c>
      <c r="G159" s="267">
        <v>5.7176477804153192E-2</v>
      </c>
      <c r="H159" s="267">
        <v>4.8179198276384602E-2</v>
      </c>
      <c r="I159" s="267">
        <v>4.4182992531976058E-2</v>
      </c>
      <c r="J159" s="267">
        <v>4.8648438831184103E-2</v>
      </c>
      <c r="K159" s="267">
        <v>4.377503486295329E-2</v>
      </c>
      <c r="L159" s="268">
        <v>4.6654352517865691E-2</v>
      </c>
      <c r="M159" s="266">
        <v>8.5769215875132199E-2</v>
      </c>
      <c r="N159" s="267">
        <v>6.5645349744376677E-2</v>
      </c>
      <c r="O159" s="267">
        <v>5.329648747680156E-2</v>
      </c>
      <c r="P159" s="267">
        <v>5.195558482338971E-2</v>
      </c>
      <c r="Q159" s="267">
        <v>5.1495598154708958E-2</v>
      </c>
      <c r="R159" s="314">
        <v>5.0747587981602553E-2</v>
      </c>
      <c r="S159" s="268">
        <v>7.0808959387964832E-2</v>
      </c>
      <c r="T159" s="269">
        <v>7.0744836329850999E-2</v>
      </c>
      <c r="U159" s="267">
        <v>5.9701820550319189E-2</v>
      </c>
      <c r="V159" s="267">
        <v>5.2171870683899828E-2</v>
      </c>
      <c r="W159" s="267">
        <v>4.571110899969353E-2</v>
      </c>
      <c r="X159" s="267">
        <v>5.3024429349845553E-2</v>
      </c>
      <c r="Y159" s="267">
        <v>5.2907693696631751E-2</v>
      </c>
      <c r="Z159" s="314">
        <v>6.62357686899228E-2</v>
      </c>
      <c r="AA159" s="270">
        <v>6.1320536979170656E-2</v>
      </c>
      <c r="AB159" s="429"/>
      <c r="AC159" s="429"/>
      <c r="AD159" s="429"/>
    </row>
    <row r="160" spans="1:32" x14ac:dyDescent="0.2">
      <c r="A160" s="307" t="s">
        <v>1</v>
      </c>
      <c r="B160" s="271">
        <f>B157/B156*100-100</f>
        <v>2.7521367521367495</v>
      </c>
      <c r="C160" s="272">
        <f t="shared" ref="C160:E160" si="69">C157/C156*100-100</f>
        <v>6.8842268842268766</v>
      </c>
      <c r="D160" s="272">
        <f t="shared" si="69"/>
        <v>-0.73681108163864906</v>
      </c>
      <c r="E160" s="273">
        <f t="shared" si="69"/>
        <v>8.1196581196581121</v>
      </c>
      <c r="F160" s="274">
        <f>F157/F156*100-100</f>
        <v>-3.2967032967033134</v>
      </c>
      <c r="G160" s="272">
        <f t="shared" ref="G160:M160" si="70">G157/G156*100-100</f>
        <v>-0.88635644191199958</v>
      </c>
      <c r="H160" s="272">
        <f t="shared" si="70"/>
        <v>0.29027576197387361</v>
      </c>
      <c r="I160" s="272">
        <f t="shared" si="70"/>
        <v>3.0147630147630196</v>
      </c>
      <c r="J160" s="272">
        <f t="shared" si="70"/>
        <v>0.26590693257359987</v>
      </c>
      <c r="K160" s="272">
        <f t="shared" si="70"/>
        <v>0.69771498342927885</v>
      </c>
      <c r="L160" s="273">
        <f t="shared" si="70"/>
        <v>2.5830959164292437</v>
      </c>
      <c r="M160" s="271">
        <f t="shared" si="70"/>
        <v>-2.492877492877497</v>
      </c>
      <c r="N160" s="272">
        <f>N157/N156*100-100</f>
        <v>0.31586770717204615</v>
      </c>
      <c r="O160" s="272">
        <f t="shared" ref="O160:AA160" si="71">O157/O156*100-100</f>
        <v>-1.0228387277567634</v>
      </c>
      <c r="P160" s="272">
        <f t="shared" si="71"/>
        <v>3.0190239867659159</v>
      </c>
      <c r="Q160" s="272">
        <f t="shared" si="71"/>
        <v>4.9281687579559872</v>
      </c>
      <c r="R160" s="272">
        <f t="shared" si="71"/>
        <v>3.0889188783925476</v>
      </c>
      <c r="S160" s="273">
        <f t="shared" si="71"/>
        <v>8.5275835275835163</v>
      </c>
      <c r="T160" s="274">
        <f t="shared" si="71"/>
        <v>0.2947244326554852</v>
      </c>
      <c r="U160" s="272">
        <f t="shared" si="71"/>
        <v>0.44984255510571813</v>
      </c>
      <c r="V160" s="272">
        <f t="shared" si="71"/>
        <v>1.5421776291341587</v>
      </c>
      <c r="W160" s="272">
        <f t="shared" si="71"/>
        <v>0.97934472934473149</v>
      </c>
      <c r="X160" s="272">
        <f t="shared" si="71"/>
        <v>3.0108780108780024</v>
      </c>
      <c r="Y160" s="272">
        <f t="shared" si="71"/>
        <v>5.5352055352055487</v>
      </c>
      <c r="Z160" s="351">
        <f t="shared" si="71"/>
        <v>5.0480769230769198</v>
      </c>
      <c r="AA160" s="275">
        <f t="shared" si="71"/>
        <v>2.1205902472393205</v>
      </c>
      <c r="AB160" s="429"/>
      <c r="AC160" s="429"/>
      <c r="AD160" s="429"/>
    </row>
    <row r="161" spans="1:32" ht="13.5" thickBot="1" x14ac:dyDescent="0.25">
      <c r="A161" s="425" t="s">
        <v>26</v>
      </c>
      <c r="B161" s="395">
        <f>B157-I143</f>
        <v>132.00769230769242</v>
      </c>
      <c r="C161" s="396">
        <f t="shared" ref="C161" si="72">C157-J143</f>
        <v>193.16450216450221</v>
      </c>
      <c r="D161" s="396">
        <f t="shared" ref="D161" si="73">D157-K143</f>
        <v>79.10658307210042</v>
      </c>
      <c r="E161" s="397">
        <f t="shared" ref="E161" si="74">E157-L143</f>
        <v>164.31818181818176</v>
      </c>
      <c r="F161" s="401">
        <f>F157-B143</f>
        <v>29.837662337662323</v>
      </c>
      <c r="G161" s="396">
        <f t="shared" ref="G161" si="75">G157-C143</f>
        <v>39.433551198256964</v>
      </c>
      <c r="H161" s="396">
        <f t="shared" ref="H161" si="76">H157-D143</f>
        <v>72.062893081761104</v>
      </c>
      <c r="I161" s="396">
        <f t="shared" ref="I161" si="77">I157-E143</f>
        <v>39.272727272727252</v>
      </c>
      <c r="J161" s="396">
        <f t="shared" ref="J161" si="78">J157-F143</f>
        <v>150.61111111111109</v>
      </c>
      <c r="K161" s="396">
        <f t="shared" ref="K161" si="79">K157-G143</f>
        <v>140</v>
      </c>
      <c r="L161" s="397">
        <f t="shared" ref="L161" si="80">L157-H143</f>
        <v>143.05241090146751</v>
      </c>
      <c r="M161" s="398">
        <f t="shared" ref="M161:AA161" si="81">M157-M143</f>
        <v>14.166666666666515</v>
      </c>
      <c r="N161" s="399">
        <f t="shared" si="81"/>
        <v>85.059288537549264</v>
      </c>
      <c r="O161" s="399">
        <f t="shared" si="81"/>
        <v>79.199453551912711</v>
      </c>
      <c r="P161" s="399">
        <f t="shared" si="81"/>
        <v>82.27173318753421</v>
      </c>
      <c r="Q161" s="399">
        <f t="shared" si="81"/>
        <v>113.70608609599208</v>
      </c>
      <c r="R161" s="399">
        <f t="shared" si="81"/>
        <v>116.14035087719299</v>
      </c>
      <c r="S161" s="400">
        <f t="shared" si="81"/>
        <v>124.19133192388995</v>
      </c>
      <c r="T161" s="401">
        <f t="shared" si="81"/>
        <v>59.519704433497736</v>
      </c>
      <c r="U161" s="396">
        <f t="shared" si="81"/>
        <v>79.824561403508824</v>
      </c>
      <c r="V161" s="396">
        <f t="shared" si="81"/>
        <v>83.729752770673485</v>
      </c>
      <c r="W161" s="396">
        <f t="shared" si="81"/>
        <v>68.397108843537353</v>
      </c>
      <c r="X161" s="396">
        <f t="shared" si="81"/>
        <v>96.855179704017019</v>
      </c>
      <c r="Y161" s="396">
        <f t="shared" si="81"/>
        <v>109.56959706959719</v>
      </c>
      <c r="Z161" s="402">
        <f t="shared" si="81"/>
        <v>78.153409090909008</v>
      </c>
      <c r="AA161" s="403">
        <f t="shared" si="81"/>
        <v>98.395135283381023</v>
      </c>
      <c r="AB161" s="387"/>
      <c r="AC161" s="388"/>
      <c r="AD161" s="388"/>
    </row>
    <row r="162" spans="1:32" x14ac:dyDescent="0.2">
      <c r="A162" s="426" t="s">
        <v>50</v>
      </c>
      <c r="B162" s="283">
        <v>493</v>
      </c>
      <c r="C162" s="284">
        <v>636</v>
      </c>
      <c r="D162" s="284">
        <v>341</v>
      </c>
      <c r="E162" s="285">
        <v>278</v>
      </c>
      <c r="F162" s="422">
        <v>541</v>
      </c>
      <c r="G162" s="284">
        <v>602</v>
      </c>
      <c r="H162" s="284">
        <v>632</v>
      </c>
      <c r="I162" s="284">
        <v>632</v>
      </c>
      <c r="J162" s="284">
        <v>519</v>
      </c>
      <c r="K162" s="284">
        <v>519</v>
      </c>
      <c r="L162" s="285">
        <v>491</v>
      </c>
      <c r="M162" s="283">
        <v>148</v>
      </c>
      <c r="N162" s="284">
        <v>500</v>
      </c>
      <c r="O162" s="284">
        <v>676</v>
      </c>
      <c r="P162" s="284">
        <v>739</v>
      </c>
      <c r="Q162" s="284">
        <v>490</v>
      </c>
      <c r="R162" s="284">
        <v>664</v>
      </c>
      <c r="S162" s="285">
        <v>455</v>
      </c>
      <c r="T162" s="283">
        <v>330</v>
      </c>
      <c r="U162" s="284">
        <v>694</v>
      </c>
      <c r="V162" s="284">
        <v>571</v>
      </c>
      <c r="W162" s="284">
        <v>571</v>
      </c>
      <c r="X162" s="284">
        <v>494</v>
      </c>
      <c r="Y162" s="284">
        <v>527</v>
      </c>
      <c r="Z162" s="285">
        <v>384</v>
      </c>
      <c r="AA162" s="366">
        <f>SUM(B162:Z162)</f>
        <v>12927</v>
      </c>
      <c r="AB162" s="220" t="s">
        <v>55</v>
      </c>
      <c r="AC162" s="287">
        <f>AA148-AA162</f>
        <v>11</v>
      </c>
      <c r="AD162" s="288">
        <f>AC162/AA148</f>
        <v>8.5020868758695317E-4</v>
      </c>
    </row>
    <row r="163" spans="1:32" x14ac:dyDescent="0.2">
      <c r="A163" s="321" t="s">
        <v>27</v>
      </c>
      <c r="B163" s="235">
        <v>49</v>
      </c>
      <c r="C163" s="233">
        <v>48.5</v>
      </c>
      <c r="D163" s="233">
        <v>49.5</v>
      </c>
      <c r="E163" s="236">
        <v>48</v>
      </c>
      <c r="F163" s="423">
        <v>52.5</v>
      </c>
      <c r="G163" s="233">
        <v>51.5</v>
      </c>
      <c r="H163" s="233">
        <v>51</v>
      </c>
      <c r="I163" s="233">
        <v>51</v>
      </c>
      <c r="J163" s="233">
        <v>50.5</v>
      </c>
      <c r="K163" s="233">
        <v>50.5</v>
      </c>
      <c r="L163" s="236">
        <v>49</v>
      </c>
      <c r="M163" s="235">
        <v>51.5</v>
      </c>
      <c r="N163" s="233">
        <v>50.5</v>
      </c>
      <c r="O163" s="233">
        <v>51</v>
      </c>
      <c r="P163" s="233">
        <v>48.5</v>
      </c>
      <c r="Q163" s="233">
        <v>48</v>
      </c>
      <c r="R163" s="233">
        <v>48</v>
      </c>
      <c r="S163" s="236">
        <v>47.5</v>
      </c>
      <c r="T163" s="235">
        <v>51.5</v>
      </c>
      <c r="U163" s="233">
        <v>50.5</v>
      </c>
      <c r="V163" s="233">
        <v>49</v>
      </c>
      <c r="W163" s="233">
        <v>49</v>
      </c>
      <c r="X163" s="233">
        <v>48.5</v>
      </c>
      <c r="Y163" s="233">
        <v>48</v>
      </c>
      <c r="Z163" s="236">
        <v>48</v>
      </c>
      <c r="AA163" s="226"/>
      <c r="AB163" s="220" t="s">
        <v>56</v>
      </c>
      <c r="AC163" s="220">
        <v>47.9</v>
      </c>
      <c r="AD163" s="220"/>
    </row>
    <row r="164" spans="1:32" ht="13.5" thickBot="1" x14ac:dyDescent="0.25">
      <c r="A164" s="324" t="s">
        <v>25</v>
      </c>
      <c r="B164" s="237">
        <f>B163-B149</f>
        <v>1.5</v>
      </c>
      <c r="C164" s="234">
        <f t="shared" ref="C164:Z164" si="82">C163-C149</f>
        <v>1.5</v>
      </c>
      <c r="D164" s="234">
        <f t="shared" si="82"/>
        <v>2</v>
      </c>
      <c r="E164" s="238">
        <f t="shared" si="82"/>
        <v>1.5</v>
      </c>
      <c r="F164" s="424">
        <f t="shared" si="82"/>
        <v>1.5</v>
      </c>
      <c r="G164" s="234">
        <f t="shared" si="82"/>
        <v>1.5</v>
      </c>
      <c r="H164" s="234">
        <f t="shared" si="82"/>
        <v>1.5</v>
      </c>
      <c r="I164" s="234">
        <f t="shared" si="82"/>
        <v>1.5</v>
      </c>
      <c r="J164" s="234">
        <f t="shared" si="82"/>
        <v>2</v>
      </c>
      <c r="K164" s="234">
        <f t="shared" si="82"/>
        <v>2</v>
      </c>
      <c r="L164" s="238">
        <f t="shared" si="82"/>
        <v>1.5</v>
      </c>
      <c r="M164" s="237">
        <f t="shared" si="82"/>
        <v>2</v>
      </c>
      <c r="N164" s="234">
        <f t="shared" si="82"/>
        <v>2</v>
      </c>
      <c r="O164" s="234">
        <f t="shared" si="82"/>
        <v>2</v>
      </c>
      <c r="P164" s="234">
        <f t="shared" si="82"/>
        <v>1.5</v>
      </c>
      <c r="Q164" s="234">
        <f t="shared" si="82"/>
        <v>1.5</v>
      </c>
      <c r="R164" s="234">
        <f t="shared" si="82"/>
        <v>1.5</v>
      </c>
      <c r="S164" s="238">
        <f t="shared" si="82"/>
        <v>1.5</v>
      </c>
      <c r="T164" s="237">
        <f t="shared" si="82"/>
        <v>2</v>
      </c>
      <c r="U164" s="234">
        <f t="shared" si="82"/>
        <v>2</v>
      </c>
      <c r="V164" s="234">
        <f t="shared" si="82"/>
        <v>1.5</v>
      </c>
      <c r="W164" s="234">
        <f t="shared" si="82"/>
        <v>2</v>
      </c>
      <c r="X164" s="234">
        <f t="shared" si="82"/>
        <v>1.5</v>
      </c>
      <c r="Y164" s="234">
        <f t="shared" si="82"/>
        <v>1.5</v>
      </c>
      <c r="Z164" s="238">
        <f t="shared" si="82"/>
        <v>2</v>
      </c>
      <c r="AA164" s="227"/>
      <c r="AB164" s="220" t="s">
        <v>25</v>
      </c>
      <c r="AC164" s="220">
        <f>AC163-AC149</f>
        <v>1.7999999999999972</v>
      </c>
      <c r="AD164" s="220"/>
    </row>
    <row r="165" spans="1:32" x14ac:dyDescent="0.2">
      <c r="C165" s="230" t="s">
        <v>66</v>
      </c>
      <c r="D165" s="230" t="s">
        <v>66</v>
      </c>
      <c r="I165" s="230" t="s">
        <v>66</v>
      </c>
      <c r="J165" s="230">
        <v>50.5</v>
      </c>
      <c r="K165" s="230">
        <v>50.5</v>
      </c>
      <c r="N165" s="348">
        <v>50.5</v>
      </c>
      <c r="Q165" s="230" t="s">
        <v>66</v>
      </c>
      <c r="Z165" s="230">
        <v>48</v>
      </c>
    </row>
    <row r="166" spans="1:32" ht="13.5" thickBot="1" x14ac:dyDescent="0.25">
      <c r="T166" s="440"/>
      <c r="U166" s="348">
        <v>49.2</v>
      </c>
      <c r="V166" s="432">
        <v>49.2</v>
      </c>
      <c r="W166" s="432">
        <v>49.2</v>
      </c>
      <c r="X166" s="432">
        <v>49.2</v>
      </c>
      <c r="Y166" s="432">
        <v>49.2</v>
      </c>
      <c r="Z166" s="432">
        <v>49.2</v>
      </c>
      <c r="AA166" s="432">
        <v>49.2</v>
      </c>
    </row>
    <row r="167" spans="1:32" s="430" customFormat="1" ht="13.5" thickBot="1" x14ac:dyDescent="0.25">
      <c r="A167" s="297" t="s">
        <v>100</v>
      </c>
      <c r="B167" s="651" t="s">
        <v>52</v>
      </c>
      <c r="C167" s="652"/>
      <c r="D167" s="652"/>
      <c r="E167" s="653"/>
      <c r="F167" s="652" t="s">
        <v>64</v>
      </c>
      <c r="G167" s="652"/>
      <c r="H167" s="652"/>
      <c r="I167" s="652"/>
      <c r="J167" s="652"/>
      <c r="K167" s="652"/>
      <c r="L167" s="653"/>
      <c r="M167" s="651" t="s">
        <v>62</v>
      </c>
      <c r="N167" s="652"/>
      <c r="O167" s="652"/>
      <c r="P167" s="652"/>
      <c r="Q167" s="652"/>
      <c r="R167" s="652"/>
      <c r="S167" s="653"/>
      <c r="T167" s="443"/>
      <c r="U167" s="652" t="s">
        <v>63</v>
      </c>
      <c r="V167" s="652"/>
      <c r="W167" s="652"/>
      <c r="X167" s="652"/>
      <c r="Y167" s="652"/>
      <c r="Z167" s="652"/>
      <c r="AA167" s="653"/>
      <c r="AB167" s="365" t="s">
        <v>54</v>
      </c>
    </row>
    <row r="168" spans="1:32" s="430" customFormat="1" x14ac:dyDescent="0.2">
      <c r="A168" s="219" t="s">
        <v>53</v>
      </c>
      <c r="B168" s="242">
        <v>1</v>
      </c>
      <c r="C168" s="243">
        <v>2</v>
      </c>
      <c r="D168" s="243">
        <v>3</v>
      </c>
      <c r="E168" s="244">
        <v>4</v>
      </c>
      <c r="F168" s="358">
        <v>1</v>
      </c>
      <c r="G168" s="243">
        <v>2</v>
      </c>
      <c r="H168" s="243">
        <v>3</v>
      </c>
      <c r="I168" s="243">
        <v>4</v>
      </c>
      <c r="J168" s="243">
        <v>5</v>
      </c>
      <c r="K168" s="243">
        <v>6</v>
      </c>
      <c r="L168" s="244">
        <v>7</v>
      </c>
      <c r="M168" s="242">
        <v>1</v>
      </c>
      <c r="N168" s="243">
        <v>2</v>
      </c>
      <c r="O168" s="243">
        <v>3</v>
      </c>
      <c r="P168" s="243">
        <v>4</v>
      </c>
      <c r="Q168" s="243">
        <v>5</v>
      </c>
      <c r="R168" s="349">
        <v>6</v>
      </c>
      <c r="S168" s="244">
        <v>7</v>
      </c>
      <c r="T168" s="367"/>
      <c r="U168" s="358">
        <v>1</v>
      </c>
      <c r="V168" s="243">
        <v>2</v>
      </c>
      <c r="W168" s="243">
        <v>3</v>
      </c>
      <c r="X168" s="243">
        <v>4</v>
      </c>
      <c r="Y168" s="243">
        <v>5</v>
      </c>
      <c r="Z168" s="243">
        <v>6</v>
      </c>
      <c r="AA168" s="349">
        <v>7</v>
      </c>
      <c r="AB168" s="367"/>
    </row>
    <row r="169" spans="1:32" s="430" customFormat="1" x14ac:dyDescent="0.2">
      <c r="A169" s="219" t="s">
        <v>2</v>
      </c>
      <c r="B169" s="427">
        <v>5</v>
      </c>
      <c r="C169" s="392">
        <v>6</v>
      </c>
      <c r="D169" s="393">
        <v>7</v>
      </c>
      <c r="E169" s="353">
        <v>8</v>
      </c>
      <c r="F169" s="247">
        <v>1</v>
      </c>
      <c r="G169" s="346">
        <v>2</v>
      </c>
      <c r="H169" s="246">
        <v>3</v>
      </c>
      <c r="I169" s="246">
        <v>3</v>
      </c>
      <c r="J169" s="328">
        <v>4</v>
      </c>
      <c r="K169" s="328">
        <v>4</v>
      </c>
      <c r="L169" s="391">
        <v>5</v>
      </c>
      <c r="M169" s="245">
        <v>1</v>
      </c>
      <c r="N169" s="346">
        <v>2</v>
      </c>
      <c r="O169" s="246">
        <v>3</v>
      </c>
      <c r="P169" s="328">
        <v>4</v>
      </c>
      <c r="Q169" s="391">
        <v>5</v>
      </c>
      <c r="R169" s="392">
        <v>6</v>
      </c>
      <c r="S169" s="442">
        <v>7</v>
      </c>
      <c r="T169" s="445"/>
      <c r="U169" s="247">
        <v>1</v>
      </c>
      <c r="V169" s="346">
        <v>2</v>
      </c>
      <c r="W169" s="246">
        <v>3</v>
      </c>
      <c r="X169" s="328">
        <v>4</v>
      </c>
      <c r="Y169" s="391">
        <v>5</v>
      </c>
      <c r="Z169" s="392">
        <v>6</v>
      </c>
      <c r="AA169" s="393">
        <v>7</v>
      </c>
      <c r="AB169" s="219" t="s">
        <v>0</v>
      </c>
    </row>
    <row r="170" spans="1:32" s="430" customFormat="1" x14ac:dyDescent="0.2">
      <c r="A170" s="304" t="s">
        <v>74</v>
      </c>
      <c r="B170" s="250">
        <v>1270</v>
      </c>
      <c r="C170" s="251">
        <v>1270</v>
      </c>
      <c r="D170" s="251">
        <v>1270</v>
      </c>
      <c r="E170" s="252">
        <v>1270</v>
      </c>
      <c r="F170" s="253">
        <v>1270</v>
      </c>
      <c r="G170" s="251">
        <v>1270</v>
      </c>
      <c r="H170" s="251">
        <v>1270</v>
      </c>
      <c r="I170" s="251">
        <v>1270</v>
      </c>
      <c r="J170" s="251">
        <v>1270</v>
      </c>
      <c r="K170" s="251">
        <v>1270</v>
      </c>
      <c r="L170" s="252">
        <v>1270</v>
      </c>
      <c r="M170" s="250">
        <v>1270</v>
      </c>
      <c r="N170" s="251">
        <v>1270</v>
      </c>
      <c r="O170" s="251">
        <v>1270</v>
      </c>
      <c r="P170" s="251">
        <v>1270</v>
      </c>
      <c r="Q170" s="251">
        <v>1270</v>
      </c>
      <c r="R170" s="350">
        <v>1270</v>
      </c>
      <c r="S170" s="252">
        <v>1270</v>
      </c>
      <c r="T170" s="305"/>
      <c r="U170" s="253">
        <v>1270</v>
      </c>
      <c r="V170" s="251">
        <v>1270</v>
      </c>
      <c r="W170" s="251">
        <v>1270</v>
      </c>
      <c r="X170" s="251">
        <v>1270</v>
      </c>
      <c r="Y170" s="251">
        <v>1270</v>
      </c>
      <c r="Z170" s="251">
        <v>1270</v>
      </c>
      <c r="AA170" s="350">
        <v>1270</v>
      </c>
      <c r="AB170" s="254">
        <v>1270</v>
      </c>
    </row>
    <row r="171" spans="1:32" s="430" customFormat="1" x14ac:dyDescent="0.2">
      <c r="A171" s="307" t="s">
        <v>6</v>
      </c>
      <c r="B171" s="256">
        <v>1286.8181818181818</v>
      </c>
      <c r="C171" s="257">
        <v>1347.5471698113208</v>
      </c>
      <c r="D171" s="257">
        <v>1222.1875</v>
      </c>
      <c r="E171" s="258">
        <v>1385.6</v>
      </c>
      <c r="F171" s="259">
        <v>1219.3617021276596</v>
      </c>
      <c r="G171" s="257">
        <v>1260.408163265306</v>
      </c>
      <c r="H171" s="257">
        <v>1252.7450980392157</v>
      </c>
      <c r="I171" s="257">
        <v>1295.4901960784314</v>
      </c>
      <c r="J171" s="257">
        <v>1252.608695652174</v>
      </c>
      <c r="K171" s="257">
        <v>1286.5957446808511</v>
      </c>
      <c r="L171" s="258">
        <v>1267.5</v>
      </c>
      <c r="M171" s="256">
        <v>1271.3333333333333</v>
      </c>
      <c r="N171" s="257">
        <v>1247.7272727272727</v>
      </c>
      <c r="O171" s="257">
        <v>1264.0740740740741</v>
      </c>
      <c r="P171" s="257">
        <v>1309.672131147541</v>
      </c>
      <c r="Q171" s="257">
        <v>1262.6190476190477</v>
      </c>
      <c r="R171" s="308">
        <v>1288.421052631579</v>
      </c>
      <c r="S171" s="258">
        <v>1348.1395348837209</v>
      </c>
      <c r="T171" s="309"/>
      <c r="U171" s="259">
        <v>1159.3333333333333</v>
      </c>
      <c r="V171" s="257">
        <v>1231.0714285714287</v>
      </c>
      <c r="W171" s="257">
        <v>1256.1538461538462</v>
      </c>
      <c r="X171" s="257">
        <v>1287.5925925925926</v>
      </c>
      <c r="Y171" s="257">
        <v>1325.6923076923076</v>
      </c>
      <c r="Z171" s="257">
        <v>1343.2558139534883</v>
      </c>
      <c r="AA171" s="308">
        <v>1424.375</v>
      </c>
      <c r="AB171" s="260">
        <v>1283.4828496042217</v>
      </c>
    </row>
    <row r="172" spans="1:32" s="430" customFormat="1" x14ac:dyDescent="0.2">
      <c r="A172" s="219" t="s">
        <v>7</v>
      </c>
      <c r="B172" s="261">
        <v>93.181818181818187</v>
      </c>
      <c r="C172" s="262">
        <v>96.226415094339629</v>
      </c>
      <c r="D172" s="262">
        <v>100</v>
      </c>
      <c r="E172" s="263">
        <v>92</v>
      </c>
      <c r="F172" s="264">
        <v>80.851063829787236</v>
      </c>
      <c r="G172" s="262">
        <v>85.714285714285708</v>
      </c>
      <c r="H172" s="262">
        <v>94.117647058823536</v>
      </c>
      <c r="I172" s="262">
        <v>96.078431372549019</v>
      </c>
      <c r="J172" s="262">
        <v>97.826086956521735</v>
      </c>
      <c r="K172" s="262">
        <v>97.872340425531917</v>
      </c>
      <c r="L172" s="263">
        <v>100</v>
      </c>
      <c r="M172" s="261">
        <v>60</v>
      </c>
      <c r="N172" s="262">
        <v>88.63636363636364</v>
      </c>
      <c r="O172" s="262">
        <v>88.888888888888886</v>
      </c>
      <c r="P172" s="262">
        <v>95.081967213114751</v>
      </c>
      <c r="Q172" s="262">
        <v>90.476190476190482</v>
      </c>
      <c r="R172" s="311">
        <v>89.473684210526315</v>
      </c>
      <c r="S172" s="263">
        <v>90.697674418604649</v>
      </c>
      <c r="T172" s="446"/>
      <c r="U172" s="264">
        <v>100</v>
      </c>
      <c r="V172" s="262">
        <v>100</v>
      </c>
      <c r="W172" s="262">
        <v>100</v>
      </c>
      <c r="X172" s="262">
        <v>100</v>
      </c>
      <c r="Y172" s="262">
        <v>100</v>
      </c>
      <c r="Z172" s="262">
        <v>97.674418604651166</v>
      </c>
      <c r="AA172" s="311">
        <v>100</v>
      </c>
      <c r="AB172" s="265">
        <v>88.214599824098499</v>
      </c>
    </row>
    <row r="173" spans="1:32" s="430" customFormat="1" x14ac:dyDescent="0.2">
      <c r="A173" s="219" t="s">
        <v>8</v>
      </c>
      <c r="B173" s="266">
        <v>5.9293557317171529E-2</v>
      </c>
      <c r="C173" s="267">
        <v>5.0596655702843683E-2</v>
      </c>
      <c r="D173" s="267">
        <v>5.0798542145204469E-2</v>
      </c>
      <c r="E173" s="268">
        <v>5.3076974986297563E-2</v>
      </c>
      <c r="F173" s="269">
        <v>7.8029447195811674E-2</v>
      </c>
      <c r="G173" s="267">
        <v>6.6707486501912772E-2</v>
      </c>
      <c r="H173" s="267">
        <v>4.7975057517590423E-2</v>
      </c>
      <c r="I173" s="267">
        <v>5.0659276676361636E-2</v>
      </c>
      <c r="J173" s="267">
        <v>4.3549853234581909E-2</v>
      </c>
      <c r="K173" s="267">
        <v>4.5044168113070486E-2</v>
      </c>
      <c r="L173" s="268">
        <v>3.6664404269742948E-2</v>
      </c>
      <c r="M173" s="266">
        <v>0.10638144526885925</v>
      </c>
      <c r="N173" s="267">
        <v>6.0287861922625086E-2</v>
      </c>
      <c r="O173" s="267">
        <v>6.7531284143665521E-2</v>
      </c>
      <c r="P173" s="267">
        <v>5.2591655201135283E-2</v>
      </c>
      <c r="Q173" s="267">
        <v>6.1154793484911055E-2</v>
      </c>
      <c r="R173" s="314">
        <v>6.2579601721417147E-2</v>
      </c>
      <c r="S173" s="268">
        <v>6.0816060992405267E-2</v>
      </c>
      <c r="T173" s="315"/>
      <c r="U173" s="269">
        <v>4.0880673000979632E-2</v>
      </c>
      <c r="V173" s="267">
        <v>3.0108334305082102E-2</v>
      </c>
      <c r="W173" s="267">
        <v>3.1308813303525113E-2</v>
      </c>
      <c r="X173" s="267">
        <v>2.391138026255453E-2</v>
      </c>
      <c r="Y173" s="267">
        <v>2.3144854798314636E-2</v>
      </c>
      <c r="Z173" s="267">
        <v>2.8210129391967161E-2</v>
      </c>
      <c r="AA173" s="314">
        <v>2.915553591993017E-2</v>
      </c>
      <c r="AB173" s="270">
        <v>6.4146446120674119E-2</v>
      </c>
    </row>
    <row r="174" spans="1:32" s="430" customFormat="1" x14ac:dyDescent="0.2">
      <c r="A174" s="307" t="s">
        <v>1</v>
      </c>
      <c r="B174" s="271">
        <f>B171/B170*100-100</f>
        <v>1.324266284896197</v>
      </c>
      <c r="C174" s="272">
        <f t="shared" ref="C174:E174" si="83">C171/C170*100-100</f>
        <v>6.1060763630961219</v>
      </c>
      <c r="D174" s="433">
        <f t="shared" si="83"/>
        <v>-3.7647637795275557</v>
      </c>
      <c r="E174" s="273">
        <f t="shared" si="83"/>
        <v>9.1023622047244004</v>
      </c>
      <c r="F174" s="274">
        <f>F171/F170*100-100</f>
        <v>-3.9872675490031781</v>
      </c>
      <c r="G174" s="272">
        <f t="shared" ref="G174:M174" si="84">G171/G170*100-100</f>
        <v>-0.75526273501526475</v>
      </c>
      <c r="H174" s="272">
        <f t="shared" si="84"/>
        <v>-1.3586536976995518</v>
      </c>
      <c r="I174" s="272">
        <f t="shared" si="84"/>
        <v>2.0071020534197856</v>
      </c>
      <c r="J174" s="272">
        <f t="shared" si="84"/>
        <v>-1.3693940431359124</v>
      </c>
      <c r="K174" s="272">
        <f t="shared" si="84"/>
        <v>1.3067515496733222</v>
      </c>
      <c r="L174" s="273">
        <f t="shared" si="84"/>
        <v>-0.19685039370078528</v>
      </c>
      <c r="M174" s="271">
        <f t="shared" si="84"/>
        <v>0.1049868766404245</v>
      </c>
      <c r="N174" s="272">
        <f>N171/N170*100-100</f>
        <v>-1.7537580529706389</v>
      </c>
      <c r="O174" s="272">
        <f t="shared" ref="O174:AB174" si="85">O171/O170*100-100</f>
        <v>-0.46660834062409151</v>
      </c>
      <c r="P174" s="272">
        <f t="shared" si="85"/>
        <v>3.1237898541370868</v>
      </c>
      <c r="Q174" s="272">
        <f t="shared" si="85"/>
        <v>-0.58117735283089189</v>
      </c>
      <c r="R174" s="272">
        <f t="shared" si="85"/>
        <v>1.4504765851637131</v>
      </c>
      <c r="S174" s="273">
        <f t="shared" si="85"/>
        <v>6.1527192821827441</v>
      </c>
      <c r="T174" s="275"/>
      <c r="U174" s="274">
        <f t="shared" si="85"/>
        <v>-8.7139107611548638</v>
      </c>
      <c r="V174" s="272">
        <f t="shared" si="85"/>
        <v>-3.065241844769389</v>
      </c>
      <c r="W174" s="272">
        <f t="shared" si="85"/>
        <v>-1.0902483343428315</v>
      </c>
      <c r="X174" s="272">
        <f t="shared" si="85"/>
        <v>1.3852435112277703</v>
      </c>
      <c r="Y174" s="272">
        <f t="shared" si="85"/>
        <v>4.3852210781344638</v>
      </c>
      <c r="Z174" s="272">
        <f t="shared" si="85"/>
        <v>5.7681743270463244</v>
      </c>
      <c r="AA174" s="351">
        <f t="shared" si="85"/>
        <v>12.155511811023615</v>
      </c>
      <c r="AB174" s="275">
        <f t="shared" si="85"/>
        <v>1.0616417011198251</v>
      </c>
    </row>
    <row r="175" spans="1:32" s="430" customFormat="1" ht="13.5" thickBot="1" x14ac:dyDescent="0.25">
      <c r="A175" s="425" t="s">
        <v>26</v>
      </c>
      <c r="B175" s="395">
        <f>B171-I157</f>
        <v>81.545454545454504</v>
      </c>
      <c r="C175" s="396">
        <f t="shared" ref="C175" si="86">C171-J157</f>
        <v>174.43605870020974</v>
      </c>
      <c r="D175" s="396">
        <f t="shared" ref="D175" si="87">D171-K157</f>
        <v>44.024234693877588</v>
      </c>
      <c r="E175" s="397">
        <f t="shared" ref="E175" si="88">E171-L157</f>
        <v>185.37777777777774</v>
      </c>
      <c r="F175" s="401">
        <f>F171-B157</f>
        <v>17.16170212765951</v>
      </c>
      <c r="G175" s="396">
        <f t="shared" ref="G175" si="89">G171-C157</f>
        <v>9.8627087198515255</v>
      </c>
      <c r="H175" s="396">
        <f t="shared" ref="H175" si="90">H171-D157</f>
        <v>91.365787694388018</v>
      </c>
      <c r="I175" s="396">
        <f t="shared" ref="I175" si="91">I171-E157</f>
        <v>30.490196078431381</v>
      </c>
      <c r="J175" s="396">
        <f t="shared" ref="J175" si="92">J171-F157</f>
        <v>121.18012422360266</v>
      </c>
      <c r="K175" s="396">
        <f t="shared" ref="K175" si="93">K171-G157</f>
        <v>126.96611505122155</v>
      </c>
      <c r="L175" s="397">
        <f t="shared" ref="L175" si="94">L171-H157</f>
        <v>94.103773584905639</v>
      </c>
      <c r="M175" s="398">
        <f t="shared" ref="M175:S175" si="95">M171-M157</f>
        <v>130.5</v>
      </c>
      <c r="N175" s="399">
        <f t="shared" si="95"/>
        <v>74.031620553359744</v>
      </c>
      <c r="O175" s="399">
        <f t="shared" si="95"/>
        <v>106.04128718882816</v>
      </c>
      <c r="P175" s="399">
        <f t="shared" si="95"/>
        <v>104.34955050237977</v>
      </c>
      <c r="Q175" s="399">
        <f t="shared" si="95"/>
        <v>34.959473150962594</v>
      </c>
      <c r="R175" s="399">
        <f t="shared" si="95"/>
        <v>82.280701754385973</v>
      </c>
      <c r="S175" s="400">
        <f t="shared" si="95"/>
        <v>78.366807610993646</v>
      </c>
      <c r="T175" s="447"/>
      <c r="U175" s="401">
        <f t="shared" ref="U175:AB175" si="96">U171-T157</f>
        <v>-14.11494252873581</v>
      </c>
      <c r="V175" s="396">
        <f t="shared" si="96"/>
        <v>55.808270676691791</v>
      </c>
      <c r="W175" s="396">
        <f t="shared" si="96"/>
        <v>68.110367892976683</v>
      </c>
      <c r="X175" s="396">
        <f t="shared" si="96"/>
        <v>106.13425925925935</v>
      </c>
      <c r="Y175" s="396">
        <f t="shared" si="96"/>
        <v>120.46503496503487</v>
      </c>
      <c r="Z175" s="396">
        <f t="shared" si="96"/>
        <v>108.4939091915835</v>
      </c>
      <c r="AA175" s="402">
        <f t="shared" si="96"/>
        <v>195.3125</v>
      </c>
      <c r="AB175" s="403">
        <f t="shared" si="96"/>
        <v>88.671943711521635</v>
      </c>
      <c r="AC175" s="387"/>
      <c r="AD175" s="388"/>
      <c r="AE175" s="388"/>
      <c r="AF175" s="428" t="s">
        <v>105</v>
      </c>
    </row>
    <row r="176" spans="1:32" s="430" customFormat="1" x14ac:dyDescent="0.2">
      <c r="A176" s="426" t="s">
        <v>50</v>
      </c>
      <c r="B176" s="283">
        <v>492</v>
      </c>
      <c r="C176" s="284">
        <v>636</v>
      </c>
      <c r="D176" s="284">
        <v>341</v>
      </c>
      <c r="E176" s="285">
        <v>278</v>
      </c>
      <c r="F176" s="422">
        <v>541</v>
      </c>
      <c r="G176" s="284">
        <v>602</v>
      </c>
      <c r="H176" s="284">
        <v>632</v>
      </c>
      <c r="I176" s="284">
        <v>632</v>
      </c>
      <c r="J176" s="284">
        <v>518</v>
      </c>
      <c r="K176" s="284">
        <v>519</v>
      </c>
      <c r="L176" s="285">
        <v>491</v>
      </c>
      <c r="M176" s="283">
        <v>144</v>
      </c>
      <c r="N176" s="284">
        <v>500</v>
      </c>
      <c r="O176" s="284">
        <v>676</v>
      </c>
      <c r="P176" s="284">
        <v>739</v>
      </c>
      <c r="Q176" s="284">
        <v>490</v>
      </c>
      <c r="R176" s="284">
        <v>663</v>
      </c>
      <c r="S176" s="285">
        <v>455</v>
      </c>
      <c r="T176" s="286"/>
      <c r="U176" s="422">
        <v>381</v>
      </c>
      <c r="V176" s="284">
        <v>539</v>
      </c>
      <c r="W176" s="284">
        <v>571</v>
      </c>
      <c r="X176" s="284">
        <v>562</v>
      </c>
      <c r="Y176" s="284">
        <v>670</v>
      </c>
      <c r="Z176" s="284">
        <v>499</v>
      </c>
      <c r="AA176" s="285">
        <v>348</v>
      </c>
      <c r="AB176" s="366">
        <f>SUM(B176:AA176)</f>
        <v>12919</v>
      </c>
      <c r="AC176" s="220" t="s">
        <v>55</v>
      </c>
      <c r="AD176" s="287">
        <f>AA162-AB176</f>
        <v>8</v>
      </c>
      <c r="AE176" s="288">
        <f>AD176/AA162</f>
        <v>6.1885975090895029E-4</v>
      </c>
      <c r="AF176" s="369" t="s">
        <v>102</v>
      </c>
    </row>
    <row r="177" spans="1:32" s="430" customFormat="1" x14ac:dyDescent="0.2">
      <c r="A177" s="321" t="s">
        <v>27</v>
      </c>
      <c r="B177" s="235">
        <v>52</v>
      </c>
      <c r="C177" s="233">
        <v>51</v>
      </c>
      <c r="D177" s="434">
        <v>52.5</v>
      </c>
      <c r="E177" s="236">
        <v>50.5</v>
      </c>
      <c r="F177" s="423">
        <v>55</v>
      </c>
      <c r="G177" s="233">
        <v>54.5</v>
      </c>
      <c r="H177" s="233">
        <v>54</v>
      </c>
      <c r="I177" s="233">
        <v>53.5</v>
      </c>
      <c r="J177" s="233">
        <v>53.5</v>
      </c>
      <c r="K177" s="233">
        <v>53</v>
      </c>
      <c r="L177" s="236">
        <v>52</v>
      </c>
      <c r="M177" s="235">
        <v>54</v>
      </c>
      <c r="N177" s="233">
        <v>53.5</v>
      </c>
      <c r="O177" s="233">
        <v>53.5</v>
      </c>
      <c r="P177" s="233">
        <v>51</v>
      </c>
      <c r="Q177" s="233">
        <v>51</v>
      </c>
      <c r="R177" s="233">
        <v>50.5</v>
      </c>
      <c r="S177" s="236">
        <v>50</v>
      </c>
      <c r="T177" s="448"/>
      <c r="U177" s="423">
        <v>54</v>
      </c>
      <c r="V177" s="233">
        <v>53</v>
      </c>
      <c r="W177" s="233">
        <v>52</v>
      </c>
      <c r="X177" s="233">
        <v>51.5</v>
      </c>
      <c r="Y177" s="233">
        <v>51</v>
      </c>
      <c r="Z177" s="233">
        <v>50.5</v>
      </c>
      <c r="AA177" s="236">
        <v>50</v>
      </c>
      <c r="AB177" s="226"/>
      <c r="AC177" s="220" t="s">
        <v>56</v>
      </c>
      <c r="AD177" s="220">
        <v>49.65</v>
      </c>
      <c r="AE177" s="220"/>
      <c r="AF177" s="431" t="s">
        <v>103</v>
      </c>
    </row>
    <row r="178" spans="1:32" s="430" customFormat="1" ht="13.5" thickBot="1" x14ac:dyDescent="0.25">
      <c r="A178" s="324" t="s">
        <v>25</v>
      </c>
      <c r="B178" s="237">
        <f>B177-B163</f>
        <v>3</v>
      </c>
      <c r="C178" s="234">
        <f t="shared" ref="C178:S178" si="97">C177-C163</f>
        <v>2.5</v>
      </c>
      <c r="D178" s="234">
        <f t="shared" si="97"/>
        <v>3</v>
      </c>
      <c r="E178" s="238">
        <f t="shared" si="97"/>
        <v>2.5</v>
      </c>
      <c r="F178" s="424">
        <f t="shared" si="97"/>
        <v>2.5</v>
      </c>
      <c r="G178" s="234">
        <f t="shared" si="97"/>
        <v>3</v>
      </c>
      <c r="H178" s="234">
        <f t="shared" si="97"/>
        <v>3</v>
      </c>
      <c r="I178" s="234">
        <f t="shared" si="97"/>
        <v>2.5</v>
      </c>
      <c r="J178" s="234">
        <f t="shared" si="97"/>
        <v>3</v>
      </c>
      <c r="K178" s="234">
        <f t="shared" si="97"/>
        <v>2.5</v>
      </c>
      <c r="L178" s="238">
        <f t="shared" si="97"/>
        <v>3</v>
      </c>
      <c r="M178" s="237">
        <f t="shared" si="97"/>
        <v>2.5</v>
      </c>
      <c r="N178" s="234">
        <f t="shared" si="97"/>
        <v>3</v>
      </c>
      <c r="O178" s="234">
        <f t="shared" si="97"/>
        <v>2.5</v>
      </c>
      <c r="P178" s="234">
        <f t="shared" si="97"/>
        <v>2.5</v>
      </c>
      <c r="Q178" s="234">
        <f t="shared" si="97"/>
        <v>3</v>
      </c>
      <c r="R178" s="234">
        <f t="shared" si="97"/>
        <v>2.5</v>
      </c>
      <c r="S178" s="238">
        <f t="shared" si="97"/>
        <v>2.5</v>
      </c>
      <c r="T178" s="449"/>
      <c r="U178" s="424">
        <f t="shared" ref="U178:AA178" si="98">U177-U166</f>
        <v>4.7999999999999972</v>
      </c>
      <c r="V178" s="234">
        <f t="shared" si="98"/>
        <v>3.7999999999999972</v>
      </c>
      <c r="W178" s="234">
        <f t="shared" si="98"/>
        <v>2.7999999999999972</v>
      </c>
      <c r="X178" s="234">
        <f t="shared" si="98"/>
        <v>2.2999999999999972</v>
      </c>
      <c r="Y178" s="234">
        <f t="shared" si="98"/>
        <v>1.7999999999999972</v>
      </c>
      <c r="Z178" s="234">
        <f t="shared" si="98"/>
        <v>1.2999999999999972</v>
      </c>
      <c r="AA178" s="238">
        <f t="shared" si="98"/>
        <v>0.79999999999999716</v>
      </c>
      <c r="AB178" s="227"/>
      <c r="AC178" s="220" t="s">
        <v>25</v>
      </c>
      <c r="AD178" s="220">
        <f>AD177-AC163</f>
        <v>1.75</v>
      </c>
      <c r="AE178" s="220"/>
    </row>
    <row r="179" spans="1:32" x14ac:dyDescent="0.2">
      <c r="D179" s="373" t="s">
        <v>108</v>
      </c>
      <c r="G179" s="230">
        <v>54.5</v>
      </c>
      <c r="T179" s="444"/>
      <c r="U179" s="348"/>
      <c r="V179" s="230">
        <v>53</v>
      </c>
    </row>
    <row r="180" spans="1:32" s="436" customFormat="1" x14ac:dyDescent="0.2"/>
    <row r="181" spans="1:32" ht="13.5" thickBot="1" x14ac:dyDescent="0.25">
      <c r="B181" s="230">
        <v>51.5</v>
      </c>
      <c r="C181" s="438">
        <v>51.5</v>
      </c>
      <c r="D181" s="438">
        <v>51.5</v>
      </c>
      <c r="E181" s="438">
        <v>51.5</v>
      </c>
      <c r="F181" s="230">
        <v>53.6</v>
      </c>
      <c r="G181" s="438">
        <v>53.6</v>
      </c>
      <c r="H181" s="438">
        <v>53.6</v>
      </c>
      <c r="I181" s="438">
        <v>53.6</v>
      </c>
      <c r="J181" s="438">
        <v>53.6</v>
      </c>
      <c r="K181" s="438">
        <v>53.6</v>
      </c>
      <c r="L181" s="438">
        <v>53.6</v>
      </c>
      <c r="M181" s="438">
        <v>53.6</v>
      </c>
      <c r="N181" s="348">
        <v>51.9</v>
      </c>
      <c r="O181" s="230">
        <v>51.9</v>
      </c>
      <c r="P181" s="230">
        <v>51.9</v>
      </c>
      <c r="Q181" s="230">
        <v>51.9</v>
      </c>
      <c r="R181" s="230">
        <v>51.9</v>
      </c>
      <c r="S181" s="348">
        <v>51.9</v>
      </c>
      <c r="T181" s="348">
        <v>51.9</v>
      </c>
    </row>
    <row r="182" spans="1:32" s="435" customFormat="1" ht="13.5" thickBot="1" x14ac:dyDescent="0.25">
      <c r="A182" s="297" t="s">
        <v>109</v>
      </c>
      <c r="B182" s="651" t="s">
        <v>52</v>
      </c>
      <c r="C182" s="652"/>
      <c r="D182" s="652"/>
      <c r="E182" s="653"/>
      <c r="F182" s="651" t="s">
        <v>64</v>
      </c>
      <c r="G182" s="652"/>
      <c r="H182" s="652"/>
      <c r="I182" s="652"/>
      <c r="J182" s="652"/>
      <c r="K182" s="652"/>
      <c r="L182" s="652"/>
      <c r="M182" s="653"/>
      <c r="N182" s="651" t="s">
        <v>62</v>
      </c>
      <c r="O182" s="652"/>
      <c r="P182" s="652"/>
      <c r="Q182" s="652"/>
      <c r="R182" s="652"/>
      <c r="S182" s="652"/>
      <c r="T182" s="653"/>
      <c r="U182" s="651" t="s">
        <v>63</v>
      </c>
      <c r="V182" s="652"/>
      <c r="W182" s="652"/>
      <c r="X182" s="652"/>
      <c r="Y182" s="652"/>
      <c r="Z182" s="652"/>
      <c r="AA182" s="653"/>
      <c r="AB182" s="365" t="s">
        <v>54</v>
      </c>
    </row>
    <row r="183" spans="1:32" s="435" customFormat="1" x14ac:dyDescent="0.2">
      <c r="A183" s="219" t="s">
        <v>53</v>
      </c>
      <c r="B183" s="242">
        <v>1</v>
      </c>
      <c r="C183" s="243">
        <v>2</v>
      </c>
      <c r="D183" s="243">
        <v>3</v>
      </c>
      <c r="E183" s="244">
        <v>4</v>
      </c>
      <c r="F183" s="358">
        <v>1</v>
      </c>
      <c r="G183" s="243">
        <v>2</v>
      </c>
      <c r="H183" s="243">
        <v>3</v>
      </c>
      <c r="I183" s="243">
        <v>4</v>
      </c>
      <c r="J183" s="243">
        <v>5</v>
      </c>
      <c r="K183" s="243">
        <v>6</v>
      </c>
      <c r="L183" s="349">
        <v>7</v>
      </c>
      <c r="M183" s="244">
        <v>8</v>
      </c>
      <c r="N183" s="242">
        <v>1</v>
      </c>
      <c r="O183" s="243">
        <v>2</v>
      </c>
      <c r="P183" s="243">
        <v>3</v>
      </c>
      <c r="Q183" s="243">
        <v>4</v>
      </c>
      <c r="R183" s="243">
        <v>5</v>
      </c>
      <c r="S183" s="349">
        <v>6</v>
      </c>
      <c r="T183" s="244">
        <v>7</v>
      </c>
      <c r="U183" s="358">
        <v>1</v>
      </c>
      <c r="V183" s="243">
        <v>2</v>
      </c>
      <c r="W183" s="243">
        <v>3</v>
      </c>
      <c r="X183" s="243">
        <v>4</v>
      </c>
      <c r="Y183" s="243">
        <v>5</v>
      </c>
      <c r="Z183" s="243">
        <v>6</v>
      </c>
      <c r="AA183" s="349">
        <v>7</v>
      </c>
      <c r="AB183" s="367"/>
    </row>
    <row r="184" spans="1:32" s="435" customFormat="1" x14ac:dyDescent="0.2">
      <c r="A184" s="219" t="s">
        <v>2</v>
      </c>
      <c r="B184" s="427">
        <v>1</v>
      </c>
      <c r="C184" s="392">
        <v>2</v>
      </c>
      <c r="D184" s="393">
        <v>3</v>
      </c>
      <c r="E184" s="353">
        <v>4</v>
      </c>
      <c r="F184" s="245">
        <v>1</v>
      </c>
      <c r="G184" s="346">
        <v>2</v>
      </c>
      <c r="H184" s="246">
        <v>3</v>
      </c>
      <c r="I184" s="328">
        <v>4</v>
      </c>
      <c r="J184" s="391">
        <v>5</v>
      </c>
      <c r="K184" s="392">
        <v>6</v>
      </c>
      <c r="L184" s="393">
        <v>7</v>
      </c>
      <c r="M184" s="437">
        <v>8</v>
      </c>
      <c r="N184" s="245">
        <v>1</v>
      </c>
      <c r="O184" s="346">
        <v>2</v>
      </c>
      <c r="P184" s="246">
        <v>3</v>
      </c>
      <c r="Q184" s="328">
        <v>4</v>
      </c>
      <c r="R184" s="391">
        <v>5</v>
      </c>
      <c r="S184" s="392">
        <v>6</v>
      </c>
      <c r="T184" s="393">
        <v>7</v>
      </c>
      <c r="U184" s="245">
        <v>1</v>
      </c>
      <c r="V184" s="346">
        <v>2</v>
      </c>
      <c r="W184" s="246">
        <v>3</v>
      </c>
      <c r="X184" s="328">
        <v>4</v>
      </c>
      <c r="Y184" s="391">
        <v>5</v>
      </c>
      <c r="Z184" s="392">
        <v>6</v>
      </c>
      <c r="AA184" s="393">
        <v>7</v>
      </c>
      <c r="AB184" s="219" t="s">
        <v>0</v>
      </c>
    </row>
    <row r="185" spans="1:32" s="435" customFormat="1" x14ac:dyDescent="0.2">
      <c r="A185" s="304" t="s">
        <v>74</v>
      </c>
      <c r="B185" s="250">
        <v>1370</v>
      </c>
      <c r="C185" s="251">
        <v>1370</v>
      </c>
      <c r="D185" s="251">
        <v>1370</v>
      </c>
      <c r="E185" s="252">
        <v>1370</v>
      </c>
      <c r="F185" s="253">
        <v>1370</v>
      </c>
      <c r="G185" s="251">
        <v>1370</v>
      </c>
      <c r="H185" s="251">
        <v>1370</v>
      </c>
      <c r="I185" s="251">
        <v>1370</v>
      </c>
      <c r="J185" s="251">
        <v>1370</v>
      </c>
      <c r="K185" s="251">
        <v>1370</v>
      </c>
      <c r="L185" s="350">
        <v>1370</v>
      </c>
      <c r="M185" s="252">
        <v>1370</v>
      </c>
      <c r="N185" s="250">
        <v>1370</v>
      </c>
      <c r="O185" s="251">
        <v>1370</v>
      </c>
      <c r="P185" s="251">
        <v>1370</v>
      </c>
      <c r="Q185" s="251">
        <v>1370</v>
      </c>
      <c r="R185" s="251">
        <v>1370</v>
      </c>
      <c r="S185" s="350">
        <v>1370</v>
      </c>
      <c r="T185" s="252">
        <v>1370</v>
      </c>
      <c r="U185" s="253">
        <v>1370</v>
      </c>
      <c r="V185" s="251">
        <v>1370</v>
      </c>
      <c r="W185" s="251">
        <v>1370</v>
      </c>
      <c r="X185" s="251">
        <v>1370</v>
      </c>
      <c r="Y185" s="251">
        <v>1370</v>
      </c>
      <c r="Z185" s="251">
        <v>1370</v>
      </c>
      <c r="AA185" s="350">
        <v>1370</v>
      </c>
      <c r="AB185" s="254">
        <v>1370</v>
      </c>
    </row>
    <row r="186" spans="1:32" s="435" customFormat="1" x14ac:dyDescent="0.2">
      <c r="A186" s="307" t="s">
        <v>6</v>
      </c>
      <c r="B186" s="256">
        <v>1291.1111111111111</v>
      </c>
      <c r="C186" s="257">
        <v>1366.2162162162163</v>
      </c>
      <c r="D186" s="257">
        <v>1426.2962962962963</v>
      </c>
      <c r="E186" s="258">
        <v>1512.5</v>
      </c>
      <c r="F186" s="259">
        <v>1189.1666666666667</v>
      </c>
      <c r="G186" s="257">
        <v>1313.6</v>
      </c>
      <c r="H186" s="257">
        <v>1350.2631578947369</v>
      </c>
      <c r="I186" s="257">
        <v>1348.1632653061224</v>
      </c>
      <c r="J186" s="257">
        <v>1398.3333333333333</v>
      </c>
      <c r="K186" s="257">
        <v>1408.5106382978724</v>
      </c>
      <c r="L186" s="308">
        <v>1418.4444444444443</v>
      </c>
      <c r="M186" s="258">
        <v>1461.1904761904761</v>
      </c>
      <c r="N186" s="256">
        <v>1292.1052631578948</v>
      </c>
      <c r="O186" s="257">
        <v>1320.5128205128206</v>
      </c>
      <c r="P186" s="257">
        <v>1336</v>
      </c>
      <c r="Q186" s="257">
        <v>1370.7017543859649</v>
      </c>
      <c r="R186" s="257">
        <v>1428.7692307692307</v>
      </c>
      <c r="S186" s="308">
        <v>1465.8333333333333</v>
      </c>
      <c r="T186" s="258">
        <v>1491.4705882352941</v>
      </c>
      <c r="U186" s="259">
        <v>1283.6666666666667</v>
      </c>
      <c r="V186" s="257">
        <v>1343.3333333333333</v>
      </c>
      <c r="W186" s="257">
        <v>1358</v>
      </c>
      <c r="X186" s="257">
        <v>1378.3720930232557</v>
      </c>
      <c r="Y186" s="257">
        <v>1429.8181818181818</v>
      </c>
      <c r="Z186" s="257">
        <v>1441.5</v>
      </c>
      <c r="AA186" s="308">
        <v>1502.8571428571429</v>
      </c>
      <c r="AB186" s="260">
        <v>1395.0232126276694</v>
      </c>
    </row>
    <row r="187" spans="1:32" s="435" customFormat="1" x14ac:dyDescent="0.2">
      <c r="A187" s="219" t="s">
        <v>7</v>
      </c>
      <c r="B187" s="261">
        <v>100</v>
      </c>
      <c r="C187" s="262">
        <v>100</v>
      </c>
      <c r="D187" s="262">
        <v>100</v>
      </c>
      <c r="E187" s="263">
        <v>100</v>
      </c>
      <c r="F187" s="264">
        <v>100</v>
      </c>
      <c r="G187" s="262">
        <v>96</v>
      </c>
      <c r="H187" s="262">
        <v>100</v>
      </c>
      <c r="I187" s="262">
        <v>100</v>
      </c>
      <c r="J187" s="262">
        <v>100</v>
      </c>
      <c r="K187" s="262">
        <v>100</v>
      </c>
      <c r="L187" s="311">
        <v>100</v>
      </c>
      <c r="M187" s="263">
        <v>100</v>
      </c>
      <c r="N187" s="261">
        <v>100</v>
      </c>
      <c r="O187" s="262">
        <v>100</v>
      </c>
      <c r="P187" s="262">
        <v>100</v>
      </c>
      <c r="Q187" s="262">
        <v>100</v>
      </c>
      <c r="R187" s="262">
        <v>100</v>
      </c>
      <c r="S187" s="311">
        <v>100</v>
      </c>
      <c r="T187" s="263">
        <v>100</v>
      </c>
      <c r="U187" s="264">
        <v>96.666666666666671</v>
      </c>
      <c r="V187" s="262">
        <v>100</v>
      </c>
      <c r="W187" s="262">
        <v>100</v>
      </c>
      <c r="X187" s="262">
        <v>100</v>
      </c>
      <c r="Y187" s="262">
        <v>100</v>
      </c>
      <c r="Z187" s="262">
        <v>100</v>
      </c>
      <c r="AA187" s="311">
        <v>100</v>
      </c>
      <c r="AB187" s="265">
        <v>91.179201485608175</v>
      </c>
    </row>
    <row r="188" spans="1:32" s="435" customFormat="1" x14ac:dyDescent="0.2">
      <c r="A188" s="219" t="s">
        <v>8</v>
      </c>
      <c r="B188" s="266">
        <v>2.79126931845547E-2</v>
      </c>
      <c r="C188" s="267">
        <v>2.6764050682948754E-2</v>
      </c>
      <c r="D188" s="267">
        <v>2.8790912006122511E-2</v>
      </c>
      <c r="E188" s="268">
        <v>3.3631388346075708E-2</v>
      </c>
      <c r="F188" s="269">
        <v>6.7401625031750081E-2</v>
      </c>
      <c r="G188" s="267">
        <v>4.4120908652920503E-2</v>
      </c>
      <c r="H188" s="267">
        <v>3.1534874044423324E-2</v>
      </c>
      <c r="I188" s="267">
        <v>2.0692816327225111E-2</v>
      </c>
      <c r="J188" s="267">
        <v>3.653892445725395E-2</v>
      </c>
      <c r="K188" s="267">
        <v>2.4108685611190474E-2</v>
      </c>
      <c r="L188" s="314">
        <v>2.4374553563565802E-2</v>
      </c>
      <c r="M188" s="268">
        <v>2.7947506572825249E-2</v>
      </c>
      <c r="N188" s="266">
        <v>4.1834401878509446E-2</v>
      </c>
      <c r="O188" s="267">
        <v>3.7294698329893669E-2</v>
      </c>
      <c r="P188" s="267">
        <v>2.6737381885466691E-2</v>
      </c>
      <c r="Q188" s="267">
        <v>2.4287436361203882E-2</v>
      </c>
      <c r="R188" s="267">
        <v>2.631737831922892E-2</v>
      </c>
      <c r="S188" s="314">
        <v>2.9534906669381557E-2</v>
      </c>
      <c r="T188" s="268">
        <v>3.8141207573355776E-2</v>
      </c>
      <c r="U188" s="269">
        <v>5.6659274742672759E-2</v>
      </c>
      <c r="V188" s="267">
        <v>3.0632852331535412E-2</v>
      </c>
      <c r="W188" s="267">
        <v>2.4770693788007586E-2</v>
      </c>
      <c r="X188" s="267">
        <v>2.0093909135766558E-2</v>
      </c>
      <c r="Y188" s="267">
        <v>2.2015514871925025E-2</v>
      </c>
      <c r="Z188" s="267">
        <v>2.8330277461301092E-2</v>
      </c>
      <c r="AA188" s="314">
        <v>3.3310675794552914E-2</v>
      </c>
      <c r="AB188" s="270">
        <v>5.5546012954466081E-2</v>
      </c>
    </row>
    <row r="189" spans="1:32" s="435" customFormat="1" x14ac:dyDescent="0.2">
      <c r="A189" s="307" t="s">
        <v>1</v>
      </c>
      <c r="B189" s="271">
        <f>B186/B185*100-100</f>
        <v>-5.7583130575831376</v>
      </c>
      <c r="C189" s="272">
        <f t="shared" ref="C189:E189" si="99">C186/C185*100-100</f>
        <v>-0.27618859735648016</v>
      </c>
      <c r="D189" s="272">
        <f t="shared" si="99"/>
        <v>4.109218707758842</v>
      </c>
      <c r="E189" s="273">
        <f t="shared" si="99"/>
        <v>10.40145985401459</v>
      </c>
      <c r="F189" s="274">
        <f>F186/F185*100-100</f>
        <v>-13.199513381995132</v>
      </c>
      <c r="G189" s="272">
        <f t="shared" ref="G189:N189" si="100">G186/G185*100-100</f>
        <v>-4.1167883211678884</v>
      </c>
      <c r="H189" s="272">
        <f t="shared" si="100"/>
        <v>-1.4406454091432863</v>
      </c>
      <c r="I189" s="272">
        <f t="shared" si="100"/>
        <v>-1.5939222404290234</v>
      </c>
      <c r="J189" s="272">
        <f t="shared" si="100"/>
        <v>2.0681265206812611</v>
      </c>
      <c r="K189" s="272">
        <f t="shared" si="100"/>
        <v>2.8109954961950763</v>
      </c>
      <c r="L189" s="272">
        <f t="shared" ref="L189" si="101">L186/L185*100-100</f>
        <v>3.5360908353609091</v>
      </c>
      <c r="M189" s="273">
        <f t="shared" si="100"/>
        <v>6.6562391379909656</v>
      </c>
      <c r="N189" s="271">
        <f t="shared" si="100"/>
        <v>-5.6857472147521975</v>
      </c>
      <c r="O189" s="272">
        <f>O186/O185*100-100</f>
        <v>-3.6122028822758665</v>
      </c>
      <c r="P189" s="272">
        <f t="shared" ref="P189:AB189" si="102">P186/P185*100-100</f>
        <v>-2.4817518248175077</v>
      </c>
      <c r="Q189" s="272">
        <f t="shared" si="102"/>
        <v>5.1222947880646075E-2</v>
      </c>
      <c r="R189" s="272">
        <f t="shared" si="102"/>
        <v>4.2897248736664721</v>
      </c>
      <c r="S189" s="272">
        <f t="shared" si="102"/>
        <v>6.9951338199513344</v>
      </c>
      <c r="T189" s="273">
        <f t="shared" si="102"/>
        <v>8.8664662945470099</v>
      </c>
      <c r="U189" s="274">
        <f t="shared" si="102"/>
        <v>-6.3017031630170237</v>
      </c>
      <c r="V189" s="272">
        <f t="shared" si="102"/>
        <v>-1.9464720194647356</v>
      </c>
      <c r="W189" s="272">
        <f t="shared" si="102"/>
        <v>-0.87591240875912035</v>
      </c>
      <c r="X189" s="272">
        <f t="shared" si="102"/>
        <v>0.61110168052962877</v>
      </c>
      <c r="Y189" s="272">
        <f t="shared" si="102"/>
        <v>4.366290643662893</v>
      </c>
      <c r="Z189" s="272">
        <f t="shared" si="102"/>
        <v>5.2189781021897801</v>
      </c>
      <c r="AA189" s="351">
        <f t="shared" si="102"/>
        <v>9.6976016684045874</v>
      </c>
      <c r="AB189" s="275">
        <f t="shared" si="102"/>
        <v>1.8265118706328138</v>
      </c>
    </row>
    <row r="190" spans="1:32" s="435" customFormat="1" ht="13.5" thickBot="1" x14ac:dyDescent="0.25">
      <c r="A190" s="425" t="s">
        <v>26</v>
      </c>
      <c r="B190" s="395">
        <f>B186-I171</f>
        <v>-4.3790849673202956</v>
      </c>
      <c r="C190" s="396">
        <f t="shared" ref="C190" si="103">C186-J171</f>
        <v>113.60752056404226</v>
      </c>
      <c r="D190" s="396">
        <f t="shared" ref="D190" si="104">D186-K171</f>
        <v>139.70055161544519</v>
      </c>
      <c r="E190" s="397">
        <f t="shared" ref="E190" si="105">E186-L171</f>
        <v>245</v>
      </c>
      <c r="F190" s="401">
        <f>F186-B171</f>
        <v>-97.651515151515014</v>
      </c>
      <c r="G190" s="396">
        <f t="shared" ref="G190" si="106">G186-C171</f>
        <v>-33.947169811320919</v>
      </c>
      <c r="H190" s="396">
        <f t="shared" ref="H190" si="107">H186-D171</f>
        <v>128.07565789473688</v>
      </c>
      <c r="I190" s="396">
        <f t="shared" ref="I190" si="108">I186-E171</f>
        <v>-37.436734693877497</v>
      </c>
      <c r="J190" s="396">
        <f t="shared" ref="J190" si="109">J186-F171</f>
        <v>178.9716312056737</v>
      </c>
      <c r="K190" s="396">
        <f t="shared" ref="K190:L190" si="110">K186-G171</f>
        <v>148.10247503256642</v>
      </c>
      <c r="L190" s="396">
        <f t="shared" si="110"/>
        <v>165.69934640522865</v>
      </c>
      <c r="M190" s="397">
        <f>M186-H171</f>
        <v>208.44537815126046</v>
      </c>
      <c r="N190" s="398">
        <f t="shared" ref="N190:T190" si="111">N186-M171</f>
        <v>20.771929824561539</v>
      </c>
      <c r="O190" s="399">
        <f t="shared" si="111"/>
        <v>72.785547785547806</v>
      </c>
      <c r="P190" s="399">
        <f t="shared" si="111"/>
        <v>71.925925925925867</v>
      </c>
      <c r="Q190" s="399">
        <f t="shared" si="111"/>
        <v>61.029623238423937</v>
      </c>
      <c r="R190" s="399">
        <f t="shared" si="111"/>
        <v>166.15018315018301</v>
      </c>
      <c r="S190" s="399">
        <f t="shared" si="111"/>
        <v>177.4122807017543</v>
      </c>
      <c r="T190" s="400">
        <f t="shared" si="111"/>
        <v>143.33105335157325</v>
      </c>
      <c r="U190" s="401">
        <f t="shared" ref="U190:AB190" si="112">U186-U171</f>
        <v>124.33333333333348</v>
      </c>
      <c r="V190" s="396">
        <f t="shared" si="112"/>
        <v>112.26190476190459</v>
      </c>
      <c r="W190" s="396">
        <f t="shared" si="112"/>
        <v>101.84615384615381</v>
      </c>
      <c r="X190" s="396">
        <f t="shared" si="112"/>
        <v>90.77950043066312</v>
      </c>
      <c r="Y190" s="396">
        <f t="shared" si="112"/>
        <v>104.12587412587413</v>
      </c>
      <c r="Z190" s="396">
        <f t="shared" si="112"/>
        <v>98.244186046511686</v>
      </c>
      <c r="AA190" s="402">
        <f t="shared" si="112"/>
        <v>78.48214285714289</v>
      </c>
      <c r="AB190" s="403">
        <f t="shared" si="112"/>
        <v>111.54036302344775</v>
      </c>
      <c r="AC190" s="387"/>
      <c r="AD190" s="388"/>
      <c r="AE190" s="388"/>
    </row>
    <row r="191" spans="1:32" s="435" customFormat="1" x14ac:dyDescent="0.2">
      <c r="A191" s="426" t="s">
        <v>50</v>
      </c>
      <c r="B191" s="283">
        <v>201</v>
      </c>
      <c r="C191" s="284">
        <v>466</v>
      </c>
      <c r="D191" s="284">
        <v>642</v>
      </c>
      <c r="E191" s="285">
        <v>438</v>
      </c>
      <c r="F191" s="422">
        <v>151</v>
      </c>
      <c r="G191" s="284">
        <v>299</v>
      </c>
      <c r="H191" s="284">
        <v>448</v>
      </c>
      <c r="I191" s="284">
        <v>566</v>
      </c>
      <c r="J191" s="284">
        <v>774</v>
      </c>
      <c r="K191" s="284">
        <v>560</v>
      </c>
      <c r="L191" s="284">
        <v>576</v>
      </c>
      <c r="M191" s="285">
        <v>555</v>
      </c>
      <c r="N191" s="283">
        <v>216</v>
      </c>
      <c r="O191" s="284">
        <v>499</v>
      </c>
      <c r="P191" s="284">
        <v>640</v>
      </c>
      <c r="Q191" s="284">
        <v>686</v>
      </c>
      <c r="R191" s="284">
        <v>762</v>
      </c>
      <c r="S191" s="284">
        <v>441</v>
      </c>
      <c r="T191" s="285">
        <v>399</v>
      </c>
      <c r="U191" s="283">
        <v>380</v>
      </c>
      <c r="V191" s="284">
        <v>539</v>
      </c>
      <c r="W191" s="284">
        <v>571</v>
      </c>
      <c r="X191" s="284">
        <v>562</v>
      </c>
      <c r="Y191" s="284">
        <v>670</v>
      </c>
      <c r="Z191" s="284">
        <v>499</v>
      </c>
      <c r="AA191" s="285">
        <v>348</v>
      </c>
      <c r="AB191" s="366">
        <f>SUM(B191:AA191)</f>
        <v>12888</v>
      </c>
      <c r="AC191" s="220" t="s">
        <v>55</v>
      </c>
      <c r="AD191" s="287">
        <f>AB176-AB191</f>
        <v>31</v>
      </c>
      <c r="AE191" s="288">
        <f>AD191/AB176</f>
        <v>2.3995665299171762E-3</v>
      </c>
    </row>
    <row r="192" spans="1:32" s="435" customFormat="1" x14ac:dyDescent="0.2">
      <c r="A192" s="321" t="s">
        <v>27</v>
      </c>
      <c r="B192" s="235">
        <v>55</v>
      </c>
      <c r="C192" s="233">
        <v>54</v>
      </c>
      <c r="D192" s="233">
        <v>53</v>
      </c>
      <c r="E192" s="236">
        <v>52</v>
      </c>
      <c r="F192" s="423">
        <v>58</v>
      </c>
      <c r="G192" s="233">
        <v>57</v>
      </c>
      <c r="H192" s="233">
        <v>56.5</v>
      </c>
      <c r="I192" s="233">
        <v>56.5</v>
      </c>
      <c r="J192" s="233">
        <v>55.5</v>
      </c>
      <c r="K192" s="233">
        <v>55.5</v>
      </c>
      <c r="L192" s="233">
        <v>55</v>
      </c>
      <c r="M192" s="236">
        <v>54.5</v>
      </c>
      <c r="N192" s="235">
        <v>57</v>
      </c>
      <c r="O192" s="233">
        <v>56</v>
      </c>
      <c r="P192" s="233">
        <v>55</v>
      </c>
      <c r="Q192" s="233">
        <v>54.5</v>
      </c>
      <c r="R192" s="233">
        <v>54</v>
      </c>
      <c r="S192" s="233">
        <v>53</v>
      </c>
      <c r="T192" s="236">
        <v>52.5</v>
      </c>
      <c r="U192" s="235">
        <v>57</v>
      </c>
      <c r="V192" s="233">
        <v>56</v>
      </c>
      <c r="W192" s="233">
        <v>55</v>
      </c>
      <c r="X192" s="233">
        <v>54</v>
      </c>
      <c r="Y192" s="233">
        <v>53.5</v>
      </c>
      <c r="Z192" s="233">
        <v>53</v>
      </c>
      <c r="AA192" s="236">
        <v>52.5</v>
      </c>
      <c r="AB192" s="226"/>
      <c r="AC192" s="220" t="s">
        <v>56</v>
      </c>
      <c r="AD192" s="220">
        <v>52.33</v>
      </c>
      <c r="AE192" s="220"/>
    </row>
    <row r="193" spans="1:31" s="435" customFormat="1" ht="13.5" thickBot="1" x14ac:dyDescent="0.25">
      <c r="A193" s="324" t="s">
        <v>25</v>
      </c>
      <c r="B193" s="237">
        <f>B192-B181</f>
        <v>3.5</v>
      </c>
      <c r="C193" s="234">
        <f t="shared" ref="C193:T193" si="113">C192-C181</f>
        <v>2.5</v>
      </c>
      <c r="D193" s="234">
        <f t="shared" si="113"/>
        <v>1.5</v>
      </c>
      <c r="E193" s="238">
        <f t="shared" si="113"/>
        <v>0.5</v>
      </c>
      <c r="F193" s="424">
        <f t="shared" si="113"/>
        <v>4.3999999999999986</v>
      </c>
      <c r="G193" s="234">
        <f t="shared" si="113"/>
        <v>3.3999999999999986</v>
      </c>
      <c r="H193" s="234">
        <f t="shared" si="113"/>
        <v>2.8999999999999986</v>
      </c>
      <c r="I193" s="234">
        <f t="shared" si="113"/>
        <v>2.8999999999999986</v>
      </c>
      <c r="J193" s="234">
        <f t="shared" si="113"/>
        <v>1.8999999999999986</v>
      </c>
      <c r="K193" s="234">
        <f t="shared" si="113"/>
        <v>1.8999999999999986</v>
      </c>
      <c r="L193" s="234">
        <f t="shared" si="113"/>
        <v>1.3999999999999986</v>
      </c>
      <c r="M193" s="238">
        <f t="shared" si="113"/>
        <v>0.89999999999999858</v>
      </c>
      <c r="N193" s="237">
        <f t="shared" si="113"/>
        <v>5.1000000000000014</v>
      </c>
      <c r="O193" s="234">
        <f t="shared" si="113"/>
        <v>4.1000000000000014</v>
      </c>
      <c r="P193" s="234">
        <f t="shared" si="113"/>
        <v>3.1000000000000014</v>
      </c>
      <c r="Q193" s="234">
        <f t="shared" si="113"/>
        <v>2.6000000000000014</v>
      </c>
      <c r="R193" s="234">
        <f t="shared" si="113"/>
        <v>2.1000000000000014</v>
      </c>
      <c r="S193" s="234">
        <f t="shared" si="113"/>
        <v>1.1000000000000014</v>
      </c>
      <c r="T193" s="238">
        <f t="shared" si="113"/>
        <v>0.60000000000000142</v>
      </c>
      <c r="U193" s="237">
        <f t="shared" ref="U193:AA193" si="114">U192-U177</f>
        <v>3</v>
      </c>
      <c r="V193" s="234">
        <f t="shared" si="114"/>
        <v>3</v>
      </c>
      <c r="W193" s="234">
        <f t="shared" si="114"/>
        <v>3</v>
      </c>
      <c r="X193" s="234">
        <f t="shared" si="114"/>
        <v>2.5</v>
      </c>
      <c r="Y193" s="234">
        <f t="shared" si="114"/>
        <v>2.5</v>
      </c>
      <c r="Z193" s="234">
        <f t="shared" si="114"/>
        <v>2.5</v>
      </c>
      <c r="AA193" s="238">
        <f t="shared" si="114"/>
        <v>2.5</v>
      </c>
      <c r="AB193" s="227"/>
      <c r="AC193" s="220" t="s">
        <v>25</v>
      </c>
      <c r="AD193" s="220">
        <f>AD192-AD177</f>
        <v>2.6799999999999997</v>
      </c>
      <c r="AE193" s="220"/>
    </row>
    <row r="194" spans="1:31" x14ac:dyDescent="0.2">
      <c r="N194" s="348">
        <v>57</v>
      </c>
      <c r="O194" s="230">
        <v>56</v>
      </c>
      <c r="AE194" s="435"/>
    </row>
    <row r="195" spans="1:31" ht="13.5" thickBot="1" x14ac:dyDescent="0.25"/>
    <row r="196" spans="1:31" s="441" customFormat="1" ht="13.5" thickBot="1" x14ac:dyDescent="0.25">
      <c r="A196" s="297" t="s">
        <v>115</v>
      </c>
      <c r="B196" s="651" t="s">
        <v>52</v>
      </c>
      <c r="C196" s="652"/>
      <c r="D196" s="652"/>
      <c r="E196" s="653"/>
      <c r="F196" s="651" t="s">
        <v>64</v>
      </c>
      <c r="G196" s="652"/>
      <c r="H196" s="652"/>
      <c r="I196" s="652"/>
      <c r="J196" s="652"/>
      <c r="K196" s="652"/>
      <c r="L196" s="652"/>
      <c r="M196" s="653"/>
      <c r="N196" s="651" t="s">
        <v>62</v>
      </c>
      <c r="O196" s="652"/>
      <c r="P196" s="652"/>
      <c r="Q196" s="652"/>
      <c r="R196" s="652"/>
      <c r="S196" s="652"/>
      <c r="T196" s="653"/>
      <c r="U196" s="651" t="s">
        <v>63</v>
      </c>
      <c r="V196" s="652"/>
      <c r="W196" s="652"/>
      <c r="X196" s="652"/>
      <c r="Y196" s="652"/>
      <c r="Z196" s="652"/>
      <c r="AA196" s="653"/>
      <c r="AB196" s="365" t="s">
        <v>54</v>
      </c>
    </row>
    <row r="197" spans="1:31" s="441" customFormat="1" x14ac:dyDescent="0.2">
      <c r="A197" s="219" t="s">
        <v>53</v>
      </c>
      <c r="B197" s="242">
        <v>1</v>
      </c>
      <c r="C197" s="243">
        <v>2</v>
      </c>
      <c r="D197" s="243">
        <v>3</v>
      </c>
      <c r="E197" s="244">
        <v>4</v>
      </c>
      <c r="F197" s="358">
        <v>1</v>
      </c>
      <c r="G197" s="243">
        <v>2</v>
      </c>
      <c r="H197" s="243">
        <v>3</v>
      </c>
      <c r="I197" s="243">
        <v>4</v>
      </c>
      <c r="J197" s="243">
        <v>5</v>
      </c>
      <c r="K197" s="243">
        <v>6</v>
      </c>
      <c r="L197" s="349">
        <v>7</v>
      </c>
      <c r="M197" s="244">
        <v>8</v>
      </c>
      <c r="N197" s="242">
        <v>1</v>
      </c>
      <c r="O197" s="243">
        <v>2</v>
      </c>
      <c r="P197" s="243">
        <v>3</v>
      </c>
      <c r="Q197" s="243">
        <v>4</v>
      </c>
      <c r="R197" s="243">
        <v>5</v>
      </c>
      <c r="S197" s="349">
        <v>6</v>
      </c>
      <c r="T197" s="244">
        <v>7</v>
      </c>
      <c r="U197" s="358">
        <v>1</v>
      </c>
      <c r="V197" s="243">
        <v>2</v>
      </c>
      <c r="W197" s="243">
        <v>3</v>
      </c>
      <c r="X197" s="243">
        <v>4</v>
      </c>
      <c r="Y197" s="243">
        <v>5</v>
      </c>
      <c r="Z197" s="243">
        <v>6</v>
      </c>
      <c r="AA197" s="349">
        <v>7</v>
      </c>
      <c r="AB197" s="367"/>
    </row>
    <row r="198" spans="1:31" s="441" customFormat="1" x14ac:dyDescent="0.2">
      <c r="A198" s="219" t="s">
        <v>2</v>
      </c>
      <c r="B198" s="427">
        <v>1</v>
      </c>
      <c r="C198" s="392">
        <v>2</v>
      </c>
      <c r="D198" s="393">
        <v>3</v>
      </c>
      <c r="E198" s="353">
        <v>4</v>
      </c>
      <c r="F198" s="245">
        <v>1</v>
      </c>
      <c r="G198" s="346">
        <v>2</v>
      </c>
      <c r="H198" s="246">
        <v>3</v>
      </c>
      <c r="I198" s="328">
        <v>4</v>
      </c>
      <c r="J198" s="391">
        <v>5</v>
      </c>
      <c r="K198" s="392">
        <v>6</v>
      </c>
      <c r="L198" s="393">
        <v>7</v>
      </c>
      <c r="M198" s="437">
        <v>8</v>
      </c>
      <c r="N198" s="245">
        <v>1</v>
      </c>
      <c r="O198" s="346">
        <v>2</v>
      </c>
      <c r="P198" s="246">
        <v>3</v>
      </c>
      <c r="Q198" s="328">
        <v>4</v>
      </c>
      <c r="R198" s="391">
        <v>5</v>
      </c>
      <c r="S198" s="392">
        <v>6</v>
      </c>
      <c r="T198" s="393">
        <v>7</v>
      </c>
      <c r="U198" s="245">
        <v>1</v>
      </c>
      <c r="V198" s="346">
        <v>2</v>
      </c>
      <c r="W198" s="246">
        <v>3</v>
      </c>
      <c r="X198" s="328">
        <v>4</v>
      </c>
      <c r="Y198" s="391">
        <v>5</v>
      </c>
      <c r="Z198" s="392">
        <v>6</v>
      </c>
      <c r="AA198" s="393">
        <v>7</v>
      </c>
      <c r="AB198" s="219" t="s">
        <v>0</v>
      </c>
    </row>
    <row r="199" spans="1:31" s="441" customFormat="1" x14ac:dyDescent="0.2">
      <c r="A199" s="304" t="s">
        <v>74</v>
      </c>
      <c r="B199" s="250">
        <v>1480</v>
      </c>
      <c r="C199" s="251">
        <v>1480</v>
      </c>
      <c r="D199" s="251">
        <v>1480</v>
      </c>
      <c r="E199" s="252">
        <v>1480</v>
      </c>
      <c r="F199" s="253">
        <v>1480</v>
      </c>
      <c r="G199" s="251">
        <v>1480</v>
      </c>
      <c r="H199" s="251">
        <v>1480</v>
      </c>
      <c r="I199" s="251">
        <v>1480</v>
      </c>
      <c r="J199" s="251">
        <v>1480</v>
      </c>
      <c r="K199" s="251">
        <v>1480</v>
      </c>
      <c r="L199" s="350">
        <v>1480</v>
      </c>
      <c r="M199" s="252">
        <v>1480</v>
      </c>
      <c r="N199" s="250">
        <v>1480</v>
      </c>
      <c r="O199" s="251">
        <v>1480</v>
      </c>
      <c r="P199" s="251">
        <v>1480</v>
      </c>
      <c r="Q199" s="251">
        <v>1480</v>
      </c>
      <c r="R199" s="251">
        <v>1480</v>
      </c>
      <c r="S199" s="350">
        <v>1480</v>
      </c>
      <c r="T199" s="252">
        <v>1480</v>
      </c>
      <c r="U199" s="253">
        <v>1480</v>
      </c>
      <c r="V199" s="251">
        <v>1480</v>
      </c>
      <c r="W199" s="251">
        <v>1480</v>
      </c>
      <c r="X199" s="251">
        <v>1480</v>
      </c>
      <c r="Y199" s="251">
        <v>1480</v>
      </c>
      <c r="Z199" s="251">
        <v>1480</v>
      </c>
      <c r="AA199" s="350">
        <v>1480</v>
      </c>
      <c r="AB199" s="254">
        <v>1480</v>
      </c>
    </row>
    <row r="200" spans="1:31" s="441" customFormat="1" x14ac:dyDescent="0.2">
      <c r="A200" s="307" t="s">
        <v>6</v>
      </c>
      <c r="B200" s="256">
        <v>1388.125</v>
      </c>
      <c r="C200" s="257">
        <v>1442.1951219512196</v>
      </c>
      <c r="D200" s="257">
        <v>1490.1923076923076</v>
      </c>
      <c r="E200" s="258">
        <v>1549.3939393939395</v>
      </c>
      <c r="F200" s="259">
        <v>1369.2857142857142</v>
      </c>
      <c r="G200" s="257">
        <v>1376.8</v>
      </c>
      <c r="H200" s="257">
        <v>1382.5</v>
      </c>
      <c r="I200" s="257">
        <v>1446.5217391304348</v>
      </c>
      <c r="J200" s="257">
        <v>1451.3235294117646</v>
      </c>
      <c r="K200" s="257">
        <v>1468.1818181818182</v>
      </c>
      <c r="L200" s="308">
        <v>1518.2978723404256</v>
      </c>
      <c r="M200" s="258">
        <v>1531.6</v>
      </c>
      <c r="N200" s="256">
        <v>1379.4117647058824</v>
      </c>
      <c r="O200" s="257">
        <v>1437.8260869565217</v>
      </c>
      <c r="P200" s="257">
        <v>1427.037037037037</v>
      </c>
      <c r="Q200" s="257">
        <v>1477.9411764705883</v>
      </c>
      <c r="R200" s="257">
        <v>1484.53125</v>
      </c>
      <c r="S200" s="308">
        <v>1527.25</v>
      </c>
      <c r="T200" s="258">
        <v>1557.5</v>
      </c>
      <c r="U200" s="259">
        <v>1461.6129032258063</v>
      </c>
      <c r="V200" s="257">
        <v>1476.1702127659576</v>
      </c>
      <c r="W200" s="257">
        <v>1475.8139534883721</v>
      </c>
      <c r="X200" s="257">
        <v>1488.6666666666667</v>
      </c>
      <c r="Y200" s="257">
        <v>1511.9642857142858</v>
      </c>
      <c r="Z200" s="257">
        <v>1527.2222222222222</v>
      </c>
      <c r="AA200" s="308">
        <v>1566.875</v>
      </c>
      <c r="AB200" s="260">
        <v>1476.8537258509659</v>
      </c>
    </row>
    <row r="201" spans="1:31" s="441" customFormat="1" x14ac:dyDescent="0.2">
      <c r="A201" s="219" t="s">
        <v>7</v>
      </c>
      <c r="B201" s="261">
        <v>100</v>
      </c>
      <c r="C201" s="262">
        <v>100</v>
      </c>
      <c r="D201" s="262">
        <v>100</v>
      </c>
      <c r="E201" s="263">
        <v>96.969696969696969</v>
      </c>
      <c r="F201" s="264">
        <v>71.428571428571431</v>
      </c>
      <c r="G201" s="262">
        <v>96</v>
      </c>
      <c r="H201" s="262">
        <v>100</v>
      </c>
      <c r="I201" s="262">
        <v>100</v>
      </c>
      <c r="J201" s="262">
        <v>100</v>
      </c>
      <c r="K201" s="262">
        <v>100</v>
      </c>
      <c r="L201" s="311">
        <v>100</v>
      </c>
      <c r="M201" s="263">
        <v>100</v>
      </c>
      <c r="N201" s="261">
        <v>76.470588235294116</v>
      </c>
      <c r="O201" s="262">
        <v>95.652173913043484</v>
      </c>
      <c r="P201" s="262">
        <v>100</v>
      </c>
      <c r="Q201" s="262">
        <v>100</v>
      </c>
      <c r="R201" s="262">
        <v>98.4375</v>
      </c>
      <c r="S201" s="311">
        <v>100</v>
      </c>
      <c r="T201" s="263">
        <v>97.222222222222229</v>
      </c>
      <c r="U201" s="264">
        <v>100</v>
      </c>
      <c r="V201" s="262">
        <v>100</v>
      </c>
      <c r="W201" s="262">
        <v>97.674418604651166</v>
      </c>
      <c r="X201" s="262">
        <v>95.555555555555557</v>
      </c>
      <c r="Y201" s="262">
        <v>98.214285714285708</v>
      </c>
      <c r="Z201" s="262">
        <v>97.222222222222229</v>
      </c>
      <c r="AA201" s="311">
        <v>100</v>
      </c>
      <c r="AB201" s="265">
        <v>94.848206071757133</v>
      </c>
    </row>
    <row r="202" spans="1:31" s="441" customFormat="1" x14ac:dyDescent="0.2">
      <c r="A202" s="219" t="s">
        <v>8</v>
      </c>
      <c r="B202" s="266">
        <v>4.1868188514246528E-2</v>
      </c>
      <c r="C202" s="267">
        <v>4.0993107407465111E-2</v>
      </c>
      <c r="D202" s="267">
        <v>3.8672278590586751E-2</v>
      </c>
      <c r="E202" s="268">
        <v>4.9916188627202596E-2</v>
      </c>
      <c r="F202" s="269">
        <v>7.8969023820885109E-2</v>
      </c>
      <c r="G202" s="267">
        <v>4.7858826919172578E-2</v>
      </c>
      <c r="H202" s="267">
        <v>4.3076116505612709E-2</v>
      </c>
      <c r="I202" s="267">
        <v>3.7512427440512155E-2</v>
      </c>
      <c r="J202" s="267">
        <v>3.0470242633240031E-2</v>
      </c>
      <c r="K202" s="267">
        <v>3.7511160943309065E-2</v>
      </c>
      <c r="L202" s="314">
        <v>3.9572065623457442E-2</v>
      </c>
      <c r="M202" s="268">
        <v>3.4409390918444603E-2</v>
      </c>
      <c r="N202" s="266">
        <v>7.3614825166874578E-2</v>
      </c>
      <c r="O202" s="267">
        <v>5.3223018603244396E-2</v>
      </c>
      <c r="P202" s="267">
        <v>3.2607934060550875E-2</v>
      </c>
      <c r="Q202" s="267">
        <v>2.973310150848418E-2</v>
      </c>
      <c r="R202" s="267">
        <v>3.9041428105933078E-2</v>
      </c>
      <c r="S202" s="314">
        <v>3.3769574017246756E-2</v>
      </c>
      <c r="T202" s="268">
        <v>4.0842583693702944E-2</v>
      </c>
      <c r="U202" s="269">
        <v>3.944084379375562E-2</v>
      </c>
      <c r="V202" s="267">
        <v>4.1207636698942882E-2</v>
      </c>
      <c r="W202" s="267">
        <v>3.6656816954952036E-2</v>
      </c>
      <c r="X202" s="267">
        <v>5.3806496357816709E-2</v>
      </c>
      <c r="Y202" s="267">
        <v>4.6152393081712838E-2</v>
      </c>
      <c r="Z202" s="267">
        <v>4.4022018114524109E-2</v>
      </c>
      <c r="AA202" s="314">
        <v>4.4142865838650146E-2</v>
      </c>
      <c r="AB202" s="270">
        <v>5.3030692047079574E-2</v>
      </c>
    </row>
    <row r="203" spans="1:31" s="441" customFormat="1" x14ac:dyDescent="0.2">
      <c r="A203" s="307" t="s">
        <v>1</v>
      </c>
      <c r="B203" s="271">
        <f>B200/B199*100-100</f>
        <v>-6.2077702702702737</v>
      </c>
      <c r="C203" s="272">
        <f t="shared" ref="C203:E203" si="115">C200/C199*100-100</f>
        <v>-2.5543836519446188</v>
      </c>
      <c r="D203" s="272">
        <f t="shared" si="115"/>
        <v>0.68866943866943586</v>
      </c>
      <c r="E203" s="273">
        <f t="shared" si="115"/>
        <v>4.6887796887797037</v>
      </c>
      <c r="F203" s="274">
        <f>F200/F199*100-100</f>
        <v>-7.4806949806949774</v>
      </c>
      <c r="G203" s="272">
        <f t="shared" ref="G203:N203" si="116">G200/G199*100-100</f>
        <v>-6.9729729729729826</v>
      </c>
      <c r="H203" s="272">
        <f t="shared" si="116"/>
        <v>-6.5878378378378386</v>
      </c>
      <c r="I203" s="272">
        <f t="shared" si="116"/>
        <v>-2.2620446533490082</v>
      </c>
      <c r="J203" s="272">
        <f t="shared" si="116"/>
        <v>-1.9375993640699534</v>
      </c>
      <c r="K203" s="272">
        <f t="shared" si="116"/>
        <v>-0.79852579852580163</v>
      </c>
      <c r="L203" s="272">
        <f t="shared" si="116"/>
        <v>2.5876940770557866</v>
      </c>
      <c r="M203" s="273">
        <f t="shared" si="116"/>
        <v>3.4864864864864842</v>
      </c>
      <c r="N203" s="271">
        <f t="shared" si="116"/>
        <v>-6.7965023847376642</v>
      </c>
      <c r="O203" s="272">
        <f>O200/O199*100-100</f>
        <v>-2.8495887191539424</v>
      </c>
      <c r="P203" s="272">
        <f t="shared" ref="P203:AB203" si="117">P200/P199*100-100</f>
        <v>-3.5785785785785862</v>
      </c>
      <c r="Q203" s="272">
        <f t="shared" si="117"/>
        <v>-0.13910969793322181</v>
      </c>
      <c r="R203" s="272">
        <f t="shared" si="117"/>
        <v>0.30616554054054745</v>
      </c>
      <c r="S203" s="272">
        <f t="shared" si="117"/>
        <v>3.1925675675675649</v>
      </c>
      <c r="T203" s="273">
        <f t="shared" si="117"/>
        <v>5.2364864864864842</v>
      </c>
      <c r="U203" s="274">
        <f t="shared" si="117"/>
        <v>-1.2423714036617355</v>
      </c>
      <c r="V203" s="272">
        <f t="shared" si="117"/>
        <v>-0.25876940770557155</v>
      </c>
      <c r="W203" s="272">
        <f t="shared" si="117"/>
        <v>-0.28284098051540241</v>
      </c>
      <c r="X203" s="272">
        <f t="shared" si="117"/>
        <v>0.58558558558559071</v>
      </c>
      <c r="Y203" s="272">
        <f t="shared" si="117"/>
        <v>2.1597490347490407</v>
      </c>
      <c r="Z203" s="272">
        <f t="shared" si="117"/>
        <v>3.1906906906906869</v>
      </c>
      <c r="AA203" s="351">
        <f t="shared" si="117"/>
        <v>5.8699324324324351</v>
      </c>
      <c r="AB203" s="275">
        <f t="shared" si="117"/>
        <v>-0.21258609115093918</v>
      </c>
    </row>
    <row r="204" spans="1:31" s="441" customFormat="1" ht="13.5" thickBot="1" x14ac:dyDescent="0.25">
      <c r="A204" s="425" t="s">
        <v>26</v>
      </c>
      <c r="B204" s="395">
        <f t="shared" ref="B204:AB204" si="118">B200-B186</f>
        <v>97.013888888888914</v>
      </c>
      <c r="C204" s="396">
        <f t="shared" si="118"/>
        <v>75.978905735003309</v>
      </c>
      <c r="D204" s="396">
        <f t="shared" si="118"/>
        <v>63.896011396011318</v>
      </c>
      <c r="E204" s="397">
        <f t="shared" si="118"/>
        <v>36.89393939393949</v>
      </c>
      <c r="F204" s="401">
        <f t="shared" si="118"/>
        <v>180.11904761904748</v>
      </c>
      <c r="G204" s="396">
        <f t="shared" si="118"/>
        <v>63.200000000000045</v>
      </c>
      <c r="H204" s="396">
        <f t="shared" si="118"/>
        <v>32.236842105263122</v>
      </c>
      <c r="I204" s="396">
        <f t="shared" si="118"/>
        <v>98.358473824312341</v>
      </c>
      <c r="J204" s="396">
        <f t="shared" si="118"/>
        <v>52.990196078431381</v>
      </c>
      <c r="K204" s="396">
        <f t="shared" si="118"/>
        <v>59.671179883945797</v>
      </c>
      <c r="L204" s="396">
        <f t="shared" si="118"/>
        <v>99.853427895981213</v>
      </c>
      <c r="M204" s="397">
        <f t="shared" si="118"/>
        <v>70.409523809523762</v>
      </c>
      <c r="N204" s="398">
        <f t="shared" si="118"/>
        <v>87.306501547987637</v>
      </c>
      <c r="O204" s="399">
        <f t="shared" si="118"/>
        <v>117.3132664437012</v>
      </c>
      <c r="P204" s="399">
        <f t="shared" si="118"/>
        <v>91.037037037036953</v>
      </c>
      <c r="Q204" s="399">
        <f t="shared" si="118"/>
        <v>107.23942208462336</v>
      </c>
      <c r="R204" s="399">
        <f t="shared" si="118"/>
        <v>55.762019230769283</v>
      </c>
      <c r="S204" s="399">
        <f t="shared" si="118"/>
        <v>61.416666666666742</v>
      </c>
      <c r="T204" s="400">
        <f t="shared" si="118"/>
        <v>66.029411764705856</v>
      </c>
      <c r="U204" s="401">
        <f t="shared" si="118"/>
        <v>177.94623655913961</v>
      </c>
      <c r="V204" s="396">
        <f t="shared" si="118"/>
        <v>132.8368794326243</v>
      </c>
      <c r="W204" s="396">
        <f t="shared" si="118"/>
        <v>117.81395348837214</v>
      </c>
      <c r="X204" s="396">
        <f t="shared" si="118"/>
        <v>110.29457364341101</v>
      </c>
      <c r="Y204" s="396">
        <f t="shared" si="118"/>
        <v>82.146103896104023</v>
      </c>
      <c r="Z204" s="396">
        <f t="shared" si="118"/>
        <v>85.722222222222172</v>
      </c>
      <c r="AA204" s="402">
        <f t="shared" si="118"/>
        <v>64.01785714285711</v>
      </c>
      <c r="AB204" s="403">
        <f t="shared" si="118"/>
        <v>81.830513223296521</v>
      </c>
      <c r="AC204" s="387"/>
      <c r="AD204" s="388"/>
      <c r="AE204" s="388"/>
    </row>
    <row r="205" spans="1:31" s="441" customFormat="1" x14ac:dyDescent="0.2">
      <c r="A205" s="426" t="s">
        <v>50</v>
      </c>
      <c r="B205" s="283">
        <v>201</v>
      </c>
      <c r="C205" s="284">
        <v>466</v>
      </c>
      <c r="D205" s="284">
        <v>641</v>
      </c>
      <c r="E205" s="285">
        <v>437</v>
      </c>
      <c r="F205" s="422">
        <v>150</v>
      </c>
      <c r="G205" s="284">
        <v>299</v>
      </c>
      <c r="H205" s="284">
        <v>448</v>
      </c>
      <c r="I205" s="284">
        <v>566</v>
      </c>
      <c r="J205" s="284">
        <v>774</v>
      </c>
      <c r="K205" s="284">
        <v>560</v>
      </c>
      <c r="L205" s="284">
        <v>576</v>
      </c>
      <c r="M205" s="285">
        <v>555</v>
      </c>
      <c r="N205" s="283">
        <v>216</v>
      </c>
      <c r="O205" s="284">
        <v>499</v>
      </c>
      <c r="P205" s="284">
        <v>640</v>
      </c>
      <c r="Q205" s="284">
        <v>686</v>
      </c>
      <c r="R205" s="284">
        <v>762</v>
      </c>
      <c r="S205" s="284">
        <v>441</v>
      </c>
      <c r="T205" s="285">
        <v>399</v>
      </c>
      <c r="U205" s="283">
        <v>378</v>
      </c>
      <c r="V205" s="284">
        <v>539</v>
      </c>
      <c r="W205" s="284">
        <v>571</v>
      </c>
      <c r="X205" s="284">
        <v>562</v>
      </c>
      <c r="Y205" s="284">
        <v>670</v>
      </c>
      <c r="Z205" s="284">
        <v>499</v>
      </c>
      <c r="AA205" s="285">
        <v>348</v>
      </c>
      <c r="AB205" s="366">
        <f>SUM(B205:AA205)</f>
        <v>12883</v>
      </c>
      <c r="AC205" s="220" t="s">
        <v>55</v>
      </c>
      <c r="AD205" s="287">
        <f>AB191-AB205</f>
        <v>5</v>
      </c>
      <c r="AE205" s="288">
        <f>AD205/AB191</f>
        <v>3.8795779019242709E-4</v>
      </c>
    </row>
    <row r="206" spans="1:31" s="441" customFormat="1" x14ac:dyDescent="0.2">
      <c r="A206" s="321" t="s">
        <v>27</v>
      </c>
      <c r="B206" s="235">
        <v>60.5</v>
      </c>
      <c r="C206" s="233">
        <v>59.5</v>
      </c>
      <c r="D206" s="233">
        <v>58.5</v>
      </c>
      <c r="E206" s="236">
        <v>57.5</v>
      </c>
      <c r="F206" s="423">
        <v>63</v>
      </c>
      <c r="G206" s="233">
        <v>62.5</v>
      </c>
      <c r="H206" s="233">
        <v>62</v>
      </c>
      <c r="I206" s="233">
        <v>62</v>
      </c>
      <c r="J206" s="233">
        <v>61</v>
      </c>
      <c r="K206" s="233">
        <v>61</v>
      </c>
      <c r="L206" s="233">
        <v>60.5</v>
      </c>
      <c r="M206" s="236">
        <v>59.5</v>
      </c>
      <c r="N206" s="235">
        <v>62.5</v>
      </c>
      <c r="O206" s="233">
        <v>61</v>
      </c>
      <c r="P206" s="233">
        <v>60.5</v>
      </c>
      <c r="Q206" s="233">
        <v>59.5</v>
      </c>
      <c r="R206" s="233">
        <v>59.5</v>
      </c>
      <c r="S206" s="233">
        <v>58</v>
      </c>
      <c r="T206" s="236">
        <v>57.5</v>
      </c>
      <c r="U206" s="235">
        <v>61.5</v>
      </c>
      <c r="V206" s="233">
        <v>60.5</v>
      </c>
      <c r="W206" s="233">
        <v>60</v>
      </c>
      <c r="X206" s="233">
        <v>59</v>
      </c>
      <c r="Y206" s="233">
        <v>58.5</v>
      </c>
      <c r="Z206" s="233">
        <v>58</v>
      </c>
      <c r="AA206" s="236">
        <v>57.5</v>
      </c>
      <c r="AB206" s="226"/>
      <c r="AC206" s="220" t="s">
        <v>56</v>
      </c>
      <c r="AD206" s="220">
        <v>54.69</v>
      </c>
      <c r="AE206" s="220"/>
    </row>
    <row r="207" spans="1:31" s="441" customFormat="1" ht="13.5" thickBot="1" x14ac:dyDescent="0.25">
      <c r="A207" s="324" t="s">
        <v>25</v>
      </c>
      <c r="B207" s="237">
        <f t="shared" ref="B207:AA207" si="119">B206-B192</f>
        <v>5.5</v>
      </c>
      <c r="C207" s="234">
        <f t="shared" si="119"/>
        <v>5.5</v>
      </c>
      <c r="D207" s="234">
        <f t="shared" si="119"/>
        <v>5.5</v>
      </c>
      <c r="E207" s="238">
        <f t="shared" si="119"/>
        <v>5.5</v>
      </c>
      <c r="F207" s="424">
        <f t="shared" si="119"/>
        <v>5</v>
      </c>
      <c r="G207" s="234">
        <f t="shared" si="119"/>
        <v>5.5</v>
      </c>
      <c r="H207" s="234">
        <f t="shared" si="119"/>
        <v>5.5</v>
      </c>
      <c r="I207" s="234">
        <f t="shared" si="119"/>
        <v>5.5</v>
      </c>
      <c r="J207" s="234">
        <f t="shared" si="119"/>
        <v>5.5</v>
      </c>
      <c r="K207" s="234">
        <f t="shared" si="119"/>
        <v>5.5</v>
      </c>
      <c r="L207" s="234">
        <f t="shared" si="119"/>
        <v>5.5</v>
      </c>
      <c r="M207" s="238">
        <f t="shared" si="119"/>
        <v>5</v>
      </c>
      <c r="N207" s="237">
        <f t="shared" si="119"/>
        <v>5.5</v>
      </c>
      <c r="O207" s="234">
        <f t="shared" si="119"/>
        <v>5</v>
      </c>
      <c r="P207" s="234">
        <f t="shared" si="119"/>
        <v>5.5</v>
      </c>
      <c r="Q207" s="234">
        <f t="shared" si="119"/>
        <v>5</v>
      </c>
      <c r="R207" s="234">
        <f t="shared" si="119"/>
        <v>5.5</v>
      </c>
      <c r="S207" s="234">
        <f t="shared" si="119"/>
        <v>5</v>
      </c>
      <c r="T207" s="238">
        <f t="shared" si="119"/>
        <v>5</v>
      </c>
      <c r="U207" s="237">
        <f t="shared" si="119"/>
        <v>4.5</v>
      </c>
      <c r="V207" s="234">
        <f t="shared" si="119"/>
        <v>4.5</v>
      </c>
      <c r="W207" s="234">
        <f t="shared" si="119"/>
        <v>5</v>
      </c>
      <c r="X207" s="234">
        <f t="shared" si="119"/>
        <v>5</v>
      </c>
      <c r="Y207" s="234">
        <f t="shared" si="119"/>
        <v>5</v>
      </c>
      <c r="Z207" s="234">
        <f t="shared" si="119"/>
        <v>5</v>
      </c>
      <c r="AA207" s="238">
        <f t="shared" si="119"/>
        <v>5</v>
      </c>
      <c r="AB207" s="227"/>
      <c r="AC207" s="220" t="s">
        <v>25</v>
      </c>
      <c r="AD207" s="220">
        <f>AD206-AD192</f>
        <v>2.3599999999999994</v>
      </c>
      <c r="AE207" s="220"/>
    </row>
    <row r="208" spans="1:31" x14ac:dyDescent="0.2">
      <c r="B208" s="230">
        <v>60.5</v>
      </c>
      <c r="C208" s="230">
        <v>59.5</v>
      </c>
      <c r="D208" s="230">
        <v>58.5</v>
      </c>
      <c r="E208" s="230">
        <v>57.5</v>
      </c>
      <c r="G208" s="230">
        <v>62.5</v>
      </c>
      <c r="H208" s="230">
        <v>62</v>
      </c>
      <c r="I208" s="230">
        <v>62</v>
      </c>
      <c r="J208" s="230">
        <v>61</v>
      </c>
      <c r="K208" s="230">
        <v>61</v>
      </c>
      <c r="L208" s="230">
        <v>60.5</v>
      </c>
      <c r="N208" s="348">
        <v>62.5</v>
      </c>
      <c r="P208" s="230">
        <v>60.5</v>
      </c>
      <c r="R208" s="230">
        <v>59.5</v>
      </c>
    </row>
    <row r="209" spans="1:32" ht="13.5" thickBot="1" x14ac:dyDescent="0.25">
      <c r="C209" s="444"/>
      <c r="D209" s="444"/>
      <c r="E209" s="444"/>
      <c r="F209" s="444"/>
      <c r="G209" s="444"/>
      <c r="H209" s="444"/>
      <c r="I209" s="444"/>
      <c r="J209" s="444"/>
      <c r="K209" s="444"/>
      <c r="L209" s="444"/>
      <c r="M209" s="444"/>
      <c r="N209" s="444"/>
      <c r="O209" s="444"/>
      <c r="P209" s="444"/>
      <c r="Q209" s="444"/>
      <c r="R209" s="444"/>
      <c r="S209" s="444"/>
      <c r="T209" s="444"/>
      <c r="U209" s="444"/>
      <c r="V209" s="444"/>
      <c r="W209" s="444"/>
      <c r="X209" s="444"/>
      <c r="Y209" s="444"/>
      <c r="Z209" s="444"/>
      <c r="AA209" s="444"/>
    </row>
    <row r="210" spans="1:32" s="450" customFormat="1" ht="13.5" thickBot="1" x14ac:dyDescent="0.25">
      <c r="A210" s="297" t="s">
        <v>117</v>
      </c>
      <c r="B210" s="651" t="s">
        <v>52</v>
      </c>
      <c r="C210" s="652"/>
      <c r="D210" s="652"/>
      <c r="E210" s="652"/>
      <c r="F210" s="653"/>
      <c r="G210" s="651" t="s">
        <v>64</v>
      </c>
      <c r="H210" s="652"/>
      <c r="I210" s="652"/>
      <c r="J210" s="652"/>
      <c r="K210" s="652"/>
      <c r="L210" s="652"/>
      <c r="M210" s="652"/>
      <c r="N210" s="653"/>
      <c r="O210" s="651" t="s">
        <v>62</v>
      </c>
      <c r="P210" s="652"/>
      <c r="Q210" s="652"/>
      <c r="R210" s="652"/>
      <c r="S210" s="652"/>
      <c r="T210" s="653"/>
      <c r="U210" s="652" t="s">
        <v>63</v>
      </c>
      <c r="V210" s="652"/>
      <c r="W210" s="652"/>
      <c r="X210" s="652"/>
      <c r="Y210" s="652"/>
      <c r="Z210" s="652"/>
      <c r="AA210" s="653"/>
      <c r="AB210" s="365" t="s">
        <v>54</v>
      </c>
    </row>
    <row r="211" spans="1:32" s="450" customFormat="1" x14ac:dyDescent="0.2">
      <c r="A211" s="219" t="s">
        <v>53</v>
      </c>
      <c r="B211" s="242">
        <v>1</v>
      </c>
      <c r="C211" s="243">
        <v>2</v>
      </c>
      <c r="D211" s="243">
        <v>3</v>
      </c>
      <c r="E211" s="349">
        <v>4</v>
      </c>
      <c r="F211" s="244">
        <v>5</v>
      </c>
      <c r="G211" s="358">
        <v>1</v>
      </c>
      <c r="H211" s="243">
        <v>2</v>
      </c>
      <c r="I211" s="243">
        <v>3</v>
      </c>
      <c r="J211" s="243">
        <v>4</v>
      </c>
      <c r="K211" s="243">
        <v>5</v>
      </c>
      <c r="L211" s="243">
        <v>6</v>
      </c>
      <c r="M211" s="349">
        <v>7</v>
      </c>
      <c r="N211" s="244">
        <v>8</v>
      </c>
      <c r="O211" s="242">
        <v>1</v>
      </c>
      <c r="P211" s="243">
        <v>2</v>
      </c>
      <c r="Q211" s="243">
        <v>3</v>
      </c>
      <c r="R211" s="243">
        <v>4</v>
      </c>
      <c r="S211" s="243">
        <v>5</v>
      </c>
      <c r="T211" s="244">
        <v>6</v>
      </c>
      <c r="U211" s="358">
        <v>1</v>
      </c>
      <c r="V211" s="243">
        <v>2</v>
      </c>
      <c r="W211" s="243">
        <v>3</v>
      </c>
      <c r="X211" s="243">
        <v>4</v>
      </c>
      <c r="Y211" s="243">
        <v>5</v>
      </c>
      <c r="Z211" s="243">
        <v>6</v>
      </c>
      <c r="AA211" s="349">
        <v>7</v>
      </c>
      <c r="AB211" s="367"/>
    </row>
    <row r="212" spans="1:32" s="450" customFormat="1" x14ac:dyDescent="0.2">
      <c r="A212" s="219" t="s">
        <v>2</v>
      </c>
      <c r="B212" s="427">
        <v>1</v>
      </c>
      <c r="C212" s="392">
        <v>2</v>
      </c>
      <c r="D212" s="393">
        <v>3</v>
      </c>
      <c r="E212" s="248">
        <v>4</v>
      </c>
      <c r="F212" s="453">
        <v>4</v>
      </c>
      <c r="G212" s="245">
        <v>1</v>
      </c>
      <c r="H212" s="346">
        <v>2</v>
      </c>
      <c r="I212" s="246">
        <v>3</v>
      </c>
      <c r="J212" s="328">
        <v>4</v>
      </c>
      <c r="K212" s="391">
        <v>5</v>
      </c>
      <c r="L212" s="392">
        <v>6</v>
      </c>
      <c r="M212" s="393">
        <v>7</v>
      </c>
      <c r="N212" s="437">
        <v>8</v>
      </c>
      <c r="O212" s="245">
        <v>1</v>
      </c>
      <c r="P212" s="346">
        <v>2</v>
      </c>
      <c r="Q212" s="246">
        <v>3</v>
      </c>
      <c r="R212" s="328">
        <v>4</v>
      </c>
      <c r="S212" s="391">
        <v>5</v>
      </c>
      <c r="T212" s="454">
        <v>6</v>
      </c>
      <c r="U212" s="247">
        <v>1</v>
      </c>
      <c r="V212" s="346">
        <v>2</v>
      </c>
      <c r="W212" s="246">
        <v>3</v>
      </c>
      <c r="X212" s="328">
        <v>4</v>
      </c>
      <c r="Y212" s="391">
        <v>5</v>
      </c>
      <c r="Z212" s="392">
        <v>6</v>
      </c>
      <c r="AA212" s="393">
        <v>7</v>
      </c>
      <c r="AB212" s="219" t="s">
        <v>0</v>
      </c>
    </row>
    <row r="213" spans="1:32" s="450" customFormat="1" x14ac:dyDescent="0.2">
      <c r="A213" s="304" t="s">
        <v>74</v>
      </c>
      <c r="B213" s="250">
        <v>1590</v>
      </c>
      <c r="C213" s="251">
        <v>1590</v>
      </c>
      <c r="D213" s="251">
        <v>1590</v>
      </c>
      <c r="E213" s="350">
        <v>1590</v>
      </c>
      <c r="F213" s="252">
        <v>1590</v>
      </c>
      <c r="G213" s="253">
        <v>1590</v>
      </c>
      <c r="H213" s="251">
        <v>1590</v>
      </c>
      <c r="I213" s="251">
        <v>1590</v>
      </c>
      <c r="J213" s="251">
        <v>1590</v>
      </c>
      <c r="K213" s="251">
        <v>1590</v>
      </c>
      <c r="L213" s="251">
        <v>1590</v>
      </c>
      <c r="M213" s="350">
        <v>1590</v>
      </c>
      <c r="N213" s="252">
        <v>1590</v>
      </c>
      <c r="O213" s="250">
        <v>1590</v>
      </c>
      <c r="P213" s="251">
        <v>1590</v>
      </c>
      <c r="Q213" s="251">
        <v>1590</v>
      </c>
      <c r="R213" s="251">
        <v>1590</v>
      </c>
      <c r="S213" s="251">
        <v>1590</v>
      </c>
      <c r="T213" s="252">
        <v>1590</v>
      </c>
      <c r="U213" s="253">
        <v>1590</v>
      </c>
      <c r="V213" s="251">
        <v>1590</v>
      </c>
      <c r="W213" s="251">
        <v>1590</v>
      </c>
      <c r="X213" s="251">
        <v>1590</v>
      </c>
      <c r="Y213" s="251">
        <v>1590</v>
      </c>
      <c r="Z213" s="251">
        <v>1590</v>
      </c>
      <c r="AA213" s="350">
        <v>1590</v>
      </c>
      <c r="AB213" s="254">
        <v>1590</v>
      </c>
    </row>
    <row r="214" spans="1:32" s="450" customFormat="1" x14ac:dyDescent="0.2">
      <c r="A214" s="307" t="s">
        <v>6</v>
      </c>
      <c r="B214" s="256">
        <v>1491.25</v>
      </c>
      <c r="C214" s="257">
        <v>1546.4705882352941</v>
      </c>
      <c r="D214" s="257">
        <v>1607.4</v>
      </c>
      <c r="E214" s="308">
        <v>1643.6363636363637</v>
      </c>
      <c r="F214" s="258">
        <v>1617.3529411764705</v>
      </c>
      <c r="G214" s="259">
        <v>1582.1428571428571</v>
      </c>
      <c r="H214" s="257">
        <v>1526.8</v>
      </c>
      <c r="I214" s="257">
        <v>1538</v>
      </c>
      <c r="J214" s="257">
        <v>1546.3636363636363</v>
      </c>
      <c r="K214" s="257">
        <v>1565.5</v>
      </c>
      <c r="L214" s="257">
        <v>1562.7659574468084</v>
      </c>
      <c r="M214" s="308">
        <v>1578.8888888888889</v>
      </c>
      <c r="N214" s="258">
        <v>1630.2222222222222</v>
      </c>
      <c r="O214" s="256">
        <v>1537.2222222222222</v>
      </c>
      <c r="P214" s="257">
        <v>1496.5116279069769</v>
      </c>
      <c r="Q214" s="257">
        <v>1588.5454545454545</v>
      </c>
      <c r="R214" s="257">
        <v>1567.3333333333333</v>
      </c>
      <c r="S214" s="257">
        <v>1612.741935483871</v>
      </c>
      <c r="T214" s="258">
        <v>1652.2222222222222</v>
      </c>
      <c r="U214" s="259">
        <v>1519.375</v>
      </c>
      <c r="V214" s="257">
        <v>1543.2692307692307</v>
      </c>
      <c r="W214" s="257">
        <v>1571.5555555555557</v>
      </c>
      <c r="X214" s="257">
        <v>1558.695652173913</v>
      </c>
      <c r="Y214" s="257">
        <v>1583.0188679245282</v>
      </c>
      <c r="Z214" s="257">
        <v>1610.4651162790697</v>
      </c>
      <c r="AA214" s="308">
        <v>1668.9285714285713</v>
      </c>
      <c r="AB214" s="260">
        <v>1577.3364928909953</v>
      </c>
    </row>
    <row r="215" spans="1:32" s="450" customFormat="1" x14ac:dyDescent="0.2">
      <c r="A215" s="219" t="s">
        <v>7</v>
      </c>
      <c r="B215" s="261">
        <v>100</v>
      </c>
      <c r="C215" s="262">
        <v>100</v>
      </c>
      <c r="D215" s="262">
        <v>100</v>
      </c>
      <c r="E215" s="311">
        <v>96.969696969696969</v>
      </c>
      <c r="F215" s="263">
        <v>91.17647058823529</v>
      </c>
      <c r="G215" s="264">
        <v>100</v>
      </c>
      <c r="H215" s="262">
        <v>92</v>
      </c>
      <c r="I215" s="262">
        <v>100</v>
      </c>
      <c r="J215" s="262">
        <v>100</v>
      </c>
      <c r="K215" s="262">
        <v>96.666666666666671</v>
      </c>
      <c r="L215" s="262">
        <v>100</v>
      </c>
      <c r="M215" s="311">
        <v>100</v>
      </c>
      <c r="N215" s="263">
        <v>100</v>
      </c>
      <c r="O215" s="261">
        <v>94.444444444444443</v>
      </c>
      <c r="P215" s="262">
        <v>86.04651162790698</v>
      </c>
      <c r="Q215" s="262">
        <v>90.909090909090907</v>
      </c>
      <c r="R215" s="262">
        <v>95</v>
      </c>
      <c r="S215" s="262">
        <v>95.161290322580641</v>
      </c>
      <c r="T215" s="263">
        <v>97.222222222222229</v>
      </c>
      <c r="U215" s="264">
        <v>100</v>
      </c>
      <c r="V215" s="262">
        <v>92.307692307692307</v>
      </c>
      <c r="W215" s="262">
        <v>97.777777777777771</v>
      </c>
      <c r="X215" s="262">
        <v>100</v>
      </c>
      <c r="Y215" s="262">
        <v>98.113207547169807</v>
      </c>
      <c r="Z215" s="262">
        <v>93.023255813953483</v>
      </c>
      <c r="AA215" s="311">
        <v>85.714285714285708</v>
      </c>
      <c r="AB215" s="265">
        <v>94.312796208530813</v>
      </c>
    </row>
    <row r="216" spans="1:32" s="450" customFormat="1" x14ac:dyDescent="0.2">
      <c r="A216" s="219" t="s">
        <v>8</v>
      </c>
      <c r="B216" s="266">
        <v>3.7477097914682574E-2</v>
      </c>
      <c r="C216" s="267">
        <v>3.4355894811950519E-2</v>
      </c>
      <c r="D216" s="267">
        <v>3.597160477689814E-2</v>
      </c>
      <c r="E216" s="314">
        <v>5.0322740592010501E-2</v>
      </c>
      <c r="F216" s="268">
        <v>5.7812967857941863E-2</v>
      </c>
      <c r="G216" s="269">
        <v>4.7429854318972384E-2</v>
      </c>
      <c r="H216" s="267">
        <v>5.3682173426719694E-2</v>
      </c>
      <c r="I216" s="267">
        <v>4.2360452214557504E-2</v>
      </c>
      <c r="J216" s="267">
        <v>4.4335988033505448E-2</v>
      </c>
      <c r="K216" s="267">
        <v>4.7306993307654324E-2</v>
      </c>
      <c r="L216" s="267">
        <v>4.129499262651766E-2</v>
      </c>
      <c r="M216" s="314">
        <v>3.6669655891867124E-2</v>
      </c>
      <c r="N216" s="268">
        <v>3.4903855188112169E-2</v>
      </c>
      <c r="O216" s="266">
        <v>6.5513564370527716E-2</v>
      </c>
      <c r="P216" s="267">
        <v>6.1865658687155288E-2</v>
      </c>
      <c r="Q216" s="267">
        <v>5.5381215959953226E-2</v>
      </c>
      <c r="R216" s="267">
        <v>5.1212850681350633E-2</v>
      </c>
      <c r="S216" s="267">
        <v>4.7564928906371477E-2</v>
      </c>
      <c r="T216" s="268">
        <v>4.8295720536031803E-2</v>
      </c>
      <c r="U216" s="269">
        <v>4.9140802468805075E-2</v>
      </c>
      <c r="V216" s="267">
        <v>5.3760625646528365E-2</v>
      </c>
      <c r="W216" s="267">
        <v>4.1345728281756651E-2</v>
      </c>
      <c r="X216" s="267">
        <v>4.6372049338007412E-2</v>
      </c>
      <c r="Y216" s="267">
        <v>4.5114135363119465E-2</v>
      </c>
      <c r="Z216" s="267">
        <v>5.1777763601331933E-2</v>
      </c>
      <c r="AA216" s="314">
        <v>6.1384578448104042E-2</v>
      </c>
      <c r="AB216" s="270">
        <v>5.4578985303085158E-2</v>
      </c>
    </row>
    <row r="217" spans="1:32" s="450" customFormat="1" x14ac:dyDescent="0.2">
      <c r="A217" s="307" t="s">
        <v>1</v>
      </c>
      <c r="B217" s="271">
        <f>B214/B213*100-100</f>
        <v>-6.2106918238993671</v>
      </c>
      <c r="C217" s="272">
        <f t="shared" ref="C217:F217" si="120">C214/C213*100-100</f>
        <v>-2.7376988531261617</v>
      </c>
      <c r="D217" s="272">
        <f t="shared" si="120"/>
        <v>1.0943396226415132</v>
      </c>
      <c r="E217" s="272">
        <f t="shared" ref="E217" si="121">E214/E213*100-100</f>
        <v>3.373356203544887</v>
      </c>
      <c r="F217" s="273">
        <f t="shared" si="120"/>
        <v>1.7203107658157535</v>
      </c>
      <c r="G217" s="274">
        <f>G214/G213*100-100</f>
        <v>-0.49415992812220111</v>
      </c>
      <c r="H217" s="272">
        <f t="shared" ref="H217:O217" si="122">H214/H213*100-100</f>
        <v>-3.9748427672955984</v>
      </c>
      <c r="I217" s="272">
        <f t="shared" si="122"/>
        <v>-3.2704402515723245</v>
      </c>
      <c r="J217" s="272">
        <f t="shared" si="122"/>
        <v>-2.744425385934818</v>
      </c>
      <c r="K217" s="272">
        <f t="shared" si="122"/>
        <v>-1.5408805031446633</v>
      </c>
      <c r="L217" s="272">
        <f t="shared" si="122"/>
        <v>-1.7128328649805979</v>
      </c>
      <c r="M217" s="272">
        <f t="shared" si="122"/>
        <v>-0.69881201956673067</v>
      </c>
      <c r="N217" s="273">
        <f t="shared" si="122"/>
        <v>2.529699510831577</v>
      </c>
      <c r="O217" s="271">
        <f t="shared" si="122"/>
        <v>-3.3193570929419991</v>
      </c>
      <c r="P217" s="272">
        <f>P214/P213*100-100</f>
        <v>-5.8797718297498847</v>
      </c>
      <c r="Q217" s="272">
        <f t="shared" ref="Q217:AB217" si="123">Q214/Q213*100-100</f>
        <v>-9.1480846197839583E-2</v>
      </c>
      <c r="R217" s="272">
        <f t="shared" si="123"/>
        <v>-1.4255765199161488</v>
      </c>
      <c r="S217" s="272">
        <f t="shared" si="123"/>
        <v>1.4303104077906283</v>
      </c>
      <c r="T217" s="273">
        <f t="shared" si="123"/>
        <v>3.9133473095737088</v>
      </c>
      <c r="U217" s="274">
        <f t="shared" si="123"/>
        <v>-4.441823899371073</v>
      </c>
      <c r="V217" s="272">
        <f t="shared" si="123"/>
        <v>-2.9390420899854917</v>
      </c>
      <c r="W217" s="272">
        <f t="shared" si="123"/>
        <v>-1.1600279524807746</v>
      </c>
      <c r="X217" s="272">
        <f t="shared" si="123"/>
        <v>-1.9688269073010645</v>
      </c>
      <c r="Y217" s="272">
        <f t="shared" si="123"/>
        <v>-0.43906491040702633</v>
      </c>
      <c r="Z217" s="272">
        <f t="shared" si="123"/>
        <v>1.2871142313880313</v>
      </c>
      <c r="AA217" s="351">
        <f t="shared" si="123"/>
        <v>4.964061096136561</v>
      </c>
      <c r="AB217" s="275">
        <f t="shared" si="123"/>
        <v>-0.7964469879877214</v>
      </c>
    </row>
    <row r="218" spans="1:32" s="450" customFormat="1" ht="13.5" thickBot="1" x14ac:dyDescent="0.25">
      <c r="A218" s="425" t="s">
        <v>26</v>
      </c>
      <c r="B218" s="395">
        <f>B214-B200</f>
        <v>103.125</v>
      </c>
      <c r="C218" s="396">
        <f>C214-C200</f>
        <v>104.27546628407458</v>
      </c>
      <c r="D218" s="396">
        <f>D214-D200</f>
        <v>117.20769230769247</v>
      </c>
      <c r="E218" s="396">
        <f>E214-E200</f>
        <v>94.242424242424249</v>
      </c>
      <c r="F218" s="397">
        <f>F214-T200</f>
        <v>59.852941176470495</v>
      </c>
      <c r="G218" s="401">
        <f t="shared" ref="G218:T218" si="124">G214-F200</f>
        <v>212.85714285714289</v>
      </c>
      <c r="H218" s="396">
        <f t="shared" si="124"/>
        <v>150</v>
      </c>
      <c r="I218" s="396">
        <f t="shared" si="124"/>
        <v>155.5</v>
      </c>
      <c r="J218" s="396">
        <f t="shared" si="124"/>
        <v>99.841897233201507</v>
      </c>
      <c r="K218" s="396">
        <f t="shared" si="124"/>
        <v>114.17647058823536</v>
      </c>
      <c r="L218" s="396">
        <f t="shared" si="124"/>
        <v>94.584139264990199</v>
      </c>
      <c r="M218" s="396">
        <f t="shared" si="124"/>
        <v>60.591016548463358</v>
      </c>
      <c r="N218" s="397">
        <f t="shared" si="124"/>
        <v>98.622222222222263</v>
      </c>
      <c r="O218" s="398">
        <f t="shared" si="124"/>
        <v>157.81045751633974</v>
      </c>
      <c r="P218" s="399">
        <f t="shared" si="124"/>
        <v>58.685540950455106</v>
      </c>
      <c r="Q218" s="399">
        <f t="shared" si="124"/>
        <v>161.50841750841755</v>
      </c>
      <c r="R218" s="399">
        <f t="shared" si="124"/>
        <v>89.392156862744969</v>
      </c>
      <c r="S218" s="399">
        <f t="shared" si="124"/>
        <v>128.21068548387098</v>
      </c>
      <c r="T218" s="400">
        <f t="shared" si="124"/>
        <v>124.97222222222217</v>
      </c>
      <c r="U218" s="401">
        <f t="shared" ref="U218:AB218" si="125">U214-U200</f>
        <v>57.762096774193651</v>
      </c>
      <c r="V218" s="396">
        <f t="shared" si="125"/>
        <v>67.099018003273159</v>
      </c>
      <c r="W218" s="396">
        <f t="shared" si="125"/>
        <v>95.741602067183521</v>
      </c>
      <c r="X218" s="396">
        <f t="shared" si="125"/>
        <v>70.028985507246261</v>
      </c>
      <c r="Y218" s="396">
        <f t="shared" si="125"/>
        <v>71.054582210242415</v>
      </c>
      <c r="Z218" s="396">
        <f t="shared" si="125"/>
        <v>83.24289405684749</v>
      </c>
      <c r="AA218" s="402">
        <f t="shared" si="125"/>
        <v>102.05357142857133</v>
      </c>
      <c r="AB218" s="403">
        <f t="shared" si="125"/>
        <v>100.48276704002933</v>
      </c>
      <c r="AC218" s="387"/>
      <c r="AD218" s="388"/>
      <c r="AE218" s="388"/>
    </row>
    <row r="219" spans="1:32" s="450" customFormat="1" x14ac:dyDescent="0.2">
      <c r="A219" s="426" t="s">
        <v>50</v>
      </c>
      <c r="B219" s="283">
        <v>201</v>
      </c>
      <c r="C219" s="284">
        <v>464</v>
      </c>
      <c r="D219" s="284">
        <v>637</v>
      </c>
      <c r="E219" s="451">
        <v>425</v>
      </c>
      <c r="F219" s="285">
        <v>399</v>
      </c>
      <c r="G219" s="422">
        <v>148</v>
      </c>
      <c r="H219" s="284">
        <v>299</v>
      </c>
      <c r="I219" s="284">
        <v>446</v>
      </c>
      <c r="J219" s="284">
        <v>564</v>
      </c>
      <c r="K219" s="284">
        <v>771</v>
      </c>
      <c r="L219" s="284">
        <v>557</v>
      </c>
      <c r="M219" s="284">
        <v>569</v>
      </c>
      <c r="N219" s="285">
        <v>545</v>
      </c>
      <c r="O219" s="283">
        <v>213</v>
      </c>
      <c r="P219" s="284">
        <v>492</v>
      </c>
      <c r="Q219" s="284">
        <v>637</v>
      </c>
      <c r="R219" s="284">
        <v>680</v>
      </c>
      <c r="S219" s="284">
        <v>760</v>
      </c>
      <c r="T219" s="285">
        <v>434</v>
      </c>
      <c r="U219" s="422">
        <v>378</v>
      </c>
      <c r="V219" s="284">
        <v>537</v>
      </c>
      <c r="W219" s="284">
        <v>568</v>
      </c>
      <c r="X219" s="284">
        <v>559</v>
      </c>
      <c r="Y219" s="284">
        <v>663</v>
      </c>
      <c r="Z219" s="284">
        <v>496</v>
      </c>
      <c r="AA219" s="285">
        <v>342</v>
      </c>
      <c r="AB219" s="366">
        <f>SUM(B219:AA219)</f>
        <v>12784</v>
      </c>
      <c r="AC219" s="220" t="s">
        <v>55</v>
      </c>
      <c r="AD219" s="287">
        <f>AB205-AB219</f>
        <v>99</v>
      </c>
      <c r="AE219" s="288">
        <f>AD219/AB205</f>
        <v>7.6845455251106105E-3</v>
      </c>
      <c r="AF219" s="369" t="s">
        <v>118</v>
      </c>
    </row>
    <row r="220" spans="1:32" s="450" customFormat="1" x14ac:dyDescent="0.2">
      <c r="A220" s="321" t="s">
        <v>27</v>
      </c>
      <c r="B220" s="235">
        <v>67</v>
      </c>
      <c r="C220" s="233">
        <v>66</v>
      </c>
      <c r="D220" s="233">
        <f>D206+6</f>
        <v>64.5</v>
      </c>
      <c r="E220" s="452">
        <v>64</v>
      </c>
      <c r="F220" s="236">
        <v>64</v>
      </c>
      <c r="G220" s="423">
        <v>68.5</v>
      </c>
      <c r="H220" s="233">
        <v>68.5</v>
      </c>
      <c r="I220" s="233">
        <f>I206+6</f>
        <v>68</v>
      </c>
      <c r="J220" s="233">
        <v>68</v>
      </c>
      <c r="K220" s="233">
        <v>67.5</v>
      </c>
      <c r="L220" s="233">
        <v>67.5</v>
      </c>
      <c r="M220" s="233">
        <v>67</v>
      </c>
      <c r="N220" s="236">
        <v>66</v>
      </c>
      <c r="O220" s="235">
        <v>68.5</v>
      </c>
      <c r="P220" s="233">
        <v>67</v>
      </c>
      <c r="Q220" s="233">
        <v>66.5</v>
      </c>
      <c r="R220" s="233">
        <v>66</v>
      </c>
      <c r="S220" s="233">
        <v>65.5</v>
      </c>
      <c r="T220" s="236">
        <v>64</v>
      </c>
      <c r="U220" s="423">
        <f t="shared" ref="U220" si="126">U206+6</f>
        <v>67.5</v>
      </c>
      <c r="V220" s="233">
        <v>67</v>
      </c>
      <c r="W220" s="233">
        <v>66.5</v>
      </c>
      <c r="X220" s="233">
        <v>65.5</v>
      </c>
      <c r="Y220" s="233">
        <v>65</v>
      </c>
      <c r="Z220" s="233">
        <v>64.5</v>
      </c>
      <c r="AA220" s="236">
        <v>64</v>
      </c>
      <c r="AB220" s="226"/>
      <c r="AC220" s="220" t="s">
        <v>56</v>
      </c>
      <c r="AD220" s="220">
        <v>59.92</v>
      </c>
      <c r="AE220" s="220"/>
    </row>
    <row r="221" spans="1:32" s="450" customFormat="1" ht="13.5" thickBot="1" x14ac:dyDescent="0.25">
      <c r="A221" s="324" t="s">
        <v>25</v>
      </c>
      <c r="B221" s="237">
        <f>B220-B206</f>
        <v>6.5</v>
      </c>
      <c r="C221" s="234">
        <f>C220-C206</f>
        <v>6.5</v>
      </c>
      <c r="D221" s="234">
        <f>D220-D206</f>
        <v>6</v>
      </c>
      <c r="E221" s="234">
        <f>E220-E206</f>
        <v>6.5</v>
      </c>
      <c r="F221" s="238">
        <f>F220-E206</f>
        <v>6.5</v>
      </c>
      <c r="G221" s="424">
        <f t="shared" ref="G221:T221" si="127">G220-F206</f>
        <v>5.5</v>
      </c>
      <c r="H221" s="234">
        <f t="shared" si="127"/>
        <v>6</v>
      </c>
      <c r="I221" s="234">
        <f t="shared" si="127"/>
        <v>6</v>
      </c>
      <c r="J221" s="234">
        <f t="shared" si="127"/>
        <v>6</v>
      </c>
      <c r="K221" s="234">
        <f t="shared" si="127"/>
        <v>6.5</v>
      </c>
      <c r="L221" s="234">
        <f t="shared" si="127"/>
        <v>6.5</v>
      </c>
      <c r="M221" s="234">
        <f t="shared" si="127"/>
        <v>6.5</v>
      </c>
      <c r="N221" s="238">
        <f t="shared" si="127"/>
        <v>6.5</v>
      </c>
      <c r="O221" s="237">
        <f t="shared" si="127"/>
        <v>6</v>
      </c>
      <c r="P221" s="234">
        <f t="shared" si="127"/>
        <v>6</v>
      </c>
      <c r="Q221" s="234">
        <f t="shared" si="127"/>
        <v>6</v>
      </c>
      <c r="R221" s="234">
        <f t="shared" si="127"/>
        <v>6.5</v>
      </c>
      <c r="S221" s="234">
        <f t="shared" si="127"/>
        <v>6</v>
      </c>
      <c r="T221" s="238">
        <f t="shared" si="127"/>
        <v>6</v>
      </c>
      <c r="U221" s="424">
        <f t="shared" ref="U221:AA221" si="128">U220-U206</f>
        <v>6</v>
      </c>
      <c r="V221" s="234">
        <f t="shared" si="128"/>
        <v>6.5</v>
      </c>
      <c r="W221" s="234">
        <f t="shared" si="128"/>
        <v>6.5</v>
      </c>
      <c r="X221" s="234">
        <f t="shared" si="128"/>
        <v>6.5</v>
      </c>
      <c r="Y221" s="234">
        <f t="shared" si="128"/>
        <v>6.5</v>
      </c>
      <c r="Z221" s="234">
        <f t="shared" si="128"/>
        <v>6.5</v>
      </c>
      <c r="AA221" s="238">
        <f t="shared" si="128"/>
        <v>6.5</v>
      </c>
      <c r="AB221" s="227"/>
      <c r="AC221" s="220" t="s">
        <v>25</v>
      </c>
      <c r="AD221" s="220">
        <f>AD220-AD206</f>
        <v>5.230000000000004</v>
      </c>
      <c r="AE221" s="220"/>
    </row>
    <row r="222" spans="1:32" x14ac:dyDescent="0.2">
      <c r="B222" s="230">
        <v>67</v>
      </c>
      <c r="C222" s="230">
        <v>66</v>
      </c>
      <c r="E222" s="230">
        <v>64</v>
      </c>
      <c r="F222" s="230">
        <v>64</v>
      </c>
      <c r="K222" s="230">
        <v>67.5</v>
      </c>
      <c r="L222" s="230">
        <v>67.5</v>
      </c>
      <c r="M222" s="230">
        <v>67</v>
      </c>
      <c r="N222" s="348">
        <v>66</v>
      </c>
      <c r="P222" s="230" t="s">
        <v>66</v>
      </c>
      <c r="R222" s="230">
        <v>66</v>
      </c>
      <c r="V222" s="230">
        <v>67</v>
      </c>
      <c r="W222" s="230">
        <v>66.5</v>
      </c>
      <c r="X222" s="230">
        <v>65.5</v>
      </c>
      <c r="Y222" s="230">
        <v>65</v>
      </c>
      <c r="Z222" s="230">
        <v>64.5</v>
      </c>
      <c r="AA222" s="230">
        <v>64</v>
      </c>
    </row>
    <row r="223" spans="1:32" ht="13.5" thickBot="1" x14ac:dyDescent="0.25">
      <c r="C223" s="455"/>
      <c r="D223" s="455"/>
      <c r="E223" s="455"/>
    </row>
    <row r="224" spans="1:32" s="457" customFormat="1" ht="13.5" thickBot="1" x14ac:dyDescent="0.25">
      <c r="A224" s="297" t="s">
        <v>122</v>
      </c>
      <c r="B224" s="651" t="s">
        <v>52</v>
      </c>
      <c r="C224" s="652"/>
      <c r="D224" s="652"/>
      <c r="E224" s="652"/>
      <c r="F224" s="653"/>
      <c r="G224" s="651" t="s">
        <v>64</v>
      </c>
      <c r="H224" s="652"/>
      <c r="I224" s="652"/>
      <c r="J224" s="652"/>
      <c r="K224" s="652"/>
      <c r="L224" s="652"/>
      <c r="M224" s="652"/>
      <c r="N224" s="653"/>
      <c r="O224" s="651" t="s">
        <v>62</v>
      </c>
      <c r="P224" s="652"/>
      <c r="Q224" s="652"/>
      <c r="R224" s="652"/>
      <c r="S224" s="652"/>
      <c r="T224" s="653"/>
      <c r="U224" s="652" t="s">
        <v>63</v>
      </c>
      <c r="V224" s="652"/>
      <c r="W224" s="652"/>
      <c r="X224" s="652"/>
      <c r="Y224" s="652"/>
      <c r="Z224" s="652"/>
      <c r="AA224" s="653"/>
      <c r="AB224" s="365" t="s">
        <v>54</v>
      </c>
    </row>
    <row r="225" spans="1:33" s="457" customFormat="1" x14ac:dyDescent="0.2">
      <c r="A225" s="219" t="s">
        <v>53</v>
      </c>
      <c r="B225" s="242">
        <v>1</v>
      </c>
      <c r="C225" s="243">
        <v>2</v>
      </c>
      <c r="D225" s="243">
        <v>3</v>
      </c>
      <c r="E225" s="349">
        <v>4</v>
      </c>
      <c r="F225" s="244">
        <v>5</v>
      </c>
      <c r="G225" s="358">
        <v>1</v>
      </c>
      <c r="H225" s="243">
        <v>2</v>
      </c>
      <c r="I225" s="243">
        <v>3</v>
      </c>
      <c r="J225" s="243">
        <v>4</v>
      </c>
      <c r="K225" s="243">
        <v>5</v>
      </c>
      <c r="L225" s="243">
        <v>6</v>
      </c>
      <c r="M225" s="349">
        <v>7</v>
      </c>
      <c r="N225" s="244">
        <v>8</v>
      </c>
      <c r="O225" s="242">
        <v>1</v>
      </c>
      <c r="P225" s="243">
        <v>2</v>
      </c>
      <c r="Q225" s="243">
        <v>3</v>
      </c>
      <c r="R225" s="243">
        <v>4</v>
      </c>
      <c r="S225" s="243">
        <v>5</v>
      </c>
      <c r="T225" s="244">
        <v>6</v>
      </c>
      <c r="U225" s="358">
        <v>1</v>
      </c>
      <c r="V225" s="243">
        <v>2</v>
      </c>
      <c r="W225" s="243">
        <v>3</v>
      </c>
      <c r="X225" s="243">
        <v>4</v>
      </c>
      <c r="Y225" s="243">
        <v>5</v>
      </c>
      <c r="Z225" s="243">
        <v>6</v>
      </c>
      <c r="AA225" s="349">
        <v>7</v>
      </c>
      <c r="AB225" s="367"/>
      <c r="AF225" s="654" t="s">
        <v>124</v>
      </c>
      <c r="AG225" s="654"/>
    </row>
    <row r="226" spans="1:33" s="457" customFormat="1" x14ac:dyDescent="0.2">
      <c r="A226" s="219" t="s">
        <v>2</v>
      </c>
      <c r="B226" s="427">
        <v>1</v>
      </c>
      <c r="C226" s="392">
        <v>2</v>
      </c>
      <c r="D226" s="393">
        <v>3</v>
      </c>
      <c r="E226" s="248">
        <v>4</v>
      </c>
      <c r="F226" s="453">
        <v>4</v>
      </c>
      <c r="G226" s="245">
        <v>1</v>
      </c>
      <c r="H226" s="346">
        <v>2</v>
      </c>
      <c r="I226" s="246">
        <v>3</v>
      </c>
      <c r="J226" s="328">
        <v>4</v>
      </c>
      <c r="K226" s="391">
        <v>5</v>
      </c>
      <c r="L226" s="392">
        <v>6</v>
      </c>
      <c r="M226" s="393">
        <v>7</v>
      </c>
      <c r="N226" s="437">
        <v>8</v>
      </c>
      <c r="O226" s="245">
        <v>1</v>
      </c>
      <c r="P226" s="346">
        <v>2</v>
      </c>
      <c r="Q226" s="246">
        <v>3</v>
      </c>
      <c r="R226" s="328">
        <v>4</v>
      </c>
      <c r="S226" s="391">
        <v>5</v>
      </c>
      <c r="T226" s="454">
        <v>6</v>
      </c>
      <c r="U226" s="247">
        <v>1</v>
      </c>
      <c r="V226" s="346">
        <v>2</v>
      </c>
      <c r="W226" s="246">
        <v>3</v>
      </c>
      <c r="X226" s="328">
        <v>4</v>
      </c>
      <c r="Y226" s="391">
        <v>5</v>
      </c>
      <c r="Z226" s="392">
        <v>6</v>
      </c>
      <c r="AA226" s="393">
        <v>7</v>
      </c>
      <c r="AB226" s="219" t="s">
        <v>0</v>
      </c>
      <c r="AF226" s="457" t="s">
        <v>123</v>
      </c>
      <c r="AG226" s="457" t="s">
        <v>27</v>
      </c>
    </row>
    <row r="227" spans="1:33" s="457" customFormat="1" x14ac:dyDescent="0.2">
      <c r="A227" s="304" t="s">
        <v>74</v>
      </c>
      <c r="B227" s="250">
        <v>1710</v>
      </c>
      <c r="C227" s="251">
        <v>1710</v>
      </c>
      <c r="D227" s="251">
        <v>1710</v>
      </c>
      <c r="E227" s="350">
        <v>1710</v>
      </c>
      <c r="F227" s="252">
        <v>1710</v>
      </c>
      <c r="G227" s="253">
        <v>1710</v>
      </c>
      <c r="H227" s="251">
        <v>1710</v>
      </c>
      <c r="I227" s="251">
        <v>1710</v>
      </c>
      <c r="J227" s="251">
        <v>1710</v>
      </c>
      <c r="K227" s="251">
        <v>1710</v>
      </c>
      <c r="L227" s="251">
        <v>1710</v>
      </c>
      <c r="M227" s="350">
        <v>1710</v>
      </c>
      <c r="N227" s="252">
        <v>1710</v>
      </c>
      <c r="O227" s="250">
        <v>1710</v>
      </c>
      <c r="P227" s="251">
        <v>1710</v>
      </c>
      <c r="Q227" s="251">
        <v>1710</v>
      </c>
      <c r="R227" s="251">
        <v>1710</v>
      </c>
      <c r="S227" s="251">
        <v>1710</v>
      </c>
      <c r="T227" s="252">
        <v>1710</v>
      </c>
      <c r="U227" s="253">
        <v>1710</v>
      </c>
      <c r="V227" s="251">
        <v>1710</v>
      </c>
      <c r="W227" s="251">
        <v>1710</v>
      </c>
      <c r="X227" s="251">
        <v>1710</v>
      </c>
      <c r="Y227" s="251">
        <v>1710</v>
      </c>
      <c r="Z227" s="251">
        <v>1710</v>
      </c>
      <c r="AA227" s="350">
        <v>1710</v>
      </c>
      <c r="AB227" s="254">
        <v>1710</v>
      </c>
      <c r="AF227" s="457">
        <v>1</v>
      </c>
      <c r="AG227" s="457">
        <v>77</v>
      </c>
    </row>
    <row r="228" spans="1:33" s="457" customFormat="1" x14ac:dyDescent="0.2">
      <c r="A228" s="307" t="s">
        <v>6</v>
      </c>
      <c r="B228" s="256">
        <v>1620.4545454545455</v>
      </c>
      <c r="C228" s="257">
        <v>1695.4285714285713</v>
      </c>
      <c r="D228" s="257">
        <v>1737.8947368421052</v>
      </c>
      <c r="E228" s="308">
        <v>1770</v>
      </c>
      <c r="F228" s="258">
        <v>1886.5</v>
      </c>
      <c r="G228" s="259">
        <v>1717.8571428571429</v>
      </c>
      <c r="H228" s="257">
        <v>1671.9230769230769</v>
      </c>
      <c r="I228" s="257">
        <v>1688.1081081081081</v>
      </c>
      <c r="J228" s="257">
        <v>1728.2978723404256</v>
      </c>
      <c r="K228" s="257">
        <v>1739.5081967213114</v>
      </c>
      <c r="L228" s="257">
        <v>1758.2222222222222</v>
      </c>
      <c r="M228" s="308">
        <v>1763.4782608695652</v>
      </c>
      <c r="N228" s="258">
        <v>1675.1111111111111</v>
      </c>
      <c r="O228" s="256">
        <v>1588.125</v>
      </c>
      <c r="P228" s="257">
        <v>1669.0384615384614</v>
      </c>
      <c r="Q228" s="257">
        <v>1719.5</v>
      </c>
      <c r="R228" s="257">
        <v>1755.686274509804</v>
      </c>
      <c r="S228" s="257">
        <v>1789.8113207547169</v>
      </c>
      <c r="T228" s="258">
        <v>1865.3333333333333</v>
      </c>
      <c r="U228" s="259">
        <v>1607.0588235294117</v>
      </c>
      <c r="V228" s="257">
        <v>1632.2727272727273</v>
      </c>
      <c r="W228" s="257">
        <v>1677.7777777777778</v>
      </c>
      <c r="X228" s="257">
        <v>1660.2272727272727</v>
      </c>
      <c r="Y228" s="257">
        <v>1766.2</v>
      </c>
      <c r="Z228" s="257">
        <v>1798.9130434782608</v>
      </c>
      <c r="AA228" s="308">
        <v>1860</v>
      </c>
      <c r="AB228" s="260">
        <v>1737.6398104265402</v>
      </c>
      <c r="AF228" s="457">
        <v>2</v>
      </c>
      <c r="AG228" s="457">
        <v>76.5</v>
      </c>
    </row>
    <row r="229" spans="1:33" s="457" customFormat="1" x14ac:dyDescent="0.2">
      <c r="A229" s="219" t="s">
        <v>7</v>
      </c>
      <c r="B229" s="261">
        <v>100</v>
      </c>
      <c r="C229" s="262">
        <v>100</v>
      </c>
      <c r="D229" s="262">
        <v>100</v>
      </c>
      <c r="E229" s="311">
        <v>100</v>
      </c>
      <c r="F229" s="263">
        <v>97.5</v>
      </c>
      <c r="G229" s="264">
        <v>64.285714285714292</v>
      </c>
      <c r="H229" s="262">
        <v>76.92307692307692</v>
      </c>
      <c r="I229" s="262">
        <v>97.297297297297291</v>
      </c>
      <c r="J229" s="262">
        <v>95.744680851063833</v>
      </c>
      <c r="K229" s="262">
        <v>96.721311475409834</v>
      </c>
      <c r="L229" s="262">
        <v>97.777777777777771</v>
      </c>
      <c r="M229" s="311">
        <v>95.652173913043484</v>
      </c>
      <c r="N229" s="263">
        <v>100</v>
      </c>
      <c r="O229" s="261">
        <v>100</v>
      </c>
      <c r="P229" s="262">
        <v>100</v>
      </c>
      <c r="Q229" s="262">
        <v>100</v>
      </c>
      <c r="R229" s="262">
        <v>98.039215686274517</v>
      </c>
      <c r="S229" s="262">
        <v>100</v>
      </c>
      <c r="T229" s="263">
        <v>100</v>
      </c>
      <c r="U229" s="264">
        <v>100</v>
      </c>
      <c r="V229" s="262">
        <v>100</v>
      </c>
      <c r="W229" s="262">
        <v>97.777777777777771</v>
      </c>
      <c r="X229" s="262">
        <v>100</v>
      </c>
      <c r="Y229" s="262">
        <v>100</v>
      </c>
      <c r="Z229" s="262">
        <v>100</v>
      </c>
      <c r="AA229" s="311">
        <v>98.412698412698418</v>
      </c>
      <c r="AB229" s="265">
        <v>91.753554502369667</v>
      </c>
      <c r="AF229" s="457">
        <v>3</v>
      </c>
      <c r="AG229" s="457">
        <v>75.5</v>
      </c>
    </row>
    <row r="230" spans="1:33" s="457" customFormat="1" x14ac:dyDescent="0.2">
      <c r="A230" s="219" t="s">
        <v>8</v>
      </c>
      <c r="B230" s="266">
        <v>3.6814599574772996E-2</v>
      </c>
      <c r="C230" s="267">
        <v>2.4024648988467928E-2</v>
      </c>
      <c r="D230" s="267">
        <v>2.7187139083314257E-2</v>
      </c>
      <c r="E230" s="314">
        <v>2.1712292041367747E-2</v>
      </c>
      <c r="F230" s="268">
        <v>4.1865585847411887E-2</v>
      </c>
      <c r="G230" s="269">
        <v>9.0908273607302692E-2</v>
      </c>
      <c r="H230" s="267">
        <v>6.6334410660569457E-2</v>
      </c>
      <c r="I230" s="267">
        <v>4.8612128631056073E-2</v>
      </c>
      <c r="J230" s="267">
        <v>4.0446297976423816E-2</v>
      </c>
      <c r="K230" s="267">
        <v>4.8762290072187429E-2</v>
      </c>
      <c r="L230" s="267">
        <v>4.6659420859245487E-2</v>
      </c>
      <c r="M230" s="314">
        <v>4.784308174200106E-2</v>
      </c>
      <c r="N230" s="268">
        <v>4.0344270335069578E-2</v>
      </c>
      <c r="O230" s="266">
        <v>3.4360406637202474E-2</v>
      </c>
      <c r="P230" s="267">
        <v>3.2653417674324128E-2</v>
      </c>
      <c r="Q230" s="267">
        <v>2.2257663545518593E-2</v>
      </c>
      <c r="R230" s="267">
        <v>2.3907238168880483E-2</v>
      </c>
      <c r="S230" s="267">
        <v>3.2059015553382031E-2</v>
      </c>
      <c r="T230" s="268">
        <v>3.6052952717422426E-2</v>
      </c>
      <c r="U230" s="269">
        <v>3.7259849723472606E-2</v>
      </c>
      <c r="V230" s="267">
        <v>4.1218850160966693E-2</v>
      </c>
      <c r="W230" s="267">
        <v>2.9087853841180931E-2</v>
      </c>
      <c r="X230" s="267">
        <v>2.9937556459465598E-2</v>
      </c>
      <c r="Y230" s="267">
        <v>2.1422240816187505E-2</v>
      </c>
      <c r="Z230" s="267">
        <v>2.9305821152483313E-2</v>
      </c>
      <c r="AA230" s="314">
        <v>4.1578826524652925E-2</v>
      </c>
      <c r="AB230" s="270">
        <v>5.7099785043217006E-2</v>
      </c>
      <c r="AF230" s="457">
        <v>4</v>
      </c>
      <c r="AG230" s="457">
        <v>74.5</v>
      </c>
    </row>
    <row r="231" spans="1:33" s="457" customFormat="1" x14ac:dyDescent="0.2">
      <c r="A231" s="307" t="s">
        <v>1</v>
      </c>
      <c r="B231" s="271">
        <f>B228/B227*100-100</f>
        <v>-5.2365762892078607</v>
      </c>
      <c r="C231" s="272">
        <f t="shared" ref="C231:F231" si="129">C228/C227*100-100</f>
        <v>-0.85213032581454229</v>
      </c>
      <c r="D231" s="272">
        <f t="shared" si="129"/>
        <v>1.6312711603570449</v>
      </c>
      <c r="E231" s="272">
        <f t="shared" si="129"/>
        <v>3.5087719298245759</v>
      </c>
      <c r="F231" s="273">
        <f t="shared" si="129"/>
        <v>10.32163742690058</v>
      </c>
      <c r="G231" s="274">
        <f>G228/G227*100-100</f>
        <v>0.45948203842939961</v>
      </c>
      <c r="H231" s="272">
        <f t="shared" ref="H231:O231" si="130">H228/H227*100-100</f>
        <v>-2.2267206477732771</v>
      </c>
      <c r="I231" s="272">
        <f t="shared" si="130"/>
        <v>-1.2802275960170704</v>
      </c>
      <c r="J231" s="272">
        <f t="shared" si="130"/>
        <v>1.0700510140599704</v>
      </c>
      <c r="K231" s="272">
        <f t="shared" si="130"/>
        <v>1.725625539257976</v>
      </c>
      <c r="L231" s="272">
        <f t="shared" si="130"/>
        <v>2.8200129954515774</v>
      </c>
      <c r="M231" s="272">
        <f t="shared" si="130"/>
        <v>3.1273836765827667</v>
      </c>
      <c r="N231" s="273">
        <f t="shared" si="130"/>
        <v>-2.0402858999350286</v>
      </c>
      <c r="O231" s="271">
        <f t="shared" si="130"/>
        <v>-7.1271929824561369</v>
      </c>
      <c r="P231" s="272">
        <f>P228/P227*100-100</f>
        <v>-2.3954116059379231</v>
      </c>
      <c r="Q231" s="272">
        <f t="shared" ref="Q231:AB231" si="131">Q228/Q227*100-100</f>
        <v>0.55555555555555713</v>
      </c>
      <c r="R231" s="272">
        <f t="shared" si="131"/>
        <v>2.6717119596376619</v>
      </c>
      <c r="S231" s="272">
        <f t="shared" si="131"/>
        <v>4.6673286991062497</v>
      </c>
      <c r="T231" s="273">
        <f t="shared" si="131"/>
        <v>9.0838206627680336</v>
      </c>
      <c r="U231" s="274">
        <f t="shared" si="131"/>
        <v>-6.0199518403852892</v>
      </c>
      <c r="V231" s="272">
        <f t="shared" si="131"/>
        <v>-4.5454545454545467</v>
      </c>
      <c r="W231" s="272">
        <f t="shared" si="131"/>
        <v>-1.8843404808316961</v>
      </c>
      <c r="X231" s="272">
        <f t="shared" si="131"/>
        <v>-2.910685805422645</v>
      </c>
      <c r="Y231" s="272">
        <f t="shared" si="131"/>
        <v>3.2865497076023331</v>
      </c>
      <c r="Z231" s="272">
        <f t="shared" si="131"/>
        <v>5.1995931858632076</v>
      </c>
      <c r="AA231" s="351">
        <f t="shared" si="131"/>
        <v>8.7719298245614112</v>
      </c>
      <c r="AB231" s="275">
        <f t="shared" si="131"/>
        <v>1.6163631828385974</v>
      </c>
      <c r="AF231" s="458">
        <v>5</v>
      </c>
      <c r="AG231" s="457">
        <v>73.5</v>
      </c>
    </row>
    <row r="232" spans="1:33" s="457" customFormat="1" ht="13.5" thickBot="1" x14ac:dyDescent="0.25">
      <c r="A232" s="425" t="s">
        <v>26</v>
      </c>
      <c r="B232" s="395">
        <f>B228-B214</f>
        <v>129.2045454545455</v>
      </c>
      <c r="C232" s="396">
        <f>C228-C214</f>
        <v>148.95798319327719</v>
      </c>
      <c r="D232" s="396">
        <f>D228-D214</f>
        <v>130.49473684210511</v>
      </c>
      <c r="E232" s="396">
        <f>E228-E214</f>
        <v>126.36363636363626</v>
      </c>
      <c r="F232" s="397">
        <f>F228-T214</f>
        <v>234.27777777777783</v>
      </c>
      <c r="G232" s="401">
        <f t="shared" ref="G232" si="132">G228-F214</f>
        <v>100.5042016806724</v>
      </c>
      <c r="H232" s="396">
        <f t="shared" ref="H232" si="133">H228-G214</f>
        <v>89.780219780219795</v>
      </c>
      <c r="I232" s="396">
        <f t="shared" ref="I232" si="134">I228-H214</f>
        <v>161.30810810810817</v>
      </c>
      <c r="J232" s="396">
        <f t="shared" ref="J232" si="135">J228-I214</f>
        <v>190.29787234042556</v>
      </c>
      <c r="K232" s="396">
        <f t="shared" ref="K232" si="136">K228-J214</f>
        <v>193.14456035767512</v>
      </c>
      <c r="L232" s="396">
        <f t="shared" ref="L232" si="137">L228-K214</f>
        <v>192.72222222222217</v>
      </c>
      <c r="M232" s="396">
        <f t="shared" ref="M232" si="138">M228-L214</f>
        <v>200.7123034227568</v>
      </c>
      <c r="N232" s="397">
        <f t="shared" ref="N232" si="139">N228-M214</f>
        <v>96.222222222222172</v>
      </c>
      <c r="O232" s="398">
        <f t="shared" ref="O232" si="140">O228-N214</f>
        <v>-42.097222222222172</v>
      </c>
      <c r="P232" s="399">
        <f t="shared" ref="P232" si="141">P228-O214</f>
        <v>131.81623931623926</v>
      </c>
      <c r="Q232" s="399">
        <f t="shared" ref="Q232" si="142">Q228-P214</f>
        <v>222.98837209302314</v>
      </c>
      <c r="R232" s="399">
        <f t="shared" ref="R232" si="143">R228-Q214</f>
        <v>167.14081996434948</v>
      </c>
      <c r="S232" s="399">
        <f t="shared" ref="S232" si="144">S228-R214</f>
        <v>222.47798742138366</v>
      </c>
      <c r="T232" s="400">
        <f t="shared" ref="T232" si="145">T228-S214</f>
        <v>252.59139784946228</v>
      </c>
      <c r="U232" s="401">
        <f t="shared" ref="U232:AB232" si="146">U228-U214</f>
        <v>87.683823529411711</v>
      </c>
      <c r="V232" s="396">
        <f t="shared" si="146"/>
        <v>89.003496503496535</v>
      </c>
      <c r="W232" s="396">
        <f t="shared" si="146"/>
        <v>106.22222222222217</v>
      </c>
      <c r="X232" s="396">
        <f t="shared" si="146"/>
        <v>101.53162055335974</v>
      </c>
      <c r="Y232" s="396">
        <f t="shared" si="146"/>
        <v>183.18113207547185</v>
      </c>
      <c r="Z232" s="396">
        <f t="shared" si="146"/>
        <v>188.4479271991911</v>
      </c>
      <c r="AA232" s="402">
        <f t="shared" si="146"/>
        <v>191.07142857142867</v>
      </c>
      <c r="AB232" s="403">
        <f t="shared" si="146"/>
        <v>160.30331753554492</v>
      </c>
      <c r="AC232" s="387"/>
      <c r="AD232" s="388"/>
      <c r="AE232" s="388"/>
      <c r="AF232" s="458">
        <v>6</v>
      </c>
      <c r="AG232" s="457">
        <v>72.5</v>
      </c>
    </row>
    <row r="233" spans="1:33" s="457" customFormat="1" x14ac:dyDescent="0.2">
      <c r="A233" s="426" t="s">
        <v>50</v>
      </c>
      <c r="B233" s="283">
        <v>251</v>
      </c>
      <c r="C233" s="284">
        <v>458</v>
      </c>
      <c r="D233" s="284">
        <v>447</v>
      </c>
      <c r="E233" s="451">
        <v>468</v>
      </c>
      <c r="F233" s="285">
        <v>502</v>
      </c>
      <c r="G233" s="422">
        <v>148</v>
      </c>
      <c r="H233" s="284">
        <v>298</v>
      </c>
      <c r="I233" s="284">
        <v>445</v>
      </c>
      <c r="J233" s="284">
        <v>564</v>
      </c>
      <c r="K233" s="284">
        <v>771</v>
      </c>
      <c r="L233" s="284">
        <v>557</v>
      </c>
      <c r="M233" s="284">
        <v>568</v>
      </c>
      <c r="N233" s="285">
        <v>545</v>
      </c>
      <c r="O233" s="283">
        <v>370</v>
      </c>
      <c r="P233" s="284">
        <v>617</v>
      </c>
      <c r="Q233" s="284">
        <v>490</v>
      </c>
      <c r="R233" s="284">
        <v>504</v>
      </c>
      <c r="S233" s="284">
        <v>637</v>
      </c>
      <c r="T233" s="285">
        <v>596</v>
      </c>
      <c r="U233" s="422">
        <v>192</v>
      </c>
      <c r="V233" s="284">
        <v>254</v>
      </c>
      <c r="W233" s="284">
        <v>574</v>
      </c>
      <c r="X233" s="284">
        <v>534</v>
      </c>
      <c r="Y233" s="284">
        <v>635</v>
      </c>
      <c r="Z233" s="284">
        <v>593</v>
      </c>
      <c r="AA233" s="285">
        <v>760</v>
      </c>
      <c r="AB233" s="366">
        <f>SUM(B233:AA233)</f>
        <v>12778</v>
      </c>
      <c r="AC233" s="220" t="s">
        <v>55</v>
      </c>
      <c r="AD233" s="287">
        <f>AB219-AB233</f>
        <v>6</v>
      </c>
      <c r="AE233" s="288">
        <f>AD233/AB219</f>
        <v>4.6933667083854817E-4</v>
      </c>
      <c r="AF233" s="458">
        <v>7</v>
      </c>
      <c r="AG233" s="457">
        <v>71.5</v>
      </c>
    </row>
    <row r="234" spans="1:33" s="457" customFormat="1" x14ac:dyDescent="0.2">
      <c r="A234" s="321" t="s">
        <v>27</v>
      </c>
      <c r="B234" s="235">
        <f>B220+7</f>
        <v>74</v>
      </c>
      <c r="C234" s="233">
        <f t="shared" ref="C234:Q234" si="147">C220+7</f>
        <v>73</v>
      </c>
      <c r="D234" s="233">
        <f t="shared" si="147"/>
        <v>71.5</v>
      </c>
      <c r="E234" s="452">
        <f t="shared" si="147"/>
        <v>71</v>
      </c>
      <c r="F234" s="236">
        <v>70</v>
      </c>
      <c r="G234" s="423">
        <v>75.5</v>
      </c>
      <c r="H234" s="233">
        <v>75.5</v>
      </c>
      <c r="I234" s="233">
        <v>75</v>
      </c>
      <c r="J234" s="233">
        <v>75</v>
      </c>
      <c r="K234" s="233">
        <v>74.5</v>
      </c>
      <c r="L234" s="233">
        <v>74.5</v>
      </c>
      <c r="M234" s="233">
        <v>73.5</v>
      </c>
      <c r="N234" s="236">
        <v>73.5</v>
      </c>
      <c r="O234" s="235">
        <v>76</v>
      </c>
      <c r="P234" s="233">
        <f t="shared" si="147"/>
        <v>74</v>
      </c>
      <c r="Q234" s="233">
        <f t="shared" si="147"/>
        <v>73.5</v>
      </c>
      <c r="R234" s="233">
        <v>72.5</v>
      </c>
      <c r="S234" s="233">
        <v>72</v>
      </c>
      <c r="T234" s="236">
        <v>70.5</v>
      </c>
      <c r="U234" s="423">
        <v>75</v>
      </c>
      <c r="V234" s="233">
        <v>74.5</v>
      </c>
      <c r="W234" s="233">
        <v>74</v>
      </c>
      <c r="X234" s="233">
        <v>73</v>
      </c>
      <c r="Y234" s="233">
        <v>71.5</v>
      </c>
      <c r="Z234" s="233">
        <v>71</v>
      </c>
      <c r="AA234" s="236">
        <v>70.5</v>
      </c>
      <c r="AB234" s="226"/>
      <c r="AC234" s="220" t="s">
        <v>56</v>
      </c>
      <c r="AD234" s="220">
        <v>66.22</v>
      </c>
      <c r="AE234" s="220"/>
      <c r="AF234" s="369" t="s">
        <v>128</v>
      </c>
    </row>
    <row r="235" spans="1:33" s="457" customFormat="1" ht="13.5" thickBot="1" x14ac:dyDescent="0.25">
      <c r="A235" s="324" t="s">
        <v>25</v>
      </c>
      <c r="B235" s="237">
        <f>B234-B220</f>
        <v>7</v>
      </c>
      <c r="C235" s="234">
        <f>C234-C220</f>
        <v>7</v>
      </c>
      <c r="D235" s="234">
        <f>D234-D220</f>
        <v>7</v>
      </c>
      <c r="E235" s="234">
        <f>E234-E220</f>
        <v>7</v>
      </c>
      <c r="F235" s="238">
        <f>F234-F220</f>
        <v>6</v>
      </c>
      <c r="G235" s="424">
        <f t="shared" ref="G235:AA235" si="148">G234-G220</f>
        <v>7</v>
      </c>
      <c r="H235" s="234">
        <f t="shared" si="148"/>
        <v>7</v>
      </c>
      <c r="I235" s="234">
        <f t="shared" si="148"/>
        <v>7</v>
      </c>
      <c r="J235" s="234">
        <f t="shared" si="148"/>
        <v>7</v>
      </c>
      <c r="K235" s="234">
        <f t="shared" si="148"/>
        <v>7</v>
      </c>
      <c r="L235" s="234">
        <f t="shared" si="148"/>
        <v>7</v>
      </c>
      <c r="M235" s="234">
        <f t="shared" si="148"/>
        <v>6.5</v>
      </c>
      <c r="N235" s="238">
        <f t="shared" si="148"/>
        <v>7.5</v>
      </c>
      <c r="O235" s="237">
        <f t="shared" si="148"/>
        <v>7.5</v>
      </c>
      <c r="P235" s="234">
        <f t="shared" si="148"/>
        <v>7</v>
      </c>
      <c r="Q235" s="234">
        <f t="shared" si="148"/>
        <v>7</v>
      </c>
      <c r="R235" s="234">
        <f t="shared" si="148"/>
        <v>6.5</v>
      </c>
      <c r="S235" s="234">
        <f t="shared" si="148"/>
        <v>6.5</v>
      </c>
      <c r="T235" s="238">
        <f t="shared" si="148"/>
        <v>6.5</v>
      </c>
      <c r="U235" s="424">
        <f t="shared" si="148"/>
        <v>7.5</v>
      </c>
      <c r="V235" s="234">
        <f t="shared" si="148"/>
        <v>7.5</v>
      </c>
      <c r="W235" s="234">
        <f t="shared" si="148"/>
        <v>7.5</v>
      </c>
      <c r="X235" s="234">
        <f t="shared" si="148"/>
        <v>7.5</v>
      </c>
      <c r="Y235" s="234">
        <f t="shared" si="148"/>
        <v>6.5</v>
      </c>
      <c r="Z235" s="234">
        <f t="shared" si="148"/>
        <v>6.5</v>
      </c>
      <c r="AA235" s="238">
        <f t="shared" si="148"/>
        <v>6.5</v>
      </c>
      <c r="AB235" s="227"/>
      <c r="AC235" s="220" t="s">
        <v>25</v>
      </c>
      <c r="AD235" s="220">
        <f>AD234-AD220</f>
        <v>6.2999999999999972</v>
      </c>
      <c r="AE235" s="220"/>
    </row>
    <row r="236" spans="1:33" x14ac:dyDescent="0.2">
      <c r="G236" s="230">
        <v>75.5</v>
      </c>
      <c r="H236" s="230">
        <v>75.5</v>
      </c>
      <c r="I236" s="230">
        <v>75</v>
      </c>
      <c r="J236" s="230">
        <v>75</v>
      </c>
      <c r="K236" s="230">
        <v>74.5</v>
      </c>
      <c r="L236" s="230">
        <v>74.5</v>
      </c>
      <c r="M236" s="230">
        <v>73.5</v>
      </c>
      <c r="N236" s="348">
        <v>73.5</v>
      </c>
      <c r="O236" s="230" t="s">
        <v>89</v>
      </c>
      <c r="U236" s="230" t="s">
        <v>89</v>
      </c>
      <c r="V236" s="230">
        <v>74.5</v>
      </c>
      <c r="W236" s="230">
        <v>74</v>
      </c>
      <c r="X236" s="230">
        <v>73</v>
      </c>
    </row>
    <row r="237" spans="1:33" ht="13.5" thickBot="1" x14ac:dyDescent="0.25">
      <c r="H237" s="459"/>
      <c r="I237" s="459"/>
      <c r="J237" s="459"/>
      <c r="K237" s="459"/>
      <c r="L237" s="459"/>
      <c r="M237" s="459"/>
      <c r="N237" s="459"/>
    </row>
    <row r="238" spans="1:33" s="460" customFormat="1" ht="13.5" thickBot="1" x14ac:dyDescent="0.25">
      <c r="A238" s="297" t="s">
        <v>126</v>
      </c>
      <c r="B238" s="651" t="s">
        <v>52</v>
      </c>
      <c r="C238" s="652"/>
      <c r="D238" s="652"/>
      <c r="E238" s="652"/>
      <c r="F238" s="653"/>
      <c r="G238" s="651" t="s">
        <v>64</v>
      </c>
      <c r="H238" s="652"/>
      <c r="I238" s="652"/>
      <c r="J238" s="652"/>
      <c r="K238" s="652"/>
      <c r="L238" s="652"/>
      <c r="M238" s="652"/>
      <c r="N238" s="653"/>
      <c r="O238" s="651" t="s">
        <v>62</v>
      </c>
      <c r="P238" s="652"/>
      <c r="Q238" s="652"/>
      <c r="R238" s="652"/>
      <c r="S238" s="652"/>
      <c r="T238" s="653"/>
      <c r="U238" s="652" t="s">
        <v>63</v>
      </c>
      <c r="V238" s="652"/>
      <c r="W238" s="652"/>
      <c r="X238" s="652"/>
      <c r="Y238" s="652"/>
      <c r="Z238" s="652"/>
      <c r="AA238" s="653"/>
      <c r="AB238" s="365" t="s">
        <v>54</v>
      </c>
    </row>
    <row r="239" spans="1:33" s="460" customFormat="1" x14ac:dyDescent="0.2">
      <c r="A239" s="219" t="s">
        <v>53</v>
      </c>
      <c r="B239" s="242">
        <v>1</v>
      </c>
      <c r="C239" s="243">
        <v>2</v>
      </c>
      <c r="D239" s="243">
        <v>3</v>
      </c>
      <c r="E239" s="349">
        <v>4</v>
      </c>
      <c r="F239" s="244">
        <v>5</v>
      </c>
      <c r="G239" s="358">
        <v>1</v>
      </c>
      <c r="H239" s="243">
        <v>2</v>
      </c>
      <c r="I239" s="243">
        <v>3</v>
      </c>
      <c r="J239" s="243">
        <v>4</v>
      </c>
      <c r="K239" s="243">
        <v>5</v>
      </c>
      <c r="L239" s="243">
        <v>6</v>
      </c>
      <c r="M239" s="349">
        <v>7</v>
      </c>
      <c r="N239" s="244">
        <v>8</v>
      </c>
      <c r="O239" s="242">
        <v>1</v>
      </c>
      <c r="P239" s="243">
        <v>2</v>
      </c>
      <c r="Q239" s="243">
        <v>3</v>
      </c>
      <c r="R239" s="243">
        <v>4</v>
      </c>
      <c r="S239" s="243">
        <v>5</v>
      </c>
      <c r="T239" s="244">
        <v>6</v>
      </c>
      <c r="U239" s="358">
        <v>1</v>
      </c>
      <c r="V239" s="243">
        <v>2</v>
      </c>
      <c r="W239" s="243">
        <v>3</v>
      </c>
      <c r="X239" s="243">
        <v>4</v>
      </c>
      <c r="Y239" s="243">
        <v>5</v>
      </c>
      <c r="Z239" s="243">
        <v>6</v>
      </c>
      <c r="AA239" s="349">
        <v>7</v>
      </c>
      <c r="AB239" s="367"/>
      <c r="AF239" s="654"/>
      <c r="AG239" s="654"/>
    </row>
    <row r="240" spans="1:33" s="460" customFormat="1" x14ac:dyDescent="0.2">
      <c r="A240" s="219" t="s">
        <v>2</v>
      </c>
      <c r="B240" s="427">
        <v>1</v>
      </c>
      <c r="C240" s="392">
        <v>2</v>
      </c>
      <c r="D240" s="393">
        <v>3</v>
      </c>
      <c r="E240" s="248">
        <v>4</v>
      </c>
      <c r="F240" s="453">
        <v>4</v>
      </c>
      <c r="G240" s="245">
        <v>1</v>
      </c>
      <c r="H240" s="346">
        <v>2</v>
      </c>
      <c r="I240" s="246">
        <v>3</v>
      </c>
      <c r="J240" s="328">
        <v>4</v>
      </c>
      <c r="K240" s="391">
        <v>5</v>
      </c>
      <c r="L240" s="392">
        <v>6</v>
      </c>
      <c r="M240" s="393">
        <v>7</v>
      </c>
      <c r="N240" s="437">
        <v>8</v>
      </c>
      <c r="O240" s="245">
        <v>1</v>
      </c>
      <c r="P240" s="346">
        <v>2</v>
      </c>
      <c r="Q240" s="246">
        <v>3</v>
      </c>
      <c r="R240" s="328">
        <v>4</v>
      </c>
      <c r="S240" s="391">
        <v>5</v>
      </c>
      <c r="T240" s="454">
        <v>6</v>
      </c>
      <c r="U240" s="247">
        <v>1</v>
      </c>
      <c r="V240" s="346">
        <v>2</v>
      </c>
      <c r="W240" s="246">
        <v>3</v>
      </c>
      <c r="X240" s="328">
        <v>4</v>
      </c>
      <c r="Y240" s="391">
        <v>5</v>
      </c>
      <c r="Z240" s="392">
        <v>6</v>
      </c>
      <c r="AA240" s="393">
        <v>7</v>
      </c>
      <c r="AB240" s="219" t="s">
        <v>0</v>
      </c>
    </row>
    <row r="241" spans="1:35" s="460" customFormat="1" x14ac:dyDescent="0.2">
      <c r="A241" s="304" t="s">
        <v>74</v>
      </c>
      <c r="B241" s="250">
        <v>1840</v>
      </c>
      <c r="C241" s="251">
        <v>1840</v>
      </c>
      <c r="D241" s="251">
        <v>1840</v>
      </c>
      <c r="E241" s="350">
        <v>1840</v>
      </c>
      <c r="F241" s="252">
        <v>1840</v>
      </c>
      <c r="G241" s="253">
        <v>1840</v>
      </c>
      <c r="H241" s="251">
        <v>1840</v>
      </c>
      <c r="I241" s="251">
        <v>1840</v>
      </c>
      <c r="J241" s="251">
        <v>1840</v>
      </c>
      <c r="K241" s="251">
        <v>1840</v>
      </c>
      <c r="L241" s="251">
        <v>1840</v>
      </c>
      <c r="M241" s="350">
        <v>1840</v>
      </c>
      <c r="N241" s="252">
        <v>1840</v>
      </c>
      <c r="O241" s="250">
        <v>1840</v>
      </c>
      <c r="P241" s="251">
        <v>1840</v>
      </c>
      <c r="Q241" s="251">
        <v>1840</v>
      </c>
      <c r="R241" s="251">
        <v>1840</v>
      </c>
      <c r="S241" s="251">
        <v>1840</v>
      </c>
      <c r="T241" s="252">
        <v>1840</v>
      </c>
      <c r="U241" s="253">
        <v>1840</v>
      </c>
      <c r="V241" s="251">
        <v>1840</v>
      </c>
      <c r="W241" s="251">
        <v>1840</v>
      </c>
      <c r="X241" s="251">
        <v>1840</v>
      </c>
      <c r="Y241" s="251">
        <v>1840</v>
      </c>
      <c r="Z241" s="251">
        <v>1840</v>
      </c>
      <c r="AA241" s="350">
        <v>1840</v>
      </c>
      <c r="AB241" s="254">
        <v>1840</v>
      </c>
    </row>
    <row r="242" spans="1:35" s="460" customFormat="1" x14ac:dyDescent="0.2">
      <c r="A242" s="307" t="s">
        <v>6</v>
      </c>
      <c r="B242" s="256">
        <v>1820</v>
      </c>
      <c r="C242" s="257">
        <v>1785.2380952380952</v>
      </c>
      <c r="D242" s="257">
        <v>1815</v>
      </c>
      <c r="E242" s="308">
        <v>1865.4285714285713</v>
      </c>
      <c r="F242" s="258">
        <v>1935.1851851851852</v>
      </c>
      <c r="G242" s="259">
        <v>1738.0769230769231</v>
      </c>
      <c r="H242" s="257">
        <v>1766.5625</v>
      </c>
      <c r="I242" s="257">
        <v>1785</v>
      </c>
      <c r="J242" s="257">
        <v>1843.5714285714287</v>
      </c>
      <c r="K242" s="257">
        <v>1842.5</v>
      </c>
      <c r="L242" s="257">
        <v>1880.2083333333333</v>
      </c>
      <c r="M242" s="308">
        <v>1913</v>
      </c>
      <c r="N242" s="258">
        <v>1976.6666666666667</v>
      </c>
      <c r="O242" s="256">
        <v>1806.7741935483871</v>
      </c>
      <c r="P242" s="257">
        <v>1804.6938775510205</v>
      </c>
      <c r="Q242" s="257">
        <v>1826.9230769230769</v>
      </c>
      <c r="R242" s="257">
        <v>1848.3720930232557</v>
      </c>
      <c r="S242" s="257">
        <v>1868.3636363636363</v>
      </c>
      <c r="T242" s="258">
        <v>1973.125</v>
      </c>
      <c r="U242" s="259">
        <v>1773.1818181818182</v>
      </c>
      <c r="V242" s="257">
        <v>1798.9473684210527</v>
      </c>
      <c r="W242" s="257">
        <v>1790.8333333333333</v>
      </c>
      <c r="X242" s="257">
        <v>1834.7826086956522</v>
      </c>
      <c r="Y242" s="257">
        <v>1870.5555555555557</v>
      </c>
      <c r="Z242" s="257">
        <v>1896.6666666666667</v>
      </c>
      <c r="AA242" s="308">
        <v>1940.3333333333333</v>
      </c>
      <c r="AB242" s="260">
        <v>1858.2620817843865</v>
      </c>
    </row>
    <row r="243" spans="1:35" s="460" customFormat="1" x14ac:dyDescent="0.2">
      <c r="A243" s="219" t="s">
        <v>7</v>
      </c>
      <c r="B243" s="261">
        <v>92</v>
      </c>
      <c r="C243" s="262">
        <v>100</v>
      </c>
      <c r="D243" s="262">
        <v>100</v>
      </c>
      <c r="E243" s="311">
        <v>100</v>
      </c>
      <c r="F243" s="263">
        <v>96.296296296296291</v>
      </c>
      <c r="G243" s="264">
        <v>100</v>
      </c>
      <c r="H243" s="262">
        <v>100</v>
      </c>
      <c r="I243" s="262">
        <v>100</v>
      </c>
      <c r="J243" s="262">
        <v>100</v>
      </c>
      <c r="K243" s="262">
        <v>97.5</v>
      </c>
      <c r="L243" s="262">
        <v>100</v>
      </c>
      <c r="M243" s="311">
        <v>98</v>
      </c>
      <c r="N243" s="263">
        <v>98.245614035087726</v>
      </c>
      <c r="O243" s="261">
        <v>96.774193548387103</v>
      </c>
      <c r="P243" s="262">
        <v>100</v>
      </c>
      <c r="Q243" s="262">
        <v>100</v>
      </c>
      <c r="R243" s="262">
        <v>100</v>
      </c>
      <c r="S243" s="262">
        <v>100</v>
      </c>
      <c r="T243" s="263">
        <v>97.916666666666671</v>
      </c>
      <c r="U243" s="264">
        <v>100</v>
      </c>
      <c r="V243" s="262">
        <v>100</v>
      </c>
      <c r="W243" s="262">
        <v>100</v>
      </c>
      <c r="X243" s="262">
        <v>97.826086956521735</v>
      </c>
      <c r="Y243" s="262">
        <v>100</v>
      </c>
      <c r="Z243" s="262">
        <v>100</v>
      </c>
      <c r="AA243" s="311">
        <v>96.666666666666671</v>
      </c>
      <c r="AB243" s="265">
        <v>94.237918215613377</v>
      </c>
    </row>
    <row r="244" spans="1:35" s="460" customFormat="1" x14ac:dyDescent="0.2">
      <c r="A244" s="219" t="s">
        <v>8</v>
      </c>
      <c r="B244" s="266">
        <v>5.4303952090575106E-2</v>
      </c>
      <c r="C244" s="267">
        <v>3.8172406124295531E-2</v>
      </c>
      <c r="D244" s="267">
        <v>3.8827054434471521E-2</v>
      </c>
      <c r="E244" s="314">
        <v>3.455985729436023E-2</v>
      </c>
      <c r="F244" s="268">
        <v>4.5483043194594466E-2</v>
      </c>
      <c r="G244" s="269">
        <v>3.4888477272135919E-2</v>
      </c>
      <c r="H244" s="267">
        <v>3.8041952362397234E-2</v>
      </c>
      <c r="I244" s="267">
        <v>2.7552262707151262E-2</v>
      </c>
      <c r="J244" s="267">
        <v>3.5664044962320653E-2</v>
      </c>
      <c r="K244" s="267">
        <v>3.4704659044255431E-2</v>
      </c>
      <c r="L244" s="267">
        <v>2.4117228653382627E-2</v>
      </c>
      <c r="M244" s="314">
        <v>2.9612146446980757E-2</v>
      </c>
      <c r="N244" s="268">
        <v>3.1831920427411335E-2</v>
      </c>
      <c r="O244" s="266">
        <v>4.809445798194327E-2</v>
      </c>
      <c r="P244" s="267">
        <v>3.7865682841446285E-2</v>
      </c>
      <c r="Q244" s="267">
        <v>4.0245231647489645E-2</v>
      </c>
      <c r="R244" s="267">
        <v>3.4075961698416299E-2</v>
      </c>
      <c r="S244" s="267">
        <v>3.1154811337951532E-2</v>
      </c>
      <c r="T244" s="268">
        <v>4.5626486445440019E-2</v>
      </c>
      <c r="U244" s="269">
        <v>4.3398000376895986E-2</v>
      </c>
      <c r="V244" s="267">
        <v>4.8724776527948557E-2</v>
      </c>
      <c r="W244" s="267">
        <v>4.4348429165682331E-2</v>
      </c>
      <c r="X244" s="267">
        <v>4.327094676971964E-2</v>
      </c>
      <c r="Y244" s="267">
        <v>3.4956569066804485E-2</v>
      </c>
      <c r="Z244" s="267">
        <v>2.9491988700742395E-2</v>
      </c>
      <c r="AA244" s="314">
        <v>4.7626620465634067E-2</v>
      </c>
      <c r="AB244" s="270">
        <v>5.1350876613009883E-2</v>
      </c>
      <c r="AF244" s="669" t="s">
        <v>129</v>
      </c>
      <c r="AG244" s="669"/>
      <c r="AH244" s="669"/>
      <c r="AI244" s="669"/>
    </row>
    <row r="245" spans="1:35" s="460" customFormat="1" ht="12.75" customHeight="1" x14ac:dyDescent="0.2">
      <c r="A245" s="307" t="s">
        <v>1</v>
      </c>
      <c r="B245" s="271">
        <f>B242/B241*100-100</f>
        <v>-1.0869565217391397</v>
      </c>
      <c r="C245" s="272">
        <f t="shared" ref="C245:F245" si="149">C242/C241*100-100</f>
        <v>-2.9761904761904816</v>
      </c>
      <c r="D245" s="272">
        <f t="shared" si="149"/>
        <v>-1.3586956521739069</v>
      </c>
      <c r="E245" s="272">
        <f t="shared" si="149"/>
        <v>1.3819875776397481</v>
      </c>
      <c r="F245" s="273">
        <f t="shared" si="149"/>
        <v>5.1731078904992103</v>
      </c>
      <c r="G245" s="274">
        <f>G242/G241*100-100</f>
        <v>-5.5392976588628784</v>
      </c>
      <c r="H245" s="272">
        <f t="shared" ref="H245:O245" si="150">H242/H241*100-100</f>
        <v>-3.9911684782608603</v>
      </c>
      <c r="I245" s="272">
        <f t="shared" si="150"/>
        <v>-2.9891304347826093</v>
      </c>
      <c r="J245" s="272">
        <f t="shared" si="150"/>
        <v>0.19409937888200091</v>
      </c>
      <c r="K245" s="272">
        <f t="shared" si="150"/>
        <v>0.13586956521737648</v>
      </c>
      <c r="L245" s="272">
        <f t="shared" si="150"/>
        <v>2.185235507246361</v>
      </c>
      <c r="M245" s="272">
        <f t="shared" si="150"/>
        <v>3.9673913043478279</v>
      </c>
      <c r="N245" s="273">
        <f t="shared" si="150"/>
        <v>7.4275362318840621</v>
      </c>
      <c r="O245" s="271">
        <f t="shared" si="150"/>
        <v>-1.8057503506311434</v>
      </c>
      <c r="P245" s="272">
        <f>P242/P241*100-100</f>
        <v>-1.9188110026619398</v>
      </c>
      <c r="Q245" s="272">
        <f t="shared" ref="Q245:AB245" si="151">Q242/Q241*100-100</f>
        <v>-0.71070234113712161</v>
      </c>
      <c r="R245" s="272">
        <f t="shared" si="151"/>
        <v>0.45500505561173554</v>
      </c>
      <c r="S245" s="272">
        <f t="shared" si="151"/>
        <v>1.5415019762845787</v>
      </c>
      <c r="T245" s="273">
        <f t="shared" si="151"/>
        <v>7.2350543478260931</v>
      </c>
      <c r="U245" s="274">
        <f t="shared" si="151"/>
        <v>-3.6314229249011873</v>
      </c>
      <c r="V245" s="272">
        <f t="shared" si="151"/>
        <v>-2.2311212814645245</v>
      </c>
      <c r="W245" s="272">
        <f t="shared" si="151"/>
        <v>-2.6721014492753596</v>
      </c>
      <c r="X245" s="272">
        <f t="shared" si="151"/>
        <v>-0.28355387523629361</v>
      </c>
      <c r="Y245" s="272">
        <f t="shared" si="151"/>
        <v>1.6606280193236671</v>
      </c>
      <c r="Z245" s="272">
        <f t="shared" si="151"/>
        <v>3.0797101449275317</v>
      </c>
      <c r="AA245" s="351">
        <f t="shared" si="151"/>
        <v>5.4528985507246404</v>
      </c>
      <c r="AB245" s="275">
        <f t="shared" si="151"/>
        <v>0.99250444480361466</v>
      </c>
      <c r="AF245" s="669"/>
      <c r="AG245" s="669"/>
      <c r="AH245" s="669"/>
      <c r="AI245" s="669"/>
    </row>
    <row r="246" spans="1:35" s="460" customFormat="1" ht="13.5" thickBot="1" x14ac:dyDescent="0.25">
      <c r="A246" s="425" t="s">
        <v>26</v>
      </c>
      <c r="B246" s="395">
        <f>B242-B228</f>
        <v>199.5454545454545</v>
      </c>
      <c r="C246" s="396">
        <f>C242-C228</f>
        <v>89.809523809523853</v>
      </c>
      <c r="D246" s="396">
        <f>D242-D228</f>
        <v>77.105263157894797</v>
      </c>
      <c r="E246" s="396">
        <f>E242-E228</f>
        <v>95.428571428571331</v>
      </c>
      <c r="F246" s="397">
        <f>F242-T228</f>
        <v>69.851851851851961</v>
      </c>
      <c r="G246" s="401">
        <f t="shared" ref="G246" si="152">G242-F228</f>
        <v>-148.42307692307691</v>
      </c>
      <c r="H246" s="396">
        <f t="shared" ref="H246" si="153">H242-G228</f>
        <v>48.70535714285711</v>
      </c>
      <c r="I246" s="396">
        <f t="shared" ref="I246" si="154">I242-H228</f>
        <v>113.07692307692309</v>
      </c>
      <c r="J246" s="396">
        <f t="shared" ref="J246" si="155">J242-I228</f>
        <v>155.46332046332054</v>
      </c>
      <c r="K246" s="396">
        <f t="shared" ref="K246" si="156">K242-J228</f>
        <v>114.20212765957444</v>
      </c>
      <c r="L246" s="396">
        <f t="shared" ref="L246" si="157">L242-K228</f>
        <v>140.70013661202188</v>
      </c>
      <c r="M246" s="396">
        <f t="shared" ref="M246" si="158">M242-L228</f>
        <v>154.77777777777783</v>
      </c>
      <c r="N246" s="397">
        <f t="shared" ref="N246" si="159">N242-M228</f>
        <v>213.1884057971015</v>
      </c>
      <c r="O246" s="398">
        <f t="shared" ref="O246" si="160">O242-N228</f>
        <v>131.66308243727599</v>
      </c>
      <c r="P246" s="399">
        <f t="shared" ref="P246" si="161">P242-O228</f>
        <v>216.56887755102048</v>
      </c>
      <c r="Q246" s="399">
        <f t="shared" ref="Q246" si="162">Q242-P228</f>
        <v>157.88461538461547</v>
      </c>
      <c r="R246" s="399">
        <f t="shared" ref="R246" si="163">R242-Q228</f>
        <v>128.87209302325573</v>
      </c>
      <c r="S246" s="399">
        <f t="shared" ref="S246" si="164">S242-R228</f>
        <v>112.67736185383228</v>
      </c>
      <c r="T246" s="400">
        <f t="shared" ref="T246" si="165">T242-S228</f>
        <v>183.31367924528308</v>
      </c>
      <c r="U246" s="401">
        <f t="shared" ref="U246:AB246" si="166">U242-U228</f>
        <v>166.12299465240653</v>
      </c>
      <c r="V246" s="396">
        <f t="shared" si="166"/>
        <v>166.67464114832546</v>
      </c>
      <c r="W246" s="396">
        <f t="shared" si="166"/>
        <v>113.05555555555543</v>
      </c>
      <c r="X246" s="396">
        <f t="shared" si="166"/>
        <v>174.5553359683795</v>
      </c>
      <c r="Y246" s="396">
        <f t="shared" si="166"/>
        <v>104.35555555555561</v>
      </c>
      <c r="Z246" s="396">
        <f t="shared" si="166"/>
        <v>97.753623188405982</v>
      </c>
      <c r="AA246" s="402">
        <f t="shared" si="166"/>
        <v>80.333333333333258</v>
      </c>
      <c r="AB246" s="403">
        <f t="shared" si="166"/>
        <v>120.62227135784633</v>
      </c>
      <c r="AC246" s="387"/>
      <c r="AD246" s="388"/>
      <c r="AE246" s="388"/>
      <c r="AF246" s="669"/>
      <c r="AG246" s="669"/>
      <c r="AH246" s="669"/>
      <c r="AI246" s="669"/>
    </row>
    <row r="247" spans="1:35" s="460" customFormat="1" x14ac:dyDescent="0.2">
      <c r="A247" s="426" t="s">
        <v>50</v>
      </c>
      <c r="B247" s="283">
        <v>251</v>
      </c>
      <c r="C247" s="284">
        <v>458</v>
      </c>
      <c r="D247" s="284">
        <v>447</v>
      </c>
      <c r="E247" s="451">
        <v>468</v>
      </c>
      <c r="F247" s="285">
        <v>502</v>
      </c>
      <c r="G247" s="422">
        <v>310</v>
      </c>
      <c r="H247" s="284">
        <v>359</v>
      </c>
      <c r="I247" s="284">
        <v>382</v>
      </c>
      <c r="J247" s="284">
        <v>497</v>
      </c>
      <c r="K247" s="284">
        <v>499</v>
      </c>
      <c r="L247" s="284">
        <v>577</v>
      </c>
      <c r="M247" s="284">
        <v>586</v>
      </c>
      <c r="N247" s="285">
        <v>682</v>
      </c>
      <c r="O247" s="283">
        <v>366</v>
      </c>
      <c r="P247" s="284">
        <v>617</v>
      </c>
      <c r="Q247" s="284">
        <v>490</v>
      </c>
      <c r="R247" s="284">
        <v>504</v>
      </c>
      <c r="S247" s="284">
        <v>637</v>
      </c>
      <c r="T247" s="285">
        <v>596</v>
      </c>
      <c r="U247" s="422">
        <v>191</v>
      </c>
      <c r="V247" s="284">
        <v>254</v>
      </c>
      <c r="W247" s="284">
        <v>574</v>
      </c>
      <c r="X247" s="284">
        <v>534</v>
      </c>
      <c r="Y247" s="284">
        <v>635</v>
      </c>
      <c r="Z247" s="284">
        <v>593</v>
      </c>
      <c r="AA247" s="285">
        <v>760</v>
      </c>
      <c r="AB247" s="366">
        <f>SUM(B247:AA247)</f>
        <v>12769</v>
      </c>
      <c r="AC247" s="220" t="s">
        <v>55</v>
      </c>
      <c r="AD247" s="287">
        <f>AB233-AB247</f>
        <v>9</v>
      </c>
      <c r="AE247" s="288">
        <f>AD247/AB233</f>
        <v>7.0433557677257788E-4</v>
      </c>
      <c r="AF247" s="666" t="s">
        <v>127</v>
      </c>
      <c r="AG247" s="666"/>
      <c r="AH247" s="666"/>
      <c r="AI247" s="666"/>
    </row>
    <row r="248" spans="1:35" s="460" customFormat="1" x14ac:dyDescent="0.2">
      <c r="A248" s="321" t="s">
        <v>27</v>
      </c>
      <c r="B248" s="235">
        <v>81.5</v>
      </c>
      <c r="C248" s="233">
        <v>81</v>
      </c>
      <c r="D248" s="233">
        <v>79.5</v>
      </c>
      <c r="E248" s="452">
        <v>79</v>
      </c>
      <c r="F248" s="236">
        <v>78</v>
      </c>
      <c r="G248" s="423">
        <v>84</v>
      </c>
      <c r="H248" s="233">
        <v>83.5</v>
      </c>
      <c r="I248" s="233">
        <v>83</v>
      </c>
      <c r="J248" s="233">
        <v>83</v>
      </c>
      <c r="K248" s="233">
        <v>82.5</v>
      </c>
      <c r="L248" s="233">
        <v>82</v>
      </c>
      <c r="M248" s="233">
        <v>81</v>
      </c>
      <c r="N248" s="236">
        <v>81</v>
      </c>
      <c r="O248" s="235">
        <v>84</v>
      </c>
      <c r="P248" s="233">
        <v>82</v>
      </c>
      <c r="Q248" s="233">
        <v>81.5</v>
      </c>
      <c r="R248" s="233">
        <v>80.5</v>
      </c>
      <c r="S248" s="233">
        <v>80</v>
      </c>
      <c r="T248" s="236">
        <v>78</v>
      </c>
      <c r="U248" s="423">
        <v>83</v>
      </c>
      <c r="V248" s="233">
        <v>82.5</v>
      </c>
      <c r="W248" s="233">
        <v>82</v>
      </c>
      <c r="X248" s="233">
        <v>81</v>
      </c>
      <c r="Y248" s="233">
        <v>79.5</v>
      </c>
      <c r="Z248" s="233">
        <v>79</v>
      </c>
      <c r="AA248" s="236">
        <v>78.5</v>
      </c>
      <c r="AB248" s="226"/>
      <c r="AC248" s="220" t="s">
        <v>56</v>
      </c>
      <c r="AD248" s="220">
        <v>73.03</v>
      </c>
      <c r="AE248" s="220"/>
      <c r="AF248" s="666"/>
      <c r="AG248" s="666"/>
      <c r="AH248" s="666"/>
      <c r="AI248" s="666"/>
    </row>
    <row r="249" spans="1:35" s="460" customFormat="1" ht="13.5" thickBot="1" x14ac:dyDescent="0.25">
      <c r="A249" s="324" t="s">
        <v>25</v>
      </c>
      <c r="B249" s="237">
        <f>B248-B234</f>
        <v>7.5</v>
      </c>
      <c r="C249" s="234">
        <f>C248-C234</f>
        <v>8</v>
      </c>
      <c r="D249" s="234">
        <f>D248-D234</f>
        <v>8</v>
      </c>
      <c r="E249" s="234">
        <f>E248-E234</f>
        <v>8</v>
      </c>
      <c r="F249" s="238">
        <f>F248-F234</f>
        <v>8</v>
      </c>
      <c r="G249" s="424">
        <f t="shared" ref="G249:AA249" si="167">G248-G234</f>
        <v>8.5</v>
      </c>
      <c r="H249" s="234">
        <f t="shared" si="167"/>
        <v>8</v>
      </c>
      <c r="I249" s="234">
        <f t="shared" si="167"/>
        <v>8</v>
      </c>
      <c r="J249" s="234">
        <f t="shared" si="167"/>
        <v>8</v>
      </c>
      <c r="K249" s="234">
        <f t="shared" si="167"/>
        <v>8</v>
      </c>
      <c r="L249" s="234">
        <f t="shared" si="167"/>
        <v>7.5</v>
      </c>
      <c r="M249" s="234">
        <f t="shared" si="167"/>
        <v>7.5</v>
      </c>
      <c r="N249" s="238">
        <f t="shared" si="167"/>
        <v>7.5</v>
      </c>
      <c r="O249" s="237">
        <f t="shared" si="167"/>
        <v>8</v>
      </c>
      <c r="P249" s="234">
        <f t="shared" si="167"/>
        <v>8</v>
      </c>
      <c r="Q249" s="234">
        <f t="shared" si="167"/>
        <v>8</v>
      </c>
      <c r="R249" s="234">
        <f t="shared" si="167"/>
        <v>8</v>
      </c>
      <c r="S249" s="234">
        <f t="shared" si="167"/>
        <v>8</v>
      </c>
      <c r="T249" s="238">
        <f t="shared" si="167"/>
        <v>7.5</v>
      </c>
      <c r="U249" s="424">
        <f t="shared" si="167"/>
        <v>8</v>
      </c>
      <c r="V249" s="234">
        <f t="shared" si="167"/>
        <v>8</v>
      </c>
      <c r="W249" s="234">
        <f t="shared" si="167"/>
        <v>8</v>
      </c>
      <c r="X249" s="234">
        <f t="shared" si="167"/>
        <v>8</v>
      </c>
      <c r="Y249" s="234">
        <f t="shared" si="167"/>
        <v>8</v>
      </c>
      <c r="Z249" s="234">
        <f t="shared" si="167"/>
        <v>8</v>
      </c>
      <c r="AA249" s="238">
        <f t="shared" si="167"/>
        <v>8</v>
      </c>
      <c r="AB249" s="227"/>
      <c r="AC249" s="220" t="s">
        <v>25</v>
      </c>
      <c r="AD249" s="220">
        <f>AD248-AD234</f>
        <v>6.8100000000000023</v>
      </c>
      <c r="AE249" s="220"/>
      <c r="AF249" s="666"/>
      <c r="AG249" s="666"/>
      <c r="AH249" s="666"/>
      <c r="AI249" s="666"/>
    </row>
    <row r="250" spans="1:35" x14ac:dyDescent="0.2">
      <c r="B250" s="230">
        <v>81.5</v>
      </c>
      <c r="G250" s="230" t="s">
        <v>89</v>
      </c>
      <c r="N250" s="348" t="s">
        <v>89</v>
      </c>
      <c r="AF250" s="460"/>
    </row>
    <row r="251" spans="1:35" ht="13.5" thickBot="1" x14ac:dyDescent="0.25"/>
    <row r="252" spans="1:35" s="461" customFormat="1" ht="13.5" thickBot="1" x14ac:dyDescent="0.25">
      <c r="A252" s="297" t="s">
        <v>130</v>
      </c>
      <c r="B252" s="651" t="s">
        <v>52</v>
      </c>
      <c r="C252" s="652"/>
      <c r="D252" s="652"/>
      <c r="E252" s="652"/>
      <c r="F252" s="653"/>
      <c r="G252" s="651" t="s">
        <v>64</v>
      </c>
      <c r="H252" s="652"/>
      <c r="I252" s="652"/>
      <c r="J252" s="652"/>
      <c r="K252" s="652"/>
      <c r="L252" s="652"/>
      <c r="M252" s="652"/>
      <c r="N252" s="653"/>
      <c r="O252" s="651" t="s">
        <v>62</v>
      </c>
      <c r="P252" s="652"/>
      <c r="Q252" s="652"/>
      <c r="R252" s="652"/>
      <c r="S252" s="652"/>
      <c r="T252" s="653"/>
      <c r="U252" s="652" t="s">
        <v>63</v>
      </c>
      <c r="V252" s="652"/>
      <c r="W252" s="652"/>
      <c r="X252" s="652"/>
      <c r="Y252" s="652"/>
      <c r="Z252" s="652"/>
      <c r="AA252" s="653"/>
      <c r="AB252" s="365" t="s">
        <v>54</v>
      </c>
    </row>
    <row r="253" spans="1:35" s="461" customFormat="1" x14ac:dyDescent="0.2">
      <c r="A253" s="219" t="s">
        <v>53</v>
      </c>
      <c r="B253" s="242">
        <v>1</v>
      </c>
      <c r="C253" s="243">
        <v>2</v>
      </c>
      <c r="D253" s="243">
        <v>3</v>
      </c>
      <c r="E253" s="349">
        <v>4</v>
      </c>
      <c r="F253" s="244">
        <v>5</v>
      </c>
      <c r="G253" s="358">
        <v>1</v>
      </c>
      <c r="H253" s="243">
        <v>2</v>
      </c>
      <c r="I253" s="243">
        <v>3</v>
      </c>
      <c r="J253" s="243">
        <v>4</v>
      </c>
      <c r="K253" s="243">
        <v>5</v>
      </c>
      <c r="L253" s="243">
        <v>6</v>
      </c>
      <c r="M253" s="349">
        <v>7</v>
      </c>
      <c r="N253" s="244">
        <v>8</v>
      </c>
      <c r="O253" s="242">
        <v>1</v>
      </c>
      <c r="P253" s="243">
        <v>2</v>
      </c>
      <c r="Q253" s="243">
        <v>3</v>
      </c>
      <c r="R253" s="243">
        <v>4</v>
      </c>
      <c r="S253" s="243">
        <v>5</v>
      </c>
      <c r="T253" s="244">
        <v>6</v>
      </c>
      <c r="U253" s="358">
        <v>1</v>
      </c>
      <c r="V253" s="243">
        <v>2</v>
      </c>
      <c r="W253" s="243">
        <v>3</v>
      </c>
      <c r="X253" s="243">
        <v>4</v>
      </c>
      <c r="Y253" s="243">
        <v>5</v>
      </c>
      <c r="Z253" s="243">
        <v>6</v>
      </c>
      <c r="AA253" s="349">
        <v>7</v>
      </c>
      <c r="AB253" s="367"/>
      <c r="AF253" s="654"/>
      <c r="AG253" s="654"/>
    </row>
    <row r="254" spans="1:35" s="461" customFormat="1" x14ac:dyDescent="0.2">
      <c r="A254" s="219" t="s">
        <v>2</v>
      </c>
      <c r="B254" s="427">
        <v>1</v>
      </c>
      <c r="C254" s="392">
        <v>2</v>
      </c>
      <c r="D254" s="393">
        <v>3</v>
      </c>
      <c r="E254" s="248">
        <v>4</v>
      </c>
      <c r="F254" s="453">
        <v>4</v>
      </c>
      <c r="G254" s="245">
        <v>1</v>
      </c>
      <c r="H254" s="346">
        <v>2</v>
      </c>
      <c r="I254" s="246">
        <v>3</v>
      </c>
      <c r="J254" s="328">
        <v>4</v>
      </c>
      <c r="K254" s="391">
        <v>5</v>
      </c>
      <c r="L254" s="392">
        <v>6</v>
      </c>
      <c r="M254" s="393">
        <v>7</v>
      </c>
      <c r="N254" s="437">
        <v>8</v>
      </c>
      <c r="O254" s="245">
        <v>1</v>
      </c>
      <c r="P254" s="346">
        <v>2</v>
      </c>
      <c r="Q254" s="246">
        <v>3</v>
      </c>
      <c r="R254" s="328">
        <v>4</v>
      </c>
      <c r="S254" s="391">
        <v>5</v>
      </c>
      <c r="T254" s="454">
        <v>6</v>
      </c>
      <c r="U254" s="247">
        <v>1</v>
      </c>
      <c r="V254" s="346">
        <v>2</v>
      </c>
      <c r="W254" s="246">
        <v>3</v>
      </c>
      <c r="X254" s="328">
        <v>4</v>
      </c>
      <c r="Y254" s="391">
        <v>5</v>
      </c>
      <c r="Z254" s="392">
        <v>6</v>
      </c>
      <c r="AA254" s="393">
        <v>7</v>
      </c>
      <c r="AB254" s="219" t="s">
        <v>0</v>
      </c>
    </row>
    <row r="255" spans="1:35" s="461" customFormat="1" x14ac:dyDescent="0.2">
      <c r="A255" s="304" t="s">
        <v>74</v>
      </c>
      <c r="B255" s="250">
        <v>1980</v>
      </c>
      <c r="C255" s="251">
        <v>1980</v>
      </c>
      <c r="D255" s="251">
        <v>1980</v>
      </c>
      <c r="E255" s="350">
        <v>1980</v>
      </c>
      <c r="F255" s="252">
        <v>1980</v>
      </c>
      <c r="G255" s="253">
        <v>1980</v>
      </c>
      <c r="H255" s="251">
        <v>1980</v>
      </c>
      <c r="I255" s="251">
        <v>1980</v>
      </c>
      <c r="J255" s="251">
        <v>1980</v>
      </c>
      <c r="K255" s="251">
        <v>1980</v>
      </c>
      <c r="L255" s="251">
        <v>1980</v>
      </c>
      <c r="M255" s="350">
        <v>1980</v>
      </c>
      <c r="N255" s="252">
        <v>1980</v>
      </c>
      <c r="O255" s="250">
        <v>1980</v>
      </c>
      <c r="P255" s="251">
        <v>1980</v>
      </c>
      <c r="Q255" s="251">
        <v>1980</v>
      </c>
      <c r="R255" s="251">
        <v>1980</v>
      </c>
      <c r="S255" s="251">
        <v>1980</v>
      </c>
      <c r="T255" s="252">
        <v>1980</v>
      </c>
      <c r="U255" s="253">
        <v>1980</v>
      </c>
      <c r="V255" s="251">
        <v>1980</v>
      </c>
      <c r="W255" s="251">
        <v>1980</v>
      </c>
      <c r="X255" s="251">
        <v>1980</v>
      </c>
      <c r="Y255" s="251">
        <v>1980</v>
      </c>
      <c r="Z255" s="251">
        <v>1980</v>
      </c>
      <c r="AA255" s="350">
        <v>1980</v>
      </c>
      <c r="AB255" s="254">
        <v>1980</v>
      </c>
    </row>
    <row r="256" spans="1:35" s="461" customFormat="1" x14ac:dyDescent="0.2">
      <c r="A256" s="307" t="s">
        <v>6</v>
      </c>
      <c r="B256" s="471">
        <v>1908.5</v>
      </c>
      <c r="C256" s="472">
        <v>1944.7368421052631</v>
      </c>
      <c r="D256" s="472">
        <v>2021.3157894736842</v>
      </c>
      <c r="E256" s="473">
        <v>1999.5</v>
      </c>
      <c r="F256" s="474">
        <v>2116.2790697674418</v>
      </c>
      <c r="G256" s="475">
        <v>1883.5714285714287</v>
      </c>
      <c r="H256" s="472">
        <v>1951.5151515151515</v>
      </c>
      <c r="I256" s="472">
        <v>1972</v>
      </c>
      <c r="J256" s="472">
        <v>2016.0975609756097</v>
      </c>
      <c r="K256" s="472">
        <v>2019.7560975609756</v>
      </c>
      <c r="L256" s="472">
        <v>2028.6666666666667</v>
      </c>
      <c r="M256" s="473">
        <v>2075.6521739130435</v>
      </c>
      <c r="N256" s="474">
        <v>2125.0943396226417</v>
      </c>
      <c r="O256" s="471">
        <v>1928.0645161290322</v>
      </c>
      <c r="P256" s="472">
        <v>1952.5490196078431</v>
      </c>
      <c r="Q256" s="472">
        <v>1978</v>
      </c>
      <c r="R256" s="472">
        <v>2010.2380952380952</v>
      </c>
      <c r="S256" s="472">
        <v>2079.0384615384614</v>
      </c>
      <c r="T256" s="474">
        <v>2039.1836734693877</v>
      </c>
      <c r="U256" s="475">
        <v>1944.1176470588234</v>
      </c>
      <c r="V256" s="472">
        <v>1940.8695652173913</v>
      </c>
      <c r="W256" s="472">
        <v>1961.6981132075471</v>
      </c>
      <c r="X256" s="472">
        <v>1959.090909090909</v>
      </c>
      <c r="Y256" s="472">
        <v>2031.7307692307693</v>
      </c>
      <c r="Z256" s="472">
        <v>2054</v>
      </c>
      <c r="AA256" s="473">
        <v>2106.1538461538462</v>
      </c>
      <c r="AB256" s="476">
        <v>2014.1502347417841</v>
      </c>
    </row>
    <row r="257" spans="1:33" s="461" customFormat="1" x14ac:dyDescent="0.2">
      <c r="A257" s="219" t="s">
        <v>7</v>
      </c>
      <c r="B257" s="477">
        <v>95</v>
      </c>
      <c r="C257" s="478">
        <v>100</v>
      </c>
      <c r="D257" s="478">
        <v>97.368421052631575</v>
      </c>
      <c r="E257" s="479">
        <v>100</v>
      </c>
      <c r="F257" s="480">
        <v>100</v>
      </c>
      <c r="G257" s="481">
        <v>96.428571428571431</v>
      </c>
      <c r="H257" s="478">
        <v>100</v>
      </c>
      <c r="I257" s="478">
        <v>100</v>
      </c>
      <c r="J257" s="478">
        <v>100</v>
      </c>
      <c r="K257" s="478">
        <v>97.560975609756099</v>
      </c>
      <c r="L257" s="478">
        <v>100</v>
      </c>
      <c r="M257" s="479">
        <v>100</v>
      </c>
      <c r="N257" s="480">
        <v>90.566037735849051</v>
      </c>
      <c r="O257" s="477">
        <v>100</v>
      </c>
      <c r="P257" s="478">
        <v>98.039215686274517</v>
      </c>
      <c r="Q257" s="478">
        <v>100</v>
      </c>
      <c r="R257" s="478">
        <v>100</v>
      </c>
      <c r="S257" s="478">
        <v>94.230769230769226</v>
      </c>
      <c r="T257" s="480">
        <v>97.959183673469383</v>
      </c>
      <c r="U257" s="481">
        <v>88.235294117647058</v>
      </c>
      <c r="V257" s="478">
        <v>91.304347826086953</v>
      </c>
      <c r="W257" s="478">
        <v>98.113207547169807</v>
      </c>
      <c r="X257" s="478">
        <v>97.727272727272734</v>
      </c>
      <c r="Y257" s="478">
        <v>98.07692307692308</v>
      </c>
      <c r="Z257" s="478">
        <v>96</v>
      </c>
      <c r="AA257" s="479">
        <v>100</v>
      </c>
      <c r="AB257" s="482">
        <v>93.521126760563376</v>
      </c>
    </row>
    <row r="258" spans="1:33" s="461" customFormat="1" x14ac:dyDescent="0.2">
      <c r="A258" s="219" t="s">
        <v>8</v>
      </c>
      <c r="B258" s="489">
        <v>5.8400519235917339E-2</v>
      </c>
      <c r="C258" s="490">
        <v>4.0139068037669826E-2</v>
      </c>
      <c r="D258" s="490">
        <v>3.7986668234029637E-2</v>
      </c>
      <c r="E258" s="491">
        <v>3.1787460706643775E-2</v>
      </c>
      <c r="F258" s="492">
        <v>4.1219485791748833E-2</v>
      </c>
      <c r="G258" s="493">
        <v>5.178940616174723E-2</v>
      </c>
      <c r="H258" s="490">
        <v>3.5750049606044887E-2</v>
      </c>
      <c r="I258" s="490">
        <v>2.6941569156047031E-2</v>
      </c>
      <c r="J258" s="490">
        <v>3.4933810609810427E-2</v>
      </c>
      <c r="K258" s="490">
        <v>4.0526261776620172E-2</v>
      </c>
      <c r="L258" s="490">
        <v>2.6588023143172899E-2</v>
      </c>
      <c r="M258" s="491">
        <v>3.2078018098739683E-2</v>
      </c>
      <c r="N258" s="492">
        <v>4.8366938336425504E-2</v>
      </c>
      <c r="O258" s="489">
        <v>5.9420024752502368E-2</v>
      </c>
      <c r="P258" s="490">
        <v>4.2267665558853688E-2</v>
      </c>
      <c r="Q258" s="490">
        <v>3.7377351646662331E-2</v>
      </c>
      <c r="R258" s="490">
        <v>3.5250371172506657E-2</v>
      </c>
      <c r="S258" s="490">
        <v>3.6046727181856204E-2</v>
      </c>
      <c r="T258" s="492">
        <v>4.6341284499128173E-2</v>
      </c>
      <c r="U258" s="493">
        <v>5.8675541603082922E-2</v>
      </c>
      <c r="V258" s="490">
        <v>4.8664246763314135E-2</v>
      </c>
      <c r="W258" s="490">
        <v>4.1740372572639864E-2</v>
      </c>
      <c r="X258" s="490">
        <v>3.8977737242132576E-2</v>
      </c>
      <c r="Y258" s="490">
        <v>4.1738380036227332E-2</v>
      </c>
      <c r="Z258" s="490">
        <v>4.5180556019942281E-2</v>
      </c>
      <c r="AA258" s="491">
        <v>4.6823010974605873E-2</v>
      </c>
      <c r="AB258" s="494">
        <v>5.2008105259413989E-2</v>
      </c>
    </row>
    <row r="259" spans="1:33" s="461" customFormat="1" ht="12.75" customHeight="1" x14ac:dyDescent="0.2">
      <c r="A259" s="307" t="s">
        <v>1</v>
      </c>
      <c r="B259" s="483">
        <f>B256/B255*100-100</f>
        <v>-3.6111111111111143</v>
      </c>
      <c r="C259" s="484">
        <f t="shared" ref="C259:F259" si="168">C256/C255*100-100</f>
        <v>-1.7809675704412626</v>
      </c>
      <c r="D259" s="484">
        <f t="shared" si="168"/>
        <v>2.0866560340244433</v>
      </c>
      <c r="E259" s="484">
        <f t="shared" si="168"/>
        <v>0.98484848484847021</v>
      </c>
      <c r="F259" s="485">
        <f t="shared" si="168"/>
        <v>6.8827813013859611</v>
      </c>
      <c r="G259" s="486">
        <f>G256/G255*100-100</f>
        <v>-4.8701298701298725</v>
      </c>
      <c r="H259" s="484">
        <f t="shared" ref="H259:O259" si="169">H256/H255*100-100</f>
        <v>-1.4386287113559888</v>
      </c>
      <c r="I259" s="484">
        <f t="shared" si="169"/>
        <v>-0.40404040404040131</v>
      </c>
      <c r="J259" s="484">
        <f t="shared" si="169"/>
        <v>1.8231091401823107</v>
      </c>
      <c r="K259" s="484">
        <f t="shared" si="169"/>
        <v>2.0078837152007907</v>
      </c>
      <c r="L259" s="484">
        <f t="shared" si="169"/>
        <v>2.4579124579124709</v>
      </c>
      <c r="M259" s="484">
        <f t="shared" si="169"/>
        <v>4.8309178743961354</v>
      </c>
      <c r="N259" s="485">
        <f t="shared" si="169"/>
        <v>7.3279969506384646</v>
      </c>
      <c r="O259" s="483">
        <f t="shared" si="169"/>
        <v>-2.623004235907473</v>
      </c>
      <c r="P259" s="484">
        <f>P256/P255*100-100</f>
        <v>-1.3864131511190436</v>
      </c>
      <c r="Q259" s="484">
        <f t="shared" ref="Q259:AB259" si="170">Q256/Q255*100-100</f>
        <v>-0.10101010101010388</v>
      </c>
      <c r="R259" s="484">
        <f t="shared" si="170"/>
        <v>1.5271765271765361</v>
      </c>
      <c r="S259" s="484">
        <f t="shared" si="170"/>
        <v>5.0019425019425086</v>
      </c>
      <c r="T259" s="485">
        <f t="shared" si="170"/>
        <v>2.9890744176458384</v>
      </c>
      <c r="U259" s="486">
        <f t="shared" si="170"/>
        <v>-1.8122400475341749</v>
      </c>
      <c r="V259" s="484">
        <f t="shared" si="170"/>
        <v>-1.9762845849802346</v>
      </c>
      <c r="W259" s="484">
        <f t="shared" si="170"/>
        <v>-0.92433771679056065</v>
      </c>
      <c r="X259" s="484">
        <f t="shared" si="170"/>
        <v>-1.0560146923783407</v>
      </c>
      <c r="Y259" s="484">
        <f t="shared" si="170"/>
        <v>2.6126651126651126</v>
      </c>
      <c r="Z259" s="484">
        <f t="shared" si="170"/>
        <v>3.7373737373737299</v>
      </c>
      <c r="AA259" s="487">
        <f t="shared" si="170"/>
        <v>6.3714063714063656</v>
      </c>
      <c r="AB259" s="488">
        <f t="shared" si="170"/>
        <v>1.7247593303931268</v>
      </c>
    </row>
    <row r="260" spans="1:33" s="461" customFormat="1" ht="13.5" thickBot="1" x14ac:dyDescent="0.25">
      <c r="A260" s="425" t="s">
        <v>26</v>
      </c>
      <c r="B260" s="395">
        <f>B256-B242</f>
        <v>88.5</v>
      </c>
      <c r="C260" s="396">
        <f>C256-C242</f>
        <v>159.49874686716794</v>
      </c>
      <c r="D260" s="396">
        <f>D256-D242</f>
        <v>206.31578947368416</v>
      </c>
      <c r="E260" s="396">
        <f>E256-E242</f>
        <v>134.07142857142867</v>
      </c>
      <c r="F260" s="397">
        <f>F256-T242</f>
        <v>143.1540697674418</v>
      </c>
      <c r="G260" s="401">
        <f t="shared" ref="G260" si="171">G256-F242</f>
        <v>-51.61375661375655</v>
      </c>
      <c r="H260" s="396">
        <f t="shared" ref="H260" si="172">H256-G242</f>
        <v>213.43822843822841</v>
      </c>
      <c r="I260" s="396">
        <f t="shared" ref="I260" si="173">I256-H242</f>
        <v>205.4375</v>
      </c>
      <c r="J260" s="396">
        <f t="shared" ref="J260" si="174">J256-I242</f>
        <v>231.09756097560967</v>
      </c>
      <c r="K260" s="396">
        <f t="shared" ref="K260" si="175">K256-J242</f>
        <v>176.18466898954694</v>
      </c>
      <c r="L260" s="396">
        <f t="shared" ref="L260" si="176">L256-K242</f>
        <v>186.16666666666674</v>
      </c>
      <c r="M260" s="396">
        <f t="shared" ref="M260" si="177">M256-L242</f>
        <v>195.44384057971024</v>
      </c>
      <c r="N260" s="397">
        <f t="shared" ref="N260" si="178">N256-M242</f>
        <v>212.09433962264166</v>
      </c>
      <c r="O260" s="398">
        <f t="shared" ref="O260" si="179">O256-N242</f>
        <v>-48.602150537634543</v>
      </c>
      <c r="P260" s="399">
        <f t="shared" ref="P260" si="180">P256-O242</f>
        <v>145.77482605945602</v>
      </c>
      <c r="Q260" s="399">
        <f t="shared" ref="Q260" si="181">Q256-P242</f>
        <v>173.30612244897952</v>
      </c>
      <c r="R260" s="399">
        <f t="shared" ref="R260" si="182">R256-Q242</f>
        <v>183.31501831501828</v>
      </c>
      <c r="S260" s="399">
        <f t="shared" ref="S260" si="183">S256-R242</f>
        <v>230.6663685152057</v>
      </c>
      <c r="T260" s="400">
        <f t="shared" ref="T260" si="184">T256-S242</f>
        <v>170.82003710575145</v>
      </c>
      <c r="U260" s="401">
        <f t="shared" ref="U260:AB260" si="185">U256-U242</f>
        <v>170.93582887700518</v>
      </c>
      <c r="V260" s="396">
        <f t="shared" si="185"/>
        <v>141.92219679633854</v>
      </c>
      <c r="W260" s="396">
        <f t="shared" si="185"/>
        <v>170.86477987421381</v>
      </c>
      <c r="X260" s="396">
        <f t="shared" si="185"/>
        <v>124.30830039525677</v>
      </c>
      <c r="Y260" s="396">
        <f t="shared" si="185"/>
        <v>161.17521367521363</v>
      </c>
      <c r="Z260" s="396">
        <f t="shared" si="185"/>
        <v>157.33333333333326</v>
      </c>
      <c r="AA260" s="402">
        <f t="shared" si="185"/>
        <v>165.82051282051293</v>
      </c>
      <c r="AB260" s="403">
        <f t="shared" si="185"/>
        <v>155.88815295739755</v>
      </c>
      <c r="AC260" s="387"/>
      <c r="AD260" s="388"/>
      <c r="AE260" s="388"/>
    </row>
    <row r="261" spans="1:33" s="461" customFormat="1" x14ac:dyDescent="0.2">
      <c r="A261" s="426" t="s">
        <v>50</v>
      </c>
      <c r="B261" s="283">
        <v>251</v>
      </c>
      <c r="C261" s="284">
        <v>458</v>
      </c>
      <c r="D261" s="284">
        <v>447</v>
      </c>
      <c r="E261" s="451">
        <v>468</v>
      </c>
      <c r="F261" s="285">
        <v>502</v>
      </c>
      <c r="G261" s="422">
        <v>310</v>
      </c>
      <c r="H261" s="284">
        <v>359</v>
      </c>
      <c r="I261" s="284">
        <v>382</v>
      </c>
      <c r="J261" s="284">
        <v>497</v>
      </c>
      <c r="K261" s="284">
        <v>499</v>
      </c>
      <c r="L261" s="284">
        <v>577</v>
      </c>
      <c r="M261" s="284">
        <v>586</v>
      </c>
      <c r="N261" s="285">
        <v>682</v>
      </c>
      <c r="O261" s="283">
        <v>366</v>
      </c>
      <c r="P261" s="284">
        <v>617</v>
      </c>
      <c r="Q261" s="284">
        <v>490</v>
      </c>
      <c r="R261" s="284">
        <v>504</v>
      </c>
      <c r="S261" s="284">
        <v>637</v>
      </c>
      <c r="T261" s="285">
        <v>596</v>
      </c>
      <c r="U261" s="422">
        <v>191</v>
      </c>
      <c r="V261" s="284">
        <v>254</v>
      </c>
      <c r="W261" s="284">
        <v>574</v>
      </c>
      <c r="X261" s="284">
        <v>534</v>
      </c>
      <c r="Y261" s="284">
        <v>635</v>
      </c>
      <c r="Z261" s="284">
        <v>593</v>
      </c>
      <c r="AA261" s="285">
        <v>760</v>
      </c>
      <c r="AB261" s="366">
        <f>SUM(B261:AA261)</f>
        <v>12769</v>
      </c>
      <c r="AC261" s="220" t="s">
        <v>55</v>
      </c>
      <c r="AD261" s="287">
        <f>AB247-AB261</f>
        <v>0</v>
      </c>
      <c r="AE261" s="288">
        <f>AD261/AB247</f>
        <v>0</v>
      </c>
    </row>
    <row r="262" spans="1:33" s="461" customFormat="1" x14ac:dyDescent="0.2">
      <c r="A262" s="321" t="s">
        <v>27</v>
      </c>
      <c r="B262" s="235">
        <v>89</v>
      </c>
      <c r="C262" s="233">
        <v>88.5</v>
      </c>
      <c r="D262" s="233">
        <v>86.5</v>
      </c>
      <c r="E262" s="452">
        <v>86</v>
      </c>
      <c r="F262" s="236">
        <v>85</v>
      </c>
      <c r="G262" s="423">
        <v>91.5</v>
      </c>
      <c r="H262" s="233">
        <v>90.5</v>
      </c>
      <c r="I262" s="233">
        <v>90</v>
      </c>
      <c r="J262" s="233">
        <v>90</v>
      </c>
      <c r="K262" s="233">
        <v>89.5</v>
      </c>
      <c r="L262" s="233">
        <v>89</v>
      </c>
      <c r="M262" s="233">
        <v>88</v>
      </c>
      <c r="N262" s="236">
        <v>88</v>
      </c>
      <c r="O262" s="235">
        <v>91.5</v>
      </c>
      <c r="P262" s="233">
        <v>89.5</v>
      </c>
      <c r="Q262" s="233">
        <v>88.5</v>
      </c>
      <c r="R262" s="233">
        <v>87.5</v>
      </c>
      <c r="S262" s="233">
        <v>87</v>
      </c>
      <c r="T262" s="236">
        <v>85.5</v>
      </c>
      <c r="U262" s="423">
        <v>90</v>
      </c>
      <c r="V262" s="233">
        <v>90</v>
      </c>
      <c r="W262" s="233">
        <v>89</v>
      </c>
      <c r="X262" s="233">
        <v>88.5</v>
      </c>
      <c r="Y262" s="233">
        <v>86.5</v>
      </c>
      <c r="Z262" s="233">
        <v>86</v>
      </c>
      <c r="AA262" s="236">
        <v>85.5</v>
      </c>
      <c r="AB262" s="226"/>
      <c r="AC262" s="220" t="s">
        <v>56</v>
      </c>
      <c r="AD262" s="220">
        <v>80.88</v>
      </c>
      <c r="AE262" s="220"/>
    </row>
    <row r="263" spans="1:33" s="461" customFormat="1" ht="13.5" thickBot="1" x14ac:dyDescent="0.25">
      <c r="A263" s="324" t="s">
        <v>25</v>
      </c>
      <c r="B263" s="237">
        <f>B262-B248</f>
        <v>7.5</v>
      </c>
      <c r="C263" s="234">
        <f>C262-C248</f>
        <v>7.5</v>
      </c>
      <c r="D263" s="234">
        <f>D262-D248</f>
        <v>7</v>
      </c>
      <c r="E263" s="234">
        <f>E262-E248</f>
        <v>7</v>
      </c>
      <c r="F263" s="238">
        <f>F262-F248</f>
        <v>7</v>
      </c>
      <c r="G263" s="424">
        <f t="shared" ref="G263:AA263" si="186">G262-G248</f>
        <v>7.5</v>
      </c>
      <c r="H263" s="234">
        <f t="shared" si="186"/>
        <v>7</v>
      </c>
      <c r="I263" s="234">
        <f t="shared" si="186"/>
        <v>7</v>
      </c>
      <c r="J263" s="234">
        <f t="shared" si="186"/>
        <v>7</v>
      </c>
      <c r="K263" s="234">
        <f t="shared" si="186"/>
        <v>7</v>
      </c>
      <c r="L263" s="234">
        <f t="shared" si="186"/>
        <v>7</v>
      </c>
      <c r="M263" s="234">
        <f t="shared" si="186"/>
        <v>7</v>
      </c>
      <c r="N263" s="238">
        <f t="shared" si="186"/>
        <v>7</v>
      </c>
      <c r="O263" s="237">
        <f t="shared" si="186"/>
        <v>7.5</v>
      </c>
      <c r="P263" s="234">
        <f t="shared" si="186"/>
        <v>7.5</v>
      </c>
      <c r="Q263" s="234">
        <f t="shared" si="186"/>
        <v>7</v>
      </c>
      <c r="R263" s="234">
        <f t="shared" si="186"/>
        <v>7</v>
      </c>
      <c r="S263" s="234">
        <f t="shared" si="186"/>
        <v>7</v>
      </c>
      <c r="T263" s="238">
        <f t="shared" si="186"/>
        <v>7.5</v>
      </c>
      <c r="U263" s="424">
        <f t="shared" si="186"/>
        <v>7</v>
      </c>
      <c r="V263" s="234">
        <f t="shared" si="186"/>
        <v>7.5</v>
      </c>
      <c r="W263" s="234">
        <f t="shared" si="186"/>
        <v>7</v>
      </c>
      <c r="X263" s="234">
        <f t="shared" si="186"/>
        <v>7.5</v>
      </c>
      <c r="Y263" s="234">
        <f t="shared" si="186"/>
        <v>7</v>
      </c>
      <c r="Z263" s="234">
        <f t="shared" si="186"/>
        <v>7</v>
      </c>
      <c r="AA263" s="238">
        <f t="shared" si="186"/>
        <v>7</v>
      </c>
      <c r="AB263" s="227"/>
      <c r="AC263" s="220" t="s">
        <v>25</v>
      </c>
      <c r="AD263" s="220">
        <f>AD262-AD248</f>
        <v>7.8499999999999943</v>
      </c>
      <c r="AE263" s="220"/>
    </row>
    <row r="264" spans="1:33" x14ac:dyDescent="0.2">
      <c r="C264" s="230">
        <v>88.5</v>
      </c>
      <c r="T264" s="348" t="s">
        <v>66</v>
      </c>
    </row>
    <row r="265" spans="1:33" ht="13.5" thickBot="1" x14ac:dyDescent="0.25"/>
    <row r="266" spans="1:33" s="499" customFormat="1" ht="13.5" thickBot="1" x14ac:dyDescent="0.25">
      <c r="A266" s="297" t="s">
        <v>136</v>
      </c>
      <c r="B266" s="651" t="s">
        <v>52</v>
      </c>
      <c r="C266" s="652"/>
      <c r="D266" s="652"/>
      <c r="E266" s="652"/>
      <c r="F266" s="653"/>
      <c r="G266" s="651" t="s">
        <v>64</v>
      </c>
      <c r="H266" s="652"/>
      <c r="I266" s="652"/>
      <c r="J266" s="652"/>
      <c r="K266" s="652"/>
      <c r="L266" s="652"/>
      <c r="M266" s="652"/>
      <c r="N266" s="653"/>
      <c r="O266" s="651" t="s">
        <v>62</v>
      </c>
      <c r="P266" s="652"/>
      <c r="Q266" s="652"/>
      <c r="R266" s="652"/>
      <c r="S266" s="652"/>
      <c r="T266" s="653"/>
      <c r="U266" s="652" t="s">
        <v>63</v>
      </c>
      <c r="V266" s="652"/>
      <c r="W266" s="652"/>
      <c r="X266" s="652"/>
      <c r="Y266" s="652"/>
      <c r="Z266" s="652"/>
      <c r="AA266" s="653"/>
      <c r="AB266" s="365" t="s">
        <v>54</v>
      </c>
    </row>
    <row r="267" spans="1:33" s="499" customFormat="1" x14ac:dyDescent="0.2">
      <c r="A267" s="219" t="s">
        <v>53</v>
      </c>
      <c r="B267" s="242">
        <v>1</v>
      </c>
      <c r="C267" s="243">
        <v>2</v>
      </c>
      <c r="D267" s="243">
        <v>3</v>
      </c>
      <c r="E267" s="349">
        <v>4</v>
      </c>
      <c r="F267" s="244">
        <v>5</v>
      </c>
      <c r="G267" s="358">
        <v>1</v>
      </c>
      <c r="H267" s="243">
        <v>2</v>
      </c>
      <c r="I267" s="243">
        <v>3</v>
      </c>
      <c r="J267" s="243">
        <v>4</v>
      </c>
      <c r="K267" s="243">
        <v>5</v>
      </c>
      <c r="L267" s="243">
        <v>6</v>
      </c>
      <c r="M267" s="349">
        <v>7</v>
      </c>
      <c r="N267" s="244">
        <v>8</v>
      </c>
      <c r="O267" s="242">
        <v>1</v>
      </c>
      <c r="P267" s="243">
        <v>2</v>
      </c>
      <c r="Q267" s="243">
        <v>3</v>
      </c>
      <c r="R267" s="243">
        <v>4</v>
      </c>
      <c r="S267" s="243">
        <v>5</v>
      </c>
      <c r="T267" s="244">
        <v>6</v>
      </c>
      <c r="U267" s="358">
        <v>1</v>
      </c>
      <c r="V267" s="243">
        <v>2</v>
      </c>
      <c r="W267" s="243">
        <v>3</v>
      </c>
      <c r="X267" s="243">
        <v>4</v>
      </c>
      <c r="Y267" s="243">
        <v>5</v>
      </c>
      <c r="Z267" s="243">
        <v>6</v>
      </c>
      <c r="AA267" s="349">
        <v>7</v>
      </c>
      <c r="AB267" s="367"/>
      <c r="AF267" s="654"/>
      <c r="AG267" s="654"/>
    </row>
    <row r="268" spans="1:33" s="499" customFormat="1" x14ac:dyDescent="0.2">
      <c r="A268" s="219" t="s">
        <v>2</v>
      </c>
      <c r="B268" s="427">
        <v>1</v>
      </c>
      <c r="C268" s="392">
        <v>2</v>
      </c>
      <c r="D268" s="393">
        <v>3</v>
      </c>
      <c r="E268" s="248">
        <v>4</v>
      </c>
      <c r="F268" s="453">
        <v>4</v>
      </c>
      <c r="G268" s="245">
        <v>1</v>
      </c>
      <c r="H268" s="346">
        <v>2</v>
      </c>
      <c r="I268" s="246">
        <v>3</v>
      </c>
      <c r="J268" s="328">
        <v>4</v>
      </c>
      <c r="K268" s="391">
        <v>5</v>
      </c>
      <c r="L268" s="392">
        <v>6</v>
      </c>
      <c r="M268" s="393">
        <v>7</v>
      </c>
      <c r="N268" s="437">
        <v>8</v>
      </c>
      <c r="O268" s="245">
        <v>1</v>
      </c>
      <c r="P268" s="346">
        <v>2</v>
      </c>
      <c r="Q268" s="246">
        <v>3</v>
      </c>
      <c r="R268" s="328">
        <v>4</v>
      </c>
      <c r="S268" s="391">
        <v>5</v>
      </c>
      <c r="T268" s="454">
        <v>6</v>
      </c>
      <c r="U268" s="247">
        <v>1</v>
      </c>
      <c r="V268" s="346">
        <v>2</v>
      </c>
      <c r="W268" s="246">
        <v>3</v>
      </c>
      <c r="X268" s="328">
        <v>4</v>
      </c>
      <c r="Y268" s="391">
        <v>5</v>
      </c>
      <c r="Z268" s="392">
        <v>6</v>
      </c>
      <c r="AA268" s="393">
        <v>7</v>
      </c>
      <c r="AB268" s="219" t="s">
        <v>0</v>
      </c>
    </row>
    <row r="269" spans="1:33" s="499" customFormat="1" x14ac:dyDescent="0.2">
      <c r="A269" s="304" t="s">
        <v>74</v>
      </c>
      <c r="B269" s="250">
        <v>2130</v>
      </c>
      <c r="C269" s="251">
        <v>2130</v>
      </c>
      <c r="D269" s="251">
        <v>2130</v>
      </c>
      <c r="E269" s="350">
        <v>2130</v>
      </c>
      <c r="F269" s="252">
        <v>2130</v>
      </c>
      <c r="G269" s="253">
        <v>2130</v>
      </c>
      <c r="H269" s="251">
        <v>2130</v>
      </c>
      <c r="I269" s="251">
        <v>2130</v>
      </c>
      <c r="J269" s="251">
        <v>2130</v>
      </c>
      <c r="K269" s="251">
        <v>2130</v>
      </c>
      <c r="L269" s="251">
        <v>2130</v>
      </c>
      <c r="M269" s="350">
        <v>2130</v>
      </c>
      <c r="N269" s="252">
        <v>2130</v>
      </c>
      <c r="O269" s="250">
        <v>2130</v>
      </c>
      <c r="P269" s="251">
        <v>2130</v>
      </c>
      <c r="Q269" s="251">
        <v>2130</v>
      </c>
      <c r="R269" s="251">
        <v>2130</v>
      </c>
      <c r="S269" s="251">
        <v>2130</v>
      </c>
      <c r="T269" s="252">
        <v>2130</v>
      </c>
      <c r="U269" s="253">
        <v>2130</v>
      </c>
      <c r="V269" s="251">
        <v>2130</v>
      </c>
      <c r="W269" s="251">
        <v>2130</v>
      </c>
      <c r="X269" s="251">
        <v>2130</v>
      </c>
      <c r="Y269" s="251">
        <v>2130</v>
      </c>
      <c r="Z269" s="251">
        <v>2130</v>
      </c>
      <c r="AA269" s="350">
        <v>2130</v>
      </c>
      <c r="AB269" s="254">
        <v>2130</v>
      </c>
    </row>
    <row r="270" spans="1:33" s="499" customFormat="1" x14ac:dyDescent="0.2">
      <c r="A270" s="307" t="s">
        <v>6</v>
      </c>
      <c r="B270" s="471">
        <v>2079.090909090909</v>
      </c>
      <c r="C270" s="472">
        <v>2197.8378378378379</v>
      </c>
      <c r="D270" s="472">
        <v>2158.6486486486488</v>
      </c>
      <c r="E270" s="473">
        <v>2213.6842105263158</v>
      </c>
      <c r="F270" s="474">
        <v>2274.8837209302324</v>
      </c>
      <c r="G270" s="475">
        <v>2110</v>
      </c>
      <c r="H270" s="472">
        <v>2139</v>
      </c>
      <c r="I270" s="472">
        <v>2193.5294117647059</v>
      </c>
      <c r="J270" s="472">
        <v>2239.7619047619046</v>
      </c>
      <c r="K270" s="472">
        <v>2240.9523809523807</v>
      </c>
      <c r="L270" s="472">
        <v>2240.8000000000002</v>
      </c>
      <c r="M270" s="473">
        <v>2312.9787234042551</v>
      </c>
      <c r="N270" s="474">
        <v>2291.8644067796608</v>
      </c>
      <c r="O270" s="471">
        <v>2169.3548387096776</v>
      </c>
      <c r="P270" s="472">
        <v>2155.294117647059</v>
      </c>
      <c r="Q270" s="472">
        <v>2205</v>
      </c>
      <c r="R270" s="472">
        <v>2201.6666666666665</v>
      </c>
      <c r="S270" s="472">
        <v>2201.7241379310344</v>
      </c>
      <c r="T270" s="474">
        <v>2243.2653061224491</v>
      </c>
      <c r="U270" s="475">
        <v>2191.7647058823532</v>
      </c>
      <c r="V270" s="472">
        <v>2115.6521739130435</v>
      </c>
      <c r="W270" s="472">
        <v>2144.5098039215686</v>
      </c>
      <c r="X270" s="472">
        <v>2201.4285714285716</v>
      </c>
      <c r="Y270" s="472">
        <v>2211.7543859649122</v>
      </c>
      <c r="Z270" s="472">
        <v>2255.5102040816328</v>
      </c>
      <c r="AA270" s="473">
        <v>2275.3225806451615</v>
      </c>
      <c r="AB270" s="476">
        <v>2212.4077490774907</v>
      </c>
    </row>
    <row r="271" spans="1:33" s="499" customFormat="1" x14ac:dyDescent="0.2">
      <c r="A271" s="219" t="s">
        <v>7</v>
      </c>
      <c r="B271" s="477">
        <v>90.909090909090907</v>
      </c>
      <c r="C271" s="478">
        <v>86.486486486486484</v>
      </c>
      <c r="D271" s="478">
        <v>94.594594594594597</v>
      </c>
      <c r="E271" s="479">
        <v>97.368421052631575</v>
      </c>
      <c r="F271" s="480">
        <v>100</v>
      </c>
      <c r="G271" s="481">
        <v>82.758620689655174</v>
      </c>
      <c r="H271" s="478">
        <v>100</v>
      </c>
      <c r="I271" s="478">
        <v>100</v>
      </c>
      <c r="J271" s="478">
        <v>97.61904761904762</v>
      </c>
      <c r="K271" s="478">
        <v>97.61904761904762</v>
      </c>
      <c r="L271" s="478">
        <v>100</v>
      </c>
      <c r="M271" s="479">
        <v>100</v>
      </c>
      <c r="N271" s="480">
        <v>91.525423728813564</v>
      </c>
      <c r="O271" s="477">
        <v>77.41935483870968</v>
      </c>
      <c r="P271" s="478">
        <v>98.039215686274517</v>
      </c>
      <c r="Q271" s="478">
        <v>100</v>
      </c>
      <c r="R271" s="478">
        <v>100</v>
      </c>
      <c r="S271" s="478">
        <v>100</v>
      </c>
      <c r="T271" s="480">
        <v>95.91836734693878</v>
      </c>
      <c r="U271" s="481">
        <v>94.117647058823536</v>
      </c>
      <c r="V271" s="478">
        <v>95.652173913043484</v>
      </c>
      <c r="W271" s="478">
        <v>98.039215686274517</v>
      </c>
      <c r="X271" s="478">
        <v>97.61904761904762</v>
      </c>
      <c r="Y271" s="478">
        <v>98.245614035087726</v>
      </c>
      <c r="Z271" s="478">
        <v>97.959183673469383</v>
      </c>
      <c r="AA271" s="479">
        <v>85.483870967741936</v>
      </c>
      <c r="AB271" s="482">
        <v>93.726937269372698</v>
      </c>
    </row>
    <row r="272" spans="1:33" s="499" customFormat="1" x14ac:dyDescent="0.2">
      <c r="A272" s="219" t="s">
        <v>8</v>
      </c>
      <c r="B272" s="489">
        <v>4.6131855899646343E-2</v>
      </c>
      <c r="C272" s="490">
        <v>6.0778522922500237E-2</v>
      </c>
      <c r="D272" s="490">
        <v>4.7035523965522061E-2</v>
      </c>
      <c r="E272" s="491">
        <v>4.6502342959625374E-2</v>
      </c>
      <c r="F272" s="492">
        <v>3.8513456981419905E-2</v>
      </c>
      <c r="G272" s="493">
        <v>8.6013318309651837E-2</v>
      </c>
      <c r="H272" s="490">
        <v>4.3158711839177452E-2</v>
      </c>
      <c r="I272" s="490">
        <v>4.0743951805435795E-2</v>
      </c>
      <c r="J272" s="490">
        <v>3.7335649779224142E-2</v>
      </c>
      <c r="K272" s="490">
        <v>4.3513703105444015E-2</v>
      </c>
      <c r="L272" s="490">
        <v>3.3154407043895461E-2</v>
      </c>
      <c r="M272" s="491">
        <v>3.4355709981381655E-2</v>
      </c>
      <c r="N272" s="492">
        <v>5.9763809182366109E-2</v>
      </c>
      <c r="O272" s="489">
        <v>7.9142737627111853E-2</v>
      </c>
      <c r="P272" s="490">
        <v>4.3933419012792074E-2</v>
      </c>
      <c r="Q272" s="490">
        <v>3.8101536390411361E-2</v>
      </c>
      <c r="R272" s="490">
        <v>3.7229694049274356E-2</v>
      </c>
      <c r="S272" s="490">
        <v>4.163687741374289E-2</v>
      </c>
      <c r="T272" s="492">
        <v>5.3632671172419294E-2</v>
      </c>
      <c r="U272" s="493">
        <v>5.1648469971667693E-2</v>
      </c>
      <c r="V272" s="490">
        <v>5.2704587603359422E-2</v>
      </c>
      <c r="W272" s="490">
        <v>4.7350337406801203E-2</v>
      </c>
      <c r="X272" s="490">
        <v>4.6700369501161146E-2</v>
      </c>
      <c r="Y272" s="490">
        <v>4.3127294582492308E-2</v>
      </c>
      <c r="Z272" s="490">
        <v>4.9670558710060451E-2</v>
      </c>
      <c r="AA272" s="491">
        <v>6.3324923017856929E-2</v>
      </c>
      <c r="AB272" s="494">
        <v>5.5019267514870948E-2</v>
      </c>
    </row>
    <row r="273" spans="1:31" s="499" customFormat="1" ht="12.75" customHeight="1" x14ac:dyDescent="0.2">
      <c r="A273" s="307" t="s">
        <v>1</v>
      </c>
      <c r="B273" s="483">
        <f>B270/B269*100-100</f>
        <v>-2.390098164746064</v>
      </c>
      <c r="C273" s="484">
        <f t="shared" ref="C273:F273" si="187">C270/C269*100-100</f>
        <v>3.1848750158609391</v>
      </c>
      <c r="D273" s="484">
        <f t="shared" si="187"/>
        <v>1.345006978809792</v>
      </c>
      <c r="E273" s="484">
        <f t="shared" si="187"/>
        <v>3.9288361749443936</v>
      </c>
      <c r="F273" s="485">
        <f t="shared" si="187"/>
        <v>6.8020526258325162</v>
      </c>
      <c r="G273" s="486">
        <f>G270/G269*100-100</f>
        <v>-0.93896713615023941</v>
      </c>
      <c r="H273" s="484">
        <f t="shared" ref="H273:O273" si="188">H270/H269*100-100</f>
        <v>0.42253521126760063</v>
      </c>
      <c r="I273" s="484">
        <f t="shared" si="188"/>
        <v>2.9826014913007413</v>
      </c>
      <c r="J273" s="484">
        <f t="shared" si="188"/>
        <v>5.153141068634028</v>
      </c>
      <c r="K273" s="484">
        <f t="shared" si="188"/>
        <v>5.209031969595344</v>
      </c>
      <c r="L273" s="484">
        <f t="shared" si="188"/>
        <v>5.2018779342723178</v>
      </c>
      <c r="M273" s="484">
        <f t="shared" si="188"/>
        <v>8.5905503945659802</v>
      </c>
      <c r="N273" s="485">
        <f t="shared" si="188"/>
        <v>7.5992679239277265</v>
      </c>
      <c r="O273" s="483">
        <f t="shared" si="188"/>
        <v>1.8476450098440296</v>
      </c>
      <c r="P273" s="484">
        <f>P270/P269*100-100</f>
        <v>1.1875172604252953</v>
      </c>
      <c r="Q273" s="484">
        <f t="shared" ref="Q273:AB273" si="189">Q270/Q269*100-100</f>
        <v>3.5211267605633765</v>
      </c>
      <c r="R273" s="484">
        <f t="shared" si="189"/>
        <v>3.3646322378716604</v>
      </c>
      <c r="S273" s="484">
        <f t="shared" si="189"/>
        <v>3.367330419297403</v>
      </c>
      <c r="T273" s="485">
        <f t="shared" si="189"/>
        <v>5.317620005748779</v>
      </c>
      <c r="U273" s="486">
        <f t="shared" si="189"/>
        <v>2.8997514498757369</v>
      </c>
      <c r="V273" s="484">
        <f t="shared" si="189"/>
        <v>-0.67360685854256985</v>
      </c>
      <c r="W273" s="484">
        <f t="shared" si="189"/>
        <v>0.68121145171684816</v>
      </c>
      <c r="X273" s="484">
        <f t="shared" si="189"/>
        <v>3.3534540576794143</v>
      </c>
      <c r="Y273" s="484">
        <f t="shared" si="189"/>
        <v>3.8382340828597279</v>
      </c>
      <c r="Z273" s="484">
        <f t="shared" si="189"/>
        <v>5.8924978442081084</v>
      </c>
      <c r="AA273" s="487">
        <f t="shared" si="189"/>
        <v>6.8226563683174533</v>
      </c>
      <c r="AB273" s="488">
        <f t="shared" si="189"/>
        <v>3.8689084073939313</v>
      </c>
    </row>
    <row r="274" spans="1:31" s="499" customFormat="1" ht="13.5" thickBot="1" x14ac:dyDescent="0.25">
      <c r="A274" s="425" t="s">
        <v>26</v>
      </c>
      <c r="B274" s="395">
        <f>B270-B256</f>
        <v>170.59090909090901</v>
      </c>
      <c r="C274" s="396">
        <f>C270-C256</f>
        <v>253.1009957325748</v>
      </c>
      <c r="D274" s="396">
        <f>D270-D256</f>
        <v>137.3328591749646</v>
      </c>
      <c r="E274" s="396">
        <f>E270-E256</f>
        <v>214.18421052631584</v>
      </c>
      <c r="F274" s="397">
        <f>F270-T256</f>
        <v>235.70004746084464</v>
      </c>
      <c r="G274" s="401">
        <f t="shared" ref="G274" si="190">G270-F256</f>
        <v>-6.279069767441797</v>
      </c>
      <c r="H274" s="396">
        <f t="shared" ref="H274" si="191">H270-G256</f>
        <v>255.42857142857133</v>
      </c>
      <c r="I274" s="396">
        <f t="shared" ref="I274" si="192">I270-H256</f>
        <v>242.01426024955435</v>
      </c>
      <c r="J274" s="396">
        <f t="shared" ref="J274" si="193">J270-I256</f>
        <v>267.76190476190459</v>
      </c>
      <c r="K274" s="396">
        <f t="shared" ref="K274" si="194">K270-J256</f>
        <v>224.85481997677107</v>
      </c>
      <c r="L274" s="396">
        <f t="shared" ref="L274" si="195">L270-K256</f>
        <v>221.04390243902458</v>
      </c>
      <c r="M274" s="396">
        <f t="shared" ref="M274" si="196">M270-L256</f>
        <v>284.31205673758836</v>
      </c>
      <c r="N274" s="397">
        <f t="shared" ref="N274" si="197">N270-M256</f>
        <v>216.21223286661734</v>
      </c>
      <c r="O274" s="398">
        <f t="shared" ref="O274" si="198">O270-N256</f>
        <v>44.260499087035896</v>
      </c>
      <c r="P274" s="399">
        <f t="shared" ref="P274" si="199">P270-O256</f>
        <v>227.22960151802681</v>
      </c>
      <c r="Q274" s="399">
        <f t="shared" ref="Q274" si="200">Q270-P256</f>
        <v>252.45098039215691</v>
      </c>
      <c r="R274" s="399">
        <f t="shared" ref="R274" si="201">R270-Q256</f>
        <v>223.66666666666652</v>
      </c>
      <c r="S274" s="399">
        <f t="shared" ref="S274" si="202">S270-R256</f>
        <v>191.48604269293924</v>
      </c>
      <c r="T274" s="400">
        <f t="shared" ref="T274" si="203">T270-S256</f>
        <v>164.22684458398771</v>
      </c>
      <c r="U274" s="401">
        <f t="shared" ref="U274:AB274" si="204">U270-U256</f>
        <v>247.64705882352973</v>
      </c>
      <c r="V274" s="396">
        <f t="shared" si="204"/>
        <v>174.78260869565224</v>
      </c>
      <c r="W274" s="396">
        <f t="shared" si="204"/>
        <v>182.81169071402155</v>
      </c>
      <c r="X274" s="396">
        <f t="shared" si="204"/>
        <v>242.33766233766255</v>
      </c>
      <c r="Y274" s="396">
        <f t="shared" si="204"/>
        <v>180.02361673414293</v>
      </c>
      <c r="Z274" s="396">
        <f t="shared" si="204"/>
        <v>201.51020408163276</v>
      </c>
      <c r="AA274" s="402">
        <f t="shared" si="204"/>
        <v>169.16873449131526</v>
      </c>
      <c r="AB274" s="403">
        <f t="shared" si="204"/>
        <v>198.25751433570667</v>
      </c>
      <c r="AC274" s="387"/>
      <c r="AD274" s="388"/>
      <c r="AE274" s="388"/>
    </row>
    <row r="275" spans="1:31" s="499" customFormat="1" x14ac:dyDescent="0.2">
      <c r="A275" s="426" t="s">
        <v>50</v>
      </c>
      <c r="B275" s="283">
        <v>250</v>
      </c>
      <c r="C275" s="284">
        <v>458</v>
      </c>
      <c r="D275" s="284">
        <v>447</v>
      </c>
      <c r="E275" s="451">
        <v>468</v>
      </c>
      <c r="F275" s="285">
        <v>502</v>
      </c>
      <c r="G275" s="422">
        <v>310</v>
      </c>
      <c r="H275" s="284">
        <v>359</v>
      </c>
      <c r="I275" s="284">
        <v>382</v>
      </c>
      <c r="J275" s="284">
        <v>497</v>
      </c>
      <c r="K275" s="284">
        <v>499</v>
      </c>
      <c r="L275" s="284">
        <v>577</v>
      </c>
      <c r="M275" s="284">
        <v>586</v>
      </c>
      <c r="N275" s="285">
        <v>682</v>
      </c>
      <c r="O275" s="283">
        <v>365</v>
      </c>
      <c r="P275" s="284">
        <v>617</v>
      </c>
      <c r="Q275" s="284">
        <v>490</v>
      </c>
      <c r="R275" s="284">
        <v>504</v>
      </c>
      <c r="S275" s="284">
        <v>637</v>
      </c>
      <c r="T275" s="285">
        <v>596</v>
      </c>
      <c r="U275" s="422">
        <v>191</v>
      </c>
      <c r="V275" s="284">
        <v>254</v>
      </c>
      <c r="W275" s="284">
        <v>574</v>
      </c>
      <c r="X275" s="284">
        <v>534</v>
      </c>
      <c r="Y275" s="284">
        <v>635</v>
      </c>
      <c r="Z275" s="284">
        <v>593</v>
      </c>
      <c r="AA275" s="285">
        <v>759</v>
      </c>
      <c r="AB275" s="366">
        <f>SUM(B275:AA275)</f>
        <v>12766</v>
      </c>
      <c r="AC275" s="220" t="s">
        <v>55</v>
      </c>
      <c r="AD275" s="287">
        <f>AB261-AB275</f>
        <v>3</v>
      </c>
      <c r="AE275" s="288">
        <f>AD275/AB261</f>
        <v>2.3494400501213877E-4</v>
      </c>
    </row>
    <row r="276" spans="1:31" s="499" customFormat="1" x14ac:dyDescent="0.2">
      <c r="A276" s="321" t="s">
        <v>27</v>
      </c>
      <c r="B276" s="235">
        <v>95.5</v>
      </c>
      <c r="C276" s="233">
        <v>94</v>
      </c>
      <c r="D276" s="233">
        <v>92.5</v>
      </c>
      <c r="E276" s="452">
        <v>92</v>
      </c>
      <c r="F276" s="236">
        <v>91</v>
      </c>
      <c r="G276" s="423">
        <v>97.5</v>
      </c>
      <c r="H276" s="233">
        <v>96.5</v>
      </c>
      <c r="I276" s="233">
        <v>95.5</v>
      </c>
      <c r="J276" s="233">
        <v>95.5</v>
      </c>
      <c r="K276" s="233">
        <v>95</v>
      </c>
      <c r="L276" s="233">
        <v>94.5</v>
      </c>
      <c r="M276" s="233">
        <v>93.5</v>
      </c>
      <c r="N276" s="236">
        <v>94</v>
      </c>
      <c r="O276" s="235">
        <v>97.5</v>
      </c>
      <c r="P276" s="233">
        <v>95.5</v>
      </c>
      <c r="Q276" s="233">
        <v>94</v>
      </c>
      <c r="R276" s="233">
        <v>93</v>
      </c>
      <c r="S276" s="233">
        <v>93</v>
      </c>
      <c r="T276" s="236">
        <v>91.5</v>
      </c>
      <c r="U276" s="423">
        <v>95.5</v>
      </c>
      <c r="V276" s="233">
        <v>96</v>
      </c>
      <c r="W276" s="233">
        <v>95</v>
      </c>
      <c r="X276" s="233">
        <v>94</v>
      </c>
      <c r="Y276" s="233">
        <v>92</v>
      </c>
      <c r="Z276" s="233">
        <v>91.5</v>
      </c>
      <c r="AA276" s="236">
        <v>91.5</v>
      </c>
      <c r="AB276" s="226"/>
      <c r="AC276" s="220" t="s">
        <v>56</v>
      </c>
      <c r="AD276" s="220">
        <v>88.04</v>
      </c>
      <c r="AE276" s="220"/>
    </row>
    <row r="277" spans="1:31" s="499" customFormat="1" ht="13.5" thickBot="1" x14ac:dyDescent="0.25">
      <c r="A277" s="324" t="s">
        <v>25</v>
      </c>
      <c r="B277" s="237">
        <f>B276-B262</f>
        <v>6.5</v>
      </c>
      <c r="C277" s="234">
        <f>C276-C262</f>
        <v>5.5</v>
      </c>
      <c r="D277" s="234">
        <f>D276-D262</f>
        <v>6</v>
      </c>
      <c r="E277" s="234">
        <f>E276-E262</f>
        <v>6</v>
      </c>
      <c r="F277" s="238">
        <f>F276-F262</f>
        <v>6</v>
      </c>
      <c r="G277" s="424">
        <f t="shared" ref="G277:AA277" si="205">G276-G262</f>
        <v>6</v>
      </c>
      <c r="H277" s="234">
        <f t="shared" si="205"/>
        <v>6</v>
      </c>
      <c r="I277" s="234">
        <f t="shared" si="205"/>
        <v>5.5</v>
      </c>
      <c r="J277" s="234">
        <f t="shared" si="205"/>
        <v>5.5</v>
      </c>
      <c r="K277" s="234">
        <f t="shared" si="205"/>
        <v>5.5</v>
      </c>
      <c r="L277" s="234">
        <f t="shared" si="205"/>
        <v>5.5</v>
      </c>
      <c r="M277" s="234">
        <f t="shared" si="205"/>
        <v>5.5</v>
      </c>
      <c r="N277" s="238">
        <f t="shared" si="205"/>
        <v>6</v>
      </c>
      <c r="O277" s="237">
        <f t="shared" si="205"/>
        <v>6</v>
      </c>
      <c r="P277" s="234">
        <f t="shared" si="205"/>
        <v>6</v>
      </c>
      <c r="Q277" s="234">
        <f t="shared" si="205"/>
        <v>5.5</v>
      </c>
      <c r="R277" s="234">
        <f t="shared" si="205"/>
        <v>5.5</v>
      </c>
      <c r="S277" s="234">
        <f t="shared" si="205"/>
        <v>6</v>
      </c>
      <c r="T277" s="238">
        <f t="shared" si="205"/>
        <v>6</v>
      </c>
      <c r="U277" s="424">
        <f t="shared" si="205"/>
        <v>5.5</v>
      </c>
      <c r="V277" s="234">
        <f t="shared" si="205"/>
        <v>6</v>
      </c>
      <c r="W277" s="234">
        <f t="shared" si="205"/>
        <v>6</v>
      </c>
      <c r="X277" s="234">
        <f t="shared" si="205"/>
        <v>5.5</v>
      </c>
      <c r="Y277" s="234">
        <f t="shared" si="205"/>
        <v>5.5</v>
      </c>
      <c r="Z277" s="234">
        <f t="shared" si="205"/>
        <v>5.5</v>
      </c>
      <c r="AA277" s="238">
        <f t="shared" si="205"/>
        <v>6</v>
      </c>
      <c r="AB277" s="227"/>
      <c r="AC277" s="220" t="s">
        <v>25</v>
      </c>
      <c r="AD277" s="220">
        <f>AD276-AD262</f>
        <v>7.1600000000000108</v>
      </c>
      <c r="AE277" s="220"/>
    </row>
    <row r="278" spans="1:31" x14ac:dyDescent="0.2">
      <c r="B278" s="230">
        <v>95.5</v>
      </c>
      <c r="E278" s="230">
        <v>92</v>
      </c>
      <c r="G278" s="230">
        <v>97.5</v>
      </c>
      <c r="H278" s="230">
        <v>96.5</v>
      </c>
      <c r="O278" s="230">
        <v>97.5</v>
      </c>
      <c r="P278" s="230">
        <v>95.5</v>
      </c>
      <c r="V278" s="230">
        <v>96</v>
      </c>
      <c r="W278" s="230">
        <v>95</v>
      </c>
    </row>
    <row r="279" spans="1:31" ht="13.5" thickBot="1" x14ac:dyDescent="0.25"/>
    <row r="280" spans="1:31" ht="13.5" thickBot="1" x14ac:dyDescent="0.25">
      <c r="A280" s="297" t="s">
        <v>137</v>
      </c>
      <c r="B280" s="651" t="s">
        <v>52</v>
      </c>
      <c r="C280" s="652"/>
      <c r="D280" s="652"/>
      <c r="E280" s="652"/>
      <c r="F280" s="653"/>
      <c r="G280" s="651" t="s">
        <v>64</v>
      </c>
      <c r="H280" s="652"/>
      <c r="I280" s="652"/>
      <c r="J280" s="652"/>
      <c r="K280" s="652"/>
      <c r="L280" s="652"/>
      <c r="M280" s="652"/>
      <c r="N280" s="653"/>
      <c r="O280" s="651" t="s">
        <v>62</v>
      </c>
      <c r="P280" s="652"/>
      <c r="Q280" s="652"/>
      <c r="R280" s="652"/>
      <c r="S280" s="652"/>
      <c r="T280" s="653"/>
      <c r="U280" s="652" t="s">
        <v>63</v>
      </c>
      <c r="V280" s="652"/>
      <c r="W280" s="652"/>
      <c r="X280" s="652"/>
      <c r="Y280" s="652"/>
      <c r="Z280" s="652"/>
      <c r="AA280" s="653"/>
      <c r="AB280" s="365" t="s">
        <v>54</v>
      </c>
      <c r="AC280" s="500"/>
      <c r="AD280" s="500"/>
      <c r="AE280" s="500"/>
    </row>
    <row r="281" spans="1:31" x14ac:dyDescent="0.2">
      <c r="A281" s="219" t="s">
        <v>53</v>
      </c>
      <c r="B281" s="502">
        <v>1</v>
      </c>
      <c r="C281" s="503">
        <v>2</v>
      </c>
      <c r="D281" s="243">
        <v>3</v>
      </c>
      <c r="E281" s="349">
        <v>4</v>
      </c>
      <c r="F281" s="244">
        <v>5</v>
      </c>
      <c r="G281" s="504">
        <v>1</v>
      </c>
      <c r="H281" s="503">
        <v>2</v>
      </c>
      <c r="I281" s="243">
        <v>3</v>
      </c>
      <c r="J281" s="243">
        <v>4</v>
      </c>
      <c r="K281" s="243">
        <v>5</v>
      </c>
      <c r="L281" s="243">
        <v>6</v>
      </c>
      <c r="M281" s="505">
        <v>7</v>
      </c>
      <c r="N281" s="506">
        <v>8</v>
      </c>
      <c r="O281" s="242">
        <v>1</v>
      </c>
      <c r="P281" s="243">
        <v>2</v>
      </c>
      <c r="Q281" s="243">
        <v>3</v>
      </c>
      <c r="R281" s="243">
        <v>4</v>
      </c>
      <c r="S281" s="243">
        <v>5</v>
      </c>
      <c r="T281" s="244">
        <v>6</v>
      </c>
      <c r="U281" s="358">
        <v>1</v>
      </c>
      <c r="V281" s="243">
        <v>2</v>
      </c>
      <c r="W281" s="243">
        <v>3</v>
      </c>
      <c r="X281" s="243">
        <v>4</v>
      </c>
      <c r="Y281" s="243">
        <v>5</v>
      </c>
      <c r="Z281" s="243">
        <v>6</v>
      </c>
      <c r="AA281" s="349">
        <v>7</v>
      </c>
      <c r="AB281" s="367"/>
      <c r="AC281" s="500"/>
      <c r="AD281" s="500"/>
      <c r="AE281" s="500"/>
    </row>
    <row r="282" spans="1:31" x14ac:dyDescent="0.2">
      <c r="A282" s="219" t="s">
        <v>2</v>
      </c>
      <c r="B282" s="427">
        <v>1</v>
      </c>
      <c r="C282" s="392">
        <v>2</v>
      </c>
      <c r="D282" s="393">
        <v>3</v>
      </c>
      <c r="E282" s="248">
        <v>4</v>
      </c>
      <c r="F282" s="453">
        <v>4</v>
      </c>
      <c r="G282" s="245">
        <v>1</v>
      </c>
      <c r="H282" s="346">
        <v>2</v>
      </c>
      <c r="I282" s="246">
        <v>3</v>
      </c>
      <c r="J282" s="328">
        <v>4</v>
      </c>
      <c r="K282" s="391">
        <v>5</v>
      </c>
      <c r="L282" s="392">
        <v>6</v>
      </c>
      <c r="M282" s="393">
        <v>7</v>
      </c>
      <c r="N282" s="437">
        <v>8</v>
      </c>
      <c r="O282" s="245">
        <v>1</v>
      </c>
      <c r="P282" s="346">
        <v>2</v>
      </c>
      <c r="Q282" s="246">
        <v>3</v>
      </c>
      <c r="R282" s="328">
        <v>4</v>
      </c>
      <c r="S282" s="391">
        <v>5</v>
      </c>
      <c r="T282" s="454">
        <v>6</v>
      </c>
      <c r="U282" s="247">
        <v>1</v>
      </c>
      <c r="V282" s="346">
        <v>2</v>
      </c>
      <c r="W282" s="246">
        <v>3</v>
      </c>
      <c r="X282" s="328">
        <v>4</v>
      </c>
      <c r="Y282" s="391">
        <v>5</v>
      </c>
      <c r="Z282" s="392">
        <v>6</v>
      </c>
      <c r="AA282" s="393">
        <v>7</v>
      </c>
      <c r="AB282" s="219" t="s">
        <v>0</v>
      </c>
      <c r="AC282" s="500"/>
      <c r="AD282" s="500"/>
      <c r="AE282" s="500"/>
    </row>
    <row r="283" spans="1:31" x14ac:dyDescent="0.2">
      <c r="A283" s="304" t="s">
        <v>74</v>
      </c>
      <c r="B283" s="507">
        <v>2290</v>
      </c>
      <c r="C283" s="508">
        <v>2290</v>
      </c>
      <c r="D283" s="508">
        <v>2290</v>
      </c>
      <c r="E283" s="509">
        <v>2290</v>
      </c>
      <c r="F283" s="510">
        <v>2290</v>
      </c>
      <c r="G283" s="511">
        <v>2290</v>
      </c>
      <c r="H283" s="508">
        <v>2290</v>
      </c>
      <c r="I283" s="508">
        <v>2290</v>
      </c>
      <c r="J283" s="508">
        <v>2290</v>
      </c>
      <c r="K283" s="508">
        <v>2290</v>
      </c>
      <c r="L283" s="508">
        <v>2290</v>
      </c>
      <c r="M283" s="509">
        <v>2290</v>
      </c>
      <c r="N283" s="510">
        <v>2290</v>
      </c>
      <c r="O283" s="507">
        <v>2290</v>
      </c>
      <c r="P283" s="508">
        <v>2290</v>
      </c>
      <c r="Q283" s="508">
        <v>2290</v>
      </c>
      <c r="R283" s="508">
        <v>2290</v>
      </c>
      <c r="S283" s="508">
        <v>2290</v>
      </c>
      <c r="T283" s="510">
        <v>2290</v>
      </c>
      <c r="U283" s="511">
        <v>2290</v>
      </c>
      <c r="V283" s="508">
        <v>2290</v>
      </c>
      <c r="W283" s="508">
        <v>2290</v>
      </c>
      <c r="X283" s="508">
        <v>2290</v>
      </c>
      <c r="Y283" s="508">
        <v>2290</v>
      </c>
      <c r="Z283" s="508">
        <v>2290</v>
      </c>
      <c r="AA283" s="509">
        <v>2290</v>
      </c>
      <c r="AB283" s="512">
        <v>2290</v>
      </c>
      <c r="AC283" s="500"/>
      <c r="AD283" s="500"/>
      <c r="AE283" s="500"/>
    </row>
    <row r="284" spans="1:31" x14ac:dyDescent="0.2">
      <c r="A284" s="307" t="s">
        <v>6</v>
      </c>
      <c r="B284" s="471">
        <v>2254.4827586206898</v>
      </c>
      <c r="C284" s="472">
        <v>2412.9411764705883</v>
      </c>
      <c r="D284" s="472">
        <v>2349.7560975609758</v>
      </c>
      <c r="E284" s="473">
        <v>2431.5384615384614</v>
      </c>
      <c r="F284" s="474">
        <v>2465.3658536585367</v>
      </c>
      <c r="G284" s="475">
        <v>2275.5172413793102</v>
      </c>
      <c r="H284" s="472">
        <v>2402</v>
      </c>
      <c r="I284" s="472">
        <v>2336.5625</v>
      </c>
      <c r="J284" s="472">
        <v>2396.0975609756097</v>
      </c>
      <c r="K284" s="472">
        <v>2399.5555555555557</v>
      </c>
      <c r="L284" s="472">
        <v>2429.2105263157896</v>
      </c>
      <c r="M284" s="473">
        <v>2429.1525423728813</v>
      </c>
      <c r="N284" s="474">
        <v>2557.9069767441861</v>
      </c>
      <c r="O284" s="471">
        <v>2358.9285714285716</v>
      </c>
      <c r="P284" s="472">
        <v>2334.375</v>
      </c>
      <c r="Q284" s="472">
        <v>2341.2820512820513</v>
      </c>
      <c r="R284" s="472">
        <v>2378.181818181818</v>
      </c>
      <c r="S284" s="472">
        <v>2368.6666666666665</v>
      </c>
      <c r="T284" s="474">
        <v>2382.1739130434785</v>
      </c>
      <c r="U284" s="475">
        <v>2224.375</v>
      </c>
      <c r="V284" s="472">
        <v>2292</v>
      </c>
      <c r="W284" s="472">
        <v>2363.2608695652175</v>
      </c>
      <c r="X284" s="472">
        <v>2359.3333333333335</v>
      </c>
      <c r="Y284" s="472">
        <v>2387.6744186046512</v>
      </c>
      <c r="Z284" s="472">
        <v>2424.1860465116279</v>
      </c>
      <c r="AA284" s="473">
        <v>2450.3571428571427</v>
      </c>
      <c r="AB284" s="476">
        <v>2386.7804878048782</v>
      </c>
      <c r="AC284" s="500"/>
      <c r="AD284" s="500"/>
      <c r="AE284" s="500"/>
    </row>
    <row r="285" spans="1:31" x14ac:dyDescent="0.2">
      <c r="A285" s="219" t="s">
        <v>7</v>
      </c>
      <c r="B285" s="477">
        <v>96.551724137931032</v>
      </c>
      <c r="C285" s="478">
        <v>100</v>
      </c>
      <c r="D285" s="478">
        <v>100</v>
      </c>
      <c r="E285" s="479">
        <v>89.743589743589737</v>
      </c>
      <c r="F285" s="480">
        <v>100</v>
      </c>
      <c r="G285" s="481">
        <v>96.551724137931032</v>
      </c>
      <c r="H285" s="478">
        <v>96.666666666666671</v>
      </c>
      <c r="I285" s="478">
        <v>100</v>
      </c>
      <c r="J285" s="478">
        <v>100</v>
      </c>
      <c r="K285" s="478">
        <v>100</v>
      </c>
      <c r="L285" s="478">
        <v>97.368421052631575</v>
      </c>
      <c r="M285" s="479">
        <v>100</v>
      </c>
      <c r="N285" s="480">
        <v>100</v>
      </c>
      <c r="O285" s="477">
        <v>100</v>
      </c>
      <c r="P285" s="478">
        <v>100</v>
      </c>
      <c r="Q285" s="478">
        <v>100</v>
      </c>
      <c r="R285" s="478">
        <v>97.727272727272734</v>
      </c>
      <c r="S285" s="478">
        <v>95.555555555555557</v>
      </c>
      <c r="T285" s="480">
        <v>86.956521739130437</v>
      </c>
      <c r="U285" s="481">
        <v>87.5</v>
      </c>
      <c r="V285" s="478">
        <v>80</v>
      </c>
      <c r="W285" s="478">
        <v>89.130434782608702</v>
      </c>
      <c r="X285" s="478">
        <v>95.555555555555557</v>
      </c>
      <c r="Y285" s="478">
        <v>90.697674418604649</v>
      </c>
      <c r="Z285" s="478">
        <v>95.348837209302332</v>
      </c>
      <c r="AA285" s="479">
        <v>85.714285714285708</v>
      </c>
      <c r="AB285" s="482">
        <v>92.975609756097555</v>
      </c>
      <c r="AC285" s="500"/>
      <c r="AD285" s="500"/>
      <c r="AE285" s="500"/>
    </row>
    <row r="286" spans="1:31" x14ac:dyDescent="0.2">
      <c r="A286" s="219" t="s">
        <v>8</v>
      </c>
      <c r="B286" s="489">
        <v>3.8485585689365366E-2</v>
      </c>
      <c r="C286" s="490">
        <v>3.4608674881936412E-2</v>
      </c>
      <c r="D286" s="490">
        <v>3.8998891193758468E-2</v>
      </c>
      <c r="E286" s="491">
        <v>5.1665816292548974E-2</v>
      </c>
      <c r="F286" s="492">
        <v>5.2261141664197187E-2</v>
      </c>
      <c r="G286" s="493">
        <v>3.7210552870356545E-2</v>
      </c>
      <c r="H286" s="490">
        <v>3.4471676177326313E-2</v>
      </c>
      <c r="I286" s="490">
        <v>4.1447318080156725E-2</v>
      </c>
      <c r="J286" s="490">
        <v>3.8734586700060934E-2</v>
      </c>
      <c r="K286" s="490">
        <v>4.7295932428309727E-2</v>
      </c>
      <c r="L286" s="490">
        <v>4.3251061412840963E-2</v>
      </c>
      <c r="M286" s="491">
        <v>3.4109677513978177E-2</v>
      </c>
      <c r="N286" s="492">
        <v>2.7379864065153536E-2</v>
      </c>
      <c r="O286" s="489">
        <v>5.0048098943423998E-2</v>
      </c>
      <c r="P286" s="490">
        <v>4.6885181239545527E-2</v>
      </c>
      <c r="Q286" s="490">
        <v>3.7212268785754531E-2</v>
      </c>
      <c r="R286" s="490">
        <v>4.4421526135577219E-2</v>
      </c>
      <c r="S286" s="490">
        <v>4.2550523363837342E-2</v>
      </c>
      <c r="T286" s="492">
        <v>5.5102320567560488E-2</v>
      </c>
      <c r="U286" s="493">
        <v>5.6976174194137169E-2</v>
      </c>
      <c r="V286" s="490">
        <v>6.8006868301566187E-2</v>
      </c>
      <c r="W286" s="490">
        <v>6.1275306996223342E-2</v>
      </c>
      <c r="X286" s="490">
        <v>5.3032093729655158E-2</v>
      </c>
      <c r="Y286" s="490">
        <v>5.1689284640022141E-2</v>
      </c>
      <c r="Z286" s="490">
        <v>4.9374939495233416E-2</v>
      </c>
      <c r="AA286" s="491">
        <v>6.7288363692707368E-2</v>
      </c>
      <c r="AB286" s="494">
        <v>5.42137225354445E-2</v>
      </c>
      <c r="AC286" s="500"/>
      <c r="AD286" s="500"/>
      <c r="AE286" s="500"/>
    </row>
    <row r="287" spans="1:31" x14ac:dyDescent="0.2">
      <c r="A287" s="307" t="s">
        <v>1</v>
      </c>
      <c r="B287" s="483">
        <f>B284/B283*100-100</f>
        <v>-1.5509712392711918</v>
      </c>
      <c r="C287" s="484">
        <f t="shared" ref="C287:F287" si="206">C284/C283*100-100</f>
        <v>5.368610326226559</v>
      </c>
      <c r="D287" s="484">
        <f t="shared" si="206"/>
        <v>2.6094365747151045</v>
      </c>
      <c r="E287" s="484">
        <f t="shared" si="206"/>
        <v>6.1807188444743133</v>
      </c>
      <c r="F287" s="485">
        <f t="shared" si="206"/>
        <v>7.6578975396740958</v>
      </c>
      <c r="G287" s="486">
        <f>G284/G283*100-100</f>
        <v>-0.63243487426592537</v>
      </c>
      <c r="H287" s="484">
        <f t="shared" ref="H287:O287" si="207">H284/H283*100-100</f>
        <v>4.8908296943231448</v>
      </c>
      <c r="I287" s="484">
        <f t="shared" si="207"/>
        <v>2.0332969432314485</v>
      </c>
      <c r="J287" s="484">
        <f t="shared" si="207"/>
        <v>4.6330812653104516</v>
      </c>
      <c r="K287" s="484">
        <f t="shared" si="207"/>
        <v>4.7840853954391065</v>
      </c>
      <c r="L287" s="484">
        <f t="shared" si="207"/>
        <v>6.0790622845322986</v>
      </c>
      <c r="M287" s="484">
        <f t="shared" si="207"/>
        <v>6.0765302346236467</v>
      </c>
      <c r="N287" s="485">
        <f t="shared" si="207"/>
        <v>11.698994617650044</v>
      </c>
      <c r="O287" s="483">
        <f t="shared" si="207"/>
        <v>3.0099812850904755</v>
      </c>
      <c r="P287" s="484">
        <f>P284/P283*100-100</f>
        <v>1.9377729257642073</v>
      </c>
      <c r="Q287" s="484">
        <f t="shared" ref="Q287:AB287" si="208">Q284/Q283*100-100</f>
        <v>2.2393908856791001</v>
      </c>
      <c r="R287" s="484">
        <f t="shared" si="208"/>
        <v>3.8507344184200036</v>
      </c>
      <c r="S287" s="484">
        <f t="shared" si="208"/>
        <v>3.4352256186317192</v>
      </c>
      <c r="T287" s="485">
        <f t="shared" si="208"/>
        <v>4.0250617049554052</v>
      </c>
      <c r="U287" s="486">
        <f t="shared" si="208"/>
        <v>-2.8657205240174619</v>
      </c>
      <c r="V287" s="484">
        <f t="shared" si="208"/>
        <v>8.7336244541489805E-2</v>
      </c>
      <c r="W287" s="484">
        <f t="shared" si="208"/>
        <v>3.1991646098348241</v>
      </c>
      <c r="X287" s="484">
        <f t="shared" si="208"/>
        <v>3.0276564774381427</v>
      </c>
      <c r="Y287" s="484">
        <f t="shared" si="208"/>
        <v>4.2652584543515673</v>
      </c>
      <c r="Z287" s="484">
        <f t="shared" si="208"/>
        <v>5.8596526860972915</v>
      </c>
      <c r="AA287" s="487">
        <f t="shared" si="208"/>
        <v>7.0024953212725904</v>
      </c>
      <c r="AB287" s="275">
        <f t="shared" si="208"/>
        <v>4.2262221748855069</v>
      </c>
      <c r="AC287" s="500"/>
      <c r="AD287" s="500"/>
      <c r="AE287" s="500"/>
    </row>
    <row r="288" spans="1:31" ht="13.5" thickBot="1" x14ac:dyDescent="0.25">
      <c r="A288" s="425" t="s">
        <v>26</v>
      </c>
      <c r="B288" s="395">
        <f>B284-B270</f>
        <v>175.39184952978076</v>
      </c>
      <c r="C288" s="396">
        <f t="shared" ref="C288:AB288" si="209">C284-C270</f>
        <v>215.10333863275036</v>
      </c>
      <c r="D288" s="396">
        <f t="shared" si="209"/>
        <v>191.10744891232707</v>
      </c>
      <c r="E288" s="396">
        <f t="shared" si="209"/>
        <v>217.8542510121456</v>
      </c>
      <c r="F288" s="397">
        <f t="shared" si="209"/>
        <v>190.48213272830435</v>
      </c>
      <c r="G288" s="401">
        <f t="shared" si="209"/>
        <v>165.51724137931024</v>
      </c>
      <c r="H288" s="396">
        <f t="shared" si="209"/>
        <v>263</v>
      </c>
      <c r="I288" s="396">
        <f t="shared" si="209"/>
        <v>143.03308823529414</v>
      </c>
      <c r="J288" s="396">
        <f t="shared" si="209"/>
        <v>156.33565621370508</v>
      </c>
      <c r="K288" s="396">
        <f t="shared" si="209"/>
        <v>158.60317460317492</v>
      </c>
      <c r="L288" s="396">
        <f t="shared" si="209"/>
        <v>188.41052631578941</v>
      </c>
      <c r="M288" s="396">
        <f t="shared" si="209"/>
        <v>116.17381896862616</v>
      </c>
      <c r="N288" s="397">
        <f t="shared" si="209"/>
        <v>266.04256996452523</v>
      </c>
      <c r="O288" s="398">
        <f t="shared" si="209"/>
        <v>189.57373271889401</v>
      </c>
      <c r="P288" s="399">
        <f t="shared" si="209"/>
        <v>179.08088235294099</v>
      </c>
      <c r="Q288" s="399">
        <f t="shared" si="209"/>
        <v>136.28205128205127</v>
      </c>
      <c r="R288" s="399">
        <f t="shared" si="209"/>
        <v>176.5151515151515</v>
      </c>
      <c r="S288" s="399">
        <f t="shared" si="209"/>
        <v>166.9425287356321</v>
      </c>
      <c r="T288" s="400">
        <f t="shared" si="209"/>
        <v>138.90860692102933</v>
      </c>
      <c r="U288" s="401">
        <f t="shared" si="209"/>
        <v>32.610294117646845</v>
      </c>
      <c r="V288" s="396">
        <f t="shared" si="209"/>
        <v>176.3478260869565</v>
      </c>
      <c r="W288" s="396">
        <f t="shared" si="209"/>
        <v>218.75106564364887</v>
      </c>
      <c r="X288" s="396">
        <f t="shared" si="209"/>
        <v>157.90476190476193</v>
      </c>
      <c r="Y288" s="396">
        <f t="shared" si="209"/>
        <v>175.92003263973902</v>
      </c>
      <c r="Z288" s="396">
        <f t="shared" si="209"/>
        <v>168.6758424299951</v>
      </c>
      <c r="AA288" s="402">
        <f t="shared" si="209"/>
        <v>175.03456221198121</v>
      </c>
      <c r="AB288" s="403">
        <f t="shared" si="209"/>
        <v>174.37273872738751</v>
      </c>
      <c r="AC288" s="387"/>
      <c r="AD288" s="388"/>
      <c r="AE288" s="388"/>
    </row>
    <row r="289" spans="1:32" x14ac:dyDescent="0.2">
      <c r="A289" s="426" t="s">
        <v>50</v>
      </c>
      <c r="B289" s="283">
        <v>333</v>
      </c>
      <c r="C289" s="284">
        <v>374</v>
      </c>
      <c r="D289" s="284">
        <v>447</v>
      </c>
      <c r="E289" s="451">
        <v>468</v>
      </c>
      <c r="F289" s="285">
        <v>502</v>
      </c>
      <c r="G289" s="422">
        <v>348</v>
      </c>
      <c r="H289" s="284">
        <v>320</v>
      </c>
      <c r="I289" s="284">
        <v>382</v>
      </c>
      <c r="J289" s="284">
        <v>497</v>
      </c>
      <c r="K289" s="284">
        <v>499</v>
      </c>
      <c r="L289" s="284">
        <v>578</v>
      </c>
      <c r="M289" s="284">
        <v>720</v>
      </c>
      <c r="N289" s="285">
        <v>546</v>
      </c>
      <c r="O289" s="283">
        <v>365</v>
      </c>
      <c r="P289" s="284">
        <v>617</v>
      </c>
      <c r="Q289" s="284">
        <v>490</v>
      </c>
      <c r="R289" s="284">
        <v>504</v>
      </c>
      <c r="S289" s="284">
        <v>637</v>
      </c>
      <c r="T289" s="285">
        <v>596</v>
      </c>
      <c r="U289" s="422">
        <v>191</v>
      </c>
      <c r="V289" s="284">
        <v>254</v>
      </c>
      <c r="W289" s="284">
        <v>574</v>
      </c>
      <c r="X289" s="284">
        <v>534</v>
      </c>
      <c r="Y289" s="284">
        <v>635</v>
      </c>
      <c r="Z289" s="284">
        <v>593</v>
      </c>
      <c r="AA289" s="285">
        <v>759</v>
      </c>
      <c r="AB289" s="366">
        <f>SUM(B289:AA289)</f>
        <v>12763</v>
      </c>
      <c r="AC289" s="220" t="s">
        <v>55</v>
      </c>
      <c r="AD289" s="287">
        <f>AB275-AB289</f>
        <v>3</v>
      </c>
      <c r="AE289" s="288">
        <f>AD289/AB275</f>
        <v>2.3499921666927777E-4</v>
      </c>
      <c r="AF289" s="428" t="s">
        <v>139</v>
      </c>
    </row>
    <row r="290" spans="1:32" x14ac:dyDescent="0.2">
      <c r="A290" s="321" t="s">
        <v>27</v>
      </c>
      <c r="B290" s="235">
        <v>100</v>
      </c>
      <c r="C290" s="233">
        <v>98</v>
      </c>
      <c r="D290" s="233">
        <v>96.5</v>
      </c>
      <c r="E290" s="452">
        <v>96</v>
      </c>
      <c r="F290" s="236">
        <v>95</v>
      </c>
      <c r="G290" s="423">
        <f t="shared" ref="G290:Z290" si="210">G276+4.5</f>
        <v>102</v>
      </c>
      <c r="H290" s="233">
        <v>100.5</v>
      </c>
      <c r="I290" s="233">
        <f t="shared" si="210"/>
        <v>100</v>
      </c>
      <c r="J290" s="233">
        <f t="shared" si="210"/>
        <v>100</v>
      </c>
      <c r="K290" s="233">
        <f t="shared" si="210"/>
        <v>99.5</v>
      </c>
      <c r="L290" s="233">
        <v>98.5</v>
      </c>
      <c r="M290" s="233">
        <v>98</v>
      </c>
      <c r="N290" s="236">
        <v>98</v>
      </c>
      <c r="O290" s="235">
        <v>101.5</v>
      </c>
      <c r="P290" s="233">
        <f t="shared" si="210"/>
        <v>100</v>
      </c>
      <c r="Q290" s="233">
        <f t="shared" si="210"/>
        <v>98.5</v>
      </c>
      <c r="R290" s="233">
        <f t="shared" si="210"/>
        <v>97.5</v>
      </c>
      <c r="S290" s="233">
        <f t="shared" si="210"/>
        <v>97.5</v>
      </c>
      <c r="T290" s="236">
        <f t="shared" si="210"/>
        <v>96</v>
      </c>
      <c r="U290" s="423">
        <v>100.5</v>
      </c>
      <c r="V290" s="233">
        <f t="shared" si="210"/>
        <v>100.5</v>
      </c>
      <c r="W290" s="233">
        <f t="shared" si="210"/>
        <v>99.5</v>
      </c>
      <c r="X290" s="233">
        <f t="shared" si="210"/>
        <v>98.5</v>
      </c>
      <c r="Y290" s="233">
        <f t="shared" si="210"/>
        <v>96.5</v>
      </c>
      <c r="Z290" s="233">
        <f t="shared" si="210"/>
        <v>96</v>
      </c>
      <c r="AA290" s="236">
        <v>95.5</v>
      </c>
      <c r="AB290" s="226"/>
      <c r="AC290" s="220" t="s">
        <v>56</v>
      </c>
      <c r="AD290" s="220">
        <v>93.8</v>
      </c>
      <c r="AE290" s="220"/>
    </row>
    <row r="291" spans="1:32" ht="13.5" thickBot="1" x14ac:dyDescent="0.25">
      <c r="A291" s="324" t="s">
        <v>25</v>
      </c>
      <c r="B291" s="237">
        <f>B290-B276</f>
        <v>4.5</v>
      </c>
      <c r="C291" s="234">
        <f>C290-C276</f>
        <v>4</v>
      </c>
      <c r="D291" s="234">
        <f>D290-D276</f>
        <v>4</v>
      </c>
      <c r="E291" s="234">
        <f>E290-E276</f>
        <v>4</v>
      </c>
      <c r="F291" s="238">
        <f>F290-F276</f>
        <v>4</v>
      </c>
      <c r="G291" s="424">
        <f t="shared" ref="G291:AA291" si="211">G290-G276</f>
        <v>4.5</v>
      </c>
      <c r="H291" s="234">
        <f t="shared" si="211"/>
        <v>4</v>
      </c>
      <c r="I291" s="234">
        <f t="shared" si="211"/>
        <v>4.5</v>
      </c>
      <c r="J291" s="234">
        <f t="shared" si="211"/>
        <v>4.5</v>
      </c>
      <c r="K291" s="234">
        <f t="shared" si="211"/>
        <v>4.5</v>
      </c>
      <c r="L291" s="234">
        <f t="shared" si="211"/>
        <v>4</v>
      </c>
      <c r="M291" s="234">
        <f t="shared" si="211"/>
        <v>4.5</v>
      </c>
      <c r="N291" s="238">
        <f t="shared" si="211"/>
        <v>4</v>
      </c>
      <c r="O291" s="237">
        <f t="shared" si="211"/>
        <v>4</v>
      </c>
      <c r="P291" s="234">
        <f t="shared" si="211"/>
        <v>4.5</v>
      </c>
      <c r="Q291" s="234">
        <f t="shared" si="211"/>
        <v>4.5</v>
      </c>
      <c r="R291" s="234">
        <f t="shared" si="211"/>
        <v>4.5</v>
      </c>
      <c r="S291" s="234">
        <f t="shared" si="211"/>
        <v>4.5</v>
      </c>
      <c r="T291" s="238">
        <f t="shared" si="211"/>
        <v>4.5</v>
      </c>
      <c r="U291" s="424">
        <f t="shared" si="211"/>
        <v>5</v>
      </c>
      <c r="V291" s="234">
        <f t="shared" si="211"/>
        <v>4.5</v>
      </c>
      <c r="W291" s="234">
        <f t="shared" si="211"/>
        <v>4.5</v>
      </c>
      <c r="X291" s="234">
        <f t="shared" si="211"/>
        <v>4.5</v>
      </c>
      <c r="Y291" s="234">
        <f t="shared" si="211"/>
        <v>4.5</v>
      </c>
      <c r="Z291" s="234">
        <f t="shared" si="211"/>
        <v>4.5</v>
      </c>
      <c r="AA291" s="238">
        <f t="shared" si="211"/>
        <v>4</v>
      </c>
      <c r="AB291" s="227"/>
      <c r="AC291" s="220" t="s">
        <v>25</v>
      </c>
      <c r="AD291" s="220">
        <f>AD290-AD276</f>
        <v>5.7599999999999909</v>
      </c>
      <c r="AE291" s="220"/>
    </row>
    <row r="292" spans="1:32" x14ac:dyDescent="0.2">
      <c r="B292" s="230">
        <v>100</v>
      </c>
      <c r="AA292" s="230">
        <v>95.5</v>
      </c>
    </row>
    <row r="293" spans="1:32" ht="13.5" thickBot="1" x14ac:dyDescent="0.25"/>
    <row r="294" spans="1:32" ht="13.5" thickBot="1" x14ac:dyDescent="0.25">
      <c r="A294" s="297" t="s">
        <v>141</v>
      </c>
      <c r="B294" s="651" t="s">
        <v>52</v>
      </c>
      <c r="C294" s="652"/>
      <c r="D294" s="652"/>
      <c r="E294" s="652"/>
      <c r="F294" s="653"/>
      <c r="G294" s="651" t="s">
        <v>64</v>
      </c>
      <c r="H294" s="652"/>
      <c r="I294" s="652"/>
      <c r="J294" s="652"/>
      <c r="K294" s="652"/>
      <c r="L294" s="652"/>
      <c r="M294" s="652"/>
      <c r="N294" s="653"/>
      <c r="O294" s="651" t="s">
        <v>62</v>
      </c>
      <c r="P294" s="652"/>
      <c r="Q294" s="652"/>
      <c r="R294" s="652"/>
      <c r="S294" s="652"/>
      <c r="T294" s="653"/>
      <c r="U294" s="652" t="s">
        <v>63</v>
      </c>
      <c r="V294" s="652"/>
      <c r="W294" s="652"/>
      <c r="X294" s="652"/>
      <c r="Y294" s="652"/>
      <c r="Z294" s="652"/>
      <c r="AA294" s="653"/>
      <c r="AB294" s="365" t="s">
        <v>54</v>
      </c>
      <c r="AC294" s="514"/>
      <c r="AD294" s="514"/>
      <c r="AE294" s="514"/>
    </row>
    <row r="295" spans="1:32" x14ac:dyDescent="0.2">
      <c r="A295" s="219" t="s">
        <v>53</v>
      </c>
      <c r="B295" s="502">
        <v>1</v>
      </c>
      <c r="C295" s="503">
        <v>2</v>
      </c>
      <c r="D295" s="243">
        <v>3</v>
      </c>
      <c r="E295" s="349">
        <v>4</v>
      </c>
      <c r="F295" s="244">
        <v>5</v>
      </c>
      <c r="G295" s="504">
        <v>1</v>
      </c>
      <c r="H295" s="503">
        <v>2</v>
      </c>
      <c r="I295" s="243">
        <v>3</v>
      </c>
      <c r="J295" s="243">
        <v>4</v>
      </c>
      <c r="K295" s="243">
        <v>5</v>
      </c>
      <c r="L295" s="243">
        <v>6</v>
      </c>
      <c r="M295" s="505">
        <v>7</v>
      </c>
      <c r="N295" s="506">
        <v>8</v>
      </c>
      <c r="O295" s="502">
        <v>1</v>
      </c>
      <c r="P295" s="503">
        <v>2</v>
      </c>
      <c r="Q295" s="243">
        <v>3</v>
      </c>
      <c r="R295" s="243">
        <v>4</v>
      </c>
      <c r="S295" s="503">
        <v>5</v>
      </c>
      <c r="T295" s="506">
        <v>6</v>
      </c>
      <c r="U295" s="504">
        <v>1</v>
      </c>
      <c r="V295" s="503">
        <v>2</v>
      </c>
      <c r="W295" s="243">
        <v>3</v>
      </c>
      <c r="X295" s="243">
        <v>4</v>
      </c>
      <c r="Y295" s="243">
        <v>5</v>
      </c>
      <c r="Z295" s="503">
        <v>6</v>
      </c>
      <c r="AA295" s="505">
        <v>7</v>
      </c>
      <c r="AB295" s="367"/>
      <c r="AC295" s="514"/>
      <c r="AD295" s="514"/>
      <c r="AE295" s="514"/>
    </row>
    <row r="296" spans="1:32" x14ac:dyDescent="0.2">
      <c r="A296" s="219" t="s">
        <v>2</v>
      </c>
      <c r="B296" s="427">
        <v>1</v>
      </c>
      <c r="C296" s="392">
        <v>2</v>
      </c>
      <c r="D296" s="393">
        <v>3</v>
      </c>
      <c r="E296" s="248">
        <v>4</v>
      </c>
      <c r="F296" s="453">
        <v>4</v>
      </c>
      <c r="G296" s="245">
        <v>1</v>
      </c>
      <c r="H296" s="346">
        <v>2</v>
      </c>
      <c r="I296" s="246">
        <v>3</v>
      </c>
      <c r="J296" s="328">
        <v>4</v>
      </c>
      <c r="K296" s="391">
        <v>5</v>
      </c>
      <c r="L296" s="392">
        <v>6</v>
      </c>
      <c r="M296" s="393">
        <v>7</v>
      </c>
      <c r="N296" s="437">
        <v>8</v>
      </c>
      <c r="O296" s="245">
        <v>1</v>
      </c>
      <c r="P296" s="346">
        <v>2</v>
      </c>
      <c r="Q296" s="246">
        <v>3</v>
      </c>
      <c r="R296" s="328">
        <v>4</v>
      </c>
      <c r="S296" s="391">
        <v>5</v>
      </c>
      <c r="T296" s="454">
        <v>6</v>
      </c>
      <c r="U296" s="247">
        <v>1</v>
      </c>
      <c r="V296" s="346">
        <v>2</v>
      </c>
      <c r="W296" s="246">
        <v>3</v>
      </c>
      <c r="X296" s="328">
        <v>4</v>
      </c>
      <c r="Y296" s="391">
        <v>5</v>
      </c>
      <c r="Z296" s="392">
        <v>6</v>
      </c>
      <c r="AA296" s="393">
        <v>7</v>
      </c>
      <c r="AB296" s="219" t="s">
        <v>0</v>
      </c>
      <c r="AC296" s="514"/>
      <c r="AD296" s="514"/>
      <c r="AE296" s="514"/>
    </row>
    <row r="297" spans="1:32" x14ac:dyDescent="0.2">
      <c r="A297" s="304" t="s">
        <v>74</v>
      </c>
      <c r="B297" s="507">
        <v>2470</v>
      </c>
      <c r="C297" s="508">
        <v>2470</v>
      </c>
      <c r="D297" s="508">
        <v>2470</v>
      </c>
      <c r="E297" s="509">
        <v>2470</v>
      </c>
      <c r="F297" s="510">
        <v>2470</v>
      </c>
      <c r="G297" s="511">
        <v>2470</v>
      </c>
      <c r="H297" s="508">
        <v>2470</v>
      </c>
      <c r="I297" s="508">
        <v>2470</v>
      </c>
      <c r="J297" s="508">
        <v>2470</v>
      </c>
      <c r="K297" s="508">
        <v>2470</v>
      </c>
      <c r="L297" s="508">
        <v>2470</v>
      </c>
      <c r="M297" s="509">
        <v>2470</v>
      </c>
      <c r="N297" s="510">
        <v>2470</v>
      </c>
      <c r="O297" s="507">
        <v>2470</v>
      </c>
      <c r="P297" s="508">
        <v>2470</v>
      </c>
      <c r="Q297" s="508">
        <v>2470</v>
      </c>
      <c r="R297" s="508">
        <v>2470</v>
      </c>
      <c r="S297" s="508">
        <v>2470</v>
      </c>
      <c r="T297" s="510">
        <v>2470</v>
      </c>
      <c r="U297" s="511">
        <v>2470</v>
      </c>
      <c r="V297" s="508">
        <v>2470</v>
      </c>
      <c r="W297" s="508">
        <v>2470</v>
      </c>
      <c r="X297" s="508">
        <v>2470</v>
      </c>
      <c r="Y297" s="508">
        <v>2470</v>
      </c>
      <c r="Z297" s="508">
        <v>2470</v>
      </c>
      <c r="AA297" s="509">
        <v>2470</v>
      </c>
      <c r="AB297" s="512">
        <v>2470</v>
      </c>
      <c r="AC297" s="514"/>
      <c r="AD297" s="514"/>
      <c r="AE297" s="514"/>
    </row>
    <row r="298" spans="1:32" x14ac:dyDescent="0.2">
      <c r="A298" s="307" t="s">
        <v>6</v>
      </c>
      <c r="B298" s="471">
        <v>2472.35</v>
      </c>
      <c r="C298" s="472">
        <v>2573.16</v>
      </c>
      <c r="D298" s="472">
        <v>2598.1799999999998</v>
      </c>
      <c r="E298" s="473">
        <v>2526.67</v>
      </c>
      <c r="F298" s="474">
        <v>2548</v>
      </c>
      <c r="G298" s="475">
        <v>2483.33</v>
      </c>
      <c r="H298" s="472">
        <v>2525.29</v>
      </c>
      <c r="I298" s="472">
        <v>2485.5</v>
      </c>
      <c r="J298" s="472">
        <v>2565.6</v>
      </c>
      <c r="K298" s="472">
        <v>2568</v>
      </c>
      <c r="L298" s="472">
        <v>2560</v>
      </c>
      <c r="M298" s="473">
        <v>2593.33</v>
      </c>
      <c r="N298" s="474">
        <v>2722.41</v>
      </c>
      <c r="O298" s="471">
        <v>2438.4</v>
      </c>
      <c r="P298" s="472">
        <v>2569.6799999999998</v>
      </c>
      <c r="Q298" s="472">
        <v>2556.4</v>
      </c>
      <c r="R298" s="472">
        <v>2510.4</v>
      </c>
      <c r="S298" s="472">
        <v>2489.71</v>
      </c>
      <c r="T298" s="474">
        <v>2665.17</v>
      </c>
      <c r="U298" s="475">
        <v>2435.38</v>
      </c>
      <c r="V298" s="472">
        <v>2615.83</v>
      </c>
      <c r="W298" s="472">
        <v>2534.29</v>
      </c>
      <c r="X298" s="472">
        <v>2558.89</v>
      </c>
      <c r="Y298" s="472">
        <v>2554.67</v>
      </c>
      <c r="Z298" s="472">
        <v>2537.67</v>
      </c>
      <c r="AA298" s="473">
        <v>2667.18</v>
      </c>
      <c r="AB298" s="476">
        <v>2560.4</v>
      </c>
      <c r="AC298" s="514"/>
      <c r="AD298" s="514"/>
      <c r="AE298" s="514"/>
    </row>
    <row r="299" spans="1:32" x14ac:dyDescent="0.2">
      <c r="A299" s="219" t="s">
        <v>7</v>
      </c>
      <c r="B299" s="477">
        <v>100</v>
      </c>
      <c r="C299" s="478">
        <v>94.74</v>
      </c>
      <c r="D299" s="478">
        <v>95.5</v>
      </c>
      <c r="E299" s="479">
        <v>91.7</v>
      </c>
      <c r="F299" s="480">
        <v>92</v>
      </c>
      <c r="G299" s="481">
        <v>94.44</v>
      </c>
      <c r="H299" s="478">
        <v>100</v>
      </c>
      <c r="I299" s="478">
        <v>90</v>
      </c>
      <c r="J299" s="478">
        <v>100</v>
      </c>
      <c r="K299" s="478">
        <v>100</v>
      </c>
      <c r="L299" s="478">
        <v>89.29</v>
      </c>
      <c r="M299" s="479">
        <v>97.22</v>
      </c>
      <c r="N299" s="480">
        <v>96.55</v>
      </c>
      <c r="O299" s="477">
        <v>94.74</v>
      </c>
      <c r="P299" s="478">
        <v>96.77</v>
      </c>
      <c r="Q299" s="478">
        <v>100</v>
      </c>
      <c r="R299" s="478">
        <v>100</v>
      </c>
      <c r="S299" s="478">
        <v>97.06</v>
      </c>
      <c r="T299" s="480">
        <v>96.55</v>
      </c>
      <c r="U299" s="481">
        <v>92.31</v>
      </c>
      <c r="V299" s="478">
        <v>100</v>
      </c>
      <c r="W299" s="478">
        <v>92.86</v>
      </c>
      <c r="X299" s="478">
        <v>96.3</v>
      </c>
      <c r="Y299" s="478">
        <v>93.33</v>
      </c>
      <c r="Z299" s="478">
        <v>100</v>
      </c>
      <c r="AA299" s="479">
        <v>92.31</v>
      </c>
      <c r="AB299" s="482">
        <v>93.82</v>
      </c>
      <c r="AC299" s="514"/>
      <c r="AD299" s="514"/>
      <c r="AE299" s="514"/>
    </row>
    <row r="300" spans="1:32" x14ac:dyDescent="0.2">
      <c r="A300" s="219" t="s">
        <v>8</v>
      </c>
      <c r="B300" s="489">
        <v>2.3400000000000001E-2</v>
      </c>
      <c r="C300" s="490">
        <v>4.7E-2</v>
      </c>
      <c r="D300" s="490">
        <v>4.7800000000000002E-2</v>
      </c>
      <c r="E300" s="491">
        <v>5.28E-2</v>
      </c>
      <c r="F300" s="492">
        <v>5.5399999999999998E-2</v>
      </c>
      <c r="G300" s="493">
        <v>4.3999999999999997E-2</v>
      </c>
      <c r="H300" s="490">
        <v>3.5000000000000003E-2</v>
      </c>
      <c r="I300" s="490">
        <v>6.4699999999999994E-2</v>
      </c>
      <c r="J300" s="490">
        <v>4.7100000000000003E-2</v>
      </c>
      <c r="K300" s="490">
        <v>3.85E-2</v>
      </c>
      <c r="L300" s="490">
        <v>5.45E-2</v>
      </c>
      <c r="M300" s="491">
        <v>3.9899999999999998E-2</v>
      </c>
      <c r="N300" s="492">
        <v>3.9E-2</v>
      </c>
      <c r="O300" s="489">
        <v>0.05</v>
      </c>
      <c r="P300" s="490">
        <v>0.04</v>
      </c>
      <c r="Q300" s="490">
        <v>4.19E-2</v>
      </c>
      <c r="R300" s="490">
        <v>4.1099999999999998E-2</v>
      </c>
      <c r="S300" s="490">
        <v>4.5499999999999999E-2</v>
      </c>
      <c r="T300" s="492">
        <v>4.2099999999999999E-2</v>
      </c>
      <c r="U300" s="493">
        <v>4.7399999999999998E-2</v>
      </c>
      <c r="V300" s="490">
        <v>3.9100000000000003E-2</v>
      </c>
      <c r="W300" s="490">
        <v>5.3900000000000003E-2</v>
      </c>
      <c r="X300" s="490">
        <v>4.4400000000000002E-2</v>
      </c>
      <c r="Y300" s="490">
        <v>4.9399999999999999E-2</v>
      </c>
      <c r="Z300" s="490">
        <v>3.4099999999999998E-2</v>
      </c>
      <c r="AA300" s="491">
        <v>5.1299999999999998E-2</v>
      </c>
      <c r="AB300" s="494">
        <v>5.2499999999999998E-2</v>
      </c>
      <c r="AC300" s="514"/>
      <c r="AD300" s="514"/>
      <c r="AE300" s="514"/>
    </row>
    <row r="301" spans="1:32" x14ac:dyDescent="0.2">
      <c r="A301" s="307" t="s">
        <v>1</v>
      </c>
      <c r="B301" s="483">
        <f>B298/B297*100-100</f>
        <v>9.5141700404852259E-2</v>
      </c>
      <c r="C301" s="484">
        <f t="shared" ref="C301:F301" si="212">C298/C297*100-100</f>
        <v>4.1765182186234853</v>
      </c>
      <c r="D301" s="484">
        <f t="shared" si="212"/>
        <v>5.189473684210526</v>
      </c>
      <c r="E301" s="484">
        <f t="shared" si="212"/>
        <v>2.2943319838056624</v>
      </c>
      <c r="F301" s="485">
        <f t="shared" si="212"/>
        <v>3.1578947368421098</v>
      </c>
      <c r="G301" s="486">
        <f>G298/G297*100-100</f>
        <v>0.53967611336031496</v>
      </c>
      <c r="H301" s="484">
        <f t="shared" ref="H301:O301" si="213">H298/H297*100-100</f>
        <v>2.23846153846155</v>
      </c>
      <c r="I301" s="484">
        <f t="shared" si="213"/>
        <v>0.62753036437246124</v>
      </c>
      <c r="J301" s="484">
        <f t="shared" si="213"/>
        <v>3.8704453441295499</v>
      </c>
      <c r="K301" s="484">
        <f t="shared" si="213"/>
        <v>3.9676113360323768</v>
      </c>
      <c r="L301" s="484">
        <f t="shared" si="213"/>
        <v>3.6437246963562728</v>
      </c>
      <c r="M301" s="484">
        <f t="shared" si="213"/>
        <v>4.9931174089068833</v>
      </c>
      <c r="N301" s="485">
        <f t="shared" si="213"/>
        <v>10.219028340080968</v>
      </c>
      <c r="O301" s="483">
        <f t="shared" si="213"/>
        <v>-1.279352226720647</v>
      </c>
      <c r="P301" s="484">
        <f>P298/P297*100-100</f>
        <v>4.0356275303643656</v>
      </c>
      <c r="Q301" s="484">
        <f t="shared" ref="Q301:AB301" si="214">Q298/Q297*100-100</f>
        <v>3.4979757085020253</v>
      </c>
      <c r="R301" s="484">
        <f t="shared" si="214"/>
        <v>1.6356275303643741</v>
      </c>
      <c r="S301" s="484">
        <f t="shared" si="214"/>
        <v>0.79797570850202248</v>
      </c>
      <c r="T301" s="485">
        <f t="shared" si="214"/>
        <v>7.9016194331983769</v>
      </c>
      <c r="U301" s="486">
        <f t="shared" si="214"/>
        <v>-1.4016194331983769</v>
      </c>
      <c r="V301" s="484">
        <f t="shared" si="214"/>
        <v>5.904048582995955</v>
      </c>
      <c r="W301" s="484">
        <f t="shared" si="214"/>
        <v>2.6028340080971475</v>
      </c>
      <c r="X301" s="484">
        <f t="shared" si="214"/>
        <v>3.5987854251012124</v>
      </c>
      <c r="Y301" s="484">
        <f t="shared" si="214"/>
        <v>3.4279352226720619</v>
      </c>
      <c r="Z301" s="484">
        <f t="shared" si="214"/>
        <v>2.7396761133603178</v>
      </c>
      <c r="AA301" s="487">
        <f t="shared" si="214"/>
        <v>7.9829959514170099</v>
      </c>
      <c r="AB301" s="275">
        <f t="shared" si="214"/>
        <v>3.6599190283400844</v>
      </c>
      <c r="AC301" s="514"/>
      <c r="AD301" s="514"/>
      <c r="AE301" s="514"/>
    </row>
    <row r="302" spans="1:32" ht="13.5" thickBot="1" x14ac:dyDescent="0.25">
      <c r="A302" s="425" t="s">
        <v>26</v>
      </c>
      <c r="B302" s="395">
        <f>B298-B284</f>
        <v>217.86724137931014</v>
      </c>
      <c r="C302" s="396">
        <f t="shared" ref="C302:AB302" si="215">C298-C284</f>
        <v>160.21882352941157</v>
      </c>
      <c r="D302" s="396">
        <f t="shared" si="215"/>
        <v>248.423902439024</v>
      </c>
      <c r="E302" s="396">
        <f t="shared" si="215"/>
        <v>95.131538461538639</v>
      </c>
      <c r="F302" s="397">
        <f t="shared" si="215"/>
        <v>82.634146341463293</v>
      </c>
      <c r="G302" s="401">
        <f t="shared" si="215"/>
        <v>207.81275862068969</v>
      </c>
      <c r="H302" s="396">
        <f t="shared" si="215"/>
        <v>123.28999999999996</v>
      </c>
      <c r="I302" s="396">
        <f t="shared" si="215"/>
        <v>148.9375</v>
      </c>
      <c r="J302" s="396">
        <f t="shared" si="215"/>
        <v>169.50243902439024</v>
      </c>
      <c r="K302" s="396">
        <f t="shared" si="215"/>
        <v>168.44444444444434</v>
      </c>
      <c r="L302" s="396">
        <f t="shared" si="215"/>
        <v>130.78947368421041</v>
      </c>
      <c r="M302" s="396">
        <f t="shared" si="215"/>
        <v>164.17745762711866</v>
      </c>
      <c r="N302" s="397">
        <f t="shared" si="215"/>
        <v>164.50302325581379</v>
      </c>
      <c r="O302" s="398">
        <f t="shared" si="215"/>
        <v>79.471428571428532</v>
      </c>
      <c r="P302" s="399">
        <f t="shared" si="215"/>
        <v>235.30499999999984</v>
      </c>
      <c r="Q302" s="399">
        <f t="shared" si="215"/>
        <v>215.11794871794882</v>
      </c>
      <c r="R302" s="399">
        <f t="shared" si="215"/>
        <v>132.21818181818207</v>
      </c>
      <c r="S302" s="399">
        <f t="shared" si="215"/>
        <v>121.04333333333352</v>
      </c>
      <c r="T302" s="400">
        <f t="shared" si="215"/>
        <v>282.99608695652159</v>
      </c>
      <c r="U302" s="401">
        <f t="shared" si="215"/>
        <v>211.00500000000011</v>
      </c>
      <c r="V302" s="396">
        <f t="shared" si="215"/>
        <v>323.82999999999993</v>
      </c>
      <c r="W302" s="396">
        <f t="shared" si="215"/>
        <v>171.02913043478247</v>
      </c>
      <c r="X302" s="396">
        <f t="shared" si="215"/>
        <v>199.55666666666639</v>
      </c>
      <c r="Y302" s="396">
        <f t="shared" si="215"/>
        <v>166.99558139534884</v>
      </c>
      <c r="Z302" s="396">
        <f t="shared" si="215"/>
        <v>113.48395348837221</v>
      </c>
      <c r="AA302" s="402">
        <f t="shared" si="215"/>
        <v>216.82285714285717</v>
      </c>
      <c r="AB302" s="403">
        <f t="shared" si="215"/>
        <v>173.61951219512184</v>
      </c>
      <c r="AC302" s="387"/>
      <c r="AD302" s="388"/>
      <c r="AE302" s="388"/>
    </row>
    <row r="303" spans="1:32" x14ac:dyDescent="0.2">
      <c r="A303" s="426" t="s">
        <v>50</v>
      </c>
      <c r="B303" s="283">
        <v>332</v>
      </c>
      <c r="C303" s="284">
        <v>374</v>
      </c>
      <c r="D303" s="284">
        <v>447</v>
      </c>
      <c r="E303" s="451">
        <v>468</v>
      </c>
      <c r="F303" s="285">
        <v>502</v>
      </c>
      <c r="G303" s="422">
        <v>348</v>
      </c>
      <c r="H303" s="284">
        <v>320</v>
      </c>
      <c r="I303" s="284">
        <v>382</v>
      </c>
      <c r="J303" s="284">
        <v>497</v>
      </c>
      <c r="K303" s="284">
        <v>499</v>
      </c>
      <c r="L303" s="284">
        <v>578</v>
      </c>
      <c r="M303" s="284">
        <v>719</v>
      </c>
      <c r="N303" s="285">
        <v>546</v>
      </c>
      <c r="O303" s="283">
        <v>363</v>
      </c>
      <c r="P303" s="284">
        <v>617</v>
      </c>
      <c r="Q303" s="284">
        <v>489</v>
      </c>
      <c r="R303" s="284">
        <v>503</v>
      </c>
      <c r="S303" s="284">
        <v>664</v>
      </c>
      <c r="T303" s="285">
        <v>570</v>
      </c>
      <c r="U303" s="422">
        <v>250</v>
      </c>
      <c r="V303" s="284">
        <v>196</v>
      </c>
      <c r="W303" s="284">
        <v>574</v>
      </c>
      <c r="X303" s="284">
        <v>534</v>
      </c>
      <c r="Y303" s="284">
        <v>635</v>
      </c>
      <c r="Z303" s="284">
        <v>587</v>
      </c>
      <c r="AA303" s="285">
        <v>762</v>
      </c>
      <c r="AB303" s="366">
        <f>SUM(B303:AA303)</f>
        <v>12756</v>
      </c>
      <c r="AC303" s="220" t="s">
        <v>55</v>
      </c>
      <c r="AD303" s="287">
        <f>AB289-AB303</f>
        <v>7</v>
      </c>
      <c r="AE303" s="288">
        <f>AD303/AB289</f>
        <v>5.4846039332445348E-4</v>
      </c>
    </row>
    <row r="304" spans="1:32" x14ac:dyDescent="0.2">
      <c r="A304" s="321" t="s">
        <v>27</v>
      </c>
      <c r="B304" s="235">
        <v>105</v>
      </c>
      <c r="C304" s="233">
        <v>102.5</v>
      </c>
      <c r="D304" s="233">
        <f t="shared" ref="D304:AA304" si="216">D290+4</f>
        <v>100.5</v>
      </c>
      <c r="E304" s="452">
        <v>101</v>
      </c>
      <c r="F304" s="236">
        <v>100</v>
      </c>
      <c r="G304" s="423">
        <v>107</v>
      </c>
      <c r="H304" s="233">
        <v>105</v>
      </c>
      <c r="I304" s="233">
        <v>105</v>
      </c>
      <c r="J304" s="233">
        <v>104.5</v>
      </c>
      <c r="K304" s="233">
        <v>104</v>
      </c>
      <c r="L304" s="233">
        <v>103.5</v>
      </c>
      <c r="M304" s="233">
        <v>103</v>
      </c>
      <c r="N304" s="236">
        <v>102.5</v>
      </c>
      <c r="O304" s="235">
        <v>106.5</v>
      </c>
      <c r="P304" s="233">
        <f t="shared" si="216"/>
        <v>104</v>
      </c>
      <c r="Q304" s="233">
        <v>103</v>
      </c>
      <c r="R304" s="233">
        <v>102.5</v>
      </c>
      <c r="S304" s="233">
        <v>102.5</v>
      </c>
      <c r="T304" s="236">
        <f t="shared" si="216"/>
        <v>100</v>
      </c>
      <c r="U304" s="423">
        <v>105.5</v>
      </c>
      <c r="V304" s="233">
        <f t="shared" si="216"/>
        <v>104.5</v>
      </c>
      <c r="W304" s="233">
        <v>104</v>
      </c>
      <c r="X304" s="233">
        <v>103</v>
      </c>
      <c r="Y304" s="233">
        <v>101.5</v>
      </c>
      <c r="Z304" s="233">
        <v>101</v>
      </c>
      <c r="AA304" s="236">
        <f t="shared" si="216"/>
        <v>99.5</v>
      </c>
      <c r="AB304" s="226"/>
      <c r="AC304" s="220" t="s">
        <v>56</v>
      </c>
      <c r="AD304" s="220">
        <v>98.18</v>
      </c>
      <c r="AE304" s="220"/>
    </row>
    <row r="305" spans="1:32" ht="13.5" thickBot="1" x14ac:dyDescent="0.25">
      <c r="A305" s="324" t="s">
        <v>25</v>
      </c>
      <c r="B305" s="237">
        <f>B304-B290</f>
        <v>5</v>
      </c>
      <c r="C305" s="234">
        <f>C304-C290</f>
        <v>4.5</v>
      </c>
      <c r="D305" s="234">
        <f>D304-D290</f>
        <v>4</v>
      </c>
      <c r="E305" s="234">
        <f>E304-E290</f>
        <v>5</v>
      </c>
      <c r="F305" s="238">
        <f>F304-F290</f>
        <v>5</v>
      </c>
      <c r="G305" s="424">
        <f t="shared" ref="G305:AA305" si="217">G304-G290</f>
        <v>5</v>
      </c>
      <c r="H305" s="234">
        <f t="shared" si="217"/>
        <v>4.5</v>
      </c>
      <c r="I305" s="234">
        <f t="shared" si="217"/>
        <v>5</v>
      </c>
      <c r="J305" s="234">
        <f t="shared" si="217"/>
        <v>4.5</v>
      </c>
      <c r="K305" s="234">
        <f t="shared" si="217"/>
        <v>4.5</v>
      </c>
      <c r="L305" s="234">
        <f t="shared" si="217"/>
        <v>5</v>
      </c>
      <c r="M305" s="234">
        <f t="shared" si="217"/>
        <v>5</v>
      </c>
      <c r="N305" s="238">
        <f t="shared" si="217"/>
        <v>4.5</v>
      </c>
      <c r="O305" s="237">
        <f t="shared" si="217"/>
        <v>5</v>
      </c>
      <c r="P305" s="234">
        <f t="shared" si="217"/>
        <v>4</v>
      </c>
      <c r="Q305" s="234">
        <f t="shared" si="217"/>
        <v>4.5</v>
      </c>
      <c r="R305" s="234">
        <f t="shared" si="217"/>
        <v>5</v>
      </c>
      <c r="S305" s="234">
        <f t="shared" si="217"/>
        <v>5</v>
      </c>
      <c r="T305" s="238">
        <f t="shared" si="217"/>
        <v>4</v>
      </c>
      <c r="U305" s="424">
        <f t="shared" si="217"/>
        <v>5</v>
      </c>
      <c r="V305" s="234">
        <f t="shared" si="217"/>
        <v>4</v>
      </c>
      <c r="W305" s="234">
        <f t="shared" si="217"/>
        <v>4.5</v>
      </c>
      <c r="X305" s="234">
        <f t="shared" si="217"/>
        <v>4.5</v>
      </c>
      <c r="Y305" s="234">
        <f t="shared" si="217"/>
        <v>5</v>
      </c>
      <c r="Z305" s="234">
        <f t="shared" si="217"/>
        <v>5</v>
      </c>
      <c r="AA305" s="238">
        <f t="shared" si="217"/>
        <v>4</v>
      </c>
      <c r="AB305" s="227"/>
      <c r="AC305" s="220" t="s">
        <v>25</v>
      </c>
      <c r="AD305" s="220">
        <f>AD304-AD290</f>
        <v>4.3800000000000097</v>
      </c>
      <c r="AE305" s="220"/>
    </row>
    <row r="306" spans="1:32" x14ac:dyDescent="0.2">
      <c r="E306" s="230">
        <v>101</v>
      </c>
      <c r="I306" s="230">
        <v>105</v>
      </c>
      <c r="L306" s="230">
        <v>103.5</v>
      </c>
      <c r="M306" s="230">
        <v>103</v>
      </c>
      <c r="N306" s="348">
        <v>102.5</v>
      </c>
      <c r="Q306" s="230">
        <v>103</v>
      </c>
      <c r="R306" s="230">
        <v>102.5</v>
      </c>
      <c r="S306" s="348">
        <v>102.5</v>
      </c>
      <c r="X306" s="230">
        <v>103</v>
      </c>
      <c r="Y306" s="230">
        <v>101.5</v>
      </c>
      <c r="Z306" s="230">
        <v>101</v>
      </c>
    </row>
    <row r="307" spans="1:32" ht="13.5" thickBot="1" x14ac:dyDescent="0.25"/>
    <row r="308" spans="1:32" s="515" customFormat="1" ht="13.5" thickBot="1" x14ac:dyDescent="0.25">
      <c r="A308" s="297" t="s">
        <v>143</v>
      </c>
      <c r="B308" s="651" t="s">
        <v>52</v>
      </c>
      <c r="C308" s="652"/>
      <c r="D308" s="652"/>
      <c r="E308" s="652"/>
      <c r="F308" s="653"/>
      <c r="G308" s="651" t="s">
        <v>64</v>
      </c>
      <c r="H308" s="652"/>
      <c r="I308" s="652"/>
      <c r="J308" s="652"/>
      <c r="K308" s="652"/>
      <c r="L308" s="652"/>
      <c r="M308" s="652"/>
      <c r="N308" s="653"/>
      <c r="O308" s="651" t="s">
        <v>62</v>
      </c>
      <c r="P308" s="652"/>
      <c r="Q308" s="652"/>
      <c r="R308" s="652"/>
      <c r="S308" s="652"/>
      <c r="T308" s="653"/>
      <c r="U308" s="652" t="s">
        <v>63</v>
      </c>
      <c r="V308" s="652"/>
      <c r="W308" s="652"/>
      <c r="X308" s="652"/>
      <c r="Y308" s="652"/>
      <c r="Z308" s="652"/>
      <c r="AA308" s="653"/>
      <c r="AB308" s="365" t="s">
        <v>54</v>
      </c>
    </row>
    <row r="309" spans="1:32" s="515" customFormat="1" x14ac:dyDescent="0.2">
      <c r="A309" s="219" t="s">
        <v>53</v>
      </c>
      <c r="B309" s="502">
        <v>1</v>
      </c>
      <c r="C309" s="503">
        <v>2</v>
      </c>
      <c r="D309" s="243">
        <v>3</v>
      </c>
      <c r="E309" s="349">
        <v>4</v>
      </c>
      <c r="F309" s="244">
        <v>5</v>
      </c>
      <c r="G309" s="504">
        <v>1</v>
      </c>
      <c r="H309" s="503">
        <v>2</v>
      </c>
      <c r="I309" s="243">
        <v>3</v>
      </c>
      <c r="J309" s="243">
        <v>4</v>
      </c>
      <c r="K309" s="243">
        <v>5</v>
      </c>
      <c r="L309" s="243">
        <v>6</v>
      </c>
      <c r="M309" s="505">
        <v>7</v>
      </c>
      <c r="N309" s="506">
        <v>8</v>
      </c>
      <c r="O309" s="502">
        <v>1</v>
      </c>
      <c r="P309" s="503">
        <v>2</v>
      </c>
      <c r="Q309" s="243">
        <v>3</v>
      </c>
      <c r="R309" s="243">
        <v>4</v>
      </c>
      <c r="S309" s="503">
        <v>5</v>
      </c>
      <c r="T309" s="506">
        <v>6</v>
      </c>
      <c r="U309" s="504">
        <v>1</v>
      </c>
      <c r="V309" s="503">
        <v>2</v>
      </c>
      <c r="W309" s="243">
        <v>3</v>
      </c>
      <c r="X309" s="243">
        <v>4</v>
      </c>
      <c r="Y309" s="243">
        <v>5</v>
      </c>
      <c r="Z309" s="503">
        <v>6</v>
      </c>
      <c r="AA309" s="505">
        <v>7</v>
      </c>
      <c r="AB309" s="367"/>
    </row>
    <row r="310" spans="1:32" s="515" customFormat="1" x14ac:dyDescent="0.2">
      <c r="A310" s="219" t="s">
        <v>2</v>
      </c>
      <c r="B310" s="427">
        <v>1</v>
      </c>
      <c r="C310" s="392">
        <v>2</v>
      </c>
      <c r="D310" s="393">
        <v>3</v>
      </c>
      <c r="E310" s="248">
        <v>4</v>
      </c>
      <c r="F310" s="453">
        <v>4</v>
      </c>
      <c r="G310" s="245">
        <v>1</v>
      </c>
      <c r="H310" s="346">
        <v>2</v>
      </c>
      <c r="I310" s="246">
        <v>3</v>
      </c>
      <c r="J310" s="328">
        <v>4</v>
      </c>
      <c r="K310" s="391">
        <v>5</v>
      </c>
      <c r="L310" s="392">
        <v>6</v>
      </c>
      <c r="M310" s="393">
        <v>7</v>
      </c>
      <c r="N310" s="437">
        <v>8</v>
      </c>
      <c r="O310" s="245">
        <v>1</v>
      </c>
      <c r="P310" s="346">
        <v>2</v>
      </c>
      <c r="Q310" s="246">
        <v>3</v>
      </c>
      <c r="R310" s="328">
        <v>4</v>
      </c>
      <c r="S310" s="391">
        <v>5</v>
      </c>
      <c r="T310" s="454">
        <v>6</v>
      </c>
      <c r="U310" s="247">
        <v>1</v>
      </c>
      <c r="V310" s="346">
        <v>2</v>
      </c>
      <c r="W310" s="246">
        <v>3</v>
      </c>
      <c r="X310" s="328">
        <v>4</v>
      </c>
      <c r="Y310" s="391">
        <v>5</v>
      </c>
      <c r="Z310" s="392">
        <v>6</v>
      </c>
      <c r="AA310" s="393">
        <v>7</v>
      </c>
      <c r="AB310" s="219" t="s">
        <v>0</v>
      </c>
    </row>
    <row r="311" spans="1:32" s="515" customFormat="1" x14ac:dyDescent="0.2">
      <c r="A311" s="304" t="s">
        <v>74</v>
      </c>
      <c r="B311" s="507">
        <v>2670</v>
      </c>
      <c r="C311" s="508">
        <v>2670</v>
      </c>
      <c r="D311" s="508">
        <v>2670</v>
      </c>
      <c r="E311" s="509">
        <v>2670</v>
      </c>
      <c r="F311" s="510">
        <v>2670</v>
      </c>
      <c r="G311" s="511">
        <v>2670</v>
      </c>
      <c r="H311" s="508">
        <v>2670</v>
      </c>
      <c r="I311" s="508">
        <v>2670</v>
      </c>
      <c r="J311" s="508">
        <v>2670</v>
      </c>
      <c r="K311" s="508">
        <v>2670</v>
      </c>
      <c r="L311" s="508">
        <v>2670</v>
      </c>
      <c r="M311" s="509">
        <v>2670</v>
      </c>
      <c r="N311" s="510">
        <v>2670</v>
      </c>
      <c r="O311" s="507">
        <v>2670</v>
      </c>
      <c r="P311" s="508">
        <v>2670</v>
      </c>
      <c r="Q311" s="508">
        <v>2670</v>
      </c>
      <c r="R311" s="508">
        <v>2670</v>
      </c>
      <c r="S311" s="508">
        <v>2670</v>
      </c>
      <c r="T311" s="510">
        <v>2670</v>
      </c>
      <c r="U311" s="511">
        <v>2670</v>
      </c>
      <c r="V311" s="508">
        <v>2670</v>
      </c>
      <c r="W311" s="508">
        <v>2670</v>
      </c>
      <c r="X311" s="508">
        <v>2670</v>
      </c>
      <c r="Y311" s="508">
        <v>2670</v>
      </c>
      <c r="Z311" s="508">
        <v>2670</v>
      </c>
      <c r="AA311" s="509">
        <v>2670</v>
      </c>
      <c r="AB311" s="512">
        <v>2670</v>
      </c>
    </row>
    <row r="312" spans="1:32" s="515" customFormat="1" x14ac:dyDescent="0.2">
      <c r="A312" s="307" t="s">
        <v>6</v>
      </c>
      <c r="B312" s="471">
        <v>2600.625</v>
      </c>
      <c r="C312" s="472">
        <v>2777.2413793103447</v>
      </c>
      <c r="D312" s="472">
        <v>2655.2</v>
      </c>
      <c r="E312" s="473">
        <v>2660.3846153846152</v>
      </c>
      <c r="F312" s="474">
        <v>2678.3333333333335</v>
      </c>
      <c r="G312" s="475">
        <v>2666.875</v>
      </c>
      <c r="H312" s="472">
        <v>2647.5</v>
      </c>
      <c r="I312" s="472">
        <v>2695</v>
      </c>
      <c r="J312" s="472">
        <v>2629.4117647058824</v>
      </c>
      <c r="K312" s="472">
        <v>2699.2857142857142</v>
      </c>
      <c r="L312" s="472">
        <v>2768.2758620689656</v>
      </c>
      <c r="M312" s="473">
        <v>2789.7142857142858</v>
      </c>
      <c r="N312" s="474">
        <v>2886.0416666666665</v>
      </c>
      <c r="O312" s="471">
        <v>2602</v>
      </c>
      <c r="P312" s="472">
        <v>2708.409090909091</v>
      </c>
      <c r="Q312" s="472">
        <v>2695</v>
      </c>
      <c r="R312" s="472">
        <v>2705.7142857142858</v>
      </c>
      <c r="S312" s="472">
        <v>2711.6666666666665</v>
      </c>
      <c r="T312" s="474">
        <v>2785.1612903225805</v>
      </c>
      <c r="U312" s="475">
        <v>2783.8461538461538</v>
      </c>
      <c r="V312" s="472">
        <v>2755</v>
      </c>
      <c r="W312" s="472">
        <v>2661.75</v>
      </c>
      <c r="X312" s="472">
        <v>2692</v>
      </c>
      <c r="Y312" s="472">
        <v>2690</v>
      </c>
      <c r="Z312" s="472">
        <v>2697.3333333333335</v>
      </c>
      <c r="AA312" s="473">
        <v>2742.6190476190477</v>
      </c>
      <c r="AB312" s="476">
        <v>2714.6666666666665</v>
      </c>
    </row>
    <row r="313" spans="1:32" s="515" customFormat="1" x14ac:dyDescent="0.2">
      <c r="A313" s="219" t="s">
        <v>7</v>
      </c>
      <c r="B313" s="477">
        <v>100</v>
      </c>
      <c r="C313" s="478">
        <v>93.103448275862064</v>
      </c>
      <c r="D313" s="478">
        <v>96</v>
      </c>
      <c r="E313" s="479">
        <v>100</v>
      </c>
      <c r="F313" s="480">
        <v>91.666666666666671</v>
      </c>
      <c r="G313" s="481">
        <v>100</v>
      </c>
      <c r="H313" s="478">
        <v>100</v>
      </c>
      <c r="I313" s="478">
        <v>100</v>
      </c>
      <c r="J313" s="478">
        <v>100</v>
      </c>
      <c r="K313" s="478">
        <v>100</v>
      </c>
      <c r="L313" s="478">
        <v>96.551724137931032</v>
      </c>
      <c r="M313" s="479">
        <v>100</v>
      </c>
      <c r="N313" s="480">
        <v>100</v>
      </c>
      <c r="O313" s="477">
        <v>100</v>
      </c>
      <c r="P313" s="478">
        <v>100</v>
      </c>
      <c r="Q313" s="478">
        <v>100</v>
      </c>
      <c r="R313" s="478">
        <v>100</v>
      </c>
      <c r="S313" s="478">
        <v>100</v>
      </c>
      <c r="T313" s="480">
        <v>100</v>
      </c>
      <c r="U313" s="481">
        <v>100</v>
      </c>
      <c r="V313" s="478">
        <v>100</v>
      </c>
      <c r="W313" s="478">
        <v>97.5</v>
      </c>
      <c r="X313" s="478">
        <v>100</v>
      </c>
      <c r="Y313" s="478">
        <v>97.142857142857139</v>
      </c>
      <c r="Z313" s="478">
        <v>100</v>
      </c>
      <c r="AA313" s="479">
        <v>100</v>
      </c>
      <c r="AB313" s="482">
        <v>97.066666666666663</v>
      </c>
    </row>
    <row r="314" spans="1:32" s="515" customFormat="1" x14ac:dyDescent="0.2">
      <c r="A314" s="219" t="s">
        <v>8</v>
      </c>
      <c r="B314" s="489">
        <v>3.6718135420041445E-2</v>
      </c>
      <c r="C314" s="490">
        <v>5.2816846626703363E-2</v>
      </c>
      <c r="D314" s="490">
        <v>5.3528954980268398E-2</v>
      </c>
      <c r="E314" s="491">
        <v>4.5959365037358778E-2</v>
      </c>
      <c r="F314" s="492">
        <v>6.2389335952678905E-2</v>
      </c>
      <c r="G314" s="493">
        <v>3.8325022571686095E-2</v>
      </c>
      <c r="H314" s="490">
        <v>3.2599109026938529E-2</v>
      </c>
      <c r="I314" s="490">
        <v>5.0880601538841413E-2</v>
      </c>
      <c r="J314" s="490">
        <v>3.8958946322007068E-2</v>
      </c>
      <c r="K314" s="490">
        <v>4.8525181674163066E-2</v>
      </c>
      <c r="L314" s="490">
        <v>4.9576169335981309E-2</v>
      </c>
      <c r="M314" s="491">
        <v>3.8449927529216506E-2</v>
      </c>
      <c r="N314" s="492">
        <v>3.0973237204031133E-2</v>
      </c>
      <c r="O314" s="489">
        <v>4.414828741206573E-2</v>
      </c>
      <c r="P314" s="490">
        <v>3.3994385824763468E-2</v>
      </c>
      <c r="Q314" s="490">
        <v>4.8557522553997777E-2</v>
      </c>
      <c r="R314" s="490">
        <v>3.9424466950592214E-2</v>
      </c>
      <c r="S314" s="490">
        <v>2.8095777683588005E-2</v>
      </c>
      <c r="T314" s="492">
        <v>3.8018288718804222E-2</v>
      </c>
      <c r="U314" s="493">
        <v>3.9085282586542411E-2</v>
      </c>
      <c r="V314" s="490">
        <v>2.3871046166907269E-2</v>
      </c>
      <c r="W314" s="490">
        <v>5.5963630923720899E-2</v>
      </c>
      <c r="X314" s="490">
        <v>3.7349621306636507E-2</v>
      </c>
      <c r="Y314" s="490">
        <v>5.2339653787665329E-2</v>
      </c>
      <c r="Z314" s="490">
        <v>3.8586689907077108E-2</v>
      </c>
      <c r="AA314" s="491">
        <v>3.7514607799747308E-2</v>
      </c>
      <c r="AB314" s="494">
        <v>4.9225442707262403E-2</v>
      </c>
    </row>
    <row r="315" spans="1:32" s="515" customFormat="1" x14ac:dyDescent="0.2">
      <c r="A315" s="307" t="s">
        <v>1</v>
      </c>
      <c r="B315" s="483">
        <f>B312/B311*100-100</f>
        <v>-2.5983146067415674</v>
      </c>
      <c r="C315" s="484">
        <f t="shared" ref="C315:F315" si="218">C312/C311*100-100</f>
        <v>4.0165310603125448</v>
      </c>
      <c r="D315" s="484">
        <f t="shared" si="218"/>
        <v>-0.55430711610488004</v>
      </c>
      <c r="E315" s="484">
        <f t="shared" si="218"/>
        <v>-0.36012676462114257</v>
      </c>
      <c r="F315" s="485">
        <f t="shared" si="218"/>
        <v>0.31210986267167584</v>
      </c>
      <c r="G315" s="486">
        <f>G312/G311*100-100</f>
        <v>-0.11704119850188022</v>
      </c>
      <c r="H315" s="484">
        <f t="shared" ref="H315:O315" si="219">H312/H311*100-100</f>
        <v>-0.84269662921347788</v>
      </c>
      <c r="I315" s="484">
        <f t="shared" si="219"/>
        <v>0.93632958801497068</v>
      </c>
      <c r="J315" s="484">
        <f t="shared" si="219"/>
        <v>-1.520158625247845</v>
      </c>
      <c r="K315" s="484">
        <f t="shared" si="219"/>
        <v>1.096843231674697</v>
      </c>
      <c r="L315" s="484">
        <f t="shared" si="219"/>
        <v>3.6807438977140663</v>
      </c>
      <c r="M315" s="484">
        <f t="shared" si="219"/>
        <v>4.4836811128945868</v>
      </c>
      <c r="N315" s="485">
        <f t="shared" si="219"/>
        <v>8.0914481897628008</v>
      </c>
      <c r="O315" s="483">
        <f t="shared" si="219"/>
        <v>-2.5468164794007464</v>
      </c>
      <c r="P315" s="484">
        <f>P312/P311*100-100</f>
        <v>1.4385427306775682</v>
      </c>
      <c r="Q315" s="484">
        <f t="shared" ref="Q315:AB315" si="220">Q312/Q311*100-100</f>
        <v>0.93632958801497068</v>
      </c>
      <c r="R315" s="484">
        <f t="shared" si="220"/>
        <v>1.337613697164258</v>
      </c>
      <c r="S315" s="484">
        <f t="shared" si="220"/>
        <v>1.5605493133582939</v>
      </c>
      <c r="T315" s="485">
        <f t="shared" si="220"/>
        <v>4.3131569409206207</v>
      </c>
      <c r="U315" s="486">
        <f t="shared" si="220"/>
        <v>4.2639008931143678</v>
      </c>
      <c r="V315" s="484">
        <f t="shared" si="220"/>
        <v>3.1835205992509259</v>
      </c>
      <c r="W315" s="484">
        <f t="shared" si="220"/>
        <v>-0.30898876404495468</v>
      </c>
      <c r="X315" s="484">
        <f t="shared" si="220"/>
        <v>0.82397003745317932</v>
      </c>
      <c r="Y315" s="484">
        <f t="shared" si="220"/>
        <v>0.74906367041198507</v>
      </c>
      <c r="Z315" s="484">
        <f t="shared" si="220"/>
        <v>1.0237203495630638</v>
      </c>
      <c r="AA315" s="487">
        <f t="shared" si="220"/>
        <v>2.7198145175673289</v>
      </c>
      <c r="AB315" s="275">
        <f t="shared" si="220"/>
        <v>1.6729088639200853</v>
      </c>
      <c r="AC315" s="370" t="s">
        <v>148</v>
      </c>
    </row>
    <row r="316" spans="1:32" s="515" customFormat="1" ht="13.5" thickBot="1" x14ac:dyDescent="0.25">
      <c r="A316" s="425" t="s">
        <v>26</v>
      </c>
      <c r="B316" s="395">
        <f>B312-B298</f>
        <v>128.27500000000009</v>
      </c>
      <c r="C316" s="396">
        <f t="shared" ref="C316:AB316" si="221">C312-C298</f>
        <v>204.0813793103448</v>
      </c>
      <c r="D316" s="396">
        <f t="shared" si="221"/>
        <v>57.019999999999982</v>
      </c>
      <c r="E316" s="396">
        <f t="shared" si="221"/>
        <v>133.71461538461517</v>
      </c>
      <c r="F316" s="397">
        <f t="shared" si="221"/>
        <v>130.33333333333348</v>
      </c>
      <c r="G316" s="401">
        <f t="shared" si="221"/>
        <v>183.54500000000007</v>
      </c>
      <c r="H316" s="396">
        <f t="shared" si="221"/>
        <v>122.21000000000004</v>
      </c>
      <c r="I316" s="396">
        <f t="shared" si="221"/>
        <v>209.5</v>
      </c>
      <c r="J316" s="396">
        <f t="shared" si="221"/>
        <v>63.811764705882524</v>
      </c>
      <c r="K316" s="396">
        <f t="shared" si="221"/>
        <v>131.28571428571422</v>
      </c>
      <c r="L316" s="396">
        <f t="shared" si="221"/>
        <v>208.27586206896558</v>
      </c>
      <c r="M316" s="396">
        <f t="shared" si="221"/>
        <v>196.38428571428585</v>
      </c>
      <c r="N316" s="397">
        <f t="shared" si="221"/>
        <v>163.63166666666666</v>
      </c>
      <c r="O316" s="398">
        <f t="shared" si="221"/>
        <v>163.59999999999991</v>
      </c>
      <c r="P316" s="399">
        <f t="shared" si="221"/>
        <v>138.72909090909116</v>
      </c>
      <c r="Q316" s="399">
        <f t="shared" si="221"/>
        <v>138.59999999999991</v>
      </c>
      <c r="R316" s="399">
        <f t="shared" si="221"/>
        <v>195.31428571428569</v>
      </c>
      <c r="S316" s="399">
        <f t="shared" si="221"/>
        <v>221.95666666666648</v>
      </c>
      <c r="T316" s="400">
        <f t="shared" si="221"/>
        <v>119.99129032258043</v>
      </c>
      <c r="U316" s="401">
        <f t="shared" si="221"/>
        <v>348.4661538461537</v>
      </c>
      <c r="V316" s="396">
        <f t="shared" si="221"/>
        <v>139.17000000000007</v>
      </c>
      <c r="W316" s="396">
        <f t="shared" si="221"/>
        <v>127.46000000000004</v>
      </c>
      <c r="X316" s="396">
        <f t="shared" si="221"/>
        <v>133.11000000000013</v>
      </c>
      <c r="Y316" s="396">
        <f t="shared" si="221"/>
        <v>135.32999999999993</v>
      </c>
      <c r="Z316" s="396">
        <f t="shared" si="221"/>
        <v>159.66333333333341</v>
      </c>
      <c r="AA316" s="402">
        <f t="shared" si="221"/>
        <v>75.439047619047869</v>
      </c>
      <c r="AB316" s="403">
        <f t="shared" si="221"/>
        <v>154.26666666666642</v>
      </c>
      <c r="AC316" s="387"/>
      <c r="AD316" s="388"/>
      <c r="AE316" s="388"/>
    </row>
    <row r="317" spans="1:32" s="515" customFormat="1" x14ac:dyDescent="0.2">
      <c r="A317" s="426" t="s">
        <v>50</v>
      </c>
      <c r="B317" s="283">
        <v>332</v>
      </c>
      <c r="C317" s="284">
        <v>374</v>
      </c>
      <c r="D317" s="284">
        <v>446</v>
      </c>
      <c r="E317" s="451">
        <v>468</v>
      </c>
      <c r="F317" s="285">
        <v>474</v>
      </c>
      <c r="G317" s="422">
        <v>348</v>
      </c>
      <c r="H317" s="284">
        <v>320</v>
      </c>
      <c r="I317" s="284">
        <v>382</v>
      </c>
      <c r="J317" s="284">
        <v>497</v>
      </c>
      <c r="K317" s="284">
        <v>498</v>
      </c>
      <c r="L317" s="284">
        <v>578</v>
      </c>
      <c r="M317" s="284">
        <v>718</v>
      </c>
      <c r="N317" s="285">
        <v>510</v>
      </c>
      <c r="O317" s="283">
        <v>363</v>
      </c>
      <c r="P317" s="284">
        <v>617</v>
      </c>
      <c r="Q317" s="284">
        <v>489</v>
      </c>
      <c r="R317" s="284">
        <v>503</v>
      </c>
      <c r="S317" s="284">
        <v>664</v>
      </c>
      <c r="T317" s="285">
        <v>564</v>
      </c>
      <c r="U317" s="422">
        <v>222</v>
      </c>
      <c r="V317" s="284">
        <v>196</v>
      </c>
      <c r="W317" s="284">
        <v>574</v>
      </c>
      <c r="X317" s="284">
        <v>534</v>
      </c>
      <c r="Y317" s="284">
        <v>635</v>
      </c>
      <c r="Z317" s="284">
        <v>587</v>
      </c>
      <c r="AA317" s="285">
        <v>751</v>
      </c>
      <c r="AB317" s="366">
        <f>SUM(B317:AA317)</f>
        <v>12644</v>
      </c>
      <c r="AC317" s="220" t="s">
        <v>55</v>
      </c>
      <c r="AD317" s="287">
        <f>AB303-AB317</f>
        <v>112</v>
      </c>
      <c r="AE317" s="288">
        <f>AD317/AB303</f>
        <v>8.7801818751959866E-3</v>
      </c>
      <c r="AF317" s="431" t="s">
        <v>146</v>
      </c>
    </row>
    <row r="318" spans="1:32" s="515" customFormat="1" x14ac:dyDescent="0.2">
      <c r="A318" s="321" t="s">
        <v>27</v>
      </c>
      <c r="B318" s="235">
        <v>110</v>
      </c>
      <c r="C318" s="233">
        <v>107</v>
      </c>
      <c r="D318" s="233">
        <v>105.5</v>
      </c>
      <c r="E318" s="452">
        <v>106</v>
      </c>
      <c r="F318" s="236">
        <v>105</v>
      </c>
      <c r="G318" s="423">
        <v>112</v>
      </c>
      <c r="H318" s="233">
        <v>110</v>
      </c>
      <c r="I318" s="233">
        <v>109.5</v>
      </c>
      <c r="J318" s="233">
        <v>109.5</v>
      </c>
      <c r="K318" s="233">
        <v>109</v>
      </c>
      <c r="L318" s="233">
        <v>108</v>
      </c>
      <c r="M318" s="233">
        <v>107.5</v>
      </c>
      <c r="N318" s="236">
        <v>107</v>
      </c>
      <c r="O318" s="235">
        <v>111.5</v>
      </c>
      <c r="P318" s="233">
        <v>109</v>
      </c>
      <c r="Q318" s="233">
        <v>108</v>
      </c>
      <c r="R318" s="233">
        <v>107.5</v>
      </c>
      <c r="S318" s="233">
        <v>107</v>
      </c>
      <c r="T318" s="236">
        <v>104.5</v>
      </c>
      <c r="U318" s="423">
        <v>109.5</v>
      </c>
      <c r="V318" s="233">
        <v>109</v>
      </c>
      <c r="W318" s="233">
        <v>109</v>
      </c>
      <c r="X318" s="233">
        <v>108</v>
      </c>
      <c r="Y318" s="233">
        <v>106.5</v>
      </c>
      <c r="Z318" s="233">
        <v>106</v>
      </c>
      <c r="AA318" s="236">
        <v>104.5</v>
      </c>
      <c r="AB318" s="226"/>
      <c r="AC318" s="220" t="s">
        <v>56</v>
      </c>
      <c r="AD318" s="220">
        <v>103.21</v>
      </c>
      <c r="AE318" s="220"/>
      <c r="AF318" s="369" t="s">
        <v>147</v>
      </c>
    </row>
    <row r="319" spans="1:32" s="515" customFormat="1" ht="13.5" thickBot="1" x14ac:dyDescent="0.25">
      <c r="A319" s="324" t="s">
        <v>25</v>
      </c>
      <c r="B319" s="237">
        <f>B318-B304</f>
        <v>5</v>
      </c>
      <c r="C319" s="234">
        <f>C318-C304</f>
        <v>4.5</v>
      </c>
      <c r="D319" s="234">
        <f>D318-D304</f>
        <v>5</v>
      </c>
      <c r="E319" s="234">
        <f>E318-E304</f>
        <v>5</v>
      </c>
      <c r="F319" s="238">
        <f>F318-F304</f>
        <v>5</v>
      </c>
      <c r="G319" s="424">
        <f t="shared" ref="G319:AA319" si="222">G318-G304</f>
        <v>5</v>
      </c>
      <c r="H319" s="234">
        <f t="shared" si="222"/>
        <v>5</v>
      </c>
      <c r="I319" s="234">
        <f t="shared" si="222"/>
        <v>4.5</v>
      </c>
      <c r="J319" s="234">
        <f t="shared" si="222"/>
        <v>5</v>
      </c>
      <c r="K319" s="234">
        <f t="shared" si="222"/>
        <v>5</v>
      </c>
      <c r="L319" s="234">
        <f t="shared" si="222"/>
        <v>4.5</v>
      </c>
      <c r="M319" s="234">
        <f t="shared" si="222"/>
        <v>4.5</v>
      </c>
      <c r="N319" s="238">
        <f t="shared" si="222"/>
        <v>4.5</v>
      </c>
      <c r="O319" s="237">
        <f t="shared" si="222"/>
        <v>5</v>
      </c>
      <c r="P319" s="234">
        <f t="shared" si="222"/>
        <v>5</v>
      </c>
      <c r="Q319" s="234">
        <f t="shared" si="222"/>
        <v>5</v>
      </c>
      <c r="R319" s="234">
        <f t="shared" si="222"/>
        <v>5</v>
      </c>
      <c r="S319" s="234">
        <f t="shared" si="222"/>
        <v>4.5</v>
      </c>
      <c r="T319" s="238">
        <f t="shared" si="222"/>
        <v>4.5</v>
      </c>
      <c r="U319" s="424">
        <f t="shared" si="222"/>
        <v>4</v>
      </c>
      <c r="V319" s="234">
        <f t="shared" si="222"/>
        <v>4.5</v>
      </c>
      <c r="W319" s="234">
        <f t="shared" si="222"/>
        <v>5</v>
      </c>
      <c r="X319" s="234">
        <f t="shared" si="222"/>
        <v>5</v>
      </c>
      <c r="Y319" s="234">
        <f t="shared" si="222"/>
        <v>5</v>
      </c>
      <c r="Z319" s="234">
        <f t="shared" si="222"/>
        <v>5</v>
      </c>
      <c r="AA319" s="238">
        <f t="shared" si="222"/>
        <v>5</v>
      </c>
      <c r="AB319" s="227"/>
      <c r="AC319" s="220" t="s">
        <v>25</v>
      </c>
      <c r="AD319" s="220">
        <f>AD318-AD304</f>
        <v>5.0299999999999869</v>
      </c>
      <c r="AE319" s="220"/>
    </row>
    <row r="320" spans="1:32" x14ac:dyDescent="0.2">
      <c r="B320" s="230">
        <v>110</v>
      </c>
      <c r="C320" s="230">
        <v>107</v>
      </c>
      <c r="D320" s="230">
        <v>105.5</v>
      </c>
      <c r="E320" s="230">
        <v>106</v>
      </c>
      <c r="F320" s="230">
        <v>105</v>
      </c>
      <c r="G320" s="230">
        <v>112</v>
      </c>
      <c r="H320" s="230">
        <v>110</v>
      </c>
      <c r="I320" s="230">
        <v>109.5</v>
      </c>
      <c r="J320" s="230">
        <v>109.5</v>
      </c>
      <c r="K320" s="230">
        <v>109</v>
      </c>
      <c r="L320" s="230">
        <v>108</v>
      </c>
      <c r="M320" s="230">
        <v>107.5</v>
      </c>
      <c r="N320" s="348">
        <v>107</v>
      </c>
      <c r="O320" s="230">
        <v>111.5</v>
      </c>
      <c r="P320" s="230">
        <v>109</v>
      </c>
      <c r="Q320" s="230">
        <v>108</v>
      </c>
      <c r="R320" s="230">
        <v>107.5</v>
      </c>
      <c r="S320" s="348">
        <v>107</v>
      </c>
      <c r="W320" s="230">
        <v>109</v>
      </c>
      <c r="X320" s="230">
        <v>108</v>
      </c>
      <c r="Y320" s="230">
        <v>106.5</v>
      </c>
      <c r="Z320" s="230">
        <v>106</v>
      </c>
      <c r="AA320" s="230">
        <v>104.5</v>
      </c>
    </row>
    <row r="321" spans="1:32" ht="13.5" thickBot="1" x14ac:dyDescent="0.25">
      <c r="C321" s="516"/>
      <c r="D321" s="516"/>
      <c r="E321" s="516"/>
      <c r="F321" s="516"/>
      <c r="G321" s="516"/>
      <c r="H321" s="516"/>
      <c r="I321" s="516"/>
      <c r="J321" s="516"/>
      <c r="K321" s="516"/>
      <c r="L321" s="516"/>
      <c r="M321" s="516"/>
      <c r="N321" s="516"/>
      <c r="O321" s="516"/>
      <c r="P321" s="516"/>
      <c r="Q321" s="516"/>
      <c r="R321" s="516"/>
      <c r="S321" s="516"/>
      <c r="T321" s="516"/>
      <c r="U321" s="516"/>
      <c r="V321" s="516"/>
      <c r="W321" s="516"/>
      <c r="X321" s="516"/>
      <c r="Y321" s="516"/>
      <c r="Z321" s="516"/>
      <c r="AA321" s="516"/>
    </row>
    <row r="322" spans="1:32" s="561" customFormat="1" ht="13.5" thickBot="1" x14ac:dyDescent="0.25">
      <c r="A322" s="297" t="s">
        <v>165</v>
      </c>
      <c r="B322" s="651" t="s">
        <v>52</v>
      </c>
      <c r="C322" s="652"/>
      <c r="D322" s="652"/>
      <c r="E322" s="652"/>
      <c r="F322" s="653"/>
      <c r="G322" s="651" t="s">
        <v>64</v>
      </c>
      <c r="H322" s="652"/>
      <c r="I322" s="652"/>
      <c r="J322" s="652"/>
      <c r="K322" s="652"/>
      <c r="L322" s="652"/>
      <c r="M322" s="652"/>
      <c r="N322" s="653"/>
      <c r="O322" s="651" t="s">
        <v>62</v>
      </c>
      <c r="P322" s="652"/>
      <c r="Q322" s="652"/>
      <c r="R322" s="652"/>
      <c r="S322" s="652"/>
      <c r="T322" s="653"/>
      <c r="U322" s="652" t="s">
        <v>63</v>
      </c>
      <c r="V322" s="652"/>
      <c r="W322" s="652"/>
      <c r="X322" s="652"/>
      <c r="Y322" s="652"/>
      <c r="Z322" s="652"/>
      <c r="AA322" s="653"/>
      <c r="AB322" s="365" t="s">
        <v>54</v>
      </c>
    </row>
    <row r="323" spans="1:32" s="561" customFormat="1" x14ac:dyDescent="0.2">
      <c r="A323" s="219" t="s">
        <v>53</v>
      </c>
      <c r="B323" s="502">
        <v>1</v>
      </c>
      <c r="C323" s="503">
        <v>2</v>
      </c>
      <c r="D323" s="243">
        <v>3</v>
      </c>
      <c r="E323" s="349">
        <v>4</v>
      </c>
      <c r="F323" s="244">
        <v>5</v>
      </c>
      <c r="G323" s="504">
        <v>1</v>
      </c>
      <c r="H323" s="503">
        <v>2</v>
      </c>
      <c r="I323" s="243">
        <v>3</v>
      </c>
      <c r="J323" s="243">
        <v>4</v>
      </c>
      <c r="K323" s="243">
        <v>5</v>
      </c>
      <c r="L323" s="243">
        <v>6</v>
      </c>
      <c r="M323" s="505">
        <v>7</v>
      </c>
      <c r="N323" s="506">
        <v>8</v>
      </c>
      <c r="O323" s="502">
        <v>1</v>
      </c>
      <c r="P323" s="503">
        <v>2</v>
      </c>
      <c r="Q323" s="243">
        <v>3</v>
      </c>
      <c r="R323" s="243">
        <v>4</v>
      </c>
      <c r="S323" s="503">
        <v>5</v>
      </c>
      <c r="T323" s="506">
        <v>6</v>
      </c>
      <c r="U323" s="504">
        <v>1</v>
      </c>
      <c r="V323" s="503">
        <v>2</v>
      </c>
      <c r="W323" s="243">
        <v>3</v>
      </c>
      <c r="X323" s="243">
        <v>4</v>
      </c>
      <c r="Y323" s="243">
        <v>5</v>
      </c>
      <c r="Z323" s="503">
        <v>6</v>
      </c>
      <c r="AA323" s="505">
        <v>7</v>
      </c>
      <c r="AB323" s="367"/>
    </row>
    <row r="324" spans="1:32" s="561" customFormat="1" x14ac:dyDescent="0.2">
      <c r="A324" s="219" t="s">
        <v>2</v>
      </c>
      <c r="B324" s="427">
        <v>1</v>
      </c>
      <c r="C324" s="392">
        <v>2</v>
      </c>
      <c r="D324" s="393">
        <v>3</v>
      </c>
      <c r="E324" s="248">
        <v>4</v>
      </c>
      <c r="F324" s="453">
        <v>4</v>
      </c>
      <c r="G324" s="245">
        <v>1</v>
      </c>
      <c r="H324" s="346">
        <v>2</v>
      </c>
      <c r="I324" s="246">
        <v>3</v>
      </c>
      <c r="J324" s="328">
        <v>4</v>
      </c>
      <c r="K324" s="391">
        <v>5</v>
      </c>
      <c r="L324" s="392">
        <v>6</v>
      </c>
      <c r="M324" s="393">
        <v>7</v>
      </c>
      <c r="N324" s="437">
        <v>8</v>
      </c>
      <c r="O324" s="245">
        <v>1</v>
      </c>
      <c r="P324" s="346">
        <v>2</v>
      </c>
      <c r="Q324" s="246">
        <v>3</v>
      </c>
      <c r="R324" s="328">
        <v>4</v>
      </c>
      <c r="S324" s="391">
        <v>5</v>
      </c>
      <c r="T324" s="454">
        <v>6</v>
      </c>
      <c r="U324" s="247">
        <v>1</v>
      </c>
      <c r="V324" s="346">
        <v>2</v>
      </c>
      <c r="W324" s="246">
        <v>3</v>
      </c>
      <c r="X324" s="328">
        <v>4</v>
      </c>
      <c r="Y324" s="391">
        <v>5</v>
      </c>
      <c r="Z324" s="392">
        <v>6</v>
      </c>
      <c r="AA324" s="393">
        <v>7</v>
      </c>
      <c r="AB324" s="219" t="s">
        <v>0</v>
      </c>
    </row>
    <row r="325" spans="1:32" s="561" customFormat="1" x14ac:dyDescent="0.2">
      <c r="A325" s="304" t="s">
        <v>74</v>
      </c>
      <c r="B325" s="507">
        <v>2870</v>
      </c>
      <c r="C325" s="508">
        <v>2870</v>
      </c>
      <c r="D325" s="508">
        <v>2870</v>
      </c>
      <c r="E325" s="509">
        <v>2870</v>
      </c>
      <c r="F325" s="510">
        <v>2870</v>
      </c>
      <c r="G325" s="511">
        <v>2870</v>
      </c>
      <c r="H325" s="508">
        <v>2870</v>
      </c>
      <c r="I325" s="508">
        <v>2870</v>
      </c>
      <c r="J325" s="508">
        <v>2870</v>
      </c>
      <c r="K325" s="508">
        <v>2870</v>
      </c>
      <c r="L325" s="508">
        <v>2870</v>
      </c>
      <c r="M325" s="509">
        <v>2870</v>
      </c>
      <c r="N325" s="510">
        <v>2870</v>
      </c>
      <c r="O325" s="507">
        <v>2870</v>
      </c>
      <c r="P325" s="508">
        <v>2870</v>
      </c>
      <c r="Q325" s="508">
        <v>2870</v>
      </c>
      <c r="R325" s="508">
        <v>2870</v>
      </c>
      <c r="S325" s="508">
        <v>2870</v>
      </c>
      <c r="T325" s="510">
        <v>2870</v>
      </c>
      <c r="U325" s="511">
        <v>2870</v>
      </c>
      <c r="V325" s="508">
        <v>2870</v>
      </c>
      <c r="W325" s="508">
        <v>2870</v>
      </c>
      <c r="X325" s="508">
        <v>2870</v>
      </c>
      <c r="Y325" s="508">
        <v>2870</v>
      </c>
      <c r="Z325" s="508">
        <v>2870</v>
      </c>
      <c r="AA325" s="509">
        <v>2870</v>
      </c>
      <c r="AB325" s="512">
        <v>2870</v>
      </c>
    </row>
    <row r="326" spans="1:32" s="561" customFormat="1" x14ac:dyDescent="0.2">
      <c r="A326" s="307" t="s">
        <v>6</v>
      </c>
      <c r="B326" s="471">
        <v>2890.7142857142858</v>
      </c>
      <c r="C326" s="472">
        <v>2890</v>
      </c>
      <c r="D326" s="472">
        <v>2910.7142857142858</v>
      </c>
      <c r="E326" s="473">
        <v>2884.8</v>
      </c>
      <c r="F326" s="474">
        <v>2999.3103448275861</v>
      </c>
      <c r="G326" s="475">
        <v>3037.8947368421054</v>
      </c>
      <c r="H326" s="472">
        <v>2849</v>
      </c>
      <c r="I326" s="472">
        <v>2987.1428571428573</v>
      </c>
      <c r="J326" s="472">
        <v>3003.0769230769229</v>
      </c>
      <c r="K326" s="472">
        <v>2969.1304347826085</v>
      </c>
      <c r="L326" s="472">
        <v>2887.0833333333335</v>
      </c>
      <c r="M326" s="473">
        <v>2975.135135135135</v>
      </c>
      <c r="N326" s="474">
        <v>3114.4</v>
      </c>
      <c r="O326" s="471">
        <v>2877.3684210526317</v>
      </c>
      <c r="P326" s="472">
        <v>2920.3225806451615</v>
      </c>
      <c r="Q326" s="472">
        <v>2965.7692307692309</v>
      </c>
      <c r="R326" s="472">
        <v>2936.7857142857142</v>
      </c>
      <c r="S326" s="472">
        <v>2928.6486486486488</v>
      </c>
      <c r="T326" s="474">
        <v>2992.5806451612902</v>
      </c>
      <c r="U326" s="475">
        <v>2889.1666666666665</v>
      </c>
      <c r="V326" s="472">
        <v>2919.1666666666665</v>
      </c>
      <c r="W326" s="472">
        <v>2968.3333333333335</v>
      </c>
      <c r="X326" s="472">
        <v>2945.7142857142858</v>
      </c>
      <c r="Y326" s="472">
        <v>2925.294117647059</v>
      </c>
      <c r="Z326" s="472">
        <v>2900.909090909091</v>
      </c>
      <c r="AA326" s="473">
        <v>3000.5</v>
      </c>
      <c r="AB326" s="476">
        <v>2949.3313521545319</v>
      </c>
    </row>
    <row r="327" spans="1:32" s="561" customFormat="1" x14ac:dyDescent="0.2">
      <c r="A327" s="219" t="s">
        <v>7</v>
      </c>
      <c r="B327" s="477">
        <v>100</v>
      </c>
      <c r="C327" s="478">
        <v>95.238095238095241</v>
      </c>
      <c r="D327" s="478">
        <v>92.857142857142861</v>
      </c>
      <c r="E327" s="479">
        <v>92</v>
      </c>
      <c r="F327" s="480">
        <v>86.206896551724142</v>
      </c>
      <c r="G327" s="481">
        <v>100</v>
      </c>
      <c r="H327" s="478">
        <v>100</v>
      </c>
      <c r="I327" s="478">
        <v>100</v>
      </c>
      <c r="J327" s="478">
        <v>80.769230769230774</v>
      </c>
      <c r="K327" s="478">
        <v>100</v>
      </c>
      <c r="L327" s="478">
        <v>100</v>
      </c>
      <c r="M327" s="479">
        <v>94.594594594594597</v>
      </c>
      <c r="N327" s="480">
        <v>92</v>
      </c>
      <c r="O327" s="477">
        <v>94.736842105263165</v>
      </c>
      <c r="P327" s="478">
        <v>93.548387096774192</v>
      </c>
      <c r="Q327" s="478">
        <v>96.15384615384616</v>
      </c>
      <c r="R327" s="478">
        <v>96.428571428571431</v>
      </c>
      <c r="S327" s="478">
        <v>94.594594594594597</v>
      </c>
      <c r="T327" s="480">
        <v>93.548387096774192</v>
      </c>
      <c r="U327" s="481">
        <v>100</v>
      </c>
      <c r="V327" s="478">
        <v>100</v>
      </c>
      <c r="W327" s="478">
        <v>86.666666666666671</v>
      </c>
      <c r="X327" s="478">
        <v>100</v>
      </c>
      <c r="Y327" s="478">
        <v>85.294117647058826</v>
      </c>
      <c r="Z327" s="478">
        <v>84.848484848484844</v>
      </c>
      <c r="AA327" s="479">
        <v>90</v>
      </c>
      <c r="AB327" s="482">
        <v>90.936106983655279</v>
      </c>
    </row>
    <row r="328" spans="1:32" s="561" customFormat="1" x14ac:dyDescent="0.2">
      <c r="A328" s="219" t="s">
        <v>8</v>
      </c>
      <c r="B328" s="489">
        <v>4.1087196573281866E-2</v>
      </c>
      <c r="C328" s="490">
        <v>5.1511678241765661E-2</v>
      </c>
      <c r="D328" s="490">
        <v>6.715367801038527E-2</v>
      </c>
      <c r="E328" s="491">
        <v>5.9607693258323304E-2</v>
      </c>
      <c r="F328" s="492">
        <v>6.9930808102137726E-2</v>
      </c>
      <c r="G328" s="493">
        <v>3.5574973062620051E-2</v>
      </c>
      <c r="H328" s="490">
        <v>4.9451203623780825E-2</v>
      </c>
      <c r="I328" s="490">
        <v>4.6663751131031057E-2</v>
      </c>
      <c r="J328" s="490">
        <v>6.245957020079581E-2</v>
      </c>
      <c r="K328" s="490">
        <v>4.4900689559824486E-2</v>
      </c>
      <c r="L328" s="490">
        <v>3.7777650697590939E-2</v>
      </c>
      <c r="M328" s="491">
        <v>5.3492272276284052E-2</v>
      </c>
      <c r="N328" s="492">
        <v>5.6672586954921077E-2</v>
      </c>
      <c r="O328" s="489">
        <v>4.4045092045002787E-2</v>
      </c>
      <c r="P328" s="490">
        <v>5.3002224263317757E-2</v>
      </c>
      <c r="Q328" s="490">
        <v>5.2035961491999239E-2</v>
      </c>
      <c r="R328" s="490">
        <v>5.1367716519750292E-2</v>
      </c>
      <c r="S328" s="490">
        <v>4.5901363338480099E-2</v>
      </c>
      <c r="T328" s="492">
        <v>5.6230181145325651E-2</v>
      </c>
      <c r="U328" s="493">
        <v>4.8651353404706416E-2</v>
      </c>
      <c r="V328" s="490">
        <v>4.6561307774419976E-2</v>
      </c>
      <c r="W328" s="490">
        <v>5.968480400184023E-2</v>
      </c>
      <c r="X328" s="490">
        <v>4.9290304354109693E-2</v>
      </c>
      <c r="Y328" s="490">
        <v>6.0955556898374383E-2</v>
      </c>
      <c r="Z328" s="490">
        <v>6.2646498723528177E-2</v>
      </c>
      <c r="AA328" s="491">
        <v>5.9014405989820239E-2</v>
      </c>
      <c r="AB328" s="494">
        <v>5.7635884753856427E-2</v>
      </c>
    </row>
    <row r="329" spans="1:32" s="561" customFormat="1" x14ac:dyDescent="0.2">
      <c r="A329" s="307" t="s">
        <v>1</v>
      </c>
      <c r="B329" s="483">
        <f>B326/B325*100-100</f>
        <v>0.72175211548032792</v>
      </c>
      <c r="C329" s="484">
        <f t="shared" ref="C329:F329" si="223">C326/C325*100-100</f>
        <v>0.69686411149825744</v>
      </c>
      <c r="D329" s="484">
        <f t="shared" si="223"/>
        <v>1.4186162269786138</v>
      </c>
      <c r="E329" s="484">
        <f t="shared" si="223"/>
        <v>0.51567944250872699</v>
      </c>
      <c r="F329" s="485">
        <f t="shared" si="223"/>
        <v>4.5055869277904605</v>
      </c>
      <c r="G329" s="486">
        <f>G326/G325*100-100</f>
        <v>5.8499908307353792</v>
      </c>
      <c r="H329" s="484">
        <f t="shared" ref="H329:O329" si="224">H326/H325*100-100</f>
        <v>-0.73170731707317316</v>
      </c>
      <c r="I329" s="484">
        <f t="shared" si="224"/>
        <v>4.0816326530612344</v>
      </c>
      <c r="J329" s="484">
        <f t="shared" si="224"/>
        <v>4.636826588046091</v>
      </c>
      <c r="K329" s="484">
        <f t="shared" si="224"/>
        <v>3.4540221178609158</v>
      </c>
      <c r="L329" s="484">
        <f t="shared" si="224"/>
        <v>0.59523809523808779</v>
      </c>
      <c r="M329" s="484">
        <f t="shared" si="224"/>
        <v>3.6632451266597599</v>
      </c>
      <c r="N329" s="485">
        <f t="shared" si="224"/>
        <v>8.5156794425087128</v>
      </c>
      <c r="O329" s="483">
        <f t="shared" si="224"/>
        <v>0.25673940949934604</v>
      </c>
      <c r="P329" s="484">
        <f>P326/P325*100-100</f>
        <v>1.7534000224794966</v>
      </c>
      <c r="Q329" s="484">
        <f t="shared" ref="Q329:AB329" si="225">Q326/Q325*100-100</f>
        <v>3.3369069954435844</v>
      </c>
      <c r="R329" s="484">
        <f t="shared" si="225"/>
        <v>2.3270283723245484</v>
      </c>
      <c r="S329" s="484">
        <f t="shared" si="225"/>
        <v>2.0435069215557036</v>
      </c>
      <c r="T329" s="485">
        <f t="shared" si="225"/>
        <v>4.271102618860283</v>
      </c>
      <c r="U329" s="486">
        <f t="shared" si="225"/>
        <v>0.66782810685248251</v>
      </c>
      <c r="V329" s="484">
        <f t="shared" si="225"/>
        <v>1.7131242740998829</v>
      </c>
      <c r="W329" s="484">
        <f t="shared" si="225"/>
        <v>3.4262485481997658</v>
      </c>
      <c r="X329" s="484">
        <f t="shared" si="225"/>
        <v>2.6381284221005643</v>
      </c>
      <c r="Y329" s="484">
        <f t="shared" si="225"/>
        <v>1.9266243082598891</v>
      </c>
      <c r="Z329" s="484">
        <f t="shared" si="225"/>
        <v>1.0769718086791329</v>
      </c>
      <c r="AA329" s="487">
        <f t="shared" si="225"/>
        <v>4.5470383275261383</v>
      </c>
      <c r="AB329" s="275">
        <f t="shared" si="225"/>
        <v>2.7641586116561712</v>
      </c>
      <c r="AC329" s="370"/>
    </row>
    <row r="330" spans="1:32" s="561" customFormat="1" ht="13.5" thickBot="1" x14ac:dyDescent="0.25">
      <c r="A330" s="425" t="s">
        <v>26</v>
      </c>
      <c r="B330" s="395">
        <f>B326-B312</f>
        <v>290.08928571428578</v>
      </c>
      <c r="C330" s="396">
        <f t="shared" ref="C330:AB330" si="226">C326-C312</f>
        <v>112.75862068965534</v>
      </c>
      <c r="D330" s="396">
        <f t="shared" si="226"/>
        <v>255.51428571428596</v>
      </c>
      <c r="E330" s="396">
        <f t="shared" si="226"/>
        <v>224.41538461538494</v>
      </c>
      <c r="F330" s="397">
        <f t="shared" si="226"/>
        <v>320.97701149425257</v>
      </c>
      <c r="G330" s="401">
        <f t="shared" si="226"/>
        <v>371.01973684210543</v>
      </c>
      <c r="H330" s="396">
        <f t="shared" si="226"/>
        <v>201.5</v>
      </c>
      <c r="I330" s="396">
        <f t="shared" si="226"/>
        <v>292.14285714285734</v>
      </c>
      <c r="J330" s="396">
        <f t="shared" si="226"/>
        <v>373.66515837104043</v>
      </c>
      <c r="K330" s="396">
        <f t="shared" si="226"/>
        <v>269.8447204968943</v>
      </c>
      <c r="L330" s="396">
        <f t="shared" si="226"/>
        <v>118.8074712643679</v>
      </c>
      <c r="M330" s="396">
        <f t="shared" si="226"/>
        <v>185.42084942084921</v>
      </c>
      <c r="N330" s="397">
        <f t="shared" si="226"/>
        <v>228.35833333333358</v>
      </c>
      <c r="O330" s="398">
        <f t="shared" si="226"/>
        <v>275.36842105263167</v>
      </c>
      <c r="P330" s="399">
        <f t="shared" si="226"/>
        <v>211.91348973607046</v>
      </c>
      <c r="Q330" s="399">
        <f t="shared" si="226"/>
        <v>270.76923076923094</v>
      </c>
      <c r="R330" s="399">
        <f t="shared" si="226"/>
        <v>231.07142857142844</v>
      </c>
      <c r="S330" s="399">
        <f t="shared" si="226"/>
        <v>216.98198198198224</v>
      </c>
      <c r="T330" s="400">
        <f t="shared" si="226"/>
        <v>207.41935483870975</v>
      </c>
      <c r="U330" s="401">
        <f t="shared" si="226"/>
        <v>105.3205128205127</v>
      </c>
      <c r="V330" s="396">
        <f t="shared" si="226"/>
        <v>164.16666666666652</v>
      </c>
      <c r="W330" s="396">
        <f t="shared" si="226"/>
        <v>306.58333333333348</v>
      </c>
      <c r="X330" s="396">
        <f t="shared" si="226"/>
        <v>253.71428571428578</v>
      </c>
      <c r="Y330" s="396">
        <f t="shared" si="226"/>
        <v>235.29411764705901</v>
      </c>
      <c r="Z330" s="396">
        <f t="shared" si="226"/>
        <v>203.57575757575751</v>
      </c>
      <c r="AA330" s="402">
        <f t="shared" si="226"/>
        <v>257.88095238095229</v>
      </c>
      <c r="AB330" s="403">
        <f t="shared" si="226"/>
        <v>234.66468548786543</v>
      </c>
      <c r="AC330" s="387"/>
      <c r="AD330" s="388"/>
      <c r="AE330" s="388"/>
    </row>
    <row r="331" spans="1:32" s="561" customFormat="1" x14ac:dyDescent="0.2">
      <c r="A331" s="426" t="s">
        <v>50</v>
      </c>
      <c r="B331" s="283">
        <v>323</v>
      </c>
      <c r="C331" s="284">
        <v>374</v>
      </c>
      <c r="D331" s="284">
        <v>446</v>
      </c>
      <c r="E331" s="451">
        <v>468</v>
      </c>
      <c r="F331" s="285">
        <v>473</v>
      </c>
      <c r="G331" s="422">
        <v>306</v>
      </c>
      <c r="H331" s="284">
        <v>320</v>
      </c>
      <c r="I331" s="284">
        <v>381</v>
      </c>
      <c r="J331" s="284">
        <v>497</v>
      </c>
      <c r="K331" s="284">
        <v>497</v>
      </c>
      <c r="L331" s="284">
        <v>578</v>
      </c>
      <c r="M331" s="284">
        <v>718</v>
      </c>
      <c r="N331" s="285">
        <v>510</v>
      </c>
      <c r="O331" s="283">
        <v>329</v>
      </c>
      <c r="P331" s="284">
        <v>617</v>
      </c>
      <c r="Q331" s="284">
        <v>489</v>
      </c>
      <c r="R331" s="284">
        <v>503</v>
      </c>
      <c r="S331" s="284">
        <v>664</v>
      </c>
      <c r="T331" s="285">
        <v>563</v>
      </c>
      <c r="U331" s="422">
        <v>209</v>
      </c>
      <c r="V331" s="284">
        <v>196</v>
      </c>
      <c r="W331" s="284">
        <v>574</v>
      </c>
      <c r="X331" s="284">
        <v>534</v>
      </c>
      <c r="Y331" s="284">
        <v>635</v>
      </c>
      <c r="Z331" s="284">
        <v>587</v>
      </c>
      <c r="AA331" s="285">
        <v>750</v>
      </c>
      <c r="AB331" s="366">
        <f>SUM(B331:AA331)</f>
        <v>12541</v>
      </c>
      <c r="AC331" s="220" t="s">
        <v>55</v>
      </c>
      <c r="AD331" s="287">
        <f>AB317-AB331</f>
        <v>103</v>
      </c>
      <c r="AE331" s="288">
        <f>AD331/AB317</f>
        <v>8.1461562796583363E-3</v>
      </c>
      <c r="AF331" s="369" t="s">
        <v>166</v>
      </c>
    </row>
    <row r="332" spans="1:32" s="561" customFormat="1" x14ac:dyDescent="0.2">
      <c r="A332" s="321" t="s">
        <v>27</v>
      </c>
      <c r="B332" s="235">
        <v>114.5</v>
      </c>
      <c r="C332" s="233">
        <v>112</v>
      </c>
      <c r="D332" s="233">
        <v>110.5</v>
      </c>
      <c r="E332" s="452">
        <v>111</v>
      </c>
      <c r="F332" s="236">
        <v>109.5</v>
      </c>
      <c r="G332" s="423">
        <v>116</v>
      </c>
      <c r="H332" s="233">
        <v>115</v>
      </c>
      <c r="I332" s="233">
        <v>113.5</v>
      </c>
      <c r="J332" s="233">
        <v>113.5</v>
      </c>
      <c r="K332" s="233">
        <v>113</v>
      </c>
      <c r="L332" s="233">
        <v>113</v>
      </c>
      <c r="M332" s="233">
        <v>112</v>
      </c>
      <c r="N332" s="236">
        <v>111.5</v>
      </c>
      <c r="O332" s="235">
        <v>116</v>
      </c>
      <c r="P332" s="233">
        <v>113.5</v>
      </c>
      <c r="Q332" s="233">
        <v>112.5</v>
      </c>
      <c r="R332" s="233">
        <v>112</v>
      </c>
      <c r="S332" s="233">
        <v>111.5</v>
      </c>
      <c r="T332" s="236">
        <v>109</v>
      </c>
      <c r="U332" s="423">
        <v>114.5</v>
      </c>
      <c r="V332" s="233">
        <v>114</v>
      </c>
      <c r="W332" s="233">
        <v>113</v>
      </c>
      <c r="X332" s="233">
        <v>112.5</v>
      </c>
      <c r="Y332" s="233">
        <v>111.5</v>
      </c>
      <c r="Z332" s="233">
        <v>111</v>
      </c>
      <c r="AA332" s="236">
        <v>109</v>
      </c>
      <c r="AB332" s="226"/>
      <c r="AC332" s="220" t="s">
        <v>56</v>
      </c>
      <c r="AD332" s="220">
        <v>108.12</v>
      </c>
      <c r="AE332" s="220"/>
      <c r="AF332" s="431" t="s">
        <v>167</v>
      </c>
    </row>
    <row r="333" spans="1:32" s="561" customFormat="1" ht="13.5" thickBot="1" x14ac:dyDescent="0.25">
      <c r="A333" s="324" t="s">
        <v>25</v>
      </c>
      <c r="B333" s="237">
        <f>B332-B318</f>
        <v>4.5</v>
      </c>
      <c r="C333" s="234">
        <f>C332-C318</f>
        <v>5</v>
      </c>
      <c r="D333" s="234">
        <f>D332-D318</f>
        <v>5</v>
      </c>
      <c r="E333" s="234">
        <f>E332-E318</f>
        <v>5</v>
      </c>
      <c r="F333" s="238">
        <f>F332-F318</f>
        <v>4.5</v>
      </c>
      <c r="G333" s="424">
        <f t="shared" ref="G333:AA333" si="227">G332-G318</f>
        <v>4</v>
      </c>
      <c r="H333" s="234">
        <f t="shared" si="227"/>
        <v>5</v>
      </c>
      <c r="I333" s="234">
        <f t="shared" si="227"/>
        <v>4</v>
      </c>
      <c r="J333" s="234">
        <f t="shared" si="227"/>
        <v>4</v>
      </c>
      <c r="K333" s="234">
        <f t="shared" si="227"/>
        <v>4</v>
      </c>
      <c r="L333" s="234">
        <f t="shared" si="227"/>
        <v>5</v>
      </c>
      <c r="M333" s="234">
        <f t="shared" si="227"/>
        <v>4.5</v>
      </c>
      <c r="N333" s="238">
        <f t="shared" si="227"/>
        <v>4.5</v>
      </c>
      <c r="O333" s="237">
        <f t="shared" si="227"/>
        <v>4.5</v>
      </c>
      <c r="P333" s="234">
        <f t="shared" si="227"/>
        <v>4.5</v>
      </c>
      <c r="Q333" s="234">
        <f t="shared" si="227"/>
        <v>4.5</v>
      </c>
      <c r="R333" s="234">
        <f t="shared" si="227"/>
        <v>4.5</v>
      </c>
      <c r="S333" s="234">
        <f t="shared" si="227"/>
        <v>4.5</v>
      </c>
      <c r="T333" s="238">
        <f t="shared" si="227"/>
        <v>4.5</v>
      </c>
      <c r="U333" s="424">
        <f t="shared" si="227"/>
        <v>5</v>
      </c>
      <c r="V333" s="234">
        <f t="shared" si="227"/>
        <v>5</v>
      </c>
      <c r="W333" s="234">
        <f t="shared" si="227"/>
        <v>4</v>
      </c>
      <c r="X333" s="234">
        <f t="shared" si="227"/>
        <v>4.5</v>
      </c>
      <c r="Y333" s="234">
        <f t="shared" si="227"/>
        <v>5</v>
      </c>
      <c r="Z333" s="234">
        <f t="shared" si="227"/>
        <v>5</v>
      </c>
      <c r="AA333" s="238">
        <f t="shared" si="227"/>
        <v>4.5</v>
      </c>
      <c r="AB333" s="227"/>
      <c r="AC333" s="220" t="s">
        <v>25</v>
      </c>
      <c r="AD333" s="220">
        <f>AD332-AD318</f>
        <v>4.9100000000000108</v>
      </c>
      <c r="AE333" s="220"/>
    </row>
    <row r="334" spans="1:32" x14ac:dyDescent="0.2">
      <c r="D334" s="230">
        <v>110.5</v>
      </c>
      <c r="E334" s="230">
        <v>111</v>
      </c>
      <c r="Y334" s="230">
        <v>111.5</v>
      </c>
      <c r="Z334" s="230">
        <v>111</v>
      </c>
      <c r="AF334" s="561"/>
    </row>
    <row r="335" spans="1:32" x14ac:dyDescent="0.2">
      <c r="AF335" s="561"/>
    </row>
    <row r="336" spans="1:32" s="581" customFormat="1" x14ac:dyDescent="0.2">
      <c r="B336" s="581">
        <v>112.5</v>
      </c>
      <c r="C336" s="581">
        <v>110.5</v>
      </c>
      <c r="D336" s="581">
        <v>114.5</v>
      </c>
      <c r="E336" s="581">
        <v>109</v>
      </c>
      <c r="F336" s="581">
        <v>110</v>
      </c>
      <c r="G336" s="581">
        <v>115</v>
      </c>
      <c r="H336" s="581">
        <v>113.5</v>
      </c>
      <c r="I336" s="581">
        <v>116</v>
      </c>
      <c r="J336" s="581">
        <v>113</v>
      </c>
      <c r="K336" s="581">
        <v>112</v>
      </c>
      <c r="L336" s="581">
        <v>114</v>
      </c>
      <c r="M336" s="581">
        <v>116</v>
      </c>
      <c r="N336" s="581">
        <v>112</v>
      </c>
      <c r="O336" s="581">
        <v>111</v>
      </c>
      <c r="P336" s="581">
        <v>113.5</v>
      </c>
      <c r="Q336" s="581">
        <v>112</v>
      </c>
      <c r="R336" s="581">
        <v>114.5</v>
      </c>
      <c r="S336" s="581">
        <v>111</v>
      </c>
    </row>
    <row r="337" spans="1:24" s="581" customFormat="1" ht="13.5" thickBot="1" x14ac:dyDescent="0.25">
      <c r="B337" s="581">
        <v>2949.3313521545319</v>
      </c>
      <c r="C337" s="581">
        <v>2949.3313521545319</v>
      </c>
      <c r="D337" s="581">
        <v>2949.3313521545319</v>
      </c>
      <c r="E337" s="581">
        <v>2949.3313521545319</v>
      </c>
      <c r="F337" s="581">
        <v>2949.3313521545319</v>
      </c>
      <c r="G337" s="581">
        <v>2949.3313521545319</v>
      </c>
      <c r="H337" s="581">
        <v>2949.3313521545319</v>
      </c>
      <c r="I337" s="581">
        <v>2949.3313521545319</v>
      </c>
      <c r="J337" s="581">
        <v>2949.3313521545319</v>
      </c>
      <c r="K337" s="581">
        <v>2949.3313521545319</v>
      </c>
      <c r="L337" s="581">
        <v>2949.3313521545319</v>
      </c>
      <c r="M337" s="581">
        <v>2949.3313521545319</v>
      </c>
      <c r="N337" s="581">
        <v>2949.3313521545319</v>
      </c>
      <c r="O337" s="581">
        <v>2949.3313521545319</v>
      </c>
      <c r="P337" s="581">
        <v>2949.3313521545319</v>
      </c>
      <c r="Q337" s="581">
        <v>2949.3313521545319</v>
      </c>
      <c r="R337" s="581">
        <v>2949.3313521545319</v>
      </c>
      <c r="S337" s="581">
        <v>2949.3313521545319</v>
      </c>
      <c r="T337" s="581">
        <v>2949.3313521545319</v>
      </c>
    </row>
    <row r="338" spans="1:24" ht="13.5" thickBot="1" x14ac:dyDescent="0.25">
      <c r="A338" s="297" t="s">
        <v>177</v>
      </c>
      <c r="B338" s="651" t="s">
        <v>52</v>
      </c>
      <c r="C338" s="652"/>
      <c r="D338" s="652"/>
      <c r="E338" s="652"/>
      <c r="F338" s="653"/>
      <c r="G338" s="651" t="s">
        <v>64</v>
      </c>
      <c r="H338" s="652"/>
      <c r="I338" s="652"/>
      <c r="J338" s="652"/>
      <c r="K338" s="653"/>
      <c r="L338" s="651" t="s">
        <v>62</v>
      </c>
      <c r="M338" s="652"/>
      <c r="N338" s="652"/>
      <c r="O338" s="653"/>
      <c r="P338" s="651" t="s">
        <v>63</v>
      </c>
      <c r="Q338" s="652"/>
      <c r="R338" s="652"/>
      <c r="S338" s="653"/>
      <c r="T338" s="365" t="s">
        <v>54</v>
      </c>
      <c r="U338" s="581"/>
      <c r="V338" s="581"/>
      <c r="W338" s="581"/>
      <c r="X338" s="561"/>
    </row>
    <row r="339" spans="1:24" x14ac:dyDescent="0.2">
      <c r="A339" s="219" t="s">
        <v>53</v>
      </c>
      <c r="B339" s="590">
        <v>1</v>
      </c>
      <c r="C339" s="597">
        <v>2</v>
      </c>
      <c r="D339" s="591">
        <v>3</v>
      </c>
      <c r="E339" s="596">
        <v>4</v>
      </c>
      <c r="F339" s="593">
        <v>5</v>
      </c>
      <c r="G339" s="592">
        <v>1</v>
      </c>
      <c r="H339" s="597">
        <v>2</v>
      </c>
      <c r="I339" s="591">
        <v>3</v>
      </c>
      <c r="J339" s="595">
        <v>4</v>
      </c>
      <c r="K339" s="594">
        <v>5</v>
      </c>
      <c r="L339" s="590">
        <v>1</v>
      </c>
      <c r="M339" s="597">
        <v>2</v>
      </c>
      <c r="N339" s="591">
        <v>3</v>
      </c>
      <c r="O339" s="593">
        <v>4</v>
      </c>
      <c r="P339" s="590">
        <v>1</v>
      </c>
      <c r="Q339" s="597">
        <v>2</v>
      </c>
      <c r="R339" s="591">
        <v>3</v>
      </c>
      <c r="S339" s="593">
        <v>4</v>
      </c>
      <c r="T339" s="367"/>
      <c r="U339" s="581"/>
      <c r="V339" s="581"/>
      <c r="W339" s="581"/>
      <c r="X339" s="561"/>
    </row>
    <row r="340" spans="1:24" x14ac:dyDescent="0.2">
      <c r="A340" s="304" t="s">
        <v>74</v>
      </c>
      <c r="B340" s="507">
        <v>3060</v>
      </c>
      <c r="C340" s="508">
        <v>3060</v>
      </c>
      <c r="D340" s="508">
        <v>3060</v>
      </c>
      <c r="E340" s="509">
        <v>3060</v>
      </c>
      <c r="F340" s="510">
        <v>3060</v>
      </c>
      <c r="G340" s="511">
        <v>3060</v>
      </c>
      <c r="H340" s="508">
        <v>3060</v>
      </c>
      <c r="I340" s="508">
        <v>3060</v>
      </c>
      <c r="J340" s="508">
        <v>3060</v>
      </c>
      <c r="K340" s="508">
        <v>3060</v>
      </c>
      <c r="L340" s="507">
        <v>3060</v>
      </c>
      <c r="M340" s="508">
        <v>3060</v>
      </c>
      <c r="N340" s="508">
        <v>3060</v>
      </c>
      <c r="O340" s="510">
        <v>3060</v>
      </c>
      <c r="P340" s="507">
        <v>3060</v>
      </c>
      <c r="Q340" s="508">
        <v>3060</v>
      </c>
      <c r="R340" s="508">
        <v>3060</v>
      </c>
      <c r="S340" s="510">
        <v>3060</v>
      </c>
      <c r="T340" s="512">
        <v>3060</v>
      </c>
      <c r="U340" s="581"/>
      <c r="V340" s="581"/>
      <c r="W340" s="581"/>
    </row>
    <row r="341" spans="1:24" x14ac:dyDescent="0.2">
      <c r="A341" s="307" t="s">
        <v>6</v>
      </c>
      <c r="B341" s="471">
        <v>3147.5</v>
      </c>
      <c r="C341" s="472">
        <v>3115.7894736842104</v>
      </c>
      <c r="D341" s="472">
        <v>3158.3333333333335</v>
      </c>
      <c r="E341" s="473">
        <v>3157.2093023255816</v>
      </c>
      <c r="F341" s="474">
        <v>3178.913043478261</v>
      </c>
      <c r="G341" s="475">
        <v>3185.909090909091</v>
      </c>
      <c r="H341" s="472">
        <v>3143.4146341463415</v>
      </c>
      <c r="I341" s="472">
        <v>3043.3333333333335</v>
      </c>
      <c r="J341" s="472">
        <v>3166</v>
      </c>
      <c r="K341" s="472">
        <v>3211.7073170731705</v>
      </c>
      <c r="L341" s="471">
        <v>3054.8837209302324</v>
      </c>
      <c r="M341" s="472">
        <v>3124.090909090909</v>
      </c>
      <c r="N341" s="472">
        <v>3051.6666666666665</v>
      </c>
      <c r="O341" s="474">
        <v>3151.25</v>
      </c>
      <c r="P341" s="471">
        <v>3127.3333333333335</v>
      </c>
      <c r="Q341" s="472">
        <v>3065.3191489361702</v>
      </c>
      <c r="R341" s="472">
        <v>3066.6666666666665</v>
      </c>
      <c r="S341" s="474">
        <v>3224.3478260869565</v>
      </c>
      <c r="T341" s="476">
        <v>3141.6408668730651</v>
      </c>
      <c r="U341" s="581"/>
      <c r="V341" s="581"/>
      <c r="W341" s="581"/>
    </row>
    <row r="342" spans="1:24" x14ac:dyDescent="0.2">
      <c r="A342" s="219" t="s">
        <v>7</v>
      </c>
      <c r="B342" s="477">
        <v>92.5</v>
      </c>
      <c r="C342" s="478">
        <v>89.473684210526315</v>
      </c>
      <c r="D342" s="478">
        <v>91.666666666666671</v>
      </c>
      <c r="E342" s="479">
        <v>86.04651162790698</v>
      </c>
      <c r="F342" s="480">
        <v>95.652173913043484</v>
      </c>
      <c r="G342" s="481">
        <v>93.181818181818187</v>
      </c>
      <c r="H342" s="478">
        <v>90.243902439024396</v>
      </c>
      <c r="I342" s="478">
        <v>83.333333333333329</v>
      </c>
      <c r="J342" s="478">
        <v>92.5</v>
      </c>
      <c r="K342" s="478">
        <v>95.121951219512198</v>
      </c>
      <c r="L342" s="477">
        <v>83.720930232558146</v>
      </c>
      <c r="M342" s="478">
        <v>90.909090909090907</v>
      </c>
      <c r="N342" s="478">
        <v>100</v>
      </c>
      <c r="O342" s="480">
        <v>90</v>
      </c>
      <c r="P342" s="477">
        <v>82.222222222222229</v>
      </c>
      <c r="Q342" s="478">
        <v>85.106382978723403</v>
      </c>
      <c r="R342" s="478">
        <v>91.666666666666671</v>
      </c>
      <c r="S342" s="480">
        <v>95.652173913043484</v>
      </c>
      <c r="T342" s="482">
        <v>87.925696594427251</v>
      </c>
      <c r="U342" s="581"/>
      <c r="V342" s="581"/>
      <c r="W342" s="581"/>
    </row>
    <row r="343" spans="1:24" x14ac:dyDescent="0.2">
      <c r="A343" s="219" t="s">
        <v>8</v>
      </c>
      <c r="B343" s="489">
        <v>5.5503150059392714E-2</v>
      </c>
      <c r="C343" s="490">
        <v>5.5362901874309763E-2</v>
      </c>
      <c r="D343" s="490">
        <v>6.9990009103153283E-2</v>
      </c>
      <c r="E343" s="491">
        <v>6.2045878777418732E-2</v>
      </c>
      <c r="F343" s="492">
        <v>5.703659726403789E-2</v>
      </c>
      <c r="G343" s="493">
        <v>5.1629551171768519E-2</v>
      </c>
      <c r="H343" s="490">
        <v>5.8001856447839721E-2</v>
      </c>
      <c r="I343" s="490">
        <v>7.1240190506557513E-2</v>
      </c>
      <c r="J343" s="490">
        <v>6.2535493788618432E-2</v>
      </c>
      <c r="K343" s="490">
        <v>5.560403731569695E-2</v>
      </c>
      <c r="L343" s="489">
        <v>7.4543759277684696E-2</v>
      </c>
      <c r="M343" s="490">
        <v>5.9686533932394703E-2</v>
      </c>
      <c r="N343" s="490">
        <v>4.5912316052271411E-2</v>
      </c>
      <c r="O343" s="492">
        <v>5.9083826771391387E-2</v>
      </c>
      <c r="P343" s="489">
        <v>7.3773045664116799E-2</v>
      </c>
      <c r="Q343" s="490">
        <v>6.8164915211606669E-2</v>
      </c>
      <c r="R343" s="490">
        <v>4.449889019664989E-2</v>
      </c>
      <c r="S343" s="492">
        <v>5.4902371866658514E-2</v>
      </c>
      <c r="T343" s="494">
        <v>6.2895447045198158E-2</v>
      </c>
      <c r="U343" s="581"/>
      <c r="V343" s="581"/>
      <c r="W343" s="581"/>
    </row>
    <row r="344" spans="1:24" x14ac:dyDescent="0.2">
      <c r="A344" s="307" t="s">
        <v>1</v>
      </c>
      <c r="B344" s="483">
        <f>B341/B340*100-100</f>
        <v>2.8594771241830017</v>
      </c>
      <c r="C344" s="484">
        <f t="shared" ref="C344:F344" si="228">C341/C340*100-100</f>
        <v>1.8231854145166722</v>
      </c>
      <c r="D344" s="484">
        <f t="shared" si="228"/>
        <v>3.213507625272328</v>
      </c>
      <c r="E344" s="484">
        <f t="shared" si="228"/>
        <v>3.1767745858033152</v>
      </c>
      <c r="F344" s="485">
        <f t="shared" si="228"/>
        <v>3.8860471724921979</v>
      </c>
      <c r="G344" s="486">
        <f>G341/G340*100-100</f>
        <v>4.1146761734997028</v>
      </c>
      <c r="H344" s="484">
        <f t="shared" ref="H344:L344" si="229">H341/H340*100-100</f>
        <v>2.7259684361549574</v>
      </c>
      <c r="I344" s="484">
        <f t="shared" si="229"/>
        <v>-0.54466230936817794</v>
      </c>
      <c r="J344" s="484">
        <f t="shared" si="229"/>
        <v>3.4640522875817084</v>
      </c>
      <c r="K344" s="484">
        <f t="shared" si="229"/>
        <v>4.9577554599075313</v>
      </c>
      <c r="L344" s="483">
        <f t="shared" si="229"/>
        <v>-0.16719866241071202</v>
      </c>
      <c r="M344" s="484">
        <f>M341/M340*100-100</f>
        <v>2.0944741532976821</v>
      </c>
      <c r="N344" s="484">
        <f t="shared" ref="N344:T344" si="230">N341/N340*100-100</f>
        <v>-0.27233115468409608</v>
      </c>
      <c r="O344" s="485">
        <f t="shared" si="230"/>
        <v>2.9820261437908329</v>
      </c>
      <c r="P344" s="483">
        <f t="shared" si="230"/>
        <v>2.2004357298474986</v>
      </c>
      <c r="Q344" s="484">
        <f t="shared" si="230"/>
        <v>0.173828396606865</v>
      </c>
      <c r="R344" s="484">
        <f t="shared" si="230"/>
        <v>0.21786492374727118</v>
      </c>
      <c r="S344" s="485">
        <f t="shared" si="230"/>
        <v>5.3708439897698099</v>
      </c>
      <c r="T344" s="275">
        <f t="shared" si="230"/>
        <v>2.6680021853942861</v>
      </c>
      <c r="U344" s="370"/>
      <c r="V344" s="581"/>
      <c r="W344" s="581"/>
    </row>
    <row r="345" spans="1:24" ht="13.5" thickBot="1" x14ac:dyDescent="0.25">
      <c r="A345" s="425" t="s">
        <v>26</v>
      </c>
      <c r="B345" s="395">
        <f>B341-B337</f>
        <v>198.16864784546806</v>
      </c>
      <c r="C345" s="396">
        <f t="shared" ref="C345:T345" si="231">C341-C337</f>
        <v>166.45812152967846</v>
      </c>
      <c r="D345" s="396">
        <f t="shared" si="231"/>
        <v>209.00198117880154</v>
      </c>
      <c r="E345" s="396">
        <f t="shared" si="231"/>
        <v>207.87795017104963</v>
      </c>
      <c r="F345" s="397">
        <f t="shared" si="231"/>
        <v>229.58169132372905</v>
      </c>
      <c r="G345" s="401">
        <f t="shared" si="231"/>
        <v>236.57773875455905</v>
      </c>
      <c r="H345" s="396">
        <f t="shared" si="231"/>
        <v>194.0832819918096</v>
      </c>
      <c r="I345" s="396">
        <f t="shared" si="231"/>
        <v>94.001981178801543</v>
      </c>
      <c r="J345" s="396">
        <f t="shared" si="231"/>
        <v>216.66864784546806</v>
      </c>
      <c r="K345" s="396">
        <f t="shared" si="231"/>
        <v>262.3759649186386</v>
      </c>
      <c r="L345" s="398">
        <f t="shared" si="231"/>
        <v>105.55236877570042</v>
      </c>
      <c r="M345" s="399">
        <f t="shared" si="231"/>
        <v>174.75955693637707</v>
      </c>
      <c r="N345" s="399">
        <f t="shared" si="231"/>
        <v>102.33531451213457</v>
      </c>
      <c r="O345" s="400">
        <f t="shared" si="231"/>
        <v>201.91864784546806</v>
      </c>
      <c r="P345" s="395">
        <f t="shared" si="231"/>
        <v>178.00198117880154</v>
      </c>
      <c r="Q345" s="396">
        <f t="shared" si="231"/>
        <v>115.98779678163828</v>
      </c>
      <c r="R345" s="396">
        <f t="shared" si="231"/>
        <v>117.33531451213457</v>
      </c>
      <c r="S345" s="397">
        <f t="shared" si="231"/>
        <v>275.01647393242456</v>
      </c>
      <c r="T345" s="403">
        <f t="shared" si="231"/>
        <v>192.30951471853314</v>
      </c>
      <c r="U345" s="387"/>
      <c r="V345" s="388"/>
      <c r="W345" s="388"/>
    </row>
    <row r="346" spans="1:24" x14ac:dyDescent="0.2">
      <c r="A346" s="426" t="s">
        <v>50</v>
      </c>
      <c r="B346" s="283">
        <v>850</v>
      </c>
      <c r="C346" s="284">
        <v>776</v>
      </c>
      <c r="D346" s="284">
        <v>200</v>
      </c>
      <c r="E346" s="451">
        <v>776</v>
      </c>
      <c r="F346" s="285">
        <v>777</v>
      </c>
      <c r="G346" s="422">
        <v>783</v>
      </c>
      <c r="H346" s="284">
        <v>783</v>
      </c>
      <c r="I346" s="284">
        <v>220</v>
      </c>
      <c r="J346" s="284">
        <v>783</v>
      </c>
      <c r="K346" s="284">
        <v>783</v>
      </c>
      <c r="L346" s="283">
        <v>868</v>
      </c>
      <c r="M346" s="284">
        <v>869</v>
      </c>
      <c r="N346" s="284">
        <v>220</v>
      </c>
      <c r="O346" s="285">
        <v>869</v>
      </c>
      <c r="P346" s="283">
        <v>913</v>
      </c>
      <c r="Q346" s="284">
        <v>912</v>
      </c>
      <c r="R346" s="284">
        <v>200</v>
      </c>
      <c r="S346" s="285">
        <v>913</v>
      </c>
      <c r="T346" s="366">
        <f>SUM(B346:S346)</f>
        <v>12495</v>
      </c>
      <c r="U346" s="220" t="s">
        <v>55</v>
      </c>
      <c r="V346" s="287">
        <f>AB331-T346</f>
        <v>46</v>
      </c>
      <c r="W346" s="288">
        <f>V346/AB331</f>
        <v>3.6679690614783511E-3</v>
      </c>
    </row>
    <row r="347" spans="1:24" x14ac:dyDescent="0.2">
      <c r="A347" s="321" t="s">
        <v>27</v>
      </c>
      <c r="B347" s="235">
        <v>116</v>
      </c>
      <c r="C347" s="233">
        <v>114</v>
      </c>
      <c r="D347" s="233">
        <v>118</v>
      </c>
      <c r="E347" s="452">
        <v>113</v>
      </c>
      <c r="F347" s="236">
        <v>114</v>
      </c>
      <c r="G347" s="423">
        <v>118.5</v>
      </c>
      <c r="H347" s="233">
        <v>117.5</v>
      </c>
      <c r="I347" s="233">
        <v>120</v>
      </c>
      <c r="J347" s="233">
        <v>116.5</v>
      </c>
      <c r="K347" s="233">
        <v>115.5</v>
      </c>
      <c r="L347" s="235">
        <v>118</v>
      </c>
      <c r="M347" s="233">
        <v>120</v>
      </c>
      <c r="N347" s="233">
        <v>116</v>
      </c>
      <c r="O347" s="236">
        <v>115</v>
      </c>
      <c r="P347" s="235">
        <v>117.5</v>
      </c>
      <c r="Q347" s="233">
        <v>116</v>
      </c>
      <c r="R347" s="233">
        <v>118.5</v>
      </c>
      <c r="S347" s="236">
        <v>114.5</v>
      </c>
      <c r="T347" s="226"/>
      <c r="U347" s="220" t="s">
        <v>56</v>
      </c>
      <c r="V347" s="220">
        <v>112.31</v>
      </c>
      <c r="W347" s="220"/>
    </row>
    <row r="348" spans="1:24" ht="13.5" thickBot="1" x14ac:dyDescent="0.25">
      <c r="A348" s="324" t="s">
        <v>25</v>
      </c>
      <c r="B348" s="237">
        <f>B347-B336</f>
        <v>3.5</v>
      </c>
      <c r="C348" s="234">
        <f t="shared" ref="C348:S348" si="232">C347-C336</f>
        <v>3.5</v>
      </c>
      <c r="D348" s="234">
        <f t="shared" si="232"/>
        <v>3.5</v>
      </c>
      <c r="E348" s="234">
        <f t="shared" si="232"/>
        <v>4</v>
      </c>
      <c r="F348" s="238">
        <f t="shared" si="232"/>
        <v>4</v>
      </c>
      <c r="G348" s="424">
        <f t="shared" si="232"/>
        <v>3.5</v>
      </c>
      <c r="H348" s="234">
        <f t="shared" si="232"/>
        <v>4</v>
      </c>
      <c r="I348" s="234">
        <f t="shared" si="232"/>
        <v>4</v>
      </c>
      <c r="J348" s="234">
        <f t="shared" si="232"/>
        <v>3.5</v>
      </c>
      <c r="K348" s="234">
        <f t="shared" si="232"/>
        <v>3.5</v>
      </c>
      <c r="L348" s="237">
        <f t="shared" si="232"/>
        <v>4</v>
      </c>
      <c r="M348" s="234">
        <f t="shared" si="232"/>
        <v>4</v>
      </c>
      <c r="N348" s="234">
        <f t="shared" si="232"/>
        <v>4</v>
      </c>
      <c r="O348" s="238">
        <f t="shared" si="232"/>
        <v>4</v>
      </c>
      <c r="P348" s="237">
        <f t="shared" si="232"/>
        <v>4</v>
      </c>
      <c r="Q348" s="234">
        <f t="shared" si="232"/>
        <v>4</v>
      </c>
      <c r="R348" s="234">
        <f t="shared" si="232"/>
        <v>4</v>
      </c>
      <c r="S348" s="238">
        <f t="shared" si="232"/>
        <v>3.5</v>
      </c>
      <c r="T348" s="227"/>
      <c r="U348" s="220" t="s">
        <v>25</v>
      </c>
      <c r="V348" s="220">
        <f>V347-AD332</f>
        <v>4.1899999999999977</v>
      </c>
      <c r="W348" s="220"/>
    </row>
    <row r="349" spans="1:24" x14ac:dyDescent="0.2">
      <c r="E349" s="230">
        <v>113</v>
      </c>
    </row>
    <row r="350" spans="1:24" ht="13.5" thickBot="1" x14ac:dyDescent="0.25"/>
    <row r="351" spans="1:24" s="588" customFormat="1" ht="13.5" thickBot="1" x14ac:dyDescent="0.25">
      <c r="A351" s="297" t="s">
        <v>178</v>
      </c>
      <c r="B351" s="651" t="s">
        <v>52</v>
      </c>
      <c r="C351" s="652"/>
      <c r="D351" s="652"/>
      <c r="E351" s="652"/>
      <c r="F351" s="653"/>
      <c r="G351" s="651" t="s">
        <v>64</v>
      </c>
      <c r="H351" s="652"/>
      <c r="I351" s="652"/>
      <c r="J351" s="652"/>
      <c r="K351" s="653"/>
      <c r="L351" s="651" t="s">
        <v>62</v>
      </c>
      <c r="M351" s="652"/>
      <c r="N351" s="652"/>
      <c r="O351" s="653"/>
      <c r="P351" s="651" t="s">
        <v>63</v>
      </c>
      <c r="Q351" s="652"/>
      <c r="R351" s="652"/>
      <c r="S351" s="653"/>
      <c r="T351" s="365" t="s">
        <v>54</v>
      </c>
    </row>
    <row r="352" spans="1:24" s="588" customFormat="1" x14ac:dyDescent="0.2">
      <c r="A352" s="219" t="s">
        <v>53</v>
      </c>
      <c r="B352" s="542">
        <v>1</v>
      </c>
      <c r="C352" s="528">
        <v>2</v>
      </c>
      <c r="D352" s="528">
        <v>3</v>
      </c>
      <c r="E352" s="584">
        <v>4</v>
      </c>
      <c r="F352" s="585">
        <v>5</v>
      </c>
      <c r="G352" s="540">
        <v>1</v>
      </c>
      <c r="H352" s="528">
        <v>2</v>
      </c>
      <c r="I352" s="528">
        <v>3</v>
      </c>
      <c r="J352" s="528">
        <v>4</v>
      </c>
      <c r="K352" s="528">
        <v>5</v>
      </c>
      <c r="L352" s="542">
        <v>1</v>
      </c>
      <c r="M352" s="528">
        <v>2</v>
      </c>
      <c r="N352" s="528">
        <v>3</v>
      </c>
      <c r="O352" s="585">
        <v>4</v>
      </c>
      <c r="P352" s="542">
        <v>1</v>
      </c>
      <c r="Q352" s="528">
        <v>2</v>
      </c>
      <c r="R352" s="528">
        <v>3</v>
      </c>
      <c r="S352" s="585">
        <v>4</v>
      </c>
      <c r="T352" s="367"/>
    </row>
    <row r="353" spans="1:28" s="588" customFormat="1" x14ac:dyDescent="0.2">
      <c r="A353" s="304" t="s">
        <v>74</v>
      </c>
      <c r="B353" s="507">
        <v>3250</v>
      </c>
      <c r="C353" s="508">
        <v>3250</v>
      </c>
      <c r="D353" s="508">
        <v>3250</v>
      </c>
      <c r="E353" s="509">
        <v>3250</v>
      </c>
      <c r="F353" s="510">
        <v>3250</v>
      </c>
      <c r="G353" s="511">
        <v>3250</v>
      </c>
      <c r="H353" s="508">
        <v>3250</v>
      </c>
      <c r="I353" s="508">
        <v>3250</v>
      </c>
      <c r="J353" s="508">
        <v>3250</v>
      </c>
      <c r="K353" s="508">
        <v>3250</v>
      </c>
      <c r="L353" s="507">
        <v>3250</v>
      </c>
      <c r="M353" s="508">
        <v>3250</v>
      </c>
      <c r="N353" s="508">
        <v>3250</v>
      </c>
      <c r="O353" s="510">
        <v>3250</v>
      </c>
      <c r="P353" s="507">
        <v>3250</v>
      </c>
      <c r="Q353" s="508">
        <v>3250</v>
      </c>
      <c r="R353" s="508">
        <v>3250</v>
      </c>
      <c r="S353" s="510">
        <v>3250</v>
      </c>
      <c r="T353" s="512">
        <v>3250</v>
      </c>
    </row>
    <row r="354" spans="1:28" s="588" customFormat="1" x14ac:dyDescent="0.2">
      <c r="A354" s="307" t="s">
        <v>6</v>
      </c>
      <c r="B354" s="471">
        <v>3295.7142857142858</v>
      </c>
      <c r="C354" s="472">
        <v>3367.0270270270271</v>
      </c>
      <c r="D354" s="472">
        <v>3222.9411764705883</v>
      </c>
      <c r="E354" s="473">
        <v>3333.3333333333335</v>
      </c>
      <c r="F354" s="474">
        <v>3371.2195121951218</v>
      </c>
      <c r="G354" s="475">
        <v>3310.9302325581393</v>
      </c>
      <c r="H354" s="472">
        <v>3379.4594594594596</v>
      </c>
      <c r="I354" s="472">
        <v>3204</v>
      </c>
      <c r="J354" s="472">
        <v>3295.4054054054054</v>
      </c>
      <c r="K354" s="472">
        <v>3291.4285714285716</v>
      </c>
      <c r="L354" s="471">
        <v>3262.9787234042551</v>
      </c>
      <c r="M354" s="472">
        <v>3431.4583333333335</v>
      </c>
      <c r="N354" s="472">
        <v>3268.181818181818</v>
      </c>
      <c r="O354" s="474">
        <v>3416.3829787234044</v>
      </c>
      <c r="P354" s="471">
        <v>3213.6</v>
      </c>
      <c r="Q354" s="472">
        <v>3342.7659574468084</v>
      </c>
      <c r="R354" s="472">
        <v>3303</v>
      </c>
      <c r="S354" s="474">
        <v>3470.408163265306</v>
      </c>
      <c r="T354" s="476">
        <v>3335.0076804915516</v>
      </c>
      <c r="Y354" s="232">
        <f>AVERAGE(B354:F354)</f>
        <v>3318.047066948071</v>
      </c>
      <c r="Z354" s="232">
        <f>AVERAGE(G354:K354)</f>
        <v>3296.2447337703152</v>
      </c>
      <c r="AA354" s="232">
        <f>AVERAGE(L354:O354)</f>
        <v>3344.7504634107027</v>
      </c>
      <c r="AB354" s="232">
        <f>AVERAGE(P354:S354)</f>
        <v>3332.4435301780286</v>
      </c>
    </row>
    <row r="355" spans="1:28" s="588" customFormat="1" x14ac:dyDescent="0.2">
      <c r="A355" s="219" t="s">
        <v>7</v>
      </c>
      <c r="B355" s="477">
        <v>90.476190476190482</v>
      </c>
      <c r="C355" s="478">
        <v>91.891891891891888</v>
      </c>
      <c r="D355" s="478">
        <v>76.470588235294116</v>
      </c>
      <c r="E355" s="479">
        <v>94.444444444444443</v>
      </c>
      <c r="F355" s="480">
        <v>92.682926829268297</v>
      </c>
      <c r="G355" s="481">
        <v>95.348837209302332</v>
      </c>
      <c r="H355" s="478">
        <v>86.486486486486484</v>
      </c>
      <c r="I355" s="478">
        <v>100</v>
      </c>
      <c r="J355" s="478">
        <v>94.594594594594597</v>
      </c>
      <c r="K355" s="478">
        <v>90.476190476190482</v>
      </c>
      <c r="L355" s="477">
        <v>89.361702127659569</v>
      </c>
      <c r="M355" s="478">
        <v>85.416666666666671</v>
      </c>
      <c r="N355" s="478">
        <v>81.818181818181813</v>
      </c>
      <c r="O355" s="480">
        <v>89.361702127659569</v>
      </c>
      <c r="P355" s="477">
        <v>90</v>
      </c>
      <c r="Q355" s="478">
        <v>74.468085106382972</v>
      </c>
      <c r="R355" s="478">
        <v>90</v>
      </c>
      <c r="S355" s="480">
        <v>73.469387755102048</v>
      </c>
      <c r="T355" s="482">
        <v>85.099846390168977</v>
      </c>
    </row>
    <row r="356" spans="1:28" s="588" customFormat="1" x14ac:dyDescent="0.2">
      <c r="A356" s="219" t="s">
        <v>8</v>
      </c>
      <c r="B356" s="489">
        <v>5.3144212226274024E-2</v>
      </c>
      <c r="C356" s="490">
        <v>5.3810167252373794E-2</v>
      </c>
      <c r="D356" s="490">
        <v>6.5411726245197602E-2</v>
      </c>
      <c r="E356" s="491">
        <v>5.67097875150313E-2</v>
      </c>
      <c r="F356" s="492">
        <v>5.615990668751706E-2</v>
      </c>
      <c r="G356" s="493">
        <v>5.5212638792924096E-2</v>
      </c>
      <c r="H356" s="490">
        <v>5.917284790222227E-2</v>
      </c>
      <c r="I356" s="490">
        <v>3.8306956286058069E-2</v>
      </c>
      <c r="J356" s="490">
        <v>5.5563805733880652E-2</v>
      </c>
      <c r="K356" s="490">
        <v>6.1227152689521759E-2</v>
      </c>
      <c r="L356" s="489">
        <v>6.4064007779374307E-2</v>
      </c>
      <c r="M356" s="490">
        <v>6.4046387764268298E-2</v>
      </c>
      <c r="N356" s="490">
        <v>7.0861455702211792E-2</v>
      </c>
      <c r="O356" s="492">
        <v>5.4397873605910183E-2</v>
      </c>
      <c r="P356" s="489">
        <v>6.3314519669150998E-2</v>
      </c>
      <c r="Q356" s="490">
        <v>8.0023510827060301E-2</v>
      </c>
      <c r="R356" s="490">
        <v>7.0432699254695322E-2</v>
      </c>
      <c r="S356" s="492">
        <v>7.9003324021802587E-2</v>
      </c>
      <c r="T356" s="494">
        <v>6.6217075774503864E-2</v>
      </c>
    </row>
    <row r="357" spans="1:28" s="588" customFormat="1" x14ac:dyDescent="0.2">
      <c r="A357" s="307" t="s">
        <v>1</v>
      </c>
      <c r="B357" s="483">
        <f>B354/B353*100-100</f>
        <v>1.4065934065934158</v>
      </c>
      <c r="C357" s="484">
        <f t="shared" ref="C357:F357" si="233">C354/C353*100-100</f>
        <v>3.6008316008315973</v>
      </c>
      <c r="D357" s="484">
        <f t="shared" si="233"/>
        <v>-0.83257918552035903</v>
      </c>
      <c r="E357" s="484">
        <f t="shared" si="233"/>
        <v>2.5641025641025834</v>
      </c>
      <c r="F357" s="485">
        <f t="shared" si="233"/>
        <v>3.7298311444652796</v>
      </c>
      <c r="G357" s="486">
        <f>G354/G353*100-100</f>
        <v>1.8747763864042923</v>
      </c>
      <c r="H357" s="484">
        <f t="shared" ref="H357:L357" si="234">H354/H353*100-100</f>
        <v>3.9833679833679838</v>
      </c>
      <c r="I357" s="484">
        <f t="shared" si="234"/>
        <v>-1.4153846153846246</v>
      </c>
      <c r="J357" s="484">
        <f t="shared" si="234"/>
        <v>1.3970893970894025</v>
      </c>
      <c r="K357" s="484">
        <f t="shared" si="234"/>
        <v>1.2747252747252702</v>
      </c>
      <c r="L357" s="483">
        <f t="shared" si="234"/>
        <v>0.39934533551553386</v>
      </c>
      <c r="M357" s="484">
        <f>M354/M353*100-100</f>
        <v>5.5833333333333428</v>
      </c>
      <c r="N357" s="484">
        <f t="shared" ref="N357:T357" si="235">N354/N353*100-100</f>
        <v>0.55944055944054583</v>
      </c>
      <c r="O357" s="485">
        <f t="shared" si="235"/>
        <v>5.1194762684124555</v>
      </c>
      <c r="P357" s="483">
        <f t="shared" si="235"/>
        <v>-1.1200000000000045</v>
      </c>
      <c r="Q357" s="484">
        <f t="shared" si="235"/>
        <v>2.8543371522094816</v>
      </c>
      <c r="R357" s="484">
        <f t="shared" si="235"/>
        <v>1.6307692307692321</v>
      </c>
      <c r="S357" s="485">
        <f t="shared" si="235"/>
        <v>6.7817896389324943</v>
      </c>
      <c r="T357" s="275">
        <f t="shared" si="235"/>
        <v>2.6156209382015732</v>
      </c>
      <c r="U357" s="370"/>
    </row>
    <row r="358" spans="1:28" s="588" customFormat="1" ht="13.5" thickBot="1" x14ac:dyDescent="0.25">
      <c r="A358" s="425" t="s">
        <v>26</v>
      </c>
      <c r="B358" s="395">
        <f>B354-B341</f>
        <v>148.21428571428578</v>
      </c>
      <c r="C358" s="396">
        <f t="shared" ref="C358:T358" si="236">C354-C341</f>
        <v>251.23755334281668</v>
      </c>
      <c r="D358" s="396">
        <f t="shared" si="236"/>
        <v>64.607843137254804</v>
      </c>
      <c r="E358" s="396">
        <f t="shared" si="236"/>
        <v>176.12403100775191</v>
      </c>
      <c r="F358" s="397">
        <f t="shared" si="236"/>
        <v>192.30646871686076</v>
      </c>
      <c r="G358" s="401">
        <f t="shared" si="236"/>
        <v>125.02114164904833</v>
      </c>
      <c r="H358" s="396">
        <f t="shared" si="236"/>
        <v>236.04482531311805</v>
      </c>
      <c r="I358" s="396">
        <f t="shared" si="236"/>
        <v>160.66666666666652</v>
      </c>
      <c r="J358" s="396">
        <f t="shared" si="236"/>
        <v>129.40540540540542</v>
      </c>
      <c r="K358" s="396">
        <f t="shared" si="236"/>
        <v>79.721254355401015</v>
      </c>
      <c r="L358" s="398">
        <f t="shared" si="236"/>
        <v>208.09500247402275</v>
      </c>
      <c r="M358" s="399">
        <f t="shared" si="236"/>
        <v>307.36742424242448</v>
      </c>
      <c r="N358" s="399">
        <f t="shared" si="236"/>
        <v>216.5151515151515</v>
      </c>
      <c r="O358" s="400">
        <f t="shared" si="236"/>
        <v>265.13297872340445</v>
      </c>
      <c r="P358" s="395">
        <f t="shared" si="236"/>
        <v>86.266666666666424</v>
      </c>
      <c r="Q358" s="396">
        <f t="shared" si="236"/>
        <v>277.44680851063822</v>
      </c>
      <c r="R358" s="396">
        <f t="shared" si="236"/>
        <v>236.33333333333348</v>
      </c>
      <c r="S358" s="397">
        <f t="shared" si="236"/>
        <v>246.06033717834953</v>
      </c>
      <c r="T358" s="403">
        <f t="shared" si="236"/>
        <v>193.3668136184865</v>
      </c>
      <c r="U358" s="387"/>
      <c r="V358" s="388"/>
      <c r="W358" s="388"/>
    </row>
    <row r="359" spans="1:28" s="588" customFormat="1" x14ac:dyDescent="0.2">
      <c r="A359" s="426" t="s">
        <v>50</v>
      </c>
      <c r="B359" s="283">
        <v>850</v>
      </c>
      <c r="C359" s="284">
        <v>776</v>
      </c>
      <c r="D359" s="284">
        <v>200</v>
      </c>
      <c r="E359" s="451">
        <v>776</v>
      </c>
      <c r="F359" s="285">
        <v>777</v>
      </c>
      <c r="G359" s="422">
        <v>850</v>
      </c>
      <c r="H359" s="284">
        <v>767</v>
      </c>
      <c r="I359" s="284">
        <v>200</v>
      </c>
      <c r="J359" s="284">
        <v>766</v>
      </c>
      <c r="K359" s="284">
        <v>768</v>
      </c>
      <c r="L359" s="283">
        <v>868</v>
      </c>
      <c r="M359" s="284">
        <v>869</v>
      </c>
      <c r="N359" s="284">
        <v>220</v>
      </c>
      <c r="O359" s="285">
        <v>869</v>
      </c>
      <c r="P359" s="283">
        <v>913</v>
      </c>
      <c r="Q359" s="284">
        <v>912</v>
      </c>
      <c r="R359" s="284">
        <v>200</v>
      </c>
      <c r="S359" s="285">
        <v>913</v>
      </c>
      <c r="T359" s="366">
        <f>SUM(B359:S359)</f>
        <v>12494</v>
      </c>
      <c r="U359" s="220" t="s">
        <v>55</v>
      </c>
      <c r="V359" s="287">
        <f>T346-T359</f>
        <v>1</v>
      </c>
      <c r="W359" s="288">
        <f>V359/T346</f>
        <v>8.0032012805122043E-5</v>
      </c>
    </row>
    <row r="360" spans="1:28" s="588" customFormat="1" x14ac:dyDescent="0.2">
      <c r="A360" s="321" t="s">
        <v>27</v>
      </c>
      <c r="B360" s="235">
        <v>119.5</v>
      </c>
      <c r="C360" s="233">
        <v>117</v>
      </c>
      <c r="D360" s="233">
        <v>121.5</v>
      </c>
      <c r="E360" s="452">
        <v>116.5</v>
      </c>
      <c r="F360" s="236">
        <v>117</v>
      </c>
      <c r="G360" s="423">
        <v>122</v>
      </c>
      <c r="H360" s="233">
        <v>120.5</v>
      </c>
      <c r="I360" s="233">
        <v>123.5</v>
      </c>
      <c r="J360" s="233">
        <v>120</v>
      </c>
      <c r="K360" s="233">
        <v>119</v>
      </c>
      <c r="L360" s="235">
        <v>121.5</v>
      </c>
      <c r="M360" s="233">
        <v>123</v>
      </c>
      <c r="N360" s="233">
        <v>119.5</v>
      </c>
      <c r="O360" s="236">
        <v>118</v>
      </c>
      <c r="P360" s="235">
        <v>121</v>
      </c>
      <c r="Q360" s="233">
        <v>119</v>
      </c>
      <c r="R360" s="233">
        <v>121.5</v>
      </c>
      <c r="S360" s="236">
        <v>117.5</v>
      </c>
      <c r="T360" s="226"/>
      <c r="U360" s="220" t="s">
        <v>56</v>
      </c>
      <c r="V360" s="220">
        <v>115.83</v>
      </c>
      <c r="W360" s="220"/>
    </row>
    <row r="361" spans="1:28" s="588" customFormat="1" ht="13.5" thickBot="1" x14ac:dyDescent="0.25">
      <c r="A361" s="324" t="s">
        <v>25</v>
      </c>
      <c r="B361" s="237">
        <f>B360-B347</f>
        <v>3.5</v>
      </c>
      <c r="C361" s="234">
        <f t="shared" ref="C361:S361" si="237">C360-C347</f>
        <v>3</v>
      </c>
      <c r="D361" s="234">
        <f t="shared" si="237"/>
        <v>3.5</v>
      </c>
      <c r="E361" s="234">
        <f t="shared" si="237"/>
        <v>3.5</v>
      </c>
      <c r="F361" s="238">
        <f t="shared" si="237"/>
        <v>3</v>
      </c>
      <c r="G361" s="424">
        <f t="shared" si="237"/>
        <v>3.5</v>
      </c>
      <c r="H361" s="234">
        <f t="shared" si="237"/>
        <v>3</v>
      </c>
      <c r="I361" s="234">
        <f t="shared" si="237"/>
        <v>3.5</v>
      </c>
      <c r="J361" s="234">
        <f t="shared" si="237"/>
        <v>3.5</v>
      </c>
      <c r="K361" s="234">
        <f t="shared" si="237"/>
        <v>3.5</v>
      </c>
      <c r="L361" s="237">
        <f t="shared" si="237"/>
        <v>3.5</v>
      </c>
      <c r="M361" s="234">
        <f t="shared" si="237"/>
        <v>3</v>
      </c>
      <c r="N361" s="234">
        <f t="shared" si="237"/>
        <v>3.5</v>
      </c>
      <c r="O361" s="238">
        <f t="shared" si="237"/>
        <v>3</v>
      </c>
      <c r="P361" s="237">
        <f t="shared" si="237"/>
        <v>3.5</v>
      </c>
      <c r="Q361" s="234">
        <f t="shared" si="237"/>
        <v>3</v>
      </c>
      <c r="R361" s="234">
        <f t="shared" si="237"/>
        <v>3</v>
      </c>
      <c r="S361" s="238">
        <f t="shared" si="237"/>
        <v>3</v>
      </c>
      <c r="T361" s="227"/>
      <c r="U361" s="220" t="s">
        <v>25</v>
      </c>
      <c r="V361" s="220">
        <f>V360-V347</f>
        <v>3.519999999999996</v>
      </c>
      <c r="W361" s="220"/>
    </row>
    <row r="362" spans="1:28" x14ac:dyDescent="0.2">
      <c r="L362" s="230">
        <v>121.5</v>
      </c>
    </row>
    <row r="363" spans="1:28" s="589" customFormat="1" x14ac:dyDescent="0.2"/>
    <row r="364" spans="1:28" ht="13.5" thickBot="1" x14ac:dyDescent="0.25">
      <c r="A364" s="230" t="s">
        <v>180</v>
      </c>
      <c r="B364" s="345">
        <v>4.3499999999999997E-2</v>
      </c>
      <c r="C364" s="345">
        <v>4.2500000000000003E-2</v>
      </c>
      <c r="D364" s="345">
        <v>1.52E-2</v>
      </c>
      <c r="E364" s="345">
        <v>3.2199999999999999E-2</v>
      </c>
      <c r="F364" s="345">
        <v>3.4700000000000002E-2</v>
      </c>
      <c r="G364" s="345">
        <v>7.1800000000000003E-2</v>
      </c>
      <c r="H364" s="345">
        <v>7.5600000000000001E-2</v>
      </c>
      <c r="I364" s="345">
        <v>5.0500000000000003E-2</v>
      </c>
      <c r="J364" s="345">
        <v>7.6999999999999999E-2</v>
      </c>
      <c r="K364" s="345">
        <v>7.2900000000000006E-2</v>
      </c>
      <c r="L364" s="345">
        <v>2.07E-2</v>
      </c>
      <c r="M364" s="345">
        <v>1.84E-2</v>
      </c>
      <c r="N364" s="345">
        <v>9.1000000000000004E-3</v>
      </c>
      <c r="O364" s="345">
        <v>2.1899999999999999E-2</v>
      </c>
      <c r="P364" s="345">
        <v>2.52E-2</v>
      </c>
      <c r="Q364" s="345">
        <v>2.52E-2</v>
      </c>
      <c r="R364" s="345">
        <v>0.04</v>
      </c>
      <c r="S364" s="345">
        <v>4.1599999999999998E-2</v>
      </c>
    </row>
    <row r="365" spans="1:28" s="589" customFormat="1" ht="13.5" thickBot="1" x14ac:dyDescent="0.25">
      <c r="A365" s="297" t="s">
        <v>179</v>
      </c>
      <c r="B365" s="651" t="s">
        <v>52</v>
      </c>
      <c r="C365" s="652"/>
      <c r="D365" s="652"/>
      <c r="E365" s="652"/>
      <c r="F365" s="653"/>
      <c r="G365" s="651" t="s">
        <v>64</v>
      </c>
      <c r="H365" s="652"/>
      <c r="I365" s="652"/>
      <c r="J365" s="652"/>
      <c r="K365" s="653"/>
      <c r="L365" s="651" t="s">
        <v>62</v>
      </c>
      <c r="M365" s="652"/>
      <c r="N365" s="652"/>
      <c r="O365" s="653"/>
      <c r="P365" s="651" t="s">
        <v>63</v>
      </c>
      <c r="Q365" s="652"/>
      <c r="R365" s="652"/>
      <c r="S365" s="653"/>
      <c r="T365" s="365" t="s">
        <v>54</v>
      </c>
    </row>
    <row r="366" spans="1:28" s="589" customFormat="1" x14ac:dyDescent="0.2">
      <c r="A366" s="219" t="s">
        <v>53</v>
      </c>
      <c r="B366" s="542">
        <v>1</v>
      </c>
      <c r="C366" s="528">
        <v>2</v>
      </c>
      <c r="D366" s="528">
        <v>3</v>
      </c>
      <c r="E366" s="584">
        <v>4</v>
      </c>
      <c r="F366" s="585">
        <v>5</v>
      </c>
      <c r="G366" s="540">
        <v>1</v>
      </c>
      <c r="H366" s="528">
        <v>2</v>
      </c>
      <c r="I366" s="528">
        <v>3</v>
      </c>
      <c r="J366" s="528">
        <v>4</v>
      </c>
      <c r="K366" s="528">
        <v>5</v>
      </c>
      <c r="L366" s="542">
        <v>1</v>
      </c>
      <c r="M366" s="528">
        <v>2</v>
      </c>
      <c r="N366" s="528">
        <v>3</v>
      </c>
      <c r="O366" s="585">
        <v>4</v>
      </c>
      <c r="P366" s="542">
        <v>1</v>
      </c>
      <c r="Q366" s="528">
        <v>2</v>
      </c>
      <c r="R366" s="528">
        <v>3</v>
      </c>
      <c r="S366" s="585">
        <v>4</v>
      </c>
      <c r="T366" s="367"/>
    </row>
    <row r="367" spans="1:28" s="589" customFormat="1" x14ac:dyDescent="0.2">
      <c r="A367" s="304" t="s">
        <v>74</v>
      </c>
      <c r="B367" s="507">
        <v>3415</v>
      </c>
      <c r="C367" s="508">
        <v>3415</v>
      </c>
      <c r="D367" s="508">
        <v>3415</v>
      </c>
      <c r="E367" s="509">
        <v>3415</v>
      </c>
      <c r="F367" s="510">
        <v>3415</v>
      </c>
      <c r="G367" s="511">
        <v>3415</v>
      </c>
      <c r="H367" s="508">
        <v>3415</v>
      </c>
      <c r="I367" s="508">
        <v>3415</v>
      </c>
      <c r="J367" s="508">
        <v>3415</v>
      </c>
      <c r="K367" s="508">
        <v>3415</v>
      </c>
      <c r="L367" s="507">
        <v>3415</v>
      </c>
      <c r="M367" s="508">
        <v>3415</v>
      </c>
      <c r="N367" s="508">
        <v>3415</v>
      </c>
      <c r="O367" s="510">
        <v>3415</v>
      </c>
      <c r="P367" s="507">
        <v>3415</v>
      </c>
      <c r="Q367" s="508">
        <v>3415</v>
      </c>
      <c r="R367" s="508">
        <v>3415</v>
      </c>
      <c r="S367" s="510">
        <v>3415</v>
      </c>
      <c r="T367" s="512">
        <v>3415</v>
      </c>
    </row>
    <row r="368" spans="1:28" s="589" customFormat="1" x14ac:dyDescent="0.2">
      <c r="A368" s="307" t="s">
        <v>6</v>
      </c>
      <c r="B368" s="471">
        <v>3564.1463414634145</v>
      </c>
      <c r="C368" s="472">
        <v>3612.8947368421054</v>
      </c>
      <c r="D368" s="472">
        <v>3517.2727272727275</v>
      </c>
      <c r="E368" s="473">
        <v>3578.2608695652175</v>
      </c>
      <c r="F368" s="474">
        <v>3606</v>
      </c>
      <c r="G368" s="475">
        <v>3578.5714285714284</v>
      </c>
      <c r="H368" s="472">
        <v>3562.5</v>
      </c>
      <c r="I368" s="472">
        <v>3614.5454545454545</v>
      </c>
      <c r="J368" s="472">
        <v>3604.2</v>
      </c>
      <c r="K368" s="472">
        <v>3578.0555555555557</v>
      </c>
      <c r="L368" s="471">
        <v>3571.8604651162791</v>
      </c>
      <c r="M368" s="472">
        <v>3623.181818181818</v>
      </c>
      <c r="N368" s="472">
        <v>3327.7777777777778</v>
      </c>
      <c r="O368" s="474">
        <v>3647.5</v>
      </c>
      <c r="P368" s="471">
        <v>3554.1304347826085</v>
      </c>
      <c r="Q368" s="472">
        <v>3555</v>
      </c>
      <c r="R368" s="472">
        <v>3362.2222222222222</v>
      </c>
      <c r="S368" s="474">
        <v>3637.2727272727275</v>
      </c>
      <c r="T368" s="476">
        <v>3583.2774390243903</v>
      </c>
      <c r="Y368" s="232">
        <f>AVERAGE(B368:F368)</f>
        <v>3575.7149350286927</v>
      </c>
      <c r="Z368" s="232">
        <f>AVERAGE(G368:K368)</f>
        <v>3587.5744877344878</v>
      </c>
      <c r="AA368" s="232">
        <f>AVERAGE(L368:O368)</f>
        <v>3542.5800152689685</v>
      </c>
      <c r="AB368" s="232">
        <f>AVERAGE(P368:S368)</f>
        <v>3527.1563460693897</v>
      </c>
    </row>
    <row r="369" spans="1:28" s="589" customFormat="1" x14ac:dyDescent="0.2">
      <c r="A369" s="219" t="s">
        <v>7</v>
      </c>
      <c r="B369" s="477">
        <v>90.243902439024396</v>
      </c>
      <c r="C369" s="478">
        <v>100</v>
      </c>
      <c r="D369" s="478">
        <v>100</v>
      </c>
      <c r="E369" s="479">
        <v>82.608695652173907</v>
      </c>
      <c r="F369" s="480">
        <v>95.555555555555557</v>
      </c>
      <c r="G369" s="481">
        <v>95.91836734693878</v>
      </c>
      <c r="H369" s="478">
        <v>86.36363636363636</v>
      </c>
      <c r="I369" s="478">
        <v>100</v>
      </c>
      <c r="J369" s="478">
        <v>94</v>
      </c>
      <c r="K369" s="478">
        <v>91.666666666666671</v>
      </c>
      <c r="L369" s="477">
        <v>86.04651162790698</v>
      </c>
      <c r="M369" s="478">
        <v>95.454545454545453</v>
      </c>
      <c r="N369" s="478">
        <v>100</v>
      </c>
      <c r="O369" s="480">
        <v>93.181818181818187</v>
      </c>
      <c r="P369" s="477">
        <v>93.478260869565219</v>
      </c>
      <c r="Q369" s="478">
        <v>86.956521739130437</v>
      </c>
      <c r="R369" s="478">
        <v>88.888888888888886</v>
      </c>
      <c r="S369" s="480">
        <v>90.909090909090907</v>
      </c>
      <c r="T369" s="482">
        <v>90.853658536585371</v>
      </c>
    </row>
    <row r="370" spans="1:28" s="589" customFormat="1" x14ac:dyDescent="0.2">
      <c r="A370" s="219" t="s">
        <v>8</v>
      </c>
      <c r="B370" s="489">
        <v>5.6581154849097849E-2</v>
      </c>
      <c r="C370" s="490">
        <v>4.6976100257387646E-2</v>
      </c>
      <c r="D370" s="490">
        <v>4.5183299836469099E-2</v>
      </c>
      <c r="E370" s="491">
        <v>6.6301020859358198E-2</v>
      </c>
      <c r="F370" s="492">
        <v>5.2540225039203033E-2</v>
      </c>
      <c r="G370" s="493">
        <v>4.8722223720215119E-2</v>
      </c>
      <c r="H370" s="490">
        <v>7.3398702578983829E-2</v>
      </c>
      <c r="I370" s="490">
        <v>4.0752228686611852E-2</v>
      </c>
      <c r="J370" s="490">
        <v>5.5510484278738156E-2</v>
      </c>
      <c r="K370" s="490">
        <v>5.2455298333752537E-2</v>
      </c>
      <c r="L370" s="489">
        <v>6.0953708920151617E-2</v>
      </c>
      <c r="M370" s="490">
        <v>4.9269876712927027E-2</v>
      </c>
      <c r="N370" s="490">
        <v>6.1792172031124096E-2</v>
      </c>
      <c r="O370" s="492">
        <v>5.333851263015061E-2</v>
      </c>
      <c r="P370" s="489">
        <v>5.9540488701914043E-2</v>
      </c>
      <c r="Q370" s="490">
        <v>5.974564120434251E-2</v>
      </c>
      <c r="R370" s="490">
        <v>6.1143066077875362E-2</v>
      </c>
      <c r="S370" s="492">
        <v>6.3360022907530844E-2</v>
      </c>
      <c r="T370" s="494">
        <v>5.8931273288530581E-2</v>
      </c>
    </row>
    <row r="371" spans="1:28" s="589" customFormat="1" x14ac:dyDescent="0.2">
      <c r="A371" s="307" t="s">
        <v>1</v>
      </c>
      <c r="B371" s="483">
        <f>B368/B367*100-100</f>
        <v>4.3673892082991159</v>
      </c>
      <c r="C371" s="484">
        <f t="shared" ref="C371:F371" si="238">C368/C367*100-100</f>
        <v>5.7948678431070277</v>
      </c>
      <c r="D371" s="484">
        <f t="shared" si="238"/>
        <v>2.9948089977372518</v>
      </c>
      <c r="E371" s="484">
        <f t="shared" si="238"/>
        <v>4.7806989623782528</v>
      </c>
      <c r="F371" s="485">
        <f t="shared" si="238"/>
        <v>5.5929721815519713</v>
      </c>
      <c r="G371" s="486">
        <f>G368/G367*100-100</f>
        <v>4.789792930349293</v>
      </c>
      <c r="H371" s="484">
        <f t="shared" ref="H371:L371" si="239">H368/H367*100-100</f>
        <v>4.3191800878477267</v>
      </c>
      <c r="I371" s="484">
        <f t="shared" si="239"/>
        <v>5.8432051111406906</v>
      </c>
      <c r="J371" s="484">
        <f t="shared" si="239"/>
        <v>5.5402635431917986</v>
      </c>
      <c r="K371" s="484">
        <f t="shared" si="239"/>
        <v>4.7746868391085115</v>
      </c>
      <c r="L371" s="483">
        <f t="shared" si="239"/>
        <v>4.5932786271238371</v>
      </c>
      <c r="M371" s="484">
        <f>M368/M367*100-100</f>
        <v>6.0961000931718274</v>
      </c>
      <c r="N371" s="484">
        <f t="shared" ref="N371:T371" si="240">N368/N367*100-100</f>
        <v>-2.554091426712219</v>
      </c>
      <c r="O371" s="485">
        <f t="shared" si="240"/>
        <v>6.8081991215226907</v>
      </c>
      <c r="P371" s="483">
        <f t="shared" si="240"/>
        <v>4.0740976510280689</v>
      </c>
      <c r="Q371" s="484">
        <f t="shared" si="240"/>
        <v>4.0995607613469929</v>
      </c>
      <c r="R371" s="484">
        <f t="shared" si="240"/>
        <v>-1.5454693346347881</v>
      </c>
      <c r="S371" s="485">
        <f t="shared" si="240"/>
        <v>6.5087182217489641</v>
      </c>
      <c r="T371" s="275">
        <f t="shared" si="240"/>
        <v>4.9275970431739609</v>
      </c>
      <c r="U371" s="370"/>
    </row>
    <row r="372" spans="1:28" s="589" customFormat="1" ht="13.5" thickBot="1" x14ac:dyDescent="0.25">
      <c r="A372" s="425" t="s">
        <v>26</v>
      </c>
      <c r="B372" s="395">
        <f>B368-B354</f>
        <v>268.43205574912872</v>
      </c>
      <c r="C372" s="396">
        <f t="shared" ref="C372:T372" si="241">C368-C354</f>
        <v>245.86770981507834</v>
      </c>
      <c r="D372" s="396">
        <f t="shared" si="241"/>
        <v>294.33155080213919</v>
      </c>
      <c r="E372" s="396">
        <f t="shared" si="241"/>
        <v>244.92753623188401</v>
      </c>
      <c r="F372" s="397">
        <f t="shared" si="241"/>
        <v>234.78048780487825</v>
      </c>
      <c r="G372" s="401">
        <f t="shared" si="241"/>
        <v>267.64119601328912</v>
      </c>
      <c r="H372" s="396">
        <f t="shared" si="241"/>
        <v>183.04054054054041</v>
      </c>
      <c r="I372" s="396">
        <f t="shared" si="241"/>
        <v>410.5454545454545</v>
      </c>
      <c r="J372" s="396">
        <f t="shared" si="241"/>
        <v>308.7945945945944</v>
      </c>
      <c r="K372" s="396">
        <f t="shared" si="241"/>
        <v>286.6269841269841</v>
      </c>
      <c r="L372" s="398">
        <f t="shared" si="241"/>
        <v>308.881741712024</v>
      </c>
      <c r="M372" s="399">
        <f t="shared" si="241"/>
        <v>191.72348484848453</v>
      </c>
      <c r="N372" s="399">
        <f t="shared" si="241"/>
        <v>59.595959595959812</v>
      </c>
      <c r="O372" s="400">
        <f t="shared" si="241"/>
        <v>231.11702127659555</v>
      </c>
      <c r="P372" s="395">
        <f t="shared" si="241"/>
        <v>340.53043478260861</v>
      </c>
      <c r="Q372" s="396">
        <f t="shared" si="241"/>
        <v>212.23404255319156</v>
      </c>
      <c r="R372" s="396">
        <f t="shared" si="241"/>
        <v>59.222222222222172</v>
      </c>
      <c r="S372" s="397">
        <f t="shared" si="241"/>
        <v>166.86456400742145</v>
      </c>
      <c r="T372" s="403">
        <f t="shared" si="241"/>
        <v>248.26975853283875</v>
      </c>
      <c r="U372" s="387"/>
      <c r="V372" s="388"/>
      <c r="W372" s="388"/>
    </row>
    <row r="373" spans="1:28" s="589" customFormat="1" x14ac:dyDescent="0.2">
      <c r="A373" s="426" t="s">
        <v>50</v>
      </c>
      <c r="B373" s="283">
        <v>850</v>
      </c>
      <c r="C373" s="284">
        <v>776</v>
      </c>
      <c r="D373" s="284">
        <v>198</v>
      </c>
      <c r="E373" s="451">
        <v>776</v>
      </c>
      <c r="F373" s="285">
        <v>777</v>
      </c>
      <c r="G373" s="422">
        <v>849</v>
      </c>
      <c r="H373" s="284">
        <v>767</v>
      </c>
      <c r="I373" s="284">
        <v>198</v>
      </c>
      <c r="J373" s="284">
        <v>766</v>
      </c>
      <c r="K373" s="284">
        <v>768</v>
      </c>
      <c r="L373" s="283">
        <v>868</v>
      </c>
      <c r="M373" s="284">
        <v>869</v>
      </c>
      <c r="N373" s="284">
        <v>219</v>
      </c>
      <c r="O373" s="285">
        <v>868</v>
      </c>
      <c r="P373" s="283">
        <v>913</v>
      </c>
      <c r="Q373" s="284">
        <v>912</v>
      </c>
      <c r="R373" s="284">
        <v>200</v>
      </c>
      <c r="S373" s="285">
        <v>913</v>
      </c>
      <c r="T373" s="366">
        <f>SUM(B373:S373)</f>
        <v>12487</v>
      </c>
      <c r="U373" s="220" t="s">
        <v>55</v>
      </c>
      <c r="V373" s="287">
        <f>T359-T373</f>
        <v>7</v>
      </c>
      <c r="W373" s="288">
        <f>V373/T359</f>
        <v>5.6026892908596121E-4</v>
      </c>
    </row>
    <row r="374" spans="1:28" s="589" customFormat="1" x14ac:dyDescent="0.2">
      <c r="A374" s="321" t="s">
        <v>27</v>
      </c>
      <c r="B374" s="235">
        <v>119.5</v>
      </c>
      <c r="C374" s="233">
        <v>117</v>
      </c>
      <c r="D374" s="233">
        <v>124.5</v>
      </c>
      <c r="E374" s="452">
        <v>116.5</v>
      </c>
      <c r="F374" s="236">
        <v>117</v>
      </c>
      <c r="G374" s="423">
        <v>122</v>
      </c>
      <c r="H374" s="233">
        <v>120.5</v>
      </c>
      <c r="I374" s="233">
        <v>123.5</v>
      </c>
      <c r="J374" s="233">
        <v>120</v>
      </c>
      <c r="K374" s="233">
        <v>119</v>
      </c>
      <c r="L374" s="235">
        <v>124.5</v>
      </c>
      <c r="M374" s="233">
        <v>126</v>
      </c>
      <c r="N374" s="233">
        <v>123</v>
      </c>
      <c r="O374" s="236">
        <v>121</v>
      </c>
      <c r="P374" s="235">
        <v>124</v>
      </c>
      <c r="Q374" s="233">
        <v>122</v>
      </c>
      <c r="R374" s="233">
        <v>121.5</v>
      </c>
      <c r="S374" s="236">
        <v>117.5</v>
      </c>
      <c r="T374" s="226"/>
      <c r="U374" s="220" t="s">
        <v>56</v>
      </c>
      <c r="V374" s="220">
        <v>119.58</v>
      </c>
      <c r="W374" s="220"/>
    </row>
    <row r="375" spans="1:28" s="589" customFormat="1" ht="13.5" thickBot="1" x14ac:dyDescent="0.25">
      <c r="A375" s="324" t="s">
        <v>25</v>
      </c>
      <c r="B375" s="237">
        <f>B374-B360</f>
        <v>0</v>
      </c>
      <c r="C375" s="234">
        <f t="shared" ref="C375:S375" si="242">C374-C360</f>
        <v>0</v>
      </c>
      <c r="D375" s="234">
        <f t="shared" si="242"/>
        <v>3</v>
      </c>
      <c r="E375" s="234">
        <f t="shared" si="242"/>
        <v>0</v>
      </c>
      <c r="F375" s="238">
        <f t="shared" si="242"/>
        <v>0</v>
      </c>
      <c r="G375" s="424">
        <f t="shared" si="242"/>
        <v>0</v>
      </c>
      <c r="H375" s="234">
        <f t="shared" si="242"/>
        <v>0</v>
      </c>
      <c r="I375" s="234">
        <f t="shared" si="242"/>
        <v>0</v>
      </c>
      <c r="J375" s="234">
        <f t="shared" si="242"/>
        <v>0</v>
      </c>
      <c r="K375" s="234">
        <f t="shared" si="242"/>
        <v>0</v>
      </c>
      <c r="L375" s="237">
        <f t="shared" si="242"/>
        <v>3</v>
      </c>
      <c r="M375" s="234">
        <f t="shared" si="242"/>
        <v>3</v>
      </c>
      <c r="N375" s="234">
        <f t="shared" si="242"/>
        <v>3.5</v>
      </c>
      <c r="O375" s="238">
        <f t="shared" si="242"/>
        <v>3</v>
      </c>
      <c r="P375" s="237">
        <f t="shared" si="242"/>
        <v>3</v>
      </c>
      <c r="Q375" s="234">
        <f t="shared" si="242"/>
        <v>3</v>
      </c>
      <c r="R375" s="234">
        <f t="shared" si="242"/>
        <v>0</v>
      </c>
      <c r="S375" s="238">
        <f t="shared" si="242"/>
        <v>0</v>
      </c>
      <c r="T375" s="227"/>
      <c r="U375" s="220" t="s">
        <v>25</v>
      </c>
      <c r="V375" s="220">
        <f>V374-V360</f>
        <v>3.75</v>
      </c>
      <c r="W375" s="220"/>
    </row>
    <row r="376" spans="1:28" x14ac:dyDescent="0.2">
      <c r="R376" s="230">
        <v>121.5</v>
      </c>
    </row>
    <row r="377" spans="1:28" ht="13.5" thickBot="1" x14ac:dyDescent="0.25"/>
    <row r="378" spans="1:28" s="598" customFormat="1" ht="13.5" thickBot="1" x14ac:dyDescent="0.25">
      <c r="A378" s="297" t="s">
        <v>181</v>
      </c>
      <c r="B378" s="651" t="s">
        <v>52</v>
      </c>
      <c r="C378" s="652"/>
      <c r="D378" s="652"/>
      <c r="E378" s="652"/>
      <c r="F378" s="653"/>
      <c r="G378" s="651" t="s">
        <v>64</v>
      </c>
      <c r="H378" s="652"/>
      <c r="I378" s="652"/>
      <c r="J378" s="652"/>
      <c r="K378" s="653"/>
      <c r="L378" s="651" t="s">
        <v>62</v>
      </c>
      <c r="M378" s="652"/>
      <c r="N378" s="652"/>
      <c r="O378" s="653"/>
      <c r="P378" s="651" t="s">
        <v>63</v>
      </c>
      <c r="Q378" s="652"/>
      <c r="R378" s="652"/>
      <c r="S378" s="653"/>
      <c r="T378" s="365" t="s">
        <v>54</v>
      </c>
    </row>
    <row r="379" spans="1:28" s="598" customFormat="1" x14ac:dyDescent="0.2">
      <c r="A379" s="219" t="s">
        <v>53</v>
      </c>
      <c r="B379" s="542">
        <v>1</v>
      </c>
      <c r="C379" s="528">
        <v>2</v>
      </c>
      <c r="D379" s="528">
        <v>3</v>
      </c>
      <c r="E379" s="584">
        <v>4</v>
      </c>
      <c r="F379" s="585">
        <v>5</v>
      </c>
      <c r="G379" s="540">
        <v>1</v>
      </c>
      <c r="H379" s="528">
        <v>2</v>
      </c>
      <c r="I379" s="528">
        <v>3</v>
      </c>
      <c r="J379" s="528">
        <v>4</v>
      </c>
      <c r="K379" s="528">
        <v>5</v>
      </c>
      <c r="L379" s="542">
        <v>1</v>
      </c>
      <c r="M379" s="528">
        <v>2</v>
      </c>
      <c r="N379" s="528">
        <v>3</v>
      </c>
      <c r="O379" s="585">
        <v>4</v>
      </c>
      <c r="P379" s="542">
        <v>1</v>
      </c>
      <c r="Q379" s="528">
        <v>2</v>
      </c>
      <c r="R379" s="528">
        <v>3</v>
      </c>
      <c r="S379" s="585">
        <v>4</v>
      </c>
      <c r="T379" s="367"/>
    </row>
    <row r="380" spans="1:28" s="598" customFormat="1" x14ac:dyDescent="0.2">
      <c r="A380" s="304" t="s">
        <v>74</v>
      </c>
      <c r="B380" s="507">
        <v>3550</v>
      </c>
      <c r="C380" s="508">
        <v>3550</v>
      </c>
      <c r="D380" s="508">
        <v>3550</v>
      </c>
      <c r="E380" s="509">
        <v>3550</v>
      </c>
      <c r="F380" s="510">
        <v>3550</v>
      </c>
      <c r="G380" s="511">
        <v>3550</v>
      </c>
      <c r="H380" s="508">
        <v>3550</v>
      </c>
      <c r="I380" s="508">
        <v>3550</v>
      </c>
      <c r="J380" s="508">
        <v>3550</v>
      </c>
      <c r="K380" s="508">
        <v>3550</v>
      </c>
      <c r="L380" s="507">
        <v>3550</v>
      </c>
      <c r="M380" s="508">
        <v>3550</v>
      </c>
      <c r="N380" s="508">
        <v>3550</v>
      </c>
      <c r="O380" s="510">
        <v>3550</v>
      </c>
      <c r="P380" s="507">
        <v>3550</v>
      </c>
      <c r="Q380" s="508">
        <v>3550</v>
      </c>
      <c r="R380" s="508">
        <v>3550</v>
      </c>
      <c r="S380" s="510">
        <v>3550</v>
      </c>
      <c r="T380" s="512">
        <v>3550</v>
      </c>
    </row>
    <row r="381" spans="1:28" s="598" customFormat="1" x14ac:dyDescent="0.2">
      <c r="A381" s="307" t="s">
        <v>6</v>
      </c>
      <c r="B381" s="471">
        <v>3690</v>
      </c>
      <c r="C381" s="472">
        <v>3758.5</v>
      </c>
      <c r="D381" s="472">
        <v>3687.5</v>
      </c>
      <c r="E381" s="473">
        <v>3707.25</v>
      </c>
      <c r="F381" s="474">
        <v>3790.2325581395348</v>
      </c>
      <c r="G381" s="475">
        <v>3785.9459459459458</v>
      </c>
      <c r="H381" s="472">
        <v>3738.6842105263158</v>
      </c>
      <c r="I381" s="472">
        <v>3780.909090909091</v>
      </c>
      <c r="J381" s="472">
        <v>3786.3888888888887</v>
      </c>
      <c r="K381" s="472">
        <v>3743.5135135135133</v>
      </c>
      <c r="L381" s="471">
        <v>3751.9512195121952</v>
      </c>
      <c r="M381" s="472">
        <v>3721.7647058823532</v>
      </c>
      <c r="N381" s="472">
        <v>3547.2727272727275</v>
      </c>
      <c r="O381" s="474">
        <v>3626.1111111111113</v>
      </c>
      <c r="P381" s="471">
        <v>3640.4761904761904</v>
      </c>
      <c r="Q381" s="472">
        <v>3607.1428571428573</v>
      </c>
      <c r="R381" s="472">
        <v>3505</v>
      </c>
      <c r="S381" s="474">
        <v>3774.8837209302324</v>
      </c>
      <c r="T381" s="476">
        <v>3716.1344537815125</v>
      </c>
      <c r="Y381" s="232">
        <f>AVERAGE(B381:F381)</f>
        <v>3726.6965116279071</v>
      </c>
      <c r="Z381" s="232">
        <f>AVERAGE(G381:K381)</f>
        <v>3767.0883299567504</v>
      </c>
      <c r="AA381" s="232">
        <f>AVERAGE(L381:O381)</f>
        <v>3661.7749409445969</v>
      </c>
      <c r="AB381" s="232">
        <f>AVERAGE(P381:S381)</f>
        <v>3631.8756921373201</v>
      </c>
    </row>
    <row r="382" spans="1:28" s="598" customFormat="1" x14ac:dyDescent="0.2">
      <c r="A382" s="219" t="s">
        <v>7</v>
      </c>
      <c r="B382" s="477">
        <v>88.095238095238102</v>
      </c>
      <c r="C382" s="478">
        <v>90</v>
      </c>
      <c r="D382" s="478">
        <v>83.333333333333329</v>
      </c>
      <c r="E382" s="479">
        <v>87.5</v>
      </c>
      <c r="F382" s="480">
        <v>86.04651162790698</v>
      </c>
      <c r="G382" s="481">
        <v>75.675675675675677</v>
      </c>
      <c r="H382" s="478">
        <v>86.84210526315789</v>
      </c>
      <c r="I382" s="478">
        <v>100</v>
      </c>
      <c r="J382" s="478">
        <v>86.111111111111114</v>
      </c>
      <c r="K382" s="478">
        <v>100</v>
      </c>
      <c r="L382" s="477">
        <v>80.487804878048777</v>
      </c>
      <c r="M382" s="478">
        <v>79.411764705882348</v>
      </c>
      <c r="N382" s="478">
        <v>90.909090909090907</v>
      </c>
      <c r="O382" s="480">
        <v>88.888888888888886</v>
      </c>
      <c r="P382" s="477">
        <v>83.333333333333329</v>
      </c>
      <c r="Q382" s="478">
        <v>85.714285714285708</v>
      </c>
      <c r="R382" s="478">
        <v>80</v>
      </c>
      <c r="S382" s="480">
        <v>93.023255813953483</v>
      </c>
      <c r="T382" s="482">
        <v>85.882352941176464</v>
      </c>
    </row>
    <row r="383" spans="1:28" s="598" customFormat="1" x14ac:dyDescent="0.2">
      <c r="A383" s="219" t="s">
        <v>8</v>
      </c>
      <c r="B383" s="489">
        <v>6.2523897020649338E-2</v>
      </c>
      <c r="C383" s="490">
        <v>5.4375840849011516E-2</v>
      </c>
      <c r="D383" s="490">
        <v>6.1662622702820899E-2</v>
      </c>
      <c r="E383" s="491">
        <v>5.7373206720786545E-2</v>
      </c>
      <c r="F383" s="492">
        <v>6.2412932701848306E-2</v>
      </c>
      <c r="G383" s="493">
        <v>7.9419793820688492E-2</v>
      </c>
      <c r="H383" s="490">
        <v>6.5149067053171805E-2</v>
      </c>
      <c r="I383" s="490">
        <v>5.2914814920813187E-2</v>
      </c>
      <c r="J383" s="490">
        <v>6.3942334221730665E-2</v>
      </c>
      <c r="K383" s="490">
        <v>4.3546195509349579E-2</v>
      </c>
      <c r="L383" s="489">
        <v>6.8401947720593506E-2</v>
      </c>
      <c r="M383" s="490">
        <v>7.8106388070947039E-2</v>
      </c>
      <c r="N383" s="490">
        <v>7.1893406832768861E-2</v>
      </c>
      <c r="O383" s="492">
        <v>6.5877161345757454E-2</v>
      </c>
      <c r="P383" s="489">
        <v>7.0178262182555531E-2</v>
      </c>
      <c r="Q383" s="490">
        <v>6.7961288430677627E-2</v>
      </c>
      <c r="R383" s="490">
        <v>7.6760229947821598E-2</v>
      </c>
      <c r="S383" s="492">
        <v>6.2470776287669338E-2</v>
      </c>
      <c r="T383" s="494">
        <v>6.745993019212683E-2</v>
      </c>
    </row>
    <row r="384" spans="1:28" s="598" customFormat="1" x14ac:dyDescent="0.2">
      <c r="A384" s="307" t="s">
        <v>1</v>
      </c>
      <c r="B384" s="483">
        <f>B381/B380*100-100</f>
        <v>3.9436619718309771</v>
      </c>
      <c r="C384" s="484">
        <f t="shared" ref="C384:F384" si="243">C381/C380*100-100</f>
        <v>5.8732394366197269</v>
      </c>
      <c r="D384" s="484">
        <f t="shared" si="243"/>
        <v>3.8732394366197269</v>
      </c>
      <c r="E384" s="484">
        <f t="shared" si="243"/>
        <v>4.4295774647887356</v>
      </c>
      <c r="F384" s="485">
        <f t="shared" si="243"/>
        <v>6.7671143137897189</v>
      </c>
      <c r="G384" s="486">
        <f>G381/G380*100-100</f>
        <v>6.6463646745336717</v>
      </c>
      <c r="H384" s="484">
        <f t="shared" ref="H384:L384" si="244">H381/H380*100-100</f>
        <v>5.3150481838398775</v>
      </c>
      <c r="I384" s="484">
        <f t="shared" si="244"/>
        <v>6.5044814340589028</v>
      </c>
      <c r="J384" s="484">
        <f t="shared" si="244"/>
        <v>6.6588419405320849</v>
      </c>
      <c r="K384" s="484">
        <f t="shared" si="244"/>
        <v>5.4510848877046101</v>
      </c>
      <c r="L384" s="483">
        <f t="shared" si="244"/>
        <v>5.6887667468223952</v>
      </c>
      <c r="M384" s="484">
        <f>M381/M380*100-100</f>
        <v>4.8384424192212236</v>
      </c>
      <c r="N384" s="484">
        <f t="shared" ref="N384:T384" si="245">N381/N380*100-100</f>
        <v>-7.6824583866823559E-2</v>
      </c>
      <c r="O384" s="485">
        <f t="shared" si="245"/>
        <v>2.1439749608763776</v>
      </c>
      <c r="P384" s="483">
        <f t="shared" si="245"/>
        <v>2.548625083836356</v>
      </c>
      <c r="Q384" s="484">
        <f t="shared" si="245"/>
        <v>1.6096579476861308</v>
      </c>
      <c r="R384" s="484">
        <f t="shared" si="245"/>
        <v>-1.2676056338028161</v>
      </c>
      <c r="S384" s="485">
        <f t="shared" si="245"/>
        <v>6.3347527022600758</v>
      </c>
      <c r="T384" s="275">
        <f t="shared" si="245"/>
        <v>4.6798437684933134</v>
      </c>
      <c r="U384" s="370"/>
    </row>
    <row r="385" spans="1:28" s="598" customFormat="1" ht="13.5" customHeight="1" thickBot="1" x14ac:dyDescent="0.25">
      <c r="A385" s="425" t="s">
        <v>26</v>
      </c>
      <c r="B385" s="395">
        <f>B381-B368</f>
        <v>125.8536585365855</v>
      </c>
      <c r="C385" s="396">
        <f t="shared" ref="C385:T385" si="246">C381-C368</f>
        <v>145.60526315789457</v>
      </c>
      <c r="D385" s="396">
        <f t="shared" si="246"/>
        <v>170.22727272727252</v>
      </c>
      <c r="E385" s="396">
        <f t="shared" si="246"/>
        <v>128.98913043478251</v>
      </c>
      <c r="F385" s="397">
        <f t="shared" si="246"/>
        <v>184.23255813953483</v>
      </c>
      <c r="G385" s="401">
        <f t="shared" si="246"/>
        <v>207.37451737451738</v>
      </c>
      <c r="H385" s="396">
        <f t="shared" si="246"/>
        <v>176.18421052631584</v>
      </c>
      <c r="I385" s="396">
        <f t="shared" si="246"/>
        <v>166.36363636363649</v>
      </c>
      <c r="J385" s="396">
        <f t="shared" si="246"/>
        <v>182.18888888888887</v>
      </c>
      <c r="K385" s="396">
        <f t="shared" si="246"/>
        <v>165.45795795795766</v>
      </c>
      <c r="L385" s="398">
        <f t="shared" si="246"/>
        <v>180.09075439591606</v>
      </c>
      <c r="M385" s="399">
        <f t="shared" si="246"/>
        <v>98.582887700535139</v>
      </c>
      <c r="N385" s="399">
        <f t="shared" si="246"/>
        <v>219.49494949494965</v>
      </c>
      <c r="O385" s="400">
        <f t="shared" si="246"/>
        <v>-21.388888888888687</v>
      </c>
      <c r="P385" s="395">
        <f t="shared" si="246"/>
        <v>86.34575569358185</v>
      </c>
      <c r="Q385" s="396">
        <f t="shared" si="246"/>
        <v>52.142857142857338</v>
      </c>
      <c r="R385" s="396">
        <f t="shared" si="246"/>
        <v>142.77777777777783</v>
      </c>
      <c r="S385" s="600">
        <f t="shared" si="246"/>
        <v>137.61099365750488</v>
      </c>
      <c r="T385" s="403">
        <f t="shared" si="246"/>
        <v>132.85701475712222</v>
      </c>
      <c r="U385" s="601" t="s">
        <v>184</v>
      </c>
      <c r="V385" s="388"/>
      <c r="W385" s="603" t="s">
        <v>186</v>
      </c>
    </row>
    <row r="386" spans="1:28" s="598" customFormat="1" x14ac:dyDescent="0.2">
      <c r="A386" s="426" t="s">
        <v>50</v>
      </c>
      <c r="B386" s="283">
        <v>850</v>
      </c>
      <c r="C386" s="284">
        <v>776</v>
      </c>
      <c r="D386" s="284">
        <v>197</v>
      </c>
      <c r="E386" s="451">
        <v>776</v>
      </c>
      <c r="F386" s="285">
        <v>777</v>
      </c>
      <c r="G386" s="422">
        <v>848</v>
      </c>
      <c r="H386" s="284">
        <v>767</v>
      </c>
      <c r="I386" s="284">
        <v>197</v>
      </c>
      <c r="J386" s="284">
        <v>766</v>
      </c>
      <c r="K386" s="284">
        <v>768</v>
      </c>
      <c r="L386" s="283">
        <v>867</v>
      </c>
      <c r="M386" s="284">
        <v>869</v>
      </c>
      <c r="N386" s="284">
        <v>216</v>
      </c>
      <c r="O386" s="285">
        <v>868</v>
      </c>
      <c r="P386" s="283">
        <v>913</v>
      </c>
      <c r="Q386" s="284">
        <v>912</v>
      </c>
      <c r="R386" s="284">
        <v>199</v>
      </c>
      <c r="S386" s="285">
        <v>913</v>
      </c>
      <c r="T386" s="366">
        <f>SUM(B386:S386)</f>
        <v>12479</v>
      </c>
      <c r="U386" s="220" t="s">
        <v>55</v>
      </c>
      <c r="V386" s="287">
        <f>T373-T386</f>
        <v>8</v>
      </c>
      <c r="W386" s="602">
        <f>V386/T373</f>
        <v>6.4066629294466247E-4</v>
      </c>
    </row>
    <row r="387" spans="1:28" s="598" customFormat="1" x14ac:dyDescent="0.2">
      <c r="A387" s="321" t="s">
        <v>27</v>
      </c>
      <c r="B387" s="235"/>
      <c r="C387" s="233"/>
      <c r="D387" s="233"/>
      <c r="E387" s="452"/>
      <c r="F387" s="236"/>
      <c r="G387" s="423"/>
      <c r="H387" s="233"/>
      <c r="I387" s="233"/>
      <c r="J387" s="233"/>
      <c r="K387" s="233"/>
      <c r="L387" s="235"/>
      <c r="M387" s="233"/>
      <c r="N387" s="233"/>
      <c r="O387" s="236"/>
      <c r="P387" s="235"/>
      <c r="Q387" s="233"/>
      <c r="R387" s="233"/>
      <c r="S387" s="236"/>
      <c r="T387" s="226"/>
      <c r="U387" s="220" t="s">
        <v>56</v>
      </c>
      <c r="V387" s="220">
        <v>123.89</v>
      </c>
      <c r="W387" s="220"/>
    </row>
    <row r="388" spans="1:28" s="598" customFormat="1" ht="13.5" thickBot="1" x14ac:dyDescent="0.25">
      <c r="A388" s="324" t="s">
        <v>25</v>
      </c>
      <c r="B388" s="237">
        <f>B387-B374</f>
        <v>-119.5</v>
      </c>
      <c r="C388" s="234">
        <f t="shared" ref="C388:S388" si="247">C387-C374</f>
        <v>-117</v>
      </c>
      <c r="D388" s="234">
        <f t="shared" si="247"/>
        <v>-124.5</v>
      </c>
      <c r="E388" s="234">
        <f t="shared" si="247"/>
        <v>-116.5</v>
      </c>
      <c r="F388" s="238">
        <f t="shared" si="247"/>
        <v>-117</v>
      </c>
      <c r="G388" s="424">
        <f t="shared" si="247"/>
        <v>-122</v>
      </c>
      <c r="H388" s="234">
        <f t="shared" si="247"/>
        <v>-120.5</v>
      </c>
      <c r="I388" s="234">
        <f t="shared" si="247"/>
        <v>-123.5</v>
      </c>
      <c r="J388" s="234">
        <f t="shared" si="247"/>
        <v>-120</v>
      </c>
      <c r="K388" s="234">
        <f t="shared" si="247"/>
        <v>-119</v>
      </c>
      <c r="L388" s="237">
        <f t="shared" si="247"/>
        <v>-124.5</v>
      </c>
      <c r="M388" s="234">
        <f t="shared" si="247"/>
        <v>-126</v>
      </c>
      <c r="N388" s="234">
        <f t="shared" si="247"/>
        <v>-123</v>
      </c>
      <c r="O388" s="238">
        <f t="shared" si="247"/>
        <v>-121</v>
      </c>
      <c r="P388" s="237">
        <f t="shared" si="247"/>
        <v>-124</v>
      </c>
      <c r="Q388" s="234">
        <f t="shared" si="247"/>
        <v>-122</v>
      </c>
      <c r="R388" s="234">
        <f t="shared" si="247"/>
        <v>-121.5</v>
      </c>
      <c r="S388" s="238">
        <f t="shared" si="247"/>
        <v>-117.5</v>
      </c>
      <c r="T388" s="227"/>
      <c r="U388" s="220" t="s">
        <v>25</v>
      </c>
      <c r="V388" s="220">
        <f>V387-V374</f>
        <v>4.3100000000000023</v>
      </c>
      <c r="W388" s="220"/>
    </row>
    <row r="390" spans="1:28" ht="13.5" thickBot="1" x14ac:dyDescent="0.25"/>
    <row r="391" spans="1:28" ht="13.5" thickBot="1" x14ac:dyDescent="0.25">
      <c r="A391" s="297" t="s">
        <v>187</v>
      </c>
      <c r="B391" s="651" t="s">
        <v>52</v>
      </c>
      <c r="C391" s="652"/>
      <c r="D391" s="652"/>
      <c r="E391" s="652"/>
      <c r="F391" s="653"/>
      <c r="G391" s="651" t="s">
        <v>64</v>
      </c>
      <c r="H391" s="652"/>
      <c r="I391" s="652"/>
      <c r="J391" s="652"/>
      <c r="K391" s="653"/>
      <c r="L391" s="651" t="s">
        <v>62</v>
      </c>
      <c r="M391" s="652"/>
      <c r="N391" s="652"/>
      <c r="O391" s="653"/>
      <c r="P391" s="651" t="s">
        <v>63</v>
      </c>
      <c r="Q391" s="652"/>
      <c r="R391" s="652"/>
      <c r="S391" s="653"/>
      <c r="T391" s="365" t="s">
        <v>54</v>
      </c>
      <c r="U391" s="604"/>
      <c r="V391" s="604"/>
      <c r="W391" s="604"/>
    </row>
    <row r="392" spans="1:28" x14ac:dyDescent="0.2">
      <c r="A392" s="219" t="s">
        <v>53</v>
      </c>
      <c r="B392" s="542">
        <v>1</v>
      </c>
      <c r="C392" s="528">
        <v>2</v>
      </c>
      <c r="D392" s="528">
        <v>3</v>
      </c>
      <c r="E392" s="584">
        <v>4</v>
      </c>
      <c r="F392" s="585">
        <v>5</v>
      </c>
      <c r="G392" s="540">
        <v>1</v>
      </c>
      <c r="H392" s="528">
        <v>2</v>
      </c>
      <c r="I392" s="528">
        <v>3</v>
      </c>
      <c r="J392" s="528">
        <v>4</v>
      </c>
      <c r="K392" s="528">
        <v>5</v>
      </c>
      <c r="L392" s="542">
        <v>1</v>
      </c>
      <c r="M392" s="528">
        <v>2</v>
      </c>
      <c r="N392" s="528">
        <v>3</v>
      </c>
      <c r="O392" s="585">
        <v>4</v>
      </c>
      <c r="P392" s="542">
        <v>1</v>
      </c>
      <c r="Q392" s="528">
        <v>2</v>
      </c>
      <c r="R392" s="528">
        <v>3</v>
      </c>
      <c r="S392" s="585">
        <v>4</v>
      </c>
      <c r="T392" s="367"/>
      <c r="U392" s="604"/>
      <c r="V392" s="604"/>
      <c r="W392" s="604"/>
    </row>
    <row r="393" spans="1:28" x14ac:dyDescent="0.2">
      <c r="A393" s="304" t="s">
        <v>74</v>
      </c>
      <c r="B393" s="507">
        <v>3665</v>
      </c>
      <c r="C393" s="508">
        <v>3665</v>
      </c>
      <c r="D393" s="508">
        <v>3665</v>
      </c>
      <c r="E393" s="509">
        <v>3665</v>
      </c>
      <c r="F393" s="510">
        <v>3665</v>
      </c>
      <c r="G393" s="511">
        <v>3665</v>
      </c>
      <c r="H393" s="508">
        <v>3665</v>
      </c>
      <c r="I393" s="508">
        <v>3665</v>
      </c>
      <c r="J393" s="508">
        <v>3665</v>
      </c>
      <c r="K393" s="508">
        <v>3665</v>
      </c>
      <c r="L393" s="507">
        <v>3665</v>
      </c>
      <c r="M393" s="508">
        <v>3665</v>
      </c>
      <c r="N393" s="508">
        <v>3665</v>
      </c>
      <c r="O393" s="510">
        <v>3665</v>
      </c>
      <c r="P393" s="507">
        <v>3665</v>
      </c>
      <c r="Q393" s="508">
        <v>3665</v>
      </c>
      <c r="R393" s="508">
        <v>3665</v>
      </c>
      <c r="S393" s="510">
        <v>3665</v>
      </c>
      <c r="T393" s="512">
        <v>3665</v>
      </c>
      <c r="U393" s="604"/>
      <c r="V393" s="604"/>
      <c r="W393" s="604"/>
    </row>
    <row r="394" spans="1:28" x14ac:dyDescent="0.2">
      <c r="A394" s="307" t="s">
        <v>6</v>
      </c>
      <c r="B394" s="471">
        <v>3958.2222222222222</v>
      </c>
      <c r="C394" s="472">
        <v>3874.25</v>
      </c>
      <c r="D394" s="472">
        <v>3960.909090909091</v>
      </c>
      <c r="E394" s="473">
        <v>3923.9473684210525</v>
      </c>
      <c r="F394" s="474">
        <v>3934.3589743589741</v>
      </c>
      <c r="G394" s="475">
        <v>3965.8536585365855</v>
      </c>
      <c r="H394" s="472">
        <v>3869.1891891891892</v>
      </c>
      <c r="I394" s="472">
        <v>3867.2727272727275</v>
      </c>
      <c r="J394" s="472">
        <v>3862.5641025641025</v>
      </c>
      <c r="K394" s="472">
        <v>3977.0731707317073</v>
      </c>
      <c r="L394" s="471">
        <v>3828.3720930232557</v>
      </c>
      <c r="M394" s="472">
        <v>3864.5454545454545</v>
      </c>
      <c r="N394" s="472">
        <v>3784.5454545454545</v>
      </c>
      <c r="O394" s="474">
        <v>3934.8888888888887</v>
      </c>
      <c r="P394" s="471">
        <v>3867.2093023255816</v>
      </c>
      <c r="Q394" s="472">
        <v>3721.0416666666665</v>
      </c>
      <c r="R394" s="472">
        <v>3804.1666666666665</v>
      </c>
      <c r="S394" s="474">
        <v>3829.0476190476193</v>
      </c>
      <c r="T394" s="476">
        <v>3882.4444444444443</v>
      </c>
      <c r="U394" s="604"/>
      <c r="V394" s="604"/>
      <c r="W394" s="604"/>
      <c r="Y394" s="232">
        <f>AVERAGE(B394:F394)</f>
        <v>3930.3375311822683</v>
      </c>
      <c r="Z394" s="232">
        <f>AVERAGE(G394:K394)</f>
        <v>3908.3905696588618</v>
      </c>
      <c r="AA394" s="232">
        <f>AVERAGE(L394:O394)</f>
        <v>3853.0879727507631</v>
      </c>
      <c r="AB394" s="232">
        <f>AVERAGE(P394:S394)</f>
        <v>3805.3663136766336</v>
      </c>
    </row>
    <row r="395" spans="1:28" x14ac:dyDescent="0.2">
      <c r="A395" s="219" t="s">
        <v>7</v>
      </c>
      <c r="B395" s="477">
        <v>97.777777777777771</v>
      </c>
      <c r="C395" s="478">
        <v>92.5</v>
      </c>
      <c r="D395" s="478">
        <v>100</v>
      </c>
      <c r="E395" s="479">
        <v>89.473684210526315</v>
      </c>
      <c r="F395" s="480">
        <v>97.435897435897431</v>
      </c>
      <c r="G395" s="481">
        <v>92.682926829268297</v>
      </c>
      <c r="H395" s="478">
        <v>97.297297297297291</v>
      </c>
      <c r="I395" s="478">
        <v>81.818181818181813</v>
      </c>
      <c r="J395" s="478">
        <v>92.307692307692307</v>
      </c>
      <c r="K395" s="478">
        <v>80.487804878048777</v>
      </c>
      <c r="L395" s="477">
        <v>90.697674418604649</v>
      </c>
      <c r="M395" s="478">
        <v>88.63636363636364</v>
      </c>
      <c r="N395" s="478">
        <v>100</v>
      </c>
      <c r="O395" s="480">
        <v>88.888888888888886</v>
      </c>
      <c r="P395" s="477">
        <v>100</v>
      </c>
      <c r="Q395" s="478">
        <v>89.583333333333329</v>
      </c>
      <c r="R395" s="478">
        <v>83.333333333333329</v>
      </c>
      <c r="S395" s="480">
        <v>92.857142857142861</v>
      </c>
      <c r="T395" s="482">
        <v>91.746031746031747</v>
      </c>
      <c r="U395" s="604"/>
      <c r="V395" s="604"/>
      <c r="W395" s="604"/>
    </row>
    <row r="396" spans="1:28" x14ac:dyDescent="0.2">
      <c r="A396" s="219" t="s">
        <v>8</v>
      </c>
      <c r="B396" s="489">
        <v>4.9685002552864628E-2</v>
      </c>
      <c r="C396" s="490">
        <v>6.2591795278518825E-2</v>
      </c>
      <c r="D396" s="490">
        <v>5.3734135308959104E-2</v>
      </c>
      <c r="E396" s="491">
        <v>6.4504590382417598E-2</v>
      </c>
      <c r="F396" s="492">
        <v>4.9355429618934146E-2</v>
      </c>
      <c r="G396" s="493">
        <v>5.5252201809618595E-2</v>
      </c>
      <c r="H396" s="490">
        <v>5.0465288601258408E-2</v>
      </c>
      <c r="I396" s="490">
        <v>8.0368798973621314E-2</v>
      </c>
      <c r="J396" s="490">
        <v>6.2627269846957379E-2</v>
      </c>
      <c r="K396" s="490">
        <v>6.790216587084337E-2</v>
      </c>
      <c r="L396" s="489">
        <v>6.5093654647989441E-2</v>
      </c>
      <c r="M396" s="490">
        <v>6.5181517067297093E-2</v>
      </c>
      <c r="N396" s="490">
        <v>3.8214000240872306E-2</v>
      </c>
      <c r="O396" s="492">
        <v>6.0822275764114947E-2</v>
      </c>
      <c r="P396" s="489">
        <v>5.0074112240536504E-2</v>
      </c>
      <c r="Q396" s="490">
        <v>6.6907750400129418E-2</v>
      </c>
      <c r="R396" s="490">
        <v>7.6792579719886303E-2</v>
      </c>
      <c r="S396" s="492">
        <v>5.6009460067860839E-2</v>
      </c>
      <c r="T396" s="494">
        <v>6.2439147983819832E-2</v>
      </c>
      <c r="U396" s="604"/>
      <c r="V396" s="604"/>
      <c r="W396" s="604"/>
    </row>
    <row r="397" spans="1:28" x14ac:dyDescent="0.2">
      <c r="A397" s="307" t="s">
        <v>1</v>
      </c>
      <c r="B397" s="483">
        <f>B394/B393*100-100</f>
        <v>8.0006063362134228</v>
      </c>
      <c r="C397" s="484">
        <f t="shared" ref="C397:F397" si="248">C394/C393*100-100</f>
        <v>5.7094133697135163</v>
      </c>
      <c r="D397" s="484">
        <f t="shared" si="248"/>
        <v>8.0739178965645522</v>
      </c>
      <c r="E397" s="484">
        <f t="shared" si="248"/>
        <v>7.0654125080778414</v>
      </c>
      <c r="F397" s="485">
        <f t="shared" si="248"/>
        <v>7.3494945254836068</v>
      </c>
      <c r="G397" s="486">
        <f>G394/G393*100-100</f>
        <v>8.2088310651182894</v>
      </c>
      <c r="H397" s="484">
        <f t="shared" ref="H397:L397" si="249">H394/H393*100-100</f>
        <v>5.5713284908373737</v>
      </c>
      <c r="I397" s="484">
        <f t="shared" si="249"/>
        <v>5.5190375790648716</v>
      </c>
      <c r="J397" s="484">
        <f t="shared" si="249"/>
        <v>5.3905621436317119</v>
      </c>
      <c r="K397" s="484">
        <f t="shared" si="249"/>
        <v>8.5149569094599542</v>
      </c>
      <c r="L397" s="483">
        <f t="shared" si="249"/>
        <v>4.4576287318760137</v>
      </c>
      <c r="M397" s="484">
        <f>M394/M393*100-100</f>
        <v>5.4446235892347659</v>
      </c>
      <c r="N397" s="484">
        <f t="shared" ref="N397:T397" si="250">N394/N393*100-100</f>
        <v>3.2618132208855286</v>
      </c>
      <c r="O397" s="485">
        <f t="shared" si="250"/>
        <v>7.3639533121115761</v>
      </c>
      <c r="P397" s="483">
        <f t="shared" si="250"/>
        <v>5.5173070211618409</v>
      </c>
      <c r="Q397" s="484">
        <f t="shared" si="250"/>
        <v>1.529104138244648</v>
      </c>
      <c r="R397" s="484">
        <f t="shared" si="250"/>
        <v>3.7971805366075415</v>
      </c>
      <c r="S397" s="485">
        <f t="shared" si="250"/>
        <v>4.476060547001893</v>
      </c>
      <c r="T397" s="275">
        <f t="shared" si="250"/>
        <v>5.9329998484159603</v>
      </c>
      <c r="U397" s="370"/>
      <c r="V397" s="604"/>
      <c r="W397" s="604"/>
    </row>
    <row r="398" spans="1:28" ht="13.5" thickBot="1" x14ac:dyDescent="0.25">
      <c r="A398" s="425" t="s">
        <v>26</v>
      </c>
      <c r="B398" s="395">
        <f>B394-B381</f>
        <v>268.22222222222217</v>
      </c>
      <c r="C398" s="396">
        <f t="shared" ref="C398:T398" si="251">C394-C381</f>
        <v>115.75</v>
      </c>
      <c r="D398" s="396">
        <f t="shared" si="251"/>
        <v>273.40909090909099</v>
      </c>
      <c r="E398" s="396">
        <f t="shared" si="251"/>
        <v>216.69736842105249</v>
      </c>
      <c r="F398" s="397">
        <f t="shared" si="251"/>
        <v>144.12641621943931</v>
      </c>
      <c r="G398" s="401">
        <f t="shared" si="251"/>
        <v>179.90771259063968</v>
      </c>
      <c r="H398" s="396">
        <f t="shared" si="251"/>
        <v>130.50497866287333</v>
      </c>
      <c r="I398" s="396">
        <f t="shared" si="251"/>
        <v>86.363636363636488</v>
      </c>
      <c r="J398" s="396">
        <f t="shared" si="251"/>
        <v>76.175213675213854</v>
      </c>
      <c r="K398" s="396">
        <f t="shared" si="251"/>
        <v>233.55965721819393</v>
      </c>
      <c r="L398" s="398">
        <f t="shared" si="251"/>
        <v>76.420873511060563</v>
      </c>
      <c r="M398" s="399">
        <f t="shared" si="251"/>
        <v>142.78074866310135</v>
      </c>
      <c r="N398" s="399">
        <f t="shared" si="251"/>
        <v>237.27272727272702</v>
      </c>
      <c r="O398" s="400">
        <f t="shared" si="251"/>
        <v>308.77777777777737</v>
      </c>
      <c r="P398" s="395">
        <f t="shared" si="251"/>
        <v>226.73311184939121</v>
      </c>
      <c r="Q398" s="396">
        <f t="shared" si="251"/>
        <v>113.89880952380918</v>
      </c>
      <c r="R398" s="396">
        <f t="shared" si="251"/>
        <v>299.16666666666652</v>
      </c>
      <c r="S398" s="397">
        <f t="shared" si="251"/>
        <v>54.163898117386907</v>
      </c>
      <c r="T398" s="403">
        <f t="shared" si="251"/>
        <v>166.3099906629318</v>
      </c>
      <c r="U398" s="604"/>
      <c r="V398" s="388"/>
      <c r="W398" s="604"/>
    </row>
    <row r="399" spans="1:28" x14ac:dyDescent="0.2">
      <c r="A399" s="426" t="s">
        <v>50</v>
      </c>
      <c r="B399" s="283">
        <v>850</v>
      </c>
      <c r="C399" s="284">
        <v>774</v>
      </c>
      <c r="D399" s="284">
        <v>193</v>
      </c>
      <c r="E399" s="451">
        <v>776</v>
      </c>
      <c r="F399" s="285">
        <v>777</v>
      </c>
      <c r="G399" s="422">
        <v>847</v>
      </c>
      <c r="H399" s="284">
        <v>765</v>
      </c>
      <c r="I399" s="284">
        <v>195</v>
      </c>
      <c r="J399" s="284">
        <v>764</v>
      </c>
      <c r="K399" s="284">
        <v>767</v>
      </c>
      <c r="L399" s="283">
        <v>865</v>
      </c>
      <c r="M399" s="284">
        <v>869</v>
      </c>
      <c r="N399" s="284">
        <v>216</v>
      </c>
      <c r="O399" s="285">
        <v>868</v>
      </c>
      <c r="P399" s="283">
        <v>911</v>
      </c>
      <c r="Q399" s="284">
        <v>912</v>
      </c>
      <c r="R399" s="284">
        <v>196</v>
      </c>
      <c r="S399" s="285">
        <v>912</v>
      </c>
      <c r="T399" s="366">
        <f>SUM(B399:S399)</f>
        <v>12457</v>
      </c>
      <c r="U399" s="220" t="s">
        <v>55</v>
      </c>
      <c r="V399" s="287">
        <f>T386-T399</f>
        <v>22</v>
      </c>
      <c r="W399" s="602">
        <f>V399/T386</f>
        <v>1.762961775783316E-3</v>
      </c>
    </row>
    <row r="400" spans="1:28" x14ac:dyDescent="0.2">
      <c r="A400" s="321" t="s">
        <v>27</v>
      </c>
      <c r="B400" s="235"/>
      <c r="C400" s="233"/>
      <c r="D400" s="233"/>
      <c r="E400" s="452"/>
      <c r="F400" s="236"/>
      <c r="G400" s="423"/>
      <c r="H400" s="233"/>
      <c r="I400" s="233"/>
      <c r="J400" s="233"/>
      <c r="K400" s="233"/>
      <c r="L400" s="235"/>
      <c r="M400" s="233"/>
      <c r="N400" s="233"/>
      <c r="O400" s="236"/>
      <c r="P400" s="235"/>
      <c r="Q400" s="233"/>
      <c r="R400" s="233"/>
      <c r="S400" s="236"/>
      <c r="T400" s="226"/>
      <c r="U400" s="220" t="s">
        <v>56</v>
      </c>
      <c r="V400" s="220">
        <v>136.02000000000001</v>
      </c>
      <c r="W400" s="220"/>
    </row>
    <row r="401" spans="1:28" ht="13.5" thickBot="1" x14ac:dyDescent="0.25">
      <c r="A401" s="324" t="s">
        <v>25</v>
      </c>
      <c r="B401" s="237">
        <f>B400-B387</f>
        <v>0</v>
      </c>
      <c r="C401" s="234">
        <f t="shared" ref="C401:S401" si="252">C400-C387</f>
        <v>0</v>
      </c>
      <c r="D401" s="234">
        <f t="shared" si="252"/>
        <v>0</v>
      </c>
      <c r="E401" s="234">
        <f t="shared" si="252"/>
        <v>0</v>
      </c>
      <c r="F401" s="238">
        <f t="shared" si="252"/>
        <v>0</v>
      </c>
      <c r="G401" s="424">
        <f t="shared" si="252"/>
        <v>0</v>
      </c>
      <c r="H401" s="234">
        <f t="shared" si="252"/>
        <v>0</v>
      </c>
      <c r="I401" s="234">
        <f t="shared" si="252"/>
        <v>0</v>
      </c>
      <c r="J401" s="234">
        <f t="shared" si="252"/>
        <v>0</v>
      </c>
      <c r="K401" s="234">
        <f t="shared" si="252"/>
        <v>0</v>
      </c>
      <c r="L401" s="237">
        <f t="shared" si="252"/>
        <v>0</v>
      </c>
      <c r="M401" s="234">
        <f t="shared" si="252"/>
        <v>0</v>
      </c>
      <c r="N401" s="234">
        <f t="shared" si="252"/>
        <v>0</v>
      </c>
      <c r="O401" s="238">
        <f t="shared" si="252"/>
        <v>0</v>
      </c>
      <c r="P401" s="237">
        <f t="shared" si="252"/>
        <v>0</v>
      </c>
      <c r="Q401" s="234">
        <f t="shared" si="252"/>
        <v>0</v>
      </c>
      <c r="R401" s="234">
        <f t="shared" si="252"/>
        <v>0</v>
      </c>
      <c r="S401" s="238">
        <f t="shared" si="252"/>
        <v>0</v>
      </c>
      <c r="T401" s="227"/>
      <c r="U401" s="220" t="s">
        <v>25</v>
      </c>
      <c r="V401" s="220">
        <f>V400-V387</f>
        <v>12.13000000000001</v>
      </c>
      <c r="W401" s="220"/>
    </row>
    <row r="403" spans="1:28" ht="13.5" thickBot="1" x14ac:dyDescent="0.25"/>
    <row r="404" spans="1:28" s="605" customFormat="1" ht="13.5" thickBot="1" x14ac:dyDescent="0.25">
      <c r="A404" s="297" t="s">
        <v>188</v>
      </c>
      <c r="B404" s="651" t="s">
        <v>52</v>
      </c>
      <c r="C404" s="652"/>
      <c r="D404" s="652"/>
      <c r="E404" s="652"/>
      <c r="F404" s="653"/>
      <c r="G404" s="651" t="s">
        <v>64</v>
      </c>
      <c r="H404" s="652"/>
      <c r="I404" s="652"/>
      <c r="J404" s="652"/>
      <c r="K404" s="653"/>
      <c r="L404" s="651" t="s">
        <v>62</v>
      </c>
      <c r="M404" s="652"/>
      <c r="N404" s="652"/>
      <c r="O404" s="653"/>
      <c r="P404" s="651" t="s">
        <v>63</v>
      </c>
      <c r="Q404" s="652"/>
      <c r="R404" s="652"/>
      <c r="S404" s="653"/>
      <c r="T404" s="365" t="s">
        <v>54</v>
      </c>
    </row>
    <row r="405" spans="1:28" s="605" customFormat="1" x14ac:dyDescent="0.2">
      <c r="A405" s="219" t="s">
        <v>53</v>
      </c>
      <c r="B405" s="542">
        <v>1</v>
      </c>
      <c r="C405" s="528">
        <v>2</v>
      </c>
      <c r="D405" s="528">
        <v>3</v>
      </c>
      <c r="E405" s="584">
        <v>4</v>
      </c>
      <c r="F405" s="585">
        <v>5</v>
      </c>
      <c r="G405" s="540">
        <v>1</v>
      </c>
      <c r="H405" s="528">
        <v>2</v>
      </c>
      <c r="I405" s="528">
        <v>3</v>
      </c>
      <c r="J405" s="528">
        <v>4</v>
      </c>
      <c r="K405" s="528">
        <v>5</v>
      </c>
      <c r="L405" s="542">
        <v>1</v>
      </c>
      <c r="M405" s="528">
        <v>2</v>
      </c>
      <c r="N405" s="528">
        <v>3</v>
      </c>
      <c r="O405" s="585">
        <v>4</v>
      </c>
      <c r="P405" s="542">
        <v>1</v>
      </c>
      <c r="Q405" s="528">
        <v>2</v>
      </c>
      <c r="R405" s="528">
        <v>3</v>
      </c>
      <c r="S405" s="585">
        <v>4</v>
      </c>
      <c r="T405" s="367"/>
    </row>
    <row r="406" spans="1:28" s="605" customFormat="1" x14ac:dyDescent="0.2">
      <c r="A406" s="304" t="s">
        <v>74</v>
      </c>
      <c r="B406" s="507">
        <v>3750</v>
      </c>
      <c r="C406" s="508">
        <v>3750</v>
      </c>
      <c r="D406" s="508">
        <v>3750</v>
      </c>
      <c r="E406" s="509">
        <v>3750</v>
      </c>
      <c r="F406" s="510">
        <v>3750</v>
      </c>
      <c r="G406" s="511">
        <v>3750</v>
      </c>
      <c r="H406" s="508">
        <v>3750</v>
      </c>
      <c r="I406" s="508">
        <v>3750</v>
      </c>
      <c r="J406" s="508">
        <v>3750</v>
      </c>
      <c r="K406" s="508">
        <v>3750</v>
      </c>
      <c r="L406" s="507">
        <v>3750</v>
      </c>
      <c r="M406" s="508">
        <v>3750</v>
      </c>
      <c r="N406" s="508">
        <v>3750</v>
      </c>
      <c r="O406" s="510">
        <v>3750</v>
      </c>
      <c r="P406" s="507">
        <v>3750</v>
      </c>
      <c r="Q406" s="508">
        <v>3750</v>
      </c>
      <c r="R406" s="508">
        <v>3750</v>
      </c>
      <c r="S406" s="510">
        <v>3750</v>
      </c>
      <c r="T406" s="512">
        <v>3750</v>
      </c>
    </row>
    <row r="407" spans="1:28" s="605" customFormat="1" x14ac:dyDescent="0.2">
      <c r="A407" s="307" t="s">
        <v>6</v>
      </c>
      <c r="B407" s="471">
        <v>4095.7142857142858</v>
      </c>
      <c r="C407" s="472">
        <v>4009.2307692307691</v>
      </c>
      <c r="D407" s="472">
        <v>4100</v>
      </c>
      <c r="E407" s="473">
        <v>4104.7222222222226</v>
      </c>
      <c r="F407" s="474">
        <v>4147.575757575758</v>
      </c>
      <c r="G407" s="475">
        <v>3964.7727272727275</v>
      </c>
      <c r="H407" s="472">
        <v>4044.8780487804879</v>
      </c>
      <c r="I407" s="472">
        <v>3883</v>
      </c>
      <c r="J407" s="472">
        <v>3913.4210526315787</v>
      </c>
      <c r="K407" s="472">
        <v>4101.5384615384619</v>
      </c>
      <c r="L407" s="471">
        <v>3955.681818181818</v>
      </c>
      <c r="M407" s="472">
        <v>4044.090909090909</v>
      </c>
      <c r="N407" s="472">
        <v>3758.5714285714284</v>
      </c>
      <c r="O407" s="474">
        <v>4093.2608695652175</v>
      </c>
      <c r="P407" s="471">
        <v>3868.0952380952381</v>
      </c>
      <c r="Q407" s="472">
        <v>3871.2195121951218</v>
      </c>
      <c r="R407" s="472">
        <v>3794.375</v>
      </c>
      <c r="S407" s="474">
        <v>3982.8260869565215</v>
      </c>
      <c r="T407" s="476">
        <v>3999.5352564102564</v>
      </c>
      <c r="Y407" s="232">
        <f>AVERAGE(B407:F407)</f>
        <v>4091.448606948607</v>
      </c>
      <c r="Z407" s="232">
        <f>AVERAGE(G407:K407)</f>
        <v>3981.5220580446512</v>
      </c>
      <c r="AA407" s="232">
        <f>AVERAGE(L407:O407)</f>
        <v>3962.9012563523434</v>
      </c>
      <c r="AB407" s="232">
        <f>AVERAGE(P407:S407)</f>
        <v>3879.1289593117203</v>
      </c>
    </row>
    <row r="408" spans="1:28" s="605" customFormat="1" x14ac:dyDescent="0.2">
      <c r="A408" s="219" t="s">
        <v>7</v>
      </c>
      <c r="B408" s="477">
        <v>90.476190476190482</v>
      </c>
      <c r="C408" s="478">
        <v>100</v>
      </c>
      <c r="D408" s="478">
        <v>100</v>
      </c>
      <c r="E408" s="479">
        <v>86.111111111111114</v>
      </c>
      <c r="F408" s="480">
        <v>93.939393939393938</v>
      </c>
      <c r="G408" s="481">
        <v>79.545454545454547</v>
      </c>
      <c r="H408" s="478">
        <v>80.487804878048777</v>
      </c>
      <c r="I408" s="478">
        <v>90</v>
      </c>
      <c r="J408" s="478">
        <v>92.10526315789474</v>
      </c>
      <c r="K408" s="478">
        <v>84.615384615384613</v>
      </c>
      <c r="L408" s="477">
        <v>93.181818181818187</v>
      </c>
      <c r="M408" s="478">
        <v>93.181818181818187</v>
      </c>
      <c r="N408" s="478">
        <v>57.142857142857146</v>
      </c>
      <c r="O408" s="480">
        <v>80.434782608695656</v>
      </c>
      <c r="P408" s="477">
        <v>85.714285714285708</v>
      </c>
      <c r="Q408" s="478">
        <v>92.682926829268297</v>
      </c>
      <c r="R408" s="478">
        <v>87.5</v>
      </c>
      <c r="S408" s="480">
        <v>73.913043478260875</v>
      </c>
      <c r="T408" s="482">
        <v>86.858974358974365</v>
      </c>
    </row>
    <row r="409" spans="1:28" s="605" customFormat="1" x14ac:dyDescent="0.2">
      <c r="A409" s="219" t="s">
        <v>8</v>
      </c>
      <c r="B409" s="489">
        <v>6.0439190164101139E-2</v>
      </c>
      <c r="C409" s="490">
        <v>5.0227096252047437E-2</v>
      </c>
      <c r="D409" s="490">
        <v>4.5961931788951443E-2</v>
      </c>
      <c r="E409" s="491">
        <v>6.2636261545299096E-2</v>
      </c>
      <c r="F409" s="492">
        <v>4.733991052611812E-2</v>
      </c>
      <c r="G409" s="493">
        <v>7.6281987287274478E-2</v>
      </c>
      <c r="H409" s="490">
        <v>6.9977547487970554E-2</v>
      </c>
      <c r="I409" s="490">
        <v>5.8839912852429559E-2</v>
      </c>
      <c r="J409" s="490">
        <v>6.4050016488291825E-2</v>
      </c>
      <c r="K409" s="490">
        <v>6.2763885666563268E-2</v>
      </c>
      <c r="L409" s="489">
        <v>5.5126721554265797E-2</v>
      </c>
      <c r="M409" s="490">
        <v>5.9847915070218215E-2</v>
      </c>
      <c r="N409" s="490">
        <v>9.1845851742614254E-2</v>
      </c>
      <c r="O409" s="492">
        <v>7.3818722831019784E-2</v>
      </c>
      <c r="P409" s="489">
        <v>6.7771171057516566E-2</v>
      </c>
      <c r="Q409" s="490">
        <v>4.7064729004665941E-2</v>
      </c>
      <c r="R409" s="490">
        <v>6.4461392889761271E-2</v>
      </c>
      <c r="S409" s="492">
        <v>7.979325729449617E-2</v>
      </c>
      <c r="T409" s="494">
        <v>6.8881555524917287E-2</v>
      </c>
    </row>
    <row r="410" spans="1:28" s="605" customFormat="1" x14ac:dyDescent="0.2">
      <c r="A410" s="307" t="s">
        <v>1</v>
      </c>
      <c r="B410" s="483">
        <f>B407/B406*100-100</f>
        <v>9.2190476190476147</v>
      </c>
      <c r="C410" s="484">
        <f t="shared" ref="C410:F410" si="253">C407/C406*100-100</f>
        <v>6.9128205128205167</v>
      </c>
      <c r="D410" s="484">
        <f t="shared" si="253"/>
        <v>9.3333333333333286</v>
      </c>
      <c r="E410" s="484">
        <f t="shared" si="253"/>
        <v>9.4592592592592837</v>
      </c>
      <c r="F410" s="485">
        <f t="shared" si="253"/>
        <v>10.602020202020213</v>
      </c>
      <c r="G410" s="486">
        <f>G407/G406*100-100</f>
        <v>5.7272727272727337</v>
      </c>
      <c r="H410" s="484">
        <f t="shared" ref="H410:L410" si="254">H407/H406*100-100</f>
        <v>7.863414634146352</v>
      </c>
      <c r="I410" s="484">
        <f t="shared" si="254"/>
        <v>3.5466666666666811</v>
      </c>
      <c r="J410" s="484">
        <f t="shared" si="254"/>
        <v>4.3578947368420984</v>
      </c>
      <c r="K410" s="484">
        <f t="shared" si="254"/>
        <v>9.3743589743589837</v>
      </c>
      <c r="L410" s="483">
        <f t="shared" si="254"/>
        <v>5.4848484848484702</v>
      </c>
      <c r="M410" s="484">
        <f>M407/M406*100-100</f>
        <v>7.8424242424242436</v>
      </c>
      <c r="N410" s="484">
        <f t="shared" ref="N410:T410" si="255">N407/N406*100-100</f>
        <v>0.22857142857142776</v>
      </c>
      <c r="O410" s="485">
        <f t="shared" si="255"/>
        <v>9.1536231884058026</v>
      </c>
      <c r="P410" s="483">
        <f t="shared" si="255"/>
        <v>3.1492063492063522</v>
      </c>
      <c r="Q410" s="484">
        <f t="shared" si="255"/>
        <v>3.2325203252032537</v>
      </c>
      <c r="R410" s="484">
        <f t="shared" si="255"/>
        <v>1.1833333333333371</v>
      </c>
      <c r="S410" s="485">
        <f t="shared" si="255"/>
        <v>6.2086956521739012</v>
      </c>
      <c r="T410" s="275">
        <f t="shared" si="255"/>
        <v>6.6542735042735046</v>
      </c>
      <c r="U410" s="370"/>
    </row>
    <row r="411" spans="1:28" s="605" customFormat="1" ht="13.5" thickBot="1" x14ac:dyDescent="0.25">
      <c r="A411" s="425" t="s">
        <v>26</v>
      </c>
      <c r="B411" s="395">
        <f>B407-B394</f>
        <v>137.49206349206361</v>
      </c>
      <c r="C411" s="396">
        <f t="shared" ref="C411:T411" si="256">C407-C394</f>
        <v>134.98076923076906</v>
      </c>
      <c r="D411" s="396">
        <f t="shared" si="256"/>
        <v>139.09090909090901</v>
      </c>
      <c r="E411" s="396">
        <f t="shared" si="256"/>
        <v>180.77485380117014</v>
      </c>
      <c r="F411" s="397">
        <f t="shared" si="256"/>
        <v>213.21678321678382</v>
      </c>
      <c r="G411" s="401">
        <f t="shared" si="256"/>
        <v>-1.0809312638580195</v>
      </c>
      <c r="H411" s="396">
        <f t="shared" si="256"/>
        <v>175.68885959129875</v>
      </c>
      <c r="I411" s="396">
        <f t="shared" si="256"/>
        <v>15.727272727272521</v>
      </c>
      <c r="J411" s="396">
        <f t="shared" si="256"/>
        <v>50.856950067476191</v>
      </c>
      <c r="K411" s="396">
        <f t="shared" si="256"/>
        <v>124.46529080675464</v>
      </c>
      <c r="L411" s="398">
        <f t="shared" si="256"/>
        <v>127.30972515856229</v>
      </c>
      <c r="M411" s="399">
        <f t="shared" si="256"/>
        <v>179.5454545454545</v>
      </c>
      <c r="N411" s="399">
        <f t="shared" si="256"/>
        <v>-25.974025974026063</v>
      </c>
      <c r="O411" s="400">
        <f t="shared" si="256"/>
        <v>158.3719806763288</v>
      </c>
      <c r="P411" s="395">
        <f t="shared" si="256"/>
        <v>0.88593576965649845</v>
      </c>
      <c r="Q411" s="396">
        <f t="shared" si="256"/>
        <v>150.17784552845524</v>
      </c>
      <c r="R411" s="396">
        <f t="shared" si="256"/>
        <v>-9.7916666666665151</v>
      </c>
      <c r="S411" s="397">
        <f t="shared" si="256"/>
        <v>153.77846790890226</v>
      </c>
      <c r="T411" s="403">
        <f t="shared" si="256"/>
        <v>117.09081196581201</v>
      </c>
      <c r="V411" s="388"/>
    </row>
    <row r="412" spans="1:28" s="605" customFormat="1" x14ac:dyDescent="0.2">
      <c r="A412" s="426" t="s">
        <v>50</v>
      </c>
      <c r="B412" s="283">
        <v>850</v>
      </c>
      <c r="C412" s="284">
        <v>771</v>
      </c>
      <c r="D412" s="284">
        <v>191</v>
      </c>
      <c r="E412" s="451">
        <v>776</v>
      </c>
      <c r="F412" s="285">
        <v>777</v>
      </c>
      <c r="G412" s="422">
        <v>847</v>
      </c>
      <c r="H412" s="284">
        <v>765</v>
      </c>
      <c r="I412" s="284">
        <v>194</v>
      </c>
      <c r="J412" s="284">
        <v>763</v>
      </c>
      <c r="K412" s="284">
        <v>767</v>
      </c>
      <c r="L412" s="283">
        <v>865</v>
      </c>
      <c r="M412" s="284">
        <v>867</v>
      </c>
      <c r="N412" s="284">
        <v>212</v>
      </c>
      <c r="O412" s="285">
        <v>867</v>
      </c>
      <c r="P412" s="283">
        <v>911</v>
      </c>
      <c r="Q412" s="284">
        <v>910</v>
      </c>
      <c r="R412" s="284">
        <v>195</v>
      </c>
      <c r="S412" s="285">
        <v>912</v>
      </c>
      <c r="T412" s="366">
        <f>SUM(B412:S412)</f>
        <v>12440</v>
      </c>
      <c r="U412" s="220" t="s">
        <v>55</v>
      </c>
      <c r="V412" s="287">
        <f>T399-T412</f>
        <v>17</v>
      </c>
      <c r="W412" s="602">
        <f>V412/T399</f>
        <v>1.3646945492494179E-3</v>
      </c>
    </row>
    <row r="413" spans="1:28" s="605" customFormat="1" x14ac:dyDescent="0.2">
      <c r="A413" s="321" t="s">
        <v>27</v>
      </c>
      <c r="B413" s="235"/>
      <c r="C413" s="233"/>
      <c r="D413" s="233"/>
      <c r="E413" s="452"/>
      <c r="F413" s="236"/>
      <c r="G413" s="423"/>
      <c r="H413" s="233"/>
      <c r="I413" s="233"/>
      <c r="J413" s="233"/>
      <c r="K413" s="233"/>
      <c r="L413" s="235"/>
      <c r="M413" s="233"/>
      <c r="N413" s="233"/>
      <c r="O413" s="236"/>
      <c r="P413" s="235"/>
      <c r="Q413" s="233"/>
      <c r="R413" s="233"/>
      <c r="S413" s="236"/>
      <c r="T413" s="226"/>
      <c r="U413" s="220" t="s">
        <v>56</v>
      </c>
      <c r="V413" s="220">
        <v>151.82</v>
      </c>
      <c r="W413" s="220"/>
    </row>
    <row r="414" spans="1:28" s="605" customFormat="1" ht="13.5" thickBot="1" x14ac:dyDescent="0.25">
      <c r="A414" s="324" t="s">
        <v>25</v>
      </c>
      <c r="B414" s="237">
        <f>B413-B400</f>
        <v>0</v>
      </c>
      <c r="C414" s="234">
        <f t="shared" ref="C414:S414" si="257">C413-C400</f>
        <v>0</v>
      </c>
      <c r="D414" s="234">
        <f t="shared" si="257"/>
        <v>0</v>
      </c>
      <c r="E414" s="234">
        <f t="shared" si="257"/>
        <v>0</v>
      </c>
      <c r="F414" s="238">
        <f t="shared" si="257"/>
        <v>0</v>
      </c>
      <c r="G414" s="424">
        <f t="shared" si="257"/>
        <v>0</v>
      </c>
      <c r="H414" s="234">
        <f t="shared" si="257"/>
        <v>0</v>
      </c>
      <c r="I414" s="234">
        <f t="shared" si="257"/>
        <v>0</v>
      </c>
      <c r="J414" s="234">
        <f t="shared" si="257"/>
        <v>0</v>
      </c>
      <c r="K414" s="234">
        <f t="shared" si="257"/>
        <v>0</v>
      </c>
      <c r="L414" s="237">
        <f t="shared" si="257"/>
        <v>0</v>
      </c>
      <c r="M414" s="234">
        <f t="shared" si="257"/>
        <v>0</v>
      </c>
      <c r="N414" s="234">
        <f t="shared" si="257"/>
        <v>0</v>
      </c>
      <c r="O414" s="238">
        <f t="shared" si="257"/>
        <v>0</v>
      </c>
      <c r="P414" s="237">
        <f t="shared" si="257"/>
        <v>0</v>
      </c>
      <c r="Q414" s="234">
        <f t="shared" si="257"/>
        <v>0</v>
      </c>
      <c r="R414" s="234">
        <f t="shared" si="257"/>
        <v>0</v>
      </c>
      <c r="S414" s="238">
        <f t="shared" si="257"/>
        <v>0</v>
      </c>
      <c r="T414" s="227"/>
      <c r="U414" s="220" t="s">
        <v>25</v>
      </c>
      <c r="V414" s="220">
        <f>V413-V400</f>
        <v>15.799999999999983</v>
      </c>
      <c r="W414" s="220"/>
    </row>
    <row r="416" spans="1:28" ht="13.5" thickBot="1" x14ac:dyDescent="0.25"/>
    <row r="417" spans="1:28" s="607" customFormat="1" ht="13.5" thickBot="1" x14ac:dyDescent="0.25">
      <c r="A417" s="297" t="s">
        <v>192</v>
      </c>
      <c r="B417" s="651" t="s">
        <v>52</v>
      </c>
      <c r="C417" s="652"/>
      <c r="D417" s="652"/>
      <c r="E417" s="652"/>
      <c r="F417" s="653"/>
      <c r="G417" s="651" t="s">
        <v>64</v>
      </c>
      <c r="H417" s="652"/>
      <c r="I417" s="652"/>
      <c r="J417" s="652"/>
      <c r="K417" s="653"/>
      <c r="L417" s="651" t="s">
        <v>62</v>
      </c>
      <c r="M417" s="652"/>
      <c r="N417" s="652"/>
      <c r="O417" s="653"/>
      <c r="P417" s="651" t="s">
        <v>63</v>
      </c>
      <c r="Q417" s="652"/>
      <c r="R417" s="652"/>
      <c r="S417" s="653"/>
      <c r="T417" s="365" t="s">
        <v>54</v>
      </c>
    </row>
    <row r="418" spans="1:28" s="607" customFormat="1" x14ac:dyDescent="0.2">
      <c r="A418" s="219" t="s">
        <v>53</v>
      </c>
      <c r="B418" s="542">
        <v>1</v>
      </c>
      <c r="C418" s="528">
        <v>2</v>
      </c>
      <c r="D418" s="528">
        <v>3</v>
      </c>
      <c r="E418" s="584">
        <v>4</v>
      </c>
      <c r="F418" s="585">
        <v>5</v>
      </c>
      <c r="G418" s="540">
        <v>1</v>
      </c>
      <c r="H418" s="528">
        <v>2</v>
      </c>
      <c r="I418" s="528">
        <v>3</v>
      </c>
      <c r="J418" s="528">
        <v>4</v>
      </c>
      <c r="K418" s="528">
        <v>5</v>
      </c>
      <c r="L418" s="542">
        <v>1</v>
      </c>
      <c r="M418" s="528">
        <v>2</v>
      </c>
      <c r="N418" s="528">
        <v>3</v>
      </c>
      <c r="O418" s="585">
        <v>4</v>
      </c>
      <c r="P418" s="542">
        <v>1</v>
      </c>
      <c r="Q418" s="528">
        <v>2</v>
      </c>
      <c r="R418" s="528">
        <v>3</v>
      </c>
      <c r="S418" s="585">
        <v>4</v>
      </c>
      <c r="T418" s="367"/>
    </row>
    <row r="419" spans="1:28" s="607" customFormat="1" x14ac:dyDescent="0.2">
      <c r="A419" s="304" t="s">
        <v>74</v>
      </c>
      <c r="B419" s="507">
        <v>3820</v>
      </c>
      <c r="C419" s="508">
        <v>3820</v>
      </c>
      <c r="D419" s="508">
        <v>3820</v>
      </c>
      <c r="E419" s="509">
        <v>3820</v>
      </c>
      <c r="F419" s="510">
        <v>3820</v>
      </c>
      <c r="G419" s="511">
        <v>3820</v>
      </c>
      <c r="H419" s="508">
        <v>3820</v>
      </c>
      <c r="I419" s="508">
        <v>3820</v>
      </c>
      <c r="J419" s="508">
        <v>3820</v>
      </c>
      <c r="K419" s="508">
        <v>3820</v>
      </c>
      <c r="L419" s="507">
        <v>3820</v>
      </c>
      <c r="M419" s="508">
        <v>3820</v>
      </c>
      <c r="N419" s="508">
        <v>3820</v>
      </c>
      <c r="O419" s="510">
        <v>3820</v>
      </c>
      <c r="P419" s="507">
        <v>3820</v>
      </c>
      <c r="Q419" s="508">
        <v>3820</v>
      </c>
      <c r="R419" s="508">
        <v>3820</v>
      </c>
      <c r="S419" s="510">
        <v>3820</v>
      </c>
      <c r="T419" s="512">
        <v>3820</v>
      </c>
    </row>
    <row r="420" spans="1:28" s="607" customFormat="1" x14ac:dyDescent="0.2">
      <c r="A420" s="307" t="s">
        <v>6</v>
      </c>
      <c r="B420" s="471">
        <v>4181.818181818182</v>
      </c>
      <c r="C420" s="472">
        <v>4141.5789473684208</v>
      </c>
      <c r="D420" s="472">
        <v>4155</v>
      </c>
      <c r="E420" s="473">
        <v>4198.333333333333</v>
      </c>
      <c r="F420" s="474">
        <v>4226.9767441860467</v>
      </c>
      <c r="G420" s="475">
        <v>4134.4186046511632</v>
      </c>
      <c r="H420" s="472">
        <v>4189.4871794871797</v>
      </c>
      <c r="I420" s="472">
        <v>4156.666666666667</v>
      </c>
      <c r="J420" s="472">
        <v>4169.7619047619046</v>
      </c>
      <c r="K420" s="472">
        <v>4317.6190476190477</v>
      </c>
      <c r="L420" s="471">
        <v>4157.0731707317073</v>
      </c>
      <c r="M420" s="472">
        <v>4124.0476190476193</v>
      </c>
      <c r="N420" s="472">
        <v>3801</v>
      </c>
      <c r="O420" s="474">
        <v>4073.8461538461538</v>
      </c>
      <c r="P420" s="471">
        <v>4089.1111111111113</v>
      </c>
      <c r="Q420" s="472">
        <v>4121.8604651162786</v>
      </c>
      <c r="R420" s="472">
        <v>3914.1666666666665</v>
      </c>
      <c r="S420" s="474">
        <v>4062.2222222222222</v>
      </c>
      <c r="T420" s="476">
        <v>4146.2009419152273</v>
      </c>
      <c r="Y420" s="232">
        <f>AVERAGE(B420:F420)</f>
        <v>4180.7414413411962</v>
      </c>
      <c r="Z420" s="232">
        <f>AVERAGE(G420:K420)</f>
        <v>4193.5906806371931</v>
      </c>
      <c r="AA420" s="232">
        <f>AVERAGE(L420:O420)</f>
        <v>4038.9917359063702</v>
      </c>
      <c r="AB420" s="232">
        <f>AVERAGE(P420:S420)</f>
        <v>4046.8401162790697</v>
      </c>
    </row>
    <row r="421" spans="1:28" s="607" customFormat="1" x14ac:dyDescent="0.2">
      <c r="A421" s="219" t="s">
        <v>7</v>
      </c>
      <c r="B421" s="477">
        <v>90.909090909090907</v>
      </c>
      <c r="C421" s="478">
        <v>92.10526315789474</v>
      </c>
      <c r="D421" s="478">
        <v>91.666666666666671</v>
      </c>
      <c r="E421" s="479">
        <v>89.583333333333329</v>
      </c>
      <c r="F421" s="480">
        <v>93.023255813953483</v>
      </c>
      <c r="G421" s="481">
        <v>93.023255813953483</v>
      </c>
      <c r="H421" s="478">
        <v>92.307692307692307</v>
      </c>
      <c r="I421" s="478">
        <v>88.888888888888886</v>
      </c>
      <c r="J421" s="478">
        <v>78.571428571428569</v>
      </c>
      <c r="K421" s="478">
        <v>80.952380952380949</v>
      </c>
      <c r="L421" s="477">
        <v>87.804878048780495</v>
      </c>
      <c r="M421" s="478">
        <v>90.476190476190482</v>
      </c>
      <c r="N421" s="478">
        <v>80</v>
      </c>
      <c r="O421" s="480">
        <v>92.307692307692307</v>
      </c>
      <c r="P421" s="477">
        <v>95.555555555555557</v>
      </c>
      <c r="Q421" s="478">
        <v>79.069767441860463</v>
      </c>
      <c r="R421" s="478">
        <v>83.333333333333329</v>
      </c>
      <c r="S421" s="480">
        <v>97.777777777777771</v>
      </c>
      <c r="T421" s="482">
        <v>87.127158555729977</v>
      </c>
    </row>
    <row r="422" spans="1:28" s="607" customFormat="1" x14ac:dyDescent="0.2">
      <c r="A422" s="219" t="s">
        <v>8</v>
      </c>
      <c r="B422" s="489">
        <v>6.3995621010398504E-2</v>
      </c>
      <c r="C422" s="490">
        <v>6.0094779681559178E-2</v>
      </c>
      <c r="D422" s="490">
        <v>6.7592523080546904E-2</v>
      </c>
      <c r="E422" s="491">
        <v>5.8839245140607482E-2</v>
      </c>
      <c r="F422" s="492">
        <v>6.3820469964163892E-2</v>
      </c>
      <c r="G422" s="493">
        <v>5.6727130058641717E-2</v>
      </c>
      <c r="H422" s="490">
        <v>5.7985684407591769E-2</v>
      </c>
      <c r="I422" s="490">
        <v>6.6477567846231614E-2</v>
      </c>
      <c r="J422" s="490">
        <v>7.2508678048682954E-2</v>
      </c>
      <c r="K422" s="490">
        <v>7.2236539267927155E-2</v>
      </c>
      <c r="L422" s="489">
        <v>6.0912048499197152E-2</v>
      </c>
      <c r="M422" s="490">
        <v>6.5578749453006943E-2</v>
      </c>
      <c r="N422" s="490">
        <v>7.6761048156344047E-2</v>
      </c>
      <c r="O422" s="492">
        <v>5.6896895508275251E-2</v>
      </c>
      <c r="P422" s="489">
        <v>4.756260017661447E-2</v>
      </c>
      <c r="Q422" s="490">
        <v>8.7020871987758805E-2</v>
      </c>
      <c r="R422" s="490">
        <v>6.8326238218261476E-2</v>
      </c>
      <c r="S422" s="492">
        <v>4.945489045607597E-2</v>
      </c>
      <c r="T422" s="494">
        <v>6.6693115602039568E-2</v>
      </c>
    </row>
    <row r="423" spans="1:28" s="607" customFormat="1" x14ac:dyDescent="0.2">
      <c r="A423" s="307" t="s">
        <v>1</v>
      </c>
      <c r="B423" s="483">
        <f>B420/B419*100-100</f>
        <v>9.4716801523084371</v>
      </c>
      <c r="C423" s="484">
        <f t="shared" ref="C423:F423" si="258">C420/C419*100-100</f>
        <v>8.4182970515293505</v>
      </c>
      <c r="D423" s="484">
        <f t="shared" si="258"/>
        <v>8.7696335078533991</v>
      </c>
      <c r="E423" s="484">
        <f t="shared" si="258"/>
        <v>9.9040139616055853</v>
      </c>
      <c r="F423" s="485">
        <f t="shared" si="258"/>
        <v>10.653841470838927</v>
      </c>
      <c r="G423" s="486">
        <f>G420/G419*100-100</f>
        <v>8.2308535248995582</v>
      </c>
      <c r="H423" s="484">
        <f t="shared" ref="H423:L423" si="259">H420/H419*100-100</f>
        <v>9.6724392535910937</v>
      </c>
      <c r="I423" s="484">
        <f t="shared" si="259"/>
        <v>8.8132635253054303</v>
      </c>
      <c r="J423" s="484">
        <f t="shared" si="259"/>
        <v>9.1560708052854665</v>
      </c>
      <c r="K423" s="484">
        <f t="shared" si="259"/>
        <v>13.026676639242083</v>
      </c>
      <c r="L423" s="483">
        <f t="shared" si="259"/>
        <v>8.8239049929766225</v>
      </c>
      <c r="M423" s="484">
        <f>M420/M419*100-100</f>
        <v>7.9593617551732905</v>
      </c>
      <c r="N423" s="484">
        <f t="shared" ref="N423:T423" si="260">N420/N419*100-100</f>
        <v>-0.49738219895287727</v>
      </c>
      <c r="O423" s="485">
        <f t="shared" si="260"/>
        <v>6.645187273459527</v>
      </c>
      <c r="P423" s="483">
        <f t="shared" si="260"/>
        <v>7.0447934845840621</v>
      </c>
      <c r="Q423" s="484">
        <f t="shared" si="260"/>
        <v>7.9021064166565225</v>
      </c>
      <c r="R423" s="484">
        <f t="shared" si="260"/>
        <v>2.4650959860383921</v>
      </c>
      <c r="S423" s="485">
        <f t="shared" si="260"/>
        <v>6.3408958696916926</v>
      </c>
      <c r="T423" s="275">
        <f t="shared" si="260"/>
        <v>8.5392916731734942</v>
      </c>
      <c r="U423" s="370"/>
    </row>
    <row r="424" spans="1:28" s="607" customFormat="1" ht="13.5" thickBot="1" x14ac:dyDescent="0.25">
      <c r="A424" s="425" t="s">
        <v>26</v>
      </c>
      <c r="B424" s="395">
        <f>B420-B407</f>
        <v>86.103896103896204</v>
      </c>
      <c r="C424" s="396">
        <f t="shared" ref="C424:T424" si="261">C420-C407</f>
        <v>132.34817813765176</v>
      </c>
      <c r="D424" s="396">
        <f t="shared" si="261"/>
        <v>55</v>
      </c>
      <c r="E424" s="396">
        <f t="shared" si="261"/>
        <v>93.611111111110404</v>
      </c>
      <c r="F424" s="397">
        <f t="shared" si="261"/>
        <v>79.400986610288783</v>
      </c>
      <c r="G424" s="401">
        <f t="shared" si="261"/>
        <v>169.64587737843567</v>
      </c>
      <c r="H424" s="396">
        <f t="shared" si="261"/>
        <v>144.60913070669176</v>
      </c>
      <c r="I424" s="396">
        <f t="shared" si="261"/>
        <v>273.66666666666697</v>
      </c>
      <c r="J424" s="396">
        <f t="shared" si="261"/>
        <v>256.34085213032586</v>
      </c>
      <c r="K424" s="396">
        <f t="shared" si="261"/>
        <v>216.08058608058582</v>
      </c>
      <c r="L424" s="398">
        <f t="shared" si="261"/>
        <v>201.39135254988923</v>
      </c>
      <c r="M424" s="399">
        <f t="shared" si="261"/>
        <v>79.956709956710256</v>
      </c>
      <c r="N424" s="399">
        <f t="shared" si="261"/>
        <v>42.428571428571558</v>
      </c>
      <c r="O424" s="400">
        <f t="shared" si="261"/>
        <v>-19.414715719063679</v>
      </c>
      <c r="P424" s="395">
        <f t="shared" si="261"/>
        <v>221.01587301587324</v>
      </c>
      <c r="Q424" s="396">
        <f t="shared" si="261"/>
        <v>250.6409529211569</v>
      </c>
      <c r="R424" s="396">
        <f t="shared" si="261"/>
        <v>119.79166666666652</v>
      </c>
      <c r="S424" s="397">
        <f t="shared" si="261"/>
        <v>79.39613526570065</v>
      </c>
      <c r="T424" s="403">
        <f t="shared" si="261"/>
        <v>146.66568550497095</v>
      </c>
      <c r="V424" s="388"/>
    </row>
    <row r="425" spans="1:28" s="607" customFormat="1" x14ac:dyDescent="0.2">
      <c r="A425" s="426" t="s">
        <v>50</v>
      </c>
      <c r="B425" s="283">
        <v>849</v>
      </c>
      <c r="C425" s="284">
        <v>770</v>
      </c>
      <c r="D425" s="284">
        <v>190</v>
      </c>
      <c r="E425" s="451">
        <v>776</v>
      </c>
      <c r="F425" s="285">
        <v>776</v>
      </c>
      <c r="G425" s="422">
        <v>847</v>
      </c>
      <c r="H425" s="284">
        <v>764</v>
      </c>
      <c r="I425" s="284">
        <v>191</v>
      </c>
      <c r="J425" s="284">
        <v>762</v>
      </c>
      <c r="K425" s="284">
        <v>767</v>
      </c>
      <c r="L425" s="283">
        <v>864</v>
      </c>
      <c r="M425" s="284">
        <v>867</v>
      </c>
      <c r="N425" s="284">
        <v>208</v>
      </c>
      <c r="O425" s="285">
        <v>867</v>
      </c>
      <c r="P425" s="283">
        <v>910</v>
      </c>
      <c r="Q425" s="284">
        <v>907</v>
      </c>
      <c r="R425" s="284">
        <v>195</v>
      </c>
      <c r="S425" s="285">
        <v>911</v>
      </c>
      <c r="T425" s="366">
        <f>SUM(B425:S425)</f>
        <v>12421</v>
      </c>
      <c r="U425" s="220" t="s">
        <v>55</v>
      </c>
      <c r="V425" s="287">
        <f>T412-T425</f>
        <v>19</v>
      </c>
      <c r="W425" s="602">
        <f>V425/T412</f>
        <v>1.527331189710611E-3</v>
      </c>
    </row>
    <row r="426" spans="1:28" s="607" customFormat="1" x14ac:dyDescent="0.2">
      <c r="A426" s="321" t="s">
        <v>27</v>
      </c>
      <c r="B426" s="235"/>
      <c r="C426" s="233"/>
      <c r="D426" s="233"/>
      <c r="E426" s="452"/>
      <c r="F426" s="236"/>
      <c r="G426" s="423"/>
      <c r="H426" s="233"/>
      <c r="I426" s="233"/>
      <c r="J426" s="233"/>
      <c r="K426" s="233"/>
      <c r="L426" s="235"/>
      <c r="M426" s="233"/>
      <c r="N426" s="233"/>
      <c r="O426" s="236"/>
      <c r="P426" s="235"/>
      <c r="Q426" s="233"/>
      <c r="R426" s="233"/>
      <c r="S426" s="236"/>
      <c r="T426" s="226"/>
      <c r="U426" s="220" t="s">
        <v>56</v>
      </c>
      <c r="V426" s="220">
        <v>161.35</v>
      </c>
      <c r="W426" s="220"/>
    </row>
    <row r="427" spans="1:28" s="607" customFormat="1" ht="13.5" thickBot="1" x14ac:dyDescent="0.25">
      <c r="A427" s="324" t="s">
        <v>25</v>
      </c>
      <c r="B427" s="237">
        <f>B426-B413</f>
        <v>0</v>
      </c>
      <c r="C427" s="234">
        <f t="shared" ref="C427:S427" si="262">C426-C413</f>
        <v>0</v>
      </c>
      <c r="D427" s="234">
        <f t="shared" si="262"/>
        <v>0</v>
      </c>
      <c r="E427" s="234">
        <f t="shared" si="262"/>
        <v>0</v>
      </c>
      <c r="F427" s="238">
        <f t="shared" si="262"/>
        <v>0</v>
      </c>
      <c r="G427" s="424">
        <f t="shared" si="262"/>
        <v>0</v>
      </c>
      <c r="H427" s="234">
        <f t="shared" si="262"/>
        <v>0</v>
      </c>
      <c r="I427" s="234">
        <f t="shared" si="262"/>
        <v>0</v>
      </c>
      <c r="J427" s="234">
        <f t="shared" si="262"/>
        <v>0</v>
      </c>
      <c r="K427" s="234">
        <f t="shared" si="262"/>
        <v>0</v>
      </c>
      <c r="L427" s="237">
        <f t="shared" si="262"/>
        <v>0</v>
      </c>
      <c r="M427" s="234">
        <f t="shared" si="262"/>
        <v>0</v>
      </c>
      <c r="N427" s="234">
        <f t="shared" si="262"/>
        <v>0</v>
      </c>
      <c r="O427" s="238">
        <f t="shared" si="262"/>
        <v>0</v>
      </c>
      <c r="P427" s="237">
        <f t="shared" si="262"/>
        <v>0</v>
      </c>
      <c r="Q427" s="234">
        <f t="shared" si="262"/>
        <v>0</v>
      </c>
      <c r="R427" s="234">
        <f t="shared" si="262"/>
        <v>0</v>
      </c>
      <c r="S427" s="238">
        <f t="shared" si="262"/>
        <v>0</v>
      </c>
      <c r="T427" s="227"/>
      <c r="U427" s="220" t="s">
        <v>25</v>
      </c>
      <c r="V427" s="220">
        <f>V426-V413</f>
        <v>9.5300000000000011</v>
      </c>
      <c r="W427" s="220"/>
    </row>
    <row r="429" spans="1:28" ht="13.5" thickBot="1" x14ac:dyDescent="0.25"/>
    <row r="430" spans="1:28" ht="13.5" thickBot="1" x14ac:dyDescent="0.25">
      <c r="A430" s="297" t="s">
        <v>193</v>
      </c>
      <c r="B430" s="651" t="s">
        <v>52</v>
      </c>
      <c r="C430" s="652"/>
      <c r="D430" s="652"/>
      <c r="E430" s="652"/>
      <c r="F430" s="653"/>
      <c r="G430" s="651" t="s">
        <v>64</v>
      </c>
      <c r="H430" s="652"/>
      <c r="I430" s="652"/>
      <c r="J430" s="652"/>
      <c r="K430" s="653"/>
      <c r="L430" s="651" t="s">
        <v>62</v>
      </c>
      <c r="M430" s="652"/>
      <c r="N430" s="652"/>
      <c r="O430" s="653"/>
      <c r="P430" s="651" t="s">
        <v>63</v>
      </c>
      <c r="Q430" s="652"/>
      <c r="R430" s="652"/>
      <c r="S430" s="653"/>
      <c r="T430" s="365" t="s">
        <v>54</v>
      </c>
      <c r="U430" s="608"/>
      <c r="V430" s="608"/>
      <c r="W430" s="608"/>
    </row>
    <row r="431" spans="1:28" x14ac:dyDescent="0.2">
      <c r="A431" s="219" t="s">
        <v>53</v>
      </c>
      <c r="B431" s="542">
        <v>1</v>
      </c>
      <c r="C431" s="528">
        <v>2</v>
      </c>
      <c r="D431" s="528">
        <v>3</v>
      </c>
      <c r="E431" s="584">
        <v>4</v>
      </c>
      <c r="F431" s="585">
        <v>5</v>
      </c>
      <c r="G431" s="540">
        <v>1</v>
      </c>
      <c r="H431" s="528">
        <v>2</v>
      </c>
      <c r="I431" s="528">
        <v>3</v>
      </c>
      <c r="J431" s="528">
        <v>4</v>
      </c>
      <c r="K431" s="528">
        <v>5</v>
      </c>
      <c r="L431" s="542">
        <v>1</v>
      </c>
      <c r="M431" s="528">
        <v>2</v>
      </c>
      <c r="N431" s="528">
        <v>3</v>
      </c>
      <c r="O431" s="585">
        <v>4</v>
      </c>
      <c r="P431" s="542">
        <v>1</v>
      </c>
      <c r="Q431" s="528">
        <v>2</v>
      </c>
      <c r="R431" s="528">
        <v>3</v>
      </c>
      <c r="S431" s="585">
        <v>4</v>
      </c>
      <c r="T431" s="367"/>
      <c r="U431" s="608"/>
      <c r="V431" s="608"/>
      <c r="W431" s="608"/>
    </row>
    <row r="432" spans="1:28" x14ac:dyDescent="0.2">
      <c r="A432" s="304" t="s">
        <v>74</v>
      </c>
      <c r="B432" s="507">
        <v>3870</v>
      </c>
      <c r="C432" s="508">
        <v>3870</v>
      </c>
      <c r="D432" s="508">
        <v>3870</v>
      </c>
      <c r="E432" s="509">
        <v>3870</v>
      </c>
      <c r="F432" s="510">
        <v>3870</v>
      </c>
      <c r="G432" s="511">
        <v>3870</v>
      </c>
      <c r="H432" s="508">
        <v>3870</v>
      </c>
      <c r="I432" s="508">
        <v>3870</v>
      </c>
      <c r="J432" s="508">
        <v>3870</v>
      </c>
      <c r="K432" s="508">
        <v>3870</v>
      </c>
      <c r="L432" s="507">
        <v>3870</v>
      </c>
      <c r="M432" s="508">
        <v>3870</v>
      </c>
      <c r="N432" s="508">
        <v>3870</v>
      </c>
      <c r="O432" s="510">
        <v>3870</v>
      </c>
      <c r="P432" s="507">
        <v>3870</v>
      </c>
      <c r="Q432" s="508">
        <v>3870</v>
      </c>
      <c r="R432" s="508">
        <v>3870</v>
      </c>
      <c r="S432" s="510">
        <v>3870</v>
      </c>
      <c r="T432" s="512">
        <v>3870</v>
      </c>
      <c r="U432" s="608"/>
      <c r="V432" s="608"/>
      <c r="W432" s="608"/>
    </row>
    <row r="433" spans="1:28" x14ac:dyDescent="0.2">
      <c r="A433" s="307" t="s">
        <v>6</v>
      </c>
      <c r="B433" s="471">
        <v>4142.272727272727</v>
      </c>
      <c r="C433" s="472">
        <v>4259.7058823529414</v>
      </c>
      <c r="D433" s="472">
        <v>4181</v>
      </c>
      <c r="E433" s="473">
        <v>4240.588235294118</v>
      </c>
      <c r="F433" s="474">
        <v>4330.2777777777774</v>
      </c>
      <c r="G433" s="475">
        <v>4105.6410256410254</v>
      </c>
      <c r="H433" s="472">
        <v>4299.69696969697</v>
      </c>
      <c r="I433" s="472">
        <v>4249.166666666667</v>
      </c>
      <c r="J433" s="472">
        <v>4253.4146341463411</v>
      </c>
      <c r="K433" s="472">
        <v>4362.6315789473683</v>
      </c>
      <c r="L433" s="471">
        <v>4149.7058823529414</v>
      </c>
      <c r="M433" s="472">
        <v>4227.3809523809523</v>
      </c>
      <c r="N433" s="472">
        <v>4265</v>
      </c>
      <c r="O433" s="474">
        <v>4325.9523809523807</v>
      </c>
      <c r="P433" s="471">
        <v>4218.666666666667</v>
      </c>
      <c r="Q433" s="472">
        <v>4251.041666666667</v>
      </c>
      <c r="R433" s="472">
        <v>4115.7142857142853</v>
      </c>
      <c r="S433" s="474">
        <v>4097.333333333333</v>
      </c>
      <c r="T433" s="476">
        <v>4228.2148760330574</v>
      </c>
      <c r="U433" s="608"/>
      <c r="V433" s="608"/>
      <c r="W433" s="608"/>
      <c r="Y433" s="232">
        <f>AVERAGE(B433:F433)</f>
        <v>4230.7689245395131</v>
      </c>
      <c r="Z433" s="232">
        <f>AVERAGE(G433:K433)</f>
        <v>4254.110175019674</v>
      </c>
      <c r="AA433" s="232">
        <f>AVERAGE(L433:O433)</f>
        <v>4242.0098039215691</v>
      </c>
      <c r="AB433" s="232">
        <f>AVERAGE(P433:S433)</f>
        <v>4170.6889880952376</v>
      </c>
    </row>
    <row r="434" spans="1:28" x14ac:dyDescent="0.2">
      <c r="A434" s="219" t="s">
        <v>7</v>
      </c>
      <c r="B434" s="477">
        <v>90.909090909090907</v>
      </c>
      <c r="C434" s="478">
        <v>88.235294117647058</v>
      </c>
      <c r="D434" s="478">
        <v>90</v>
      </c>
      <c r="E434" s="479">
        <v>91.17647058823529</v>
      </c>
      <c r="F434" s="480">
        <v>88.888888888888886</v>
      </c>
      <c r="G434" s="481">
        <v>97.435897435897431</v>
      </c>
      <c r="H434" s="478">
        <v>87.878787878787875</v>
      </c>
      <c r="I434" s="478">
        <v>83.333333333333329</v>
      </c>
      <c r="J434" s="478">
        <v>85.365853658536579</v>
      </c>
      <c r="K434" s="478">
        <v>84.21052631578948</v>
      </c>
      <c r="L434" s="477">
        <v>82.352941176470594</v>
      </c>
      <c r="M434" s="478">
        <v>100</v>
      </c>
      <c r="N434" s="478">
        <v>85.714285714285708</v>
      </c>
      <c r="O434" s="480">
        <v>78.571428571428569</v>
      </c>
      <c r="P434" s="477">
        <v>80</v>
      </c>
      <c r="Q434" s="478">
        <v>79.166666666666671</v>
      </c>
      <c r="R434" s="478">
        <v>92.857142857142861</v>
      </c>
      <c r="S434" s="480">
        <v>77.777777777777771</v>
      </c>
      <c r="T434" s="482">
        <v>88.429752066115697</v>
      </c>
      <c r="U434" s="608"/>
      <c r="V434" s="608"/>
      <c r="W434" s="608"/>
    </row>
    <row r="435" spans="1:28" x14ac:dyDescent="0.2">
      <c r="A435" s="219" t="s">
        <v>8</v>
      </c>
      <c r="B435" s="489">
        <v>5.5886171755248112E-2</v>
      </c>
      <c r="C435" s="490">
        <v>6.0929390751717917E-2</v>
      </c>
      <c r="D435" s="490">
        <v>6.7007625805529977E-2</v>
      </c>
      <c r="E435" s="491">
        <v>6.2022891604346556E-2</v>
      </c>
      <c r="F435" s="492">
        <v>5.2706969773790802E-2</v>
      </c>
      <c r="G435" s="493">
        <v>5.4588277736324013E-2</v>
      </c>
      <c r="H435" s="490">
        <v>7.0764864748713754E-2</v>
      </c>
      <c r="I435" s="490">
        <v>8.0375150573563925E-2</v>
      </c>
      <c r="J435" s="490">
        <v>7.1084875503830497E-2</v>
      </c>
      <c r="K435" s="490">
        <v>6.4962340516434833E-2</v>
      </c>
      <c r="L435" s="489">
        <v>5.9493460431964705E-2</v>
      </c>
      <c r="M435" s="490">
        <v>3.7788813564241651E-2</v>
      </c>
      <c r="N435" s="490">
        <v>6.9957930822207234E-2</v>
      </c>
      <c r="O435" s="492">
        <v>6.3069112275336112E-2</v>
      </c>
      <c r="P435" s="489">
        <v>6.7575324075787202E-2</v>
      </c>
      <c r="Q435" s="490">
        <v>6.8041307143612895E-2</v>
      </c>
      <c r="R435" s="490">
        <v>4.8173414618516527E-2</v>
      </c>
      <c r="S435" s="492">
        <v>7.6416053277174642E-2</v>
      </c>
      <c r="T435" s="494">
        <v>6.582597807990398E-2</v>
      </c>
      <c r="U435" s="608"/>
      <c r="V435" s="608"/>
      <c r="W435" s="608"/>
    </row>
    <row r="436" spans="1:28" x14ac:dyDescent="0.2">
      <c r="A436" s="307" t="s">
        <v>1</v>
      </c>
      <c r="B436" s="483">
        <f>B433/B432*100-100</f>
        <v>7.0354709889593607</v>
      </c>
      <c r="C436" s="484">
        <f t="shared" ref="C436:F436" si="263">C433/C432*100-100</f>
        <v>10.069919440644483</v>
      </c>
      <c r="D436" s="484">
        <f t="shared" si="263"/>
        <v>8.0361757105943212</v>
      </c>
      <c r="E436" s="484">
        <f t="shared" si="263"/>
        <v>9.5759233926128644</v>
      </c>
      <c r="F436" s="485">
        <f t="shared" si="263"/>
        <v>11.893482629916718</v>
      </c>
      <c r="G436" s="486">
        <f>G433/G432*100-100</f>
        <v>6.0889153912409739</v>
      </c>
      <c r="H436" s="484">
        <f t="shared" ref="H436:L436" si="264">H433/H432*100-100</f>
        <v>11.103280870722742</v>
      </c>
      <c r="I436" s="484">
        <f t="shared" si="264"/>
        <v>9.7975882859603729</v>
      </c>
      <c r="J436" s="484">
        <f t="shared" si="264"/>
        <v>9.9073548875023647</v>
      </c>
      <c r="K436" s="484">
        <f t="shared" si="264"/>
        <v>12.7294981640147</v>
      </c>
      <c r="L436" s="483">
        <f t="shared" si="264"/>
        <v>7.2275421796625778</v>
      </c>
      <c r="M436" s="484">
        <f>M433/M432*100-100</f>
        <v>9.2346499323243449</v>
      </c>
      <c r="N436" s="484">
        <f t="shared" ref="N436:T436" si="265">N433/N432*100-100</f>
        <v>10.20671834625324</v>
      </c>
      <c r="O436" s="485">
        <f t="shared" si="265"/>
        <v>11.781715270087361</v>
      </c>
      <c r="P436" s="483">
        <f t="shared" si="265"/>
        <v>9.0094745908699423</v>
      </c>
      <c r="Q436" s="484">
        <f t="shared" si="265"/>
        <v>9.8460378983634911</v>
      </c>
      <c r="R436" s="484">
        <f t="shared" si="265"/>
        <v>6.3492063492063551</v>
      </c>
      <c r="S436" s="485">
        <f t="shared" si="265"/>
        <v>5.8742463393626281</v>
      </c>
      <c r="T436" s="275">
        <f t="shared" si="265"/>
        <v>9.2561983471074285</v>
      </c>
      <c r="U436" s="370"/>
      <c r="V436" s="608"/>
      <c r="W436" s="608"/>
    </row>
    <row r="437" spans="1:28" ht="13.5" thickBot="1" x14ac:dyDescent="0.25">
      <c r="A437" s="425" t="s">
        <v>26</v>
      </c>
      <c r="B437" s="395">
        <f>B433-B420</f>
        <v>-39.545454545454959</v>
      </c>
      <c r="C437" s="396">
        <f t="shared" ref="C437:T437" si="266">C433-C420</f>
        <v>118.12693498452063</v>
      </c>
      <c r="D437" s="396">
        <f t="shared" si="266"/>
        <v>26</v>
      </c>
      <c r="E437" s="396">
        <f t="shared" si="266"/>
        <v>42.254901960784991</v>
      </c>
      <c r="F437" s="397">
        <f t="shared" si="266"/>
        <v>103.30103359173063</v>
      </c>
      <c r="G437" s="401">
        <f t="shared" si="266"/>
        <v>-28.777579010137742</v>
      </c>
      <c r="H437" s="396">
        <f t="shared" si="266"/>
        <v>110.2097902097903</v>
      </c>
      <c r="I437" s="396">
        <f t="shared" si="266"/>
        <v>92.5</v>
      </c>
      <c r="J437" s="396">
        <f t="shared" si="266"/>
        <v>83.652729384436498</v>
      </c>
      <c r="K437" s="396">
        <f t="shared" si="266"/>
        <v>45.01253132832062</v>
      </c>
      <c r="L437" s="398">
        <f t="shared" si="266"/>
        <v>-7.3672883787658066</v>
      </c>
      <c r="M437" s="399">
        <f t="shared" si="266"/>
        <v>103.33333333333303</v>
      </c>
      <c r="N437" s="399">
        <f t="shared" si="266"/>
        <v>464</v>
      </c>
      <c r="O437" s="400">
        <f t="shared" si="266"/>
        <v>252.10622710622692</v>
      </c>
      <c r="P437" s="395">
        <f t="shared" si="266"/>
        <v>129.55555555555566</v>
      </c>
      <c r="Q437" s="396">
        <f t="shared" si="266"/>
        <v>129.18120155038832</v>
      </c>
      <c r="R437" s="396">
        <f t="shared" si="266"/>
        <v>201.54761904761881</v>
      </c>
      <c r="S437" s="397">
        <f t="shared" si="266"/>
        <v>35.111111111110858</v>
      </c>
      <c r="T437" s="403">
        <f t="shared" si="266"/>
        <v>82.013934117830104</v>
      </c>
      <c r="U437" s="608"/>
      <c r="V437" s="388"/>
      <c r="W437" s="608"/>
    </row>
    <row r="438" spans="1:28" x14ac:dyDescent="0.2">
      <c r="A438" s="426" t="s">
        <v>50</v>
      </c>
      <c r="B438" s="283">
        <v>846</v>
      </c>
      <c r="C438" s="284">
        <v>769</v>
      </c>
      <c r="D438" s="284">
        <v>185</v>
      </c>
      <c r="E438" s="451">
        <v>775</v>
      </c>
      <c r="F438" s="285">
        <v>776</v>
      </c>
      <c r="G438" s="422">
        <v>846</v>
      </c>
      <c r="H438" s="284">
        <v>764</v>
      </c>
      <c r="I438" s="284">
        <v>189</v>
      </c>
      <c r="J438" s="284">
        <v>762</v>
      </c>
      <c r="K438" s="284">
        <v>766</v>
      </c>
      <c r="L438" s="283">
        <v>861</v>
      </c>
      <c r="M438" s="284">
        <v>865</v>
      </c>
      <c r="N438" s="284">
        <v>205</v>
      </c>
      <c r="O438" s="285">
        <v>867</v>
      </c>
      <c r="P438" s="283">
        <v>909</v>
      </c>
      <c r="Q438" s="284">
        <v>904</v>
      </c>
      <c r="R438" s="284">
        <v>192</v>
      </c>
      <c r="S438" s="285">
        <v>911</v>
      </c>
      <c r="T438" s="366">
        <f>SUM(B438:S438)</f>
        <v>12392</v>
      </c>
      <c r="U438" s="220" t="s">
        <v>55</v>
      </c>
      <c r="V438" s="287">
        <f>T425-T438</f>
        <v>29</v>
      </c>
      <c r="W438" s="602">
        <f>V438/T425</f>
        <v>2.3347556557443039E-3</v>
      </c>
    </row>
    <row r="439" spans="1:28" x14ac:dyDescent="0.2">
      <c r="A439" s="321" t="s">
        <v>27</v>
      </c>
      <c r="B439" s="235"/>
      <c r="C439" s="233"/>
      <c r="D439" s="233"/>
      <c r="E439" s="452"/>
      <c r="F439" s="236"/>
      <c r="G439" s="423"/>
      <c r="H439" s="233"/>
      <c r="I439" s="233"/>
      <c r="J439" s="233"/>
      <c r="K439" s="233"/>
      <c r="L439" s="235"/>
      <c r="M439" s="233"/>
      <c r="N439" s="233"/>
      <c r="O439" s="236"/>
      <c r="P439" s="235"/>
      <c r="Q439" s="233"/>
      <c r="R439" s="233"/>
      <c r="S439" s="236"/>
      <c r="T439" s="226"/>
      <c r="U439" s="220" t="s">
        <v>56</v>
      </c>
      <c r="V439" s="220">
        <v>162.5</v>
      </c>
      <c r="W439" s="220"/>
    </row>
    <row r="440" spans="1:28" ht="13.5" thickBot="1" x14ac:dyDescent="0.25">
      <c r="A440" s="324" t="s">
        <v>25</v>
      </c>
      <c r="B440" s="237">
        <f>B439-B426</f>
        <v>0</v>
      </c>
      <c r="C440" s="234">
        <f t="shared" ref="C440:S440" si="267">C439-C426</f>
        <v>0</v>
      </c>
      <c r="D440" s="234">
        <f t="shared" si="267"/>
        <v>0</v>
      </c>
      <c r="E440" s="234">
        <f t="shared" si="267"/>
        <v>0</v>
      </c>
      <c r="F440" s="238">
        <f t="shared" si="267"/>
        <v>0</v>
      </c>
      <c r="G440" s="424">
        <f t="shared" si="267"/>
        <v>0</v>
      </c>
      <c r="H440" s="234">
        <f t="shared" si="267"/>
        <v>0</v>
      </c>
      <c r="I440" s="234">
        <f t="shared" si="267"/>
        <v>0</v>
      </c>
      <c r="J440" s="234">
        <f t="shared" si="267"/>
        <v>0</v>
      </c>
      <c r="K440" s="234">
        <f t="shared" si="267"/>
        <v>0</v>
      </c>
      <c r="L440" s="237">
        <f t="shared" si="267"/>
        <v>0</v>
      </c>
      <c r="M440" s="234">
        <f t="shared" si="267"/>
        <v>0</v>
      </c>
      <c r="N440" s="234">
        <f t="shared" si="267"/>
        <v>0</v>
      </c>
      <c r="O440" s="238">
        <f t="shared" si="267"/>
        <v>0</v>
      </c>
      <c r="P440" s="237">
        <f t="shared" si="267"/>
        <v>0</v>
      </c>
      <c r="Q440" s="234">
        <f t="shared" si="267"/>
        <v>0</v>
      </c>
      <c r="R440" s="234">
        <f t="shared" si="267"/>
        <v>0</v>
      </c>
      <c r="S440" s="238">
        <f t="shared" si="267"/>
        <v>0</v>
      </c>
      <c r="T440" s="227"/>
      <c r="U440" s="220" t="s">
        <v>25</v>
      </c>
      <c r="V440" s="220">
        <f>V439-V426</f>
        <v>1.1500000000000057</v>
      </c>
      <c r="W440" s="220"/>
    </row>
    <row r="442" spans="1:28" ht="13.5" thickBot="1" x14ac:dyDescent="0.25"/>
    <row r="443" spans="1:28" s="609" customFormat="1" ht="13.5" thickBot="1" x14ac:dyDescent="0.25">
      <c r="A443" s="297" t="s">
        <v>194</v>
      </c>
      <c r="B443" s="651" t="s">
        <v>52</v>
      </c>
      <c r="C443" s="652"/>
      <c r="D443" s="652"/>
      <c r="E443" s="652"/>
      <c r="F443" s="653"/>
      <c r="G443" s="651" t="s">
        <v>64</v>
      </c>
      <c r="H443" s="652"/>
      <c r="I443" s="652"/>
      <c r="J443" s="652"/>
      <c r="K443" s="653"/>
      <c r="L443" s="651" t="s">
        <v>62</v>
      </c>
      <c r="M443" s="652"/>
      <c r="N443" s="652"/>
      <c r="O443" s="653"/>
      <c r="P443" s="651" t="s">
        <v>63</v>
      </c>
      <c r="Q443" s="652"/>
      <c r="R443" s="652"/>
      <c r="S443" s="653"/>
      <c r="T443" s="365" t="s">
        <v>54</v>
      </c>
    </row>
    <row r="444" spans="1:28" s="609" customFormat="1" x14ac:dyDescent="0.2">
      <c r="A444" s="219" t="s">
        <v>53</v>
      </c>
      <c r="B444" s="542">
        <v>1</v>
      </c>
      <c r="C444" s="528">
        <v>2</v>
      </c>
      <c r="D444" s="528">
        <v>3</v>
      </c>
      <c r="E444" s="584">
        <v>4</v>
      </c>
      <c r="F444" s="585">
        <v>5</v>
      </c>
      <c r="G444" s="540">
        <v>1</v>
      </c>
      <c r="H444" s="528">
        <v>2</v>
      </c>
      <c r="I444" s="528">
        <v>3</v>
      </c>
      <c r="J444" s="528">
        <v>4</v>
      </c>
      <c r="K444" s="528">
        <v>5</v>
      </c>
      <c r="L444" s="542">
        <v>1</v>
      </c>
      <c r="M444" s="528">
        <v>2</v>
      </c>
      <c r="N444" s="528">
        <v>3</v>
      </c>
      <c r="O444" s="585">
        <v>4</v>
      </c>
      <c r="P444" s="542">
        <v>1</v>
      </c>
      <c r="Q444" s="528">
        <v>2</v>
      </c>
      <c r="R444" s="528">
        <v>3</v>
      </c>
      <c r="S444" s="585">
        <v>4</v>
      </c>
      <c r="T444" s="367"/>
    </row>
    <row r="445" spans="1:28" s="609" customFormat="1" x14ac:dyDescent="0.2">
      <c r="A445" s="304" t="s">
        <v>74</v>
      </c>
      <c r="B445" s="507">
        <v>3888</v>
      </c>
      <c r="C445" s="508">
        <v>3888</v>
      </c>
      <c r="D445" s="508">
        <v>3888</v>
      </c>
      <c r="E445" s="509">
        <v>3888</v>
      </c>
      <c r="F445" s="510">
        <v>3888</v>
      </c>
      <c r="G445" s="511">
        <v>3888</v>
      </c>
      <c r="H445" s="508">
        <v>3888</v>
      </c>
      <c r="I445" s="508">
        <v>3888</v>
      </c>
      <c r="J445" s="508">
        <v>3888</v>
      </c>
      <c r="K445" s="508">
        <v>3888</v>
      </c>
      <c r="L445" s="507">
        <v>3888</v>
      </c>
      <c r="M445" s="508">
        <v>3888</v>
      </c>
      <c r="N445" s="508">
        <v>3888</v>
      </c>
      <c r="O445" s="510">
        <v>3888</v>
      </c>
      <c r="P445" s="507">
        <v>3888</v>
      </c>
      <c r="Q445" s="508">
        <v>3888</v>
      </c>
      <c r="R445" s="508">
        <v>3888</v>
      </c>
      <c r="S445" s="510">
        <v>3888</v>
      </c>
      <c r="T445" s="512">
        <v>3888</v>
      </c>
    </row>
    <row r="446" spans="1:28" s="609" customFormat="1" x14ac:dyDescent="0.2">
      <c r="A446" s="307" t="s">
        <v>6</v>
      </c>
      <c r="B446" s="471">
        <v>4220.5263157894733</v>
      </c>
      <c r="C446" s="472">
        <v>4372.1875</v>
      </c>
      <c r="D446" s="472">
        <v>4296</v>
      </c>
      <c r="E446" s="473">
        <v>4381.7948717948721</v>
      </c>
      <c r="F446" s="474">
        <v>4351</v>
      </c>
      <c r="G446" s="475">
        <v>4275.3658536585363</v>
      </c>
      <c r="H446" s="472">
        <v>4445.4838709677415</v>
      </c>
      <c r="I446" s="472">
        <v>4223.636363636364</v>
      </c>
      <c r="J446" s="472">
        <v>4349.4871794871797</v>
      </c>
      <c r="K446" s="472">
        <v>4446.25</v>
      </c>
      <c r="L446" s="471">
        <v>4326.0465116279074</v>
      </c>
      <c r="M446" s="472">
        <v>4325.1219512195121</v>
      </c>
      <c r="N446" s="472">
        <v>4354</v>
      </c>
      <c r="O446" s="474">
        <v>4271.25</v>
      </c>
      <c r="P446" s="471">
        <v>4294.347826086957</v>
      </c>
      <c r="Q446" s="472">
        <v>4207.4468085106382</v>
      </c>
      <c r="R446" s="472">
        <v>4098.2352941176468</v>
      </c>
      <c r="S446" s="474">
        <v>4179.130434782609</v>
      </c>
      <c r="T446" s="476">
        <v>4302.8026533996681</v>
      </c>
      <c r="Y446" s="232">
        <f>AVERAGE(B446:F446)</f>
        <v>4324.3017375168693</v>
      </c>
      <c r="Z446" s="232">
        <f>AVERAGE(G446:K446)</f>
        <v>4348.0446535499641</v>
      </c>
      <c r="AA446" s="232">
        <f>AVERAGE(L446:O446)</f>
        <v>4319.1046157118544</v>
      </c>
      <c r="AB446" s="232">
        <f>AVERAGE(P446:S446)</f>
        <v>4194.7900908744623</v>
      </c>
    </row>
    <row r="447" spans="1:28" s="609" customFormat="1" x14ac:dyDescent="0.2">
      <c r="A447" s="219" t="s">
        <v>7</v>
      </c>
      <c r="B447" s="477">
        <v>92.10526315789474</v>
      </c>
      <c r="C447" s="478">
        <v>84.375</v>
      </c>
      <c r="D447" s="478">
        <v>90</v>
      </c>
      <c r="E447" s="479">
        <v>89.743589743589737</v>
      </c>
      <c r="F447" s="480">
        <v>95</v>
      </c>
      <c r="G447" s="481">
        <v>97.560975609756099</v>
      </c>
      <c r="H447" s="478">
        <v>93.548387096774192</v>
      </c>
      <c r="I447" s="478">
        <v>90.909090909090907</v>
      </c>
      <c r="J447" s="478">
        <v>87.179487179487182</v>
      </c>
      <c r="K447" s="478">
        <v>84.375</v>
      </c>
      <c r="L447" s="477">
        <v>95.348837209302332</v>
      </c>
      <c r="M447" s="478">
        <v>87.804878048780495</v>
      </c>
      <c r="N447" s="478">
        <v>60</v>
      </c>
      <c r="O447" s="480">
        <v>80</v>
      </c>
      <c r="P447" s="477">
        <v>78.260869565217391</v>
      </c>
      <c r="Q447" s="478">
        <v>80.851063829787236</v>
      </c>
      <c r="R447" s="478">
        <v>94.117647058823536</v>
      </c>
      <c r="S447" s="480">
        <v>84.782608695652172</v>
      </c>
      <c r="T447" s="482">
        <v>85.737976782752895</v>
      </c>
    </row>
    <row r="448" spans="1:28" s="609" customFormat="1" x14ac:dyDescent="0.2">
      <c r="A448" s="219" t="s">
        <v>8</v>
      </c>
      <c r="B448" s="489">
        <v>5.0619156470389157E-2</v>
      </c>
      <c r="C448" s="490">
        <v>6.6258652768705448E-2</v>
      </c>
      <c r="D448" s="490">
        <v>6.0091944181633092E-2</v>
      </c>
      <c r="E448" s="491">
        <v>6.2851096132072015E-2</v>
      </c>
      <c r="F448" s="492">
        <v>5.6591488779647044E-2</v>
      </c>
      <c r="G448" s="493">
        <v>5.3589298192415043E-2</v>
      </c>
      <c r="H448" s="490">
        <v>5.7099082525158537E-2</v>
      </c>
      <c r="I448" s="490">
        <v>8.0785447448615863E-2</v>
      </c>
      <c r="J448" s="490">
        <v>6.9554723278217961E-2</v>
      </c>
      <c r="K448" s="490">
        <v>7.028788293731289E-2</v>
      </c>
      <c r="L448" s="489">
        <v>5.6742783095055711E-2</v>
      </c>
      <c r="M448" s="490">
        <v>6.5876279300723331E-2</v>
      </c>
      <c r="N448" s="490">
        <v>8.8280849121067331E-2</v>
      </c>
      <c r="O448" s="492">
        <v>6.9276798520498672E-2</v>
      </c>
      <c r="P448" s="489">
        <v>6.929108512917144E-2</v>
      </c>
      <c r="Q448" s="490">
        <v>7.7491918512804306E-2</v>
      </c>
      <c r="R448" s="490">
        <v>5.9033762036526119E-2</v>
      </c>
      <c r="S448" s="492">
        <v>6.0719073366799568E-2</v>
      </c>
      <c r="T448" s="494">
        <v>6.7388138558487687E-2</v>
      </c>
    </row>
    <row r="449" spans="1:28" s="609" customFormat="1" x14ac:dyDescent="0.2">
      <c r="A449" s="307" t="s">
        <v>1</v>
      </c>
      <c r="B449" s="483">
        <f>B446/B445*100-100</f>
        <v>8.5526315789473699</v>
      </c>
      <c r="C449" s="484">
        <f t="shared" ref="C449:F449" si="268">C446/C445*100-100</f>
        <v>12.453382201646093</v>
      </c>
      <c r="D449" s="484">
        <f t="shared" si="268"/>
        <v>10.493827160493822</v>
      </c>
      <c r="E449" s="484">
        <f t="shared" si="268"/>
        <v>12.700485385670561</v>
      </c>
      <c r="F449" s="485">
        <f t="shared" si="268"/>
        <v>11.908436213991777</v>
      </c>
      <c r="G449" s="486">
        <f>G446/G445*100-100</f>
        <v>9.9631135200240806</v>
      </c>
      <c r="H449" s="484">
        <f t="shared" ref="H449:L449" si="269">H446/H445*100-100</f>
        <v>14.338576928182661</v>
      </c>
      <c r="I449" s="484">
        <f t="shared" si="269"/>
        <v>8.6326225215114221</v>
      </c>
      <c r="J449" s="484">
        <f t="shared" si="269"/>
        <v>11.869526221378067</v>
      </c>
      <c r="K449" s="484">
        <f t="shared" si="269"/>
        <v>14.358281893004119</v>
      </c>
      <c r="L449" s="483">
        <f t="shared" si="269"/>
        <v>11.266628385491444</v>
      </c>
      <c r="M449" s="484">
        <f>M446/M445*100-100</f>
        <v>11.242848539596494</v>
      </c>
      <c r="N449" s="484">
        <f t="shared" ref="N449:T449" si="270">N446/N445*100-100</f>
        <v>11.985596707818928</v>
      </c>
      <c r="O449" s="485">
        <f t="shared" si="270"/>
        <v>9.8572530864197603</v>
      </c>
      <c r="P449" s="483">
        <f t="shared" si="270"/>
        <v>10.451332975487574</v>
      </c>
      <c r="Q449" s="484">
        <f t="shared" si="270"/>
        <v>8.2162244987304121</v>
      </c>
      <c r="R449" s="484">
        <f t="shared" si="270"/>
        <v>5.4072863713386425</v>
      </c>
      <c r="S449" s="485">
        <f t="shared" si="270"/>
        <v>7.4879227053140198</v>
      </c>
      <c r="T449" s="275">
        <f t="shared" si="270"/>
        <v>10.668792525711623</v>
      </c>
      <c r="U449" s="370"/>
    </row>
    <row r="450" spans="1:28" s="609" customFormat="1" ht="13.5" thickBot="1" x14ac:dyDescent="0.25">
      <c r="A450" s="425" t="s">
        <v>26</v>
      </c>
      <c r="B450" s="395">
        <f>B446-B433</f>
        <v>78.253588516746277</v>
      </c>
      <c r="C450" s="396">
        <f t="shared" ref="C450:T450" si="271">C446-C433</f>
        <v>112.48161764705856</v>
      </c>
      <c r="D450" s="396">
        <f t="shared" si="271"/>
        <v>115</v>
      </c>
      <c r="E450" s="396">
        <f t="shared" si="271"/>
        <v>141.20663650075403</v>
      </c>
      <c r="F450" s="397">
        <f t="shared" si="271"/>
        <v>20.722222222222626</v>
      </c>
      <c r="G450" s="401">
        <f t="shared" si="271"/>
        <v>169.72482801751084</v>
      </c>
      <c r="H450" s="396">
        <f t="shared" si="271"/>
        <v>145.78690127077152</v>
      </c>
      <c r="I450" s="396">
        <f t="shared" si="271"/>
        <v>-25.530303030303003</v>
      </c>
      <c r="J450" s="396">
        <f t="shared" si="271"/>
        <v>96.072545340838587</v>
      </c>
      <c r="K450" s="396">
        <f t="shared" si="271"/>
        <v>83.618421052631675</v>
      </c>
      <c r="L450" s="398">
        <f t="shared" si="271"/>
        <v>176.34062927496598</v>
      </c>
      <c r="M450" s="399">
        <f t="shared" si="271"/>
        <v>97.74099883855979</v>
      </c>
      <c r="N450" s="399">
        <f t="shared" si="271"/>
        <v>89</v>
      </c>
      <c r="O450" s="400">
        <f t="shared" si="271"/>
        <v>-54.702380952380736</v>
      </c>
      <c r="P450" s="395">
        <f t="shared" si="271"/>
        <v>75.681159420289987</v>
      </c>
      <c r="Q450" s="396">
        <f t="shared" si="271"/>
        <v>-43.594858156028749</v>
      </c>
      <c r="R450" s="396">
        <f t="shared" si="271"/>
        <v>-17.47899159663848</v>
      </c>
      <c r="S450" s="397">
        <f t="shared" si="271"/>
        <v>81.797101449275942</v>
      </c>
      <c r="T450" s="403">
        <f t="shared" si="271"/>
        <v>74.58777736661068</v>
      </c>
      <c r="V450" s="388"/>
    </row>
    <row r="451" spans="1:28" s="609" customFormat="1" x14ac:dyDescent="0.2">
      <c r="A451" s="426" t="s">
        <v>50</v>
      </c>
      <c r="B451" s="283">
        <v>846</v>
      </c>
      <c r="C451" s="284">
        <v>768</v>
      </c>
      <c r="D451" s="284">
        <v>185</v>
      </c>
      <c r="E451" s="451">
        <v>775</v>
      </c>
      <c r="F451" s="285">
        <v>775</v>
      </c>
      <c r="G451" s="422">
        <v>843</v>
      </c>
      <c r="H451" s="284">
        <v>764</v>
      </c>
      <c r="I451" s="284">
        <v>185</v>
      </c>
      <c r="J451" s="284">
        <v>761</v>
      </c>
      <c r="K451" s="284">
        <v>764</v>
      </c>
      <c r="L451" s="283">
        <v>860</v>
      </c>
      <c r="M451" s="284">
        <v>864</v>
      </c>
      <c r="N451" s="284">
        <v>203</v>
      </c>
      <c r="O451" s="285">
        <v>866</v>
      </c>
      <c r="P451" s="283">
        <v>908</v>
      </c>
      <c r="Q451" s="284">
        <v>902</v>
      </c>
      <c r="R451" s="284">
        <v>188</v>
      </c>
      <c r="S451" s="285">
        <v>911</v>
      </c>
      <c r="T451" s="366">
        <f>SUM(B451:S451)</f>
        <v>12368</v>
      </c>
      <c r="U451" s="220" t="s">
        <v>55</v>
      </c>
      <c r="V451" s="287">
        <f>T438-T451</f>
        <v>24</v>
      </c>
      <c r="W451" s="602">
        <f>V451/T438</f>
        <v>1.9367333763718529E-3</v>
      </c>
    </row>
    <row r="452" spans="1:28" s="609" customFormat="1" x14ac:dyDescent="0.2">
      <c r="A452" s="321" t="s">
        <v>27</v>
      </c>
      <c r="B452" s="235"/>
      <c r="C452" s="233"/>
      <c r="D452" s="233"/>
      <c r="E452" s="452"/>
      <c r="F452" s="236"/>
      <c r="G452" s="423"/>
      <c r="H452" s="233"/>
      <c r="I452" s="233"/>
      <c r="J452" s="233"/>
      <c r="K452" s="233"/>
      <c r="L452" s="235"/>
      <c r="M452" s="233"/>
      <c r="N452" s="233"/>
      <c r="O452" s="236"/>
      <c r="P452" s="235"/>
      <c r="Q452" s="233"/>
      <c r="R452" s="233"/>
      <c r="S452" s="236"/>
      <c r="T452" s="226"/>
      <c r="U452" s="220" t="s">
        <v>56</v>
      </c>
      <c r="V452" s="220">
        <v>162.34</v>
      </c>
      <c r="W452" s="220"/>
    </row>
    <row r="453" spans="1:28" s="609" customFormat="1" ht="13.5" thickBot="1" x14ac:dyDescent="0.25">
      <c r="A453" s="324" t="s">
        <v>25</v>
      </c>
      <c r="B453" s="237">
        <f>B452-B439</f>
        <v>0</v>
      </c>
      <c r="C453" s="234">
        <f t="shared" ref="C453:S453" si="272">C452-C439</f>
        <v>0</v>
      </c>
      <c r="D453" s="234">
        <f t="shared" si="272"/>
        <v>0</v>
      </c>
      <c r="E453" s="234">
        <f t="shared" si="272"/>
        <v>0</v>
      </c>
      <c r="F453" s="238">
        <f t="shared" si="272"/>
        <v>0</v>
      </c>
      <c r="G453" s="424">
        <f t="shared" si="272"/>
        <v>0</v>
      </c>
      <c r="H453" s="234">
        <f t="shared" si="272"/>
        <v>0</v>
      </c>
      <c r="I453" s="234">
        <f t="shared" si="272"/>
        <v>0</v>
      </c>
      <c r="J453" s="234">
        <f t="shared" si="272"/>
        <v>0</v>
      </c>
      <c r="K453" s="234">
        <f t="shared" si="272"/>
        <v>0</v>
      </c>
      <c r="L453" s="237">
        <f t="shared" si="272"/>
        <v>0</v>
      </c>
      <c r="M453" s="234">
        <f t="shared" si="272"/>
        <v>0</v>
      </c>
      <c r="N453" s="234">
        <f t="shared" si="272"/>
        <v>0</v>
      </c>
      <c r="O453" s="238">
        <f t="shared" si="272"/>
        <v>0</v>
      </c>
      <c r="P453" s="237">
        <f t="shared" si="272"/>
        <v>0</v>
      </c>
      <c r="Q453" s="234">
        <f t="shared" si="272"/>
        <v>0</v>
      </c>
      <c r="R453" s="234">
        <f t="shared" si="272"/>
        <v>0</v>
      </c>
      <c r="S453" s="238">
        <f t="shared" si="272"/>
        <v>0</v>
      </c>
      <c r="T453" s="227"/>
      <c r="U453" s="220" t="s">
        <v>25</v>
      </c>
      <c r="V453" s="220">
        <f>V452-V439</f>
        <v>-0.15999999999999659</v>
      </c>
      <c r="W453" s="220"/>
    </row>
    <row r="455" spans="1:28" ht="13.5" thickBot="1" x14ac:dyDescent="0.25"/>
    <row r="456" spans="1:28" ht="13.5" thickBot="1" x14ac:dyDescent="0.25">
      <c r="A456" s="297" t="s">
        <v>195</v>
      </c>
      <c r="B456" s="651" t="s">
        <v>52</v>
      </c>
      <c r="C456" s="652"/>
      <c r="D456" s="652"/>
      <c r="E456" s="652"/>
      <c r="F456" s="653"/>
      <c r="G456" s="651" t="s">
        <v>64</v>
      </c>
      <c r="H456" s="652"/>
      <c r="I456" s="652"/>
      <c r="J456" s="652"/>
      <c r="K456" s="653"/>
      <c r="L456" s="651" t="s">
        <v>62</v>
      </c>
      <c r="M456" s="652"/>
      <c r="N456" s="652"/>
      <c r="O456" s="653"/>
      <c r="P456" s="651" t="s">
        <v>63</v>
      </c>
      <c r="Q456" s="652"/>
      <c r="R456" s="652"/>
      <c r="S456" s="653"/>
      <c r="T456" s="365" t="s">
        <v>54</v>
      </c>
      <c r="U456" s="610"/>
      <c r="V456" s="610"/>
      <c r="W456" s="610"/>
    </row>
    <row r="457" spans="1:28" x14ac:dyDescent="0.2">
      <c r="A457" s="219" t="s">
        <v>53</v>
      </c>
      <c r="B457" s="542">
        <v>1</v>
      </c>
      <c r="C457" s="528">
        <v>2</v>
      </c>
      <c r="D457" s="528">
        <v>3</v>
      </c>
      <c r="E457" s="584">
        <v>4</v>
      </c>
      <c r="F457" s="585">
        <v>5</v>
      </c>
      <c r="G457" s="540">
        <v>1</v>
      </c>
      <c r="H457" s="528">
        <v>2</v>
      </c>
      <c r="I457" s="528">
        <v>3</v>
      </c>
      <c r="J457" s="528">
        <v>4</v>
      </c>
      <c r="K457" s="528">
        <v>5</v>
      </c>
      <c r="L457" s="542">
        <v>1</v>
      </c>
      <c r="M457" s="528">
        <v>2</v>
      </c>
      <c r="N457" s="528">
        <v>3</v>
      </c>
      <c r="O457" s="585">
        <v>4</v>
      </c>
      <c r="P457" s="542">
        <v>1</v>
      </c>
      <c r="Q457" s="528">
        <v>2</v>
      </c>
      <c r="R457" s="528">
        <v>3</v>
      </c>
      <c r="S457" s="585">
        <v>4</v>
      </c>
      <c r="T457" s="367">
        <v>612</v>
      </c>
      <c r="U457" s="610"/>
      <c r="V457" s="610"/>
      <c r="W457" s="610"/>
    </row>
    <row r="458" spans="1:28" x14ac:dyDescent="0.2">
      <c r="A458" s="304" t="s">
        <v>74</v>
      </c>
      <c r="B458" s="507">
        <v>3906</v>
      </c>
      <c r="C458" s="508">
        <v>3906</v>
      </c>
      <c r="D458" s="508">
        <v>3906</v>
      </c>
      <c r="E458" s="509">
        <v>3906</v>
      </c>
      <c r="F458" s="510">
        <v>3906</v>
      </c>
      <c r="G458" s="511">
        <v>3906</v>
      </c>
      <c r="H458" s="508">
        <v>3906</v>
      </c>
      <c r="I458" s="508">
        <v>3906</v>
      </c>
      <c r="J458" s="508">
        <v>3906</v>
      </c>
      <c r="K458" s="508">
        <v>3906</v>
      </c>
      <c r="L458" s="507">
        <v>3906</v>
      </c>
      <c r="M458" s="508">
        <v>3906</v>
      </c>
      <c r="N458" s="508">
        <v>3906</v>
      </c>
      <c r="O458" s="510">
        <v>3906</v>
      </c>
      <c r="P458" s="507">
        <v>3906</v>
      </c>
      <c r="Q458" s="508">
        <v>3906</v>
      </c>
      <c r="R458" s="508">
        <v>3906</v>
      </c>
      <c r="S458" s="510">
        <v>3906</v>
      </c>
      <c r="T458" s="512">
        <v>3906</v>
      </c>
      <c r="U458" s="610"/>
      <c r="V458" s="610"/>
      <c r="W458" s="610"/>
    </row>
    <row r="459" spans="1:28" x14ac:dyDescent="0.2">
      <c r="A459" s="307" t="s">
        <v>6</v>
      </c>
      <c r="B459" s="471">
        <v>4356.0465116279074</v>
      </c>
      <c r="C459" s="472">
        <v>4405.2777777777774</v>
      </c>
      <c r="D459" s="472">
        <v>4475</v>
      </c>
      <c r="E459" s="473">
        <v>4374.3589743589746</v>
      </c>
      <c r="F459" s="474">
        <v>4312.7777777777774</v>
      </c>
      <c r="G459" s="475">
        <v>4326.0975609756097</v>
      </c>
      <c r="H459" s="472">
        <v>4398.0555555555557</v>
      </c>
      <c r="I459" s="472">
        <v>4282.2222222222226</v>
      </c>
      <c r="J459" s="472">
        <v>4392.8571428571431</v>
      </c>
      <c r="K459" s="472">
        <v>4460.5405405405409</v>
      </c>
      <c r="L459" s="471">
        <v>4333.9534883720926</v>
      </c>
      <c r="M459" s="472">
        <v>4275.227272727273</v>
      </c>
      <c r="N459" s="472">
        <v>4122.727272727273</v>
      </c>
      <c r="O459" s="474">
        <v>4203.0232558139533</v>
      </c>
      <c r="P459" s="471">
        <v>4414</v>
      </c>
      <c r="Q459" s="472">
        <v>4407.6595744680853</v>
      </c>
      <c r="R459" s="472">
        <v>4215</v>
      </c>
      <c r="S459" s="474">
        <v>4360.4444444444443</v>
      </c>
      <c r="T459" s="476">
        <v>4349.9346405228762</v>
      </c>
      <c r="U459" s="610"/>
      <c r="V459" s="610"/>
      <c r="W459" s="610"/>
      <c r="Y459" s="232">
        <f>AVERAGE(B459:F459)</f>
        <v>4384.6922083084874</v>
      </c>
      <c r="Z459" s="232">
        <f>AVERAGE(G459:K459)</f>
        <v>4371.9546044302142</v>
      </c>
      <c r="AA459" s="232">
        <f>AVERAGE(L459:O459)</f>
        <v>4233.7328224101484</v>
      </c>
      <c r="AB459" s="232">
        <f>AVERAGE(P459:S459)</f>
        <v>4349.2760047281326</v>
      </c>
    </row>
    <row r="460" spans="1:28" x14ac:dyDescent="0.2">
      <c r="A460" s="219" t="s">
        <v>7</v>
      </c>
      <c r="B460" s="477">
        <v>90.697674418604649</v>
      </c>
      <c r="C460" s="478">
        <v>86.111111111111114</v>
      </c>
      <c r="D460" s="478">
        <v>87.5</v>
      </c>
      <c r="E460" s="479">
        <v>89.743589743589737</v>
      </c>
      <c r="F460" s="480">
        <v>86.111111111111114</v>
      </c>
      <c r="G460" s="481">
        <v>90.243902439024396</v>
      </c>
      <c r="H460" s="478">
        <v>91.666666666666671</v>
      </c>
      <c r="I460" s="478">
        <v>77.777777777777771</v>
      </c>
      <c r="J460" s="478">
        <v>94.285714285714292</v>
      </c>
      <c r="K460" s="478">
        <v>91.891891891891888</v>
      </c>
      <c r="L460" s="477">
        <v>79.069767441860463</v>
      </c>
      <c r="M460" s="478">
        <v>86.36363636363636</v>
      </c>
      <c r="N460" s="478">
        <v>90.909090909090907</v>
      </c>
      <c r="O460" s="480">
        <v>83.720930232558146</v>
      </c>
      <c r="P460" s="477">
        <v>86.666666666666671</v>
      </c>
      <c r="Q460" s="478">
        <v>87.234042553191486</v>
      </c>
      <c r="R460" s="478">
        <v>85.714285714285708</v>
      </c>
      <c r="S460" s="480">
        <v>88.888888888888886</v>
      </c>
      <c r="T460" s="482">
        <v>86.274509803921575</v>
      </c>
      <c r="U460" s="610"/>
      <c r="V460" s="610"/>
      <c r="W460" s="610"/>
    </row>
    <row r="461" spans="1:28" x14ac:dyDescent="0.2">
      <c r="A461" s="219" t="s">
        <v>8</v>
      </c>
      <c r="B461" s="489">
        <v>6.1250114998878939E-2</v>
      </c>
      <c r="C461" s="490">
        <v>6.2105553776824321E-2</v>
      </c>
      <c r="D461" s="490">
        <v>5.4428433335502124E-2</v>
      </c>
      <c r="E461" s="491">
        <v>7.1339228980796504E-2</v>
      </c>
      <c r="F461" s="492">
        <v>7.3771418765063004E-2</v>
      </c>
      <c r="G461" s="493">
        <v>7.3396390954994228E-2</v>
      </c>
      <c r="H461" s="490">
        <v>6.0620584191614056E-2</v>
      </c>
      <c r="I461" s="490">
        <v>6.9769152104118284E-2</v>
      </c>
      <c r="J461" s="490">
        <v>5.8113011309137395E-2</v>
      </c>
      <c r="K461" s="490">
        <v>6.3630114981438737E-2</v>
      </c>
      <c r="L461" s="489">
        <v>7.4798764964986608E-2</v>
      </c>
      <c r="M461" s="490">
        <v>6.4661452283200846E-2</v>
      </c>
      <c r="N461" s="490">
        <v>6.7601182359953743E-2</v>
      </c>
      <c r="O461" s="492">
        <v>6.9932322360716809E-2</v>
      </c>
      <c r="P461" s="489">
        <v>6.2697365952629536E-2</v>
      </c>
      <c r="Q461" s="490">
        <v>6.0064907563324318E-2</v>
      </c>
      <c r="R461" s="490">
        <v>6.4099291201944478E-2</v>
      </c>
      <c r="S461" s="492">
        <v>6.1144292728666352E-2</v>
      </c>
      <c r="T461" s="494">
        <v>6.7760613161832448E-2</v>
      </c>
      <c r="U461" s="610"/>
      <c r="V461" s="610"/>
      <c r="W461" s="610"/>
    </row>
    <row r="462" spans="1:28" x14ac:dyDescent="0.2">
      <c r="A462" s="307" t="s">
        <v>1</v>
      </c>
      <c r="B462" s="483">
        <f>B459/B458*100-100</f>
        <v>11.521928101072916</v>
      </c>
      <c r="C462" s="484">
        <f t="shared" ref="C462:F462" si="273">C459/C458*100-100</f>
        <v>12.782329180178635</v>
      </c>
      <c r="D462" s="484">
        <f t="shared" si="273"/>
        <v>14.567332309267783</v>
      </c>
      <c r="E462" s="484">
        <f t="shared" si="273"/>
        <v>11.990757152047465</v>
      </c>
      <c r="F462" s="485">
        <f t="shared" si="273"/>
        <v>10.414177618478689</v>
      </c>
      <c r="G462" s="486">
        <f>G459/G458*100-100</f>
        <v>10.755185892872746</v>
      </c>
      <c r="H462" s="484">
        <f t="shared" ref="H462:L462" si="274">H459/H458*100-100</f>
        <v>12.597428457643517</v>
      </c>
      <c r="I462" s="484">
        <f t="shared" si="274"/>
        <v>9.6319053308300653</v>
      </c>
      <c r="J462" s="484">
        <f t="shared" si="274"/>
        <v>12.464340574939655</v>
      </c>
      <c r="K462" s="484">
        <f t="shared" si="274"/>
        <v>14.197146455210969</v>
      </c>
      <c r="L462" s="483">
        <f t="shared" si="274"/>
        <v>10.956310506197966</v>
      </c>
      <c r="M462" s="484">
        <f>M459/M458*100-100</f>
        <v>9.4528231625005787</v>
      </c>
      <c r="N462" s="484">
        <f t="shared" ref="N462:T462" si="275">N459/N458*100-100</f>
        <v>5.5485732905087701</v>
      </c>
      <c r="O462" s="485">
        <f t="shared" si="275"/>
        <v>7.6042820228866788</v>
      </c>
      <c r="P462" s="483">
        <f t="shared" si="275"/>
        <v>13.005632360471083</v>
      </c>
      <c r="Q462" s="484">
        <f t="shared" si="275"/>
        <v>12.843307078035977</v>
      </c>
      <c r="R462" s="484">
        <f t="shared" si="275"/>
        <v>7.9109062980030558</v>
      </c>
      <c r="S462" s="485">
        <f t="shared" si="275"/>
        <v>11.634522387210566</v>
      </c>
      <c r="T462" s="275">
        <f t="shared" si="275"/>
        <v>11.365454186453562</v>
      </c>
      <c r="U462" s="370"/>
      <c r="V462" s="610"/>
      <c r="W462" s="610"/>
    </row>
    <row r="463" spans="1:28" ht="13.5" thickBot="1" x14ac:dyDescent="0.25">
      <c r="A463" s="425" t="s">
        <v>26</v>
      </c>
      <c r="B463" s="395">
        <f>B459-B446</f>
        <v>135.52019583843412</v>
      </c>
      <c r="C463" s="396">
        <f t="shared" ref="C463:T463" si="276">C459-C446</f>
        <v>33.090277777777374</v>
      </c>
      <c r="D463" s="396">
        <f t="shared" si="276"/>
        <v>179</v>
      </c>
      <c r="E463" s="396">
        <f t="shared" si="276"/>
        <v>-7.4358974358974592</v>
      </c>
      <c r="F463" s="397">
        <f t="shared" si="276"/>
        <v>-38.222222222222626</v>
      </c>
      <c r="G463" s="401">
        <f t="shared" si="276"/>
        <v>50.731707317073415</v>
      </c>
      <c r="H463" s="396">
        <f t="shared" si="276"/>
        <v>-47.428315412185839</v>
      </c>
      <c r="I463" s="396">
        <f t="shared" si="276"/>
        <v>58.585858585858659</v>
      </c>
      <c r="J463" s="396">
        <f t="shared" si="276"/>
        <v>43.369963369963443</v>
      </c>
      <c r="K463" s="396">
        <f t="shared" si="276"/>
        <v>14.29054054054086</v>
      </c>
      <c r="L463" s="398">
        <f t="shared" si="276"/>
        <v>7.9069767441851582</v>
      </c>
      <c r="M463" s="399">
        <f t="shared" si="276"/>
        <v>-49.894678492239109</v>
      </c>
      <c r="N463" s="399">
        <f t="shared" si="276"/>
        <v>-231.27272727272702</v>
      </c>
      <c r="O463" s="400">
        <f t="shared" si="276"/>
        <v>-68.226744186046744</v>
      </c>
      <c r="P463" s="395">
        <f t="shared" si="276"/>
        <v>119.65217391304304</v>
      </c>
      <c r="Q463" s="396">
        <f t="shared" si="276"/>
        <v>200.21276595744712</v>
      </c>
      <c r="R463" s="396">
        <f t="shared" si="276"/>
        <v>116.76470588235316</v>
      </c>
      <c r="S463" s="397">
        <f t="shared" si="276"/>
        <v>181.31400966183537</v>
      </c>
      <c r="T463" s="403">
        <f t="shared" si="276"/>
        <v>47.131987123208091</v>
      </c>
      <c r="U463" s="610"/>
      <c r="V463" s="388"/>
      <c r="W463" s="610"/>
    </row>
    <row r="464" spans="1:28" x14ac:dyDescent="0.2">
      <c r="A464" s="426" t="s">
        <v>50</v>
      </c>
      <c r="B464" s="283">
        <v>846</v>
      </c>
      <c r="C464" s="284">
        <v>768</v>
      </c>
      <c r="D464" s="284">
        <v>183</v>
      </c>
      <c r="E464" s="451">
        <v>775</v>
      </c>
      <c r="F464" s="285">
        <v>774</v>
      </c>
      <c r="G464" s="422">
        <v>842</v>
      </c>
      <c r="H464" s="284">
        <v>762</v>
      </c>
      <c r="I464" s="284">
        <v>182</v>
      </c>
      <c r="J464" s="284">
        <v>759</v>
      </c>
      <c r="K464" s="284">
        <v>763</v>
      </c>
      <c r="L464" s="283">
        <v>856</v>
      </c>
      <c r="M464" s="284">
        <v>864</v>
      </c>
      <c r="N464" s="284">
        <v>203</v>
      </c>
      <c r="O464" s="285">
        <v>866</v>
      </c>
      <c r="P464" s="283">
        <v>907</v>
      </c>
      <c r="Q464" s="284">
        <v>902</v>
      </c>
      <c r="R464" s="284">
        <v>188</v>
      </c>
      <c r="S464" s="285">
        <v>910</v>
      </c>
      <c r="T464" s="366">
        <f>SUM(B464:S464)</f>
        <v>12350</v>
      </c>
      <c r="U464" s="220" t="s">
        <v>55</v>
      </c>
      <c r="V464" s="287">
        <f>T451-T464</f>
        <v>18</v>
      </c>
      <c r="W464" s="602">
        <f>V464/T451</f>
        <v>1.4553686934023287E-3</v>
      </c>
    </row>
    <row r="465" spans="1:28" x14ac:dyDescent="0.2">
      <c r="A465" s="321" t="s">
        <v>27</v>
      </c>
      <c r="B465" s="235"/>
      <c r="C465" s="233"/>
      <c r="D465" s="233"/>
      <c r="E465" s="452"/>
      <c r="F465" s="236"/>
      <c r="G465" s="423"/>
      <c r="H465" s="233"/>
      <c r="I465" s="233"/>
      <c r="J465" s="233"/>
      <c r="K465" s="233"/>
      <c r="L465" s="235"/>
      <c r="M465" s="233"/>
      <c r="N465" s="233"/>
      <c r="O465" s="236"/>
      <c r="P465" s="235"/>
      <c r="Q465" s="233"/>
      <c r="R465" s="233"/>
      <c r="S465" s="236"/>
      <c r="T465" s="226"/>
      <c r="U465" s="220" t="s">
        <v>56</v>
      </c>
      <c r="V465" s="220">
        <v>162.24</v>
      </c>
      <c r="W465" s="220"/>
    </row>
    <row r="466" spans="1:28" ht="13.5" thickBot="1" x14ac:dyDescent="0.25">
      <c r="A466" s="324" t="s">
        <v>25</v>
      </c>
      <c r="B466" s="237">
        <f>B465-B452</f>
        <v>0</v>
      </c>
      <c r="C466" s="234">
        <f t="shared" ref="C466:S466" si="277">C465-C452</f>
        <v>0</v>
      </c>
      <c r="D466" s="234">
        <f t="shared" si="277"/>
        <v>0</v>
      </c>
      <c r="E466" s="234">
        <f t="shared" si="277"/>
        <v>0</v>
      </c>
      <c r="F466" s="238">
        <f t="shared" si="277"/>
        <v>0</v>
      </c>
      <c r="G466" s="424">
        <f t="shared" si="277"/>
        <v>0</v>
      </c>
      <c r="H466" s="234">
        <f t="shared" si="277"/>
        <v>0</v>
      </c>
      <c r="I466" s="234">
        <f t="shared" si="277"/>
        <v>0</v>
      </c>
      <c r="J466" s="234">
        <f t="shared" si="277"/>
        <v>0</v>
      </c>
      <c r="K466" s="234">
        <f t="shared" si="277"/>
        <v>0</v>
      </c>
      <c r="L466" s="237">
        <f t="shared" si="277"/>
        <v>0</v>
      </c>
      <c r="M466" s="234">
        <f t="shared" si="277"/>
        <v>0</v>
      </c>
      <c r="N466" s="234">
        <f t="shared" si="277"/>
        <v>0</v>
      </c>
      <c r="O466" s="238">
        <f t="shared" si="277"/>
        <v>0</v>
      </c>
      <c r="P466" s="237">
        <f t="shared" si="277"/>
        <v>0</v>
      </c>
      <c r="Q466" s="234">
        <f t="shared" si="277"/>
        <v>0</v>
      </c>
      <c r="R466" s="234">
        <f t="shared" si="277"/>
        <v>0</v>
      </c>
      <c r="S466" s="238">
        <f t="shared" si="277"/>
        <v>0</v>
      </c>
      <c r="T466" s="227"/>
      <c r="U466" s="220" t="s">
        <v>25</v>
      </c>
      <c r="V466" s="220">
        <f>V465-V452</f>
        <v>-9.9999999999994316E-2</v>
      </c>
      <c r="W466" s="220"/>
    </row>
    <row r="468" spans="1:28" ht="13.5" thickBot="1" x14ac:dyDescent="0.25"/>
    <row r="469" spans="1:28" s="611" customFormat="1" ht="13.5" thickBot="1" x14ac:dyDescent="0.25">
      <c r="A469" s="297" t="s">
        <v>196</v>
      </c>
      <c r="B469" s="651" t="s">
        <v>52</v>
      </c>
      <c r="C469" s="652"/>
      <c r="D469" s="652"/>
      <c r="E469" s="652"/>
      <c r="F469" s="653"/>
      <c r="G469" s="651" t="s">
        <v>64</v>
      </c>
      <c r="H469" s="652"/>
      <c r="I469" s="652"/>
      <c r="J469" s="652"/>
      <c r="K469" s="653"/>
      <c r="L469" s="651" t="s">
        <v>62</v>
      </c>
      <c r="M469" s="652"/>
      <c r="N469" s="652"/>
      <c r="O469" s="653"/>
      <c r="P469" s="651" t="s">
        <v>63</v>
      </c>
      <c r="Q469" s="652"/>
      <c r="R469" s="652"/>
      <c r="S469" s="653"/>
      <c r="T469" s="365" t="s">
        <v>54</v>
      </c>
    </row>
    <row r="470" spans="1:28" s="611" customFormat="1" x14ac:dyDescent="0.2">
      <c r="A470" s="219" t="s">
        <v>53</v>
      </c>
      <c r="B470" s="542">
        <v>1</v>
      </c>
      <c r="C470" s="528">
        <v>2</v>
      </c>
      <c r="D470" s="528">
        <v>3</v>
      </c>
      <c r="E470" s="584">
        <v>4</v>
      </c>
      <c r="F470" s="585">
        <v>5</v>
      </c>
      <c r="G470" s="540">
        <v>1</v>
      </c>
      <c r="H470" s="528">
        <v>2</v>
      </c>
      <c r="I470" s="528">
        <v>3</v>
      </c>
      <c r="J470" s="528">
        <v>4</v>
      </c>
      <c r="K470" s="528">
        <v>5</v>
      </c>
      <c r="L470" s="542">
        <v>1</v>
      </c>
      <c r="M470" s="528">
        <v>2</v>
      </c>
      <c r="N470" s="528">
        <v>3</v>
      </c>
      <c r="O470" s="585">
        <v>4</v>
      </c>
      <c r="P470" s="542">
        <v>1</v>
      </c>
      <c r="Q470" s="528">
        <v>2</v>
      </c>
      <c r="R470" s="528">
        <v>3</v>
      </c>
      <c r="S470" s="585">
        <v>4</v>
      </c>
      <c r="T470" s="367">
        <v>612</v>
      </c>
    </row>
    <row r="471" spans="1:28" s="611" customFormat="1" x14ac:dyDescent="0.2">
      <c r="A471" s="304" t="s">
        <v>74</v>
      </c>
      <c r="B471" s="507">
        <v>3924</v>
      </c>
      <c r="C471" s="508">
        <v>3924</v>
      </c>
      <c r="D471" s="508">
        <v>3924</v>
      </c>
      <c r="E471" s="509">
        <v>3924</v>
      </c>
      <c r="F471" s="510">
        <v>3924</v>
      </c>
      <c r="G471" s="511">
        <v>3924</v>
      </c>
      <c r="H471" s="508">
        <v>3924</v>
      </c>
      <c r="I471" s="508">
        <v>3924</v>
      </c>
      <c r="J471" s="508">
        <v>3924</v>
      </c>
      <c r="K471" s="508">
        <v>3924</v>
      </c>
      <c r="L471" s="507">
        <v>3924</v>
      </c>
      <c r="M471" s="508">
        <v>3924</v>
      </c>
      <c r="N471" s="508">
        <v>3924</v>
      </c>
      <c r="O471" s="510">
        <v>3924</v>
      </c>
      <c r="P471" s="507">
        <v>3924</v>
      </c>
      <c r="Q471" s="508">
        <v>3924</v>
      </c>
      <c r="R471" s="508">
        <v>3924</v>
      </c>
      <c r="S471" s="510">
        <v>3924</v>
      </c>
      <c r="T471" s="512">
        <v>3924</v>
      </c>
    </row>
    <row r="472" spans="1:28" s="611" customFormat="1" x14ac:dyDescent="0.2">
      <c r="A472" s="307" t="s">
        <v>6</v>
      </c>
      <c r="B472" s="471">
        <v>4486.74</v>
      </c>
      <c r="C472" s="472">
        <v>4575.26</v>
      </c>
      <c r="D472" s="472">
        <v>4598.75</v>
      </c>
      <c r="E472" s="473">
        <v>4421.79</v>
      </c>
      <c r="F472" s="474">
        <v>4471.58</v>
      </c>
      <c r="G472" s="475">
        <v>4356.74</v>
      </c>
      <c r="H472" s="472">
        <v>4471.79</v>
      </c>
      <c r="I472" s="472">
        <v>4737</v>
      </c>
      <c r="J472" s="472">
        <v>4409.74</v>
      </c>
      <c r="K472" s="472">
        <v>4520.25</v>
      </c>
      <c r="L472" s="471">
        <v>4406.3</v>
      </c>
      <c r="M472" s="472">
        <v>4412.8599999999997</v>
      </c>
      <c r="N472" s="472">
        <v>4540</v>
      </c>
      <c r="O472" s="474">
        <v>4470.5</v>
      </c>
      <c r="P472" s="471">
        <v>4395.74</v>
      </c>
      <c r="Q472" s="472">
        <v>4299.8</v>
      </c>
      <c r="R472" s="472">
        <v>4120.71</v>
      </c>
      <c r="S472" s="474">
        <v>4364.7700000000004</v>
      </c>
      <c r="T472" s="476">
        <v>4431.6499999999996</v>
      </c>
      <c r="Y472" s="232">
        <f>AVERAGE(B472:F472)</f>
        <v>4510.8240000000005</v>
      </c>
      <c r="Z472" s="232">
        <f>AVERAGE(G472:K472)</f>
        <v>4499.1039999999994</v>
      </c>
      <c r="AA472" s="232">
        <f>AVERAGE(L472:O472)</f>
        <v>4457.415</v>
      </c>
      <c r="AB472" s="232">
        <f>AVERAGE(P472:S472)</f>
        <v>4295.2550000000001</v>
      </c>
    </row>
    <row r="473" spans="1:28" s="611" customFormat="1" x14ac:dyDescent="0.2">
      <c r="A473" s="219" t="s">
        <v>7</v>
      </c>
      <c r="B473" s="477">
        <v>88.4</v>
      </c>
      <c r="C473" s="478">
        <v>86.84</v>
      </c>
      <c r="D473" s="478">
        <v>100</v>
      </c>
      <c r="E473" s="479">
        <v>89.7</v>
      </c>
      <c r="F473" s="480">
        <v>73.680000000000007</v>
      </c>
      <c r="G473" s="481">
        <v>89.13</v>
      </c>
      <c r="H473" s="478">
        <v>92.31</v>
      </c>
      <c r="I473" s="478">
        <v>90</v>
      </c>
      <c r="J473" s="478">
        <v>100</v>
      </c>
      <c r="K473" s="478">
        <v>85</v>
      </c>
      <c r="L473" s="477">
        <v>82.61</v>
      </c>
      <c r="M473" s="478">
        <v>90.48</v>
      </c>
      <c r="N473" s="478">
        <v>100</v>
      </c>
      <c r="O473" s="480">
        <v>95.24</v>
      </c>
      <c r="P473" s="477">
        <v>78.72</v>
      </c>
      <c r="Q473" s="478">
        <v>80.430000000000007</v>
      </c>
      <c r="R473" s="478">
        <v>92.86</v>
      </c>
      <c r="S473" s="480">
        <v>79.55</v>
      </c>
      <c r="T473" s="482">
        <v>83.99</v>
      </c>
    </row>
    <row r="474" spans="1:28" s="611" customFormat="1" x14ac:dyDescent="0.2">
      <c r="A474" s="219" t="s">
        <v>8</v>
      </c>
      <c r="B474" s="489">
        <v>5.7299999999999997E-2</v>
      </c>
      <c r="C474" s="490">
        <v>6.7000000000000004E-2</v>
      </c>
      <c r="D474" s="490">
        <v>4.4600000000000001E-2</v>
      </c>
      <c r="E474" s="491">
        <v>5.6599999999999998E-2</v>
      </c>
      <c r="F474" s="492">
        <v>8.1699999999999995E-2</v>
      </c>
      <c r="G474" s="493">
        <v>6.6000000000000003E-2</v>
      </c>
      <c r="H474" s="490">
        <v>5.8999999999999997E-2</v>
      </c>
      <c r="I474" s="490">
        <v>7.0599999999999996E-2</v>
      </c>
      <c r="J474" s="490">
        <v>5.1299999999999998E-2</v>
      </c>
      <c r="K474" s="490">
        <v>6.6299999999999998E-2</v>
      </c>
      <c r="L474" s="489">
        <v>6.6799999999999998E-2</v>
      </c>
      <c r="M474" s="490">
        <v>6.3200000000000006E-2</v>
      </c>
      <c r="N474" s="490">
        <v>6.1899999999999997E-2</v>
      </c>
      <c r="O474" s="492">
        <v>0.06</v>
      </c>
      <c r="P474" s="489">
        <v>7.5399999999999995E-2</v>
      </c>
      <c r="Q474" s="490">
        <v>7.5399999999999995E-2</v>
      </c>
      <c r="R474" s="490">
        <v>6.0100000000000001E-2</v>
      </c>
      <c r="S474" s="492">
        <v>7.3700000000000002E-2</v>
      </c>
      <c r="T474" s="494">
        <v>6.9199999999999998E-2</v>
      </c>
    </row>
    <row r="475" spans="1:28" s="611" customFormat="1" x14ac:dyDescent="0.2">
      <c r="A475" s="307" t="s">
        <v>1</v>
      </c>
      <c r="B475" s="483">
        <f>B472/B471*100-100</f>
        <v>14.340978593272169</v>
      </c>
      <c r="C475" s="484">
        <f t="shared" ref="C475:F475" si="278">C472/C471*100-100</f>
        <v>16.596839959225292</v>
      </c>
      <c r="D475" s="484">
        <f t="shared" si="278"/>
        <v>17.195463812436287</v>
      </c>
      <c r="E475" s="484">
        <f t="shared" si="278"/>
        <v>12.685779816513758</v>
      </c>
      <c r="F475" s="485">
        <f t="shared" si="278"/>
        <v>13.954638124362887</v>
      </c>
      <c r="G475" s="486">
        <f>G472/G471*100-100</f>
        <v>11.028032619775743</v>
      </c>
      <c r="H475" s="484">
        <f t="shared" ref="H475:L475" si="279">H472/H471*100-100</f>
        <v>13.959989806320067</v>
      </c>
      <c r="I475" s="484">
        <f t="shared" si="279"/>
        <v>20.718654434250766</v>
      </c>
      <c r="J475" s="484">
        <f t="shared" si="279"/>
        <v>12.378695208970441</v>
      </c>
      <c r="K475" s="484">
        <f t="shared" si="279"/>
        <v>15.194954128440358</v>
      </c>
      <c r="L475" s="483">
        <f t="shared" si="279"/>
        <v>12.291029561671763</v>
      </c>
      <c r="M475" s="484">
        <f>M472/M471*100-100</f>
        <v>12.45820591233435</v>
      </c>
      <c r="N475" s="484">
        <f t="shared" ref="N475:T475" si="280">N472/N471*100-100</f>
        <v>15.698267074413863</v>
      </c>
      <c r="O475" s="485">
        <f t="shared" si="280"/>
        <v>13.927115188583073</v>
      </c>
      <c r="P475" s="483">
        <f t="shared" si="280"/>
        <v>12.021916411824662</v>
      </c>
      <c r="Q475" s="484">
        <f t="shared" si="280"/>
        <v>9.5769622833843187</v>
      </c>
      <c r="R475" s="484">
        <f t="shared" si="280"/>
        <v>5.0129969418960343</v>
      </c>
      <c r="S475" s="485">
        <f t="shared" si="280"/>
        <v>11.232670744138645</v>
      </c>
      <c r="T475" s="275">
        <f t="shared" si="280"/>
        <v>12.93705402650356</v>
      </c>
      <c r="U475" s="370"/>
    </row>
    <row r="476" spans="1:28" s="611" customFormat="1" ht="13.5" thickBot="1" x14ac:dyDescent="0.25">
      <c r="A476" s="425" t="s">
        <v>26</v>
      </c>
      <c r="B476" s="395">
        <f>B472-B459</f>
        <v>130.69348837209236</v>
      </c>
      <c r="C476" s="396">
        <f t="shared" ref="C476:T476" si="281">C472-C459</f>
        <v>169.98222222222284</v>
      </c>
      <c r="D476" s="396">
        <f t="shared" si="281"/>
        <v>123.75</v>
      </c>
      <c r="E476" s="396">
        <f t="shared" si="281"/>
        <v>47.431025641025371</v>
      </c>
      <c r="F476" s="397">
        <f t="shared" si="281"/>
        <v>158.80222222222255</v>
      </c>
      <c r="G476" s="401">
        <f t="shared" si="281"/>
        <v>30.642439024390114</v>
      </c>
      <c r="H476" s="396">
        <f t="shared" si="281"/>
        <v>73.734444444444307</v>
      </c>
      <c r="I476" s="396">
        <f t="shared" si="281"/>
        <v>454.77777777777737</v>
      </c>
      <c r="J476" s="396">
        <f t="shared" si="281"/>
        <v>16.882857142856665</v>
      </c>
      <c r="K476" s="396">
        <f t="shared" si="281"/>
        <v>59.70945945945914</v>
      </c>
      <c r="L476" s="398">
        <f t="shared" si="281"/>
        <v>72.346511627907603</v>
      </c>
      <c r="M476" s="399">
        <f t="shared" si="281"/>
        <v>137.6327272727267</v>
      </c>
      <c r="N476" s="399">
        <f t="shared" si="281"/>
        <v>417.27272727272702</v>
      </c>
      <c r="O476" s="400">
        <f t="shared" si="281"/>
        <v>267.47674418604674</v>
      </c>
      <c r="P476" s="395">
        <f t="shared" si="281"/>
        <v>-18.260000000000218</v>
      </c>
      <c r="Q476" s="396">
        <f t="shared" si="281"/>
        <v>-107.85957446808516</v>
      </c>
      <c r="R476" s="396">
        <f t="shared" si="281"/>
        <v>-94.289999999999964</v>
      </c>
      <c r="S476" s="397">
        <f t="shared" si="281"/>
        <v>4.3255555555560932</v>
      </c>
      <c r="T476" s="403">
        <f t="shared" si="281"/>
        <v>81.715359477123457</v>
      </c>
      <c r="V476" s="388"/>
    </row>
    <row r="477" spans="1:28" s="611" customFormat="1" x14ac:dyDescent="0.2">
      <c r="A477" s="426" t="s">
        <v>50</v>
      </c>
      <c r="B477" s="283">
        <v>846</v>
      </c>
      <c r="C477" s="284">
        <v>766</v>
      </c>
      <c r="D477" s="284">
        <v>182</v>
      </c>
      <c r="E477" s="451">
        <v>775</v>
      </c>
      <c r="F477" s="285">
        <v>773</v>
      </c>
      <c r="G477" s="422">
        <v>841</v>
      </c>
      <c r="H477" s="284">
        <v>760</v>
      </c>
      <c r="I477" s="284">
        <v>181</v>
      </c>
      <c r="J477" s="284">
        <v>757</v>
      </c>
      <c r="K477" s="284">
        <v>763</v>
      </c>
      <c r="L477" s="283">
        <v>854</v>
      </c>
      <c r="M477" s="284">
        <v>862</v>
      </c>
      <c r="N477" s="284">
        <v>202</v>
      </c>
      <c r="O477" s="285">
        <v>866</v>
      </c>
      <c r="P477" s="283">
        <v>906</v>
      </c>
      <c r="Q477" s="284">
        <v>900</v>
      </c>
      <c r="R477" s="284">
        <v>186</v>
      </c>
      <c r="S477" s="285">
        <v>910</v>
      </c>
      <c r="T477" s="366">
        <f>SUM(B477:S477)</f>
        <v>12330</v>
      </c>
      <c r="U477" s="220" t="s">
        <v>55</v>
      </c>
      <c r="V477" s="287">
        <f>T464-T477</f>
        <v>20</v>
      </c>
      <c r="W477" s="602">
        <f>V477/T464</f>
        <v>1.6194331983805667E-3</v>
      </c>
    </row>
    <row r="478" spans="1:28" s="611" customFormat="1" x14ac:dyDescent="0.2">
      <c r="A478" s="321" t="s">
        <v>27</v>
      </c>
      <c r="B478" s="235"/>
      <c r="C478" s="233"/>
      <c r="D478" s="233"/>
      <c r="E478" s="452"/>
      <c r="F478" s="236"/>
      <c r="G478" s="423"/>
      <c r="H478" s="233"/>
      <c r="I478" s="233"/>
      <c r="J478" s="233"/>
      <c r="K478" s="233"/>
      <c r="L478" s="235"/>
      <c r="M478" s="233"/>
      <c r="N478" s="233"/>
      <c r="O478" s="236"/>
      <c r="P478" s="235"/>
      <c r="Q478" s="233"/>
      <c r="R478" s="233"/>
      <c r="S478" s="236"/>
      <c r="T478" s="226"/>
      <c r="U478" s="220" t="s">
        <v>56</v>
      </c>
      <c r="V478" s="220">
        <v>161.22</v>
      </c>
      <c r="W478" s="220"/>
    </row>
    <row r="479" spans="1:28" s="611" customFormat="1" ht="13.5" thickBot="1" x14ac:dyDescent="0.25">
      <c r="A479" s="324" t="s">
        <v>25</v>
      </c>
      <c r="B479" s="237">
        <f>B478-B465</f>
        <v>0</v>
      </c>
      <c r="C479" s="234">
        <f t="shared" ref="C479:S479" si="282">C478-C465</f>
        <v>0</v>
      </c>
      <c r="D479" s="234">
        <f t="shared" si="282"/>
        <v>0</v>
      </c>
      <c r="E479" s="234">
        <f t="shared" si="282"/>
        <v>0</v>
      </c>
      <c r="F479" s="238">
        <f t="shared" si="282"/>
        <v>0</v>
      </c>
      <c r="G479" s="424">
        <f t="shared" si="282"/>
        <v>0</v>
      </c>
      <c r="H479" s="234">
        <f t="shared" si="282"/>
        <v>0</v>
      </c>
      <c r="I479" s="234">
        <f t="shared" si="282"/>
        <v>0</v>
      </c>
      <c r="J479" s="234">
        <f t="shared" si="282"/>
        <v>0</v>
      </c>
      <c r="K479" s="234">
        <f t="shared" si="282"/>
        <v>0</v>
      </c>
      <c r="L479" s="237">
        <f t="shared" si="282"/>
        <v>0</v>
      </c>
      <c r="M479" s="234">
        <f t="shared" si="282"/>
        <v>0</v>
      </c>
      <c r="N479" s="234">
        <f t="shared" si="282"/>
        <v>0</v>
      </c>
      <c r="O479" s="238">
        <f t="shared" si="282"/>
        <v>0</v>
      </c>
      <c r="P479" s="237">
        <f t="shared" si="282"/>
        <v>0</v>
      </c>
      <c r="Q479" s="234">
        <f t="shared" si="282"/>
        <v>0</v>
      </c>
      <c r="R479" s="234">
        <f t="shared" si="282"/>
        <v>0</v>
      </c>
      <c r="S479" s="238">
        <f t="shared" si="282"/>
        <v>0</v>
      </c>
      <c r="T479" s="227"/>
      <c r="U479" s="220" t="s">
        <v>25</v>
      </c>
      <c r="V479" s="220">
        <f>V478-V465</f>
        <v>-1.0200000000000102</v>
      </c>
      <c r="W479" s="220"/>
    </row>
    <row r="481" spans="1:28" ht="13.5" thickBot="1" x14ac:dyDescent="0.25"/>
    <row r="482" spans="1:28" s="612" customFormat="1" ht="13.5" thickBot="1" x14ac:dyDescent="0.25">
      <c r="A482" s="297" t="s">
        <v>198</v>
      </c>
      <c r="B482" s="651" t="s">
        <v>52</v>
      </c>
      <c r="C482" s="652"/>
      <c r="D482" s="652"/>
      <c r="E482" s="652"/>
      <c r="F482" s="653"/>
      <c r="G482" s="651" t="s">
        <v>64</v>
      </c>
      <c r="H482" s="652"/>
      <c r="I482" s="652"/>
      <c r="J482" s="652"/>
      <c r="K482" s="653"/>
      <c r="L482" s="651" t="s">
        <v>62</v>
      </c>
      <c r="M482" s="652"/>
      <c r="N482" s="652"/>
      <c r="O482" s="653"/>
      <c r="P482" s="651" t="s">
        <v>63</v>
      </c>
      <c r="Q482" s="652"/>
      <c r="R482" s="652"/>
      <c r="S482" s="653"/>
      <c r="T482" s="365" t="s">
        <v>54</v>
      </c>
    </row>
    <row r="483" spans="1:28" s="612" customFormat="1" x14ac:dyDescent="0.2">
      <c r="A483" s="219" t="s">
        <v>53</v>
      </c>
      <c r="B483" s="542">
        <v>1</v>
      </c>
      <c r="C483" s="528">
        <v>2</v>
      </c>
      <c r="D483" s="528">
        <v>3</v>
      </c>
      <c r="E483" s="584">
        <v>4</v>
      </c>
      <c r="F483" s="585">
        <v>5</v>
      </c>
      <c r="G483" s="540">
        <v>1</v>
      </c>
      <c r="H483" s="528">
        <v>2</v>
      </c>
      <c r="I483" s="528">
        <v>3</v>
      </c>
      <c r="J483" s="528">
        <v>4</v>
      </c>
      <c r="K483" s="528">
        <v>5</v>
      </c>
      <c r="L483" s="542">
        <v>1</v>
      </c>
      <c r="M483" s="528">
        <v>2</v>
      </c>
      <c r="N483" s="528">
        <v>3</v>
      </c>
      <c r="O483" s="585">
        <v>4</v>
      </c>
      <c r="P483" s="542">
        <v>1</v>
      </c>
      <c r="Q483" s="528">
        <v>2</v>
      </c>
      <c r="R483" s="528">
        <v>3</v>
      </c>
      <c r="S483" s="585">
        <v>4</v>
      </c>
      <c r="T483" s="367">
        <v>612</v>
      </c>
    </row>
    <row r="484" spans="1:28" s="612" customFormat="1" x14ac:dyDescent="0.2">
      <c r="A484" s="304" t="s">
        <v>74</v>
      </c>
      <c r="B484" s="507">
        <v>3942</v>
      </c>
      <c r="C484" s="508">
        <v>3942</v>
      </c>
      <c r="D484" s="508">
        <v>3942</v>
      </c>
      <c r="E484" s="509">
        <v>3942</v>
      </c>
      <c r="F484" s="510">
        <v>3942</v>
      </c>
      <c r="G484" s="511">
        <v>3942</v>
      </c>
      <c r="H484" s="508">
        <v>3942</v>
      </c>
      <c r="I484" s="508">
        <v>3942</v>
      </c>
      <c r="J484" s="508">
        <v>3942</v>
      </c>
      <c r="K484" s="508">
        <v>3942</v>
      </c>
      <c r="L484" s="507">
        <v>3942</v>
      </c>
      <c r="M484" s="508">
        <v>3942</v>
      </c>
      <c r="N484" s="508">
        <v>3942</v>
      </c>
      <c r="O484" s="510">
        <v>3942</v>
      </c>
      <c r="P484" s="507">
        <v>3942</v>
      </c>
      <c r="Q484" s="508">
        <v>3942</v>
      </c>
      <c r="R484" s="508">
        <v>3942</v>
      </c>
      <c r="S484" s="510">
        <v>3942</v>
      </c>
      <c r="T484" s="512">
        <v>3942</v>
      </c>
    </row>
    <row r="485" spans="1:28" s="612" customFormat="1" x14ac:dyDescent="0.2">
      <c r="A485" s="307" t="s">
        <v>6</v>
      </c>
      <c r="B485" s="471">
        <v>4497.5</v>
      </c>
      <c r="C485" s="472">
        <v>4595.454545454545</v>
      </c>
      <c r="D485" s="472">
        <v>4661</v>
      </c>
      <c r="E485" s="473">
        <v>4590.5263157894733</v>
      </c>
      <c r="F485" s="474">
        <v>4644.25</v>
      </c>
      <c r="G485" s="475">
        <v>4512.9729729729734</v>
      </c>
      <c r="H485" s="472">
        <v>4538.5</v>
      </c>
      <c r="I485" s="472">
        <v>4802</v>
      </c>
      <c r="J485" s="472">
        <v>4477.0270270270266</v>
      </c>
      <c r="K485" s="472">
        <v>4584.2857142857147</v>
      </c>
      <c r="L485" s="471">
        <v>4509.7142857142853</v>
      </c>
      <c r="M485" s="472">
        <v>4495.2941176470586</v>
      </c>
      <c r="N485" s="472">
        <v>4496.9230769230771</v>
      </c>
      <c r="O485" s="474">
        <v>4321.7142857142853</v>
      </c>
      <c r="P485" s="471">
        <v>4593.939393939394</v>
      </c>
      <c r="Q485" s="472">
        <v>4447.3170731707314</v>
      </c>
      <c r="R485" s="472">
        <v>4358.333333333333</v>
      </c>
      <c r="S485" s="474">
        <v>4436.1904761904761</v>
      </c>
      <c r="T485" s="476">
        <v>4517.6418439716308</v>
      </c>
      <c r="Y485" s="232">
        <f>AVERAGE(B485:F485)</f>
        <v>4597.7461722488033</v>
      </c>
      <c r="Z485" s="232">
        <f>AVERAGE(G485:K485)</f>
        <v>4582.9571428571426</v>
      </c>
      <c r="AA485" s="232">
        <f>AVERAGE(L485:O485)</f>
        <v>4455.9114414996766</v>
      </c>
      <c r="AB485" s="232">
        <f>AVERAGE(P485:S485)</f>
        <v>4458.9450691584834</v>
      </c>
    </row>
    <row r="486" spans="1:28" s="612" customFormat="1" x14ac:dyDescent="0.2">
      <c r="A486" s="219" t="s">
        <v>7</v>
      </c>
      <c r="B486" s="477">
        <v>77.272727272727266</v>
      </c>
      <c r="C486" s="478">
        <v>90.909090909090907</v>
      </c>
      <c r="D486" s="478">
        <v>100</v>
      </c>
      <c r="E486" s="479">
        <v>89.473684210526315</v>
      </c>
      <c r="F486" s="480">
        <v>87.5</v>
      </c>
      <c r="G486" s="481">
        <v>100</v>
      </c>
      <c r="H486" s="478">
        <v>92.5</v>
      </c>
      <c r="I486" s="478">
        <v>80</v>
      </c>
      <c r="J486" s="478">
        <v>91.891891891891888</v>
      </c>
      <c r="K486" s="478">
        <v>97.142857142857139</v>
      </c>
      <c r="L486" s="477">
        <v>94.285714285714292</v>
      </c>
      <c r="M486" s="478">
        <v>94.117647058823536</v>
      </c>
      <c r="N486" s="478">
        <v>92.307692307692307</v>
      </c>
      <c r="O486" s="480">
        <v>91.428571428571431</v>
      </c>
      <c r="P486" s="477">
        <v>84.848484848484844</v>
      </c>
      <c r="Q486" s="478">
        <v>95.121951219512198</v>
      </c>
      <c r="R486" s="478">
        <v>100</v>
      </c>
      <c r="S486" s="480">
        <v>76.19047619047619</v>
      </c>
      <c r="T486" s="482">
        <v>86.347517730496449</v>
      </c>
    </row>
    <row r="487" spans="1:28" s="612" customFormat="1" x14ac:dyDescent="0.2">
      <c r="A487" s="219" t="s">
        <v>8</v>
      </c>
      <c r="B487" s="489">
        <v>6.9401741303621506E-2</v>
      </c>
      <c r="C487" s="490">
        <v>5.8449078771118726E-2</v>
      </c>
      <c r="D487" s="490">
        <v>5.4803440909818625E-2</v>
      </c>
      <c r="E487" s="491">
        <v>5.5441617185346292E-2</v>
      </c>
      <c r="F487" s="492">
        <v>6.1282830424983017E-2</v>
      </c>
      <c r="G487" s="493">
        <v>5.0873924412852024E-2</v>
      </c>
      <c r="H487" s="490">
        <v>6.0617840090803725E-2</v>
      </c>
      <c r="I487" s="490">
        <v>8.9699895883194034E-2</v>
      </c>
      <c r="J487" s="490">
        <v>6.7407736356639381E-2</v>
      </c>
      <c r="K487" s="490">
        <v>5.5029932377998247E-2</v>
      </c>
      <c r="L487" s="489">
        <v>5.9461030009205308E-2</v>
      </c>
      <c r="M487" s="490">
        <v>6.1587639129337401E-2</v>
      </c>
      <c r="N487" s="490">
        <v>5.9236667791746397E-2</v>
      </c>
      <c r="O487" s="492">
        <v>6.5490073169076971E-2</v>
      </c>
      <c r="P487" s="489">
        <v>7.454397904590665E-2</v>
      </c>
      <c r="Q487" s="490">
        <v>5.8639180841122331E-2</v>
      </c>
      <c r="R487" s="490">
        <v>4.9644017174535419E-2</v>
      </c>
      <c r="S487" s="492">
        <v>7.7191213282946744E-2</v>
      </c>
      <c r="T487" s="494">
        <v>6.5755666640180607E-2</v>
      </c>
    </row>
    <row r="488" spans="1:28" s="612" customFormat="1" x14ac:dyDescent="0.2">
      <c r="A488" s="307" t="s">
        <v>1</v>
      </c>
      <c r="B488" s="483">
        <f>B485/B484*100-100</f>
        <v>14.091831557584982</v>
      </c>
      <c r="C488" s="484">
        <f t="shared" ref="C488:F488" si="283">C485/C484*100-100</f>
        <v>16.576726165767241</v>
      </c>
      <c r="D488" s="484">
        <f t="shared" si="283"/>
        <v>18.239472349061387</v>
      </c>
      <c r="E488" s="484">
        <f t="shared" si="283"/>
        <v>16.451707655745125</v>
      </c>
      <c r="F488" s="485">
        <f t="shared" si="283"/>
        <v>17.814561136478943</v>
      </c>
      <c r="G488" s="486">
        <f>G485/G484*100-100</f>
        <v>14.484347361059704</v>
      </c>
      <c r="H488" s="484">
        <f t="shared" ref="H488:L488" si="284">H485/H484*100-100</f>
        <v>15.13191273465246</v>
      </c>
      <c r="I488" s="484">
        <f t="shared" si="284"/>
        <v>21.816336884830051</v>
      </c>
      <c r="J488" s="484">
        <f t="shared" si="284"/>
        <v>13.572476586175199</v>
      </c>
      <c r="K488" s="484">
        <f t="shared" si="284"/>
        <v>16.293397115314917</v>
      </c>
      <c r="L488" s="483">
        <f t="shared" si="284"/>
        <v>14.401681524969192</v>
      </c>
      <c r="M488" s="484">
        <f>M485/M484*100-100</f>
        <v>14.035873101143054</v>
      </c>
      <c r="N488" s="484">
        <f t="shared" ref="N488:T488" si="285">N485/N484*100-100</f>
        <v>14.077196268977104</v>
      </c>
      <c r="O488" s="485">
        <f t="shared" si="285"/>
        <v>9.6325288106109781</v>
      </c>
      <c r="P488" s="483">
        <f t="shared" si="285"/>
        <v>16.538290054271783</v>
      </c>
      <c r="Q488" s="484">
        <f t="shared" si="285"/>
        <v>12.818799420870917</v>
      </c>
      <c r="R488" s="484">
        <f t="shared" si="285"/>
        <v>10.561474716725854</v>
      </c>
      <c r="S488" s="485">
        <f t="shared" si="285"/>
        <v>12.536541760286042</v>
      </c>
      <c r="T488" s="275">
        <f t="shared" si="285"/>
        <v>14.602786503592853</v>
      </c>
      <c r="U488" s="370"/>
    </row>
    <row r="489" spans="1:28" s="612" customFormat="1" ht="13.5" thickBot="1" x14ac:dyDescent="0.25">
      <c r="A489" s="425" t="s">
        <v>26</v>
      </c>
      <c r="B489" s="395">
        <f>B485-B472</f>
        <v>10.760000000000218</v>
      </c>
      <c r="C489" s="396">
        <f t="shared" ref="C489:T489" si="286">C485-C472</f>
        <v>20.194545454544823</v>
      </c>
      <c r="D489" s="396">
        <f t="shared" si="286"/>
        <v>62.25</v>
      </c>
      <c r="E489" s="396">
        <f t="shared" si="286"/>
        <v>168.73631578947334</v>
      </c>
      <c r="F489" s="397">
        <f t="shared" si="286"/>
        <v>172.67000000000007</v>
      </c>
      <c r="G489" s="401">
        <f t="shared" si="286"/>
        <v>156.23297297297358</v>
      </c>
      <c r="H489" s="396">
        <f t="shared" si="286"/>
        <v>66.710000000000036</v>
      </c>
      <c r="I489" s="396">
        <f t="shared" si="286"/>
        <v>65</v>
      </c>
      <c r="J489" s="396">
        <f t="shared" si="286"/>
        <v>67.287027027026852</v>
      </c>
      <c r="K489" s="396">
        <f t="shared" si="286"/>
        <v>64.035714285714675</v>
      </c>
      <c r="L489" s="398">
        <f t="shared" si="286"/>
        <v>103.41428571428514</v>
      </c>
      <c r="M489" s="399">
        <f t="shared" si="286"/>
        <v>82.434117647058883</v>
      </c>
      <c r="N489" s="399">
        <f t="shared" si="286"/>
        <v>-43.076923076922867</v>
      </c>
      <c r="O489" s="400">
        <f t="shared" si="286"/>
        <v>-148.78571428571468</v>
      </c>
      <c r="P489" s="395">
        <f t="shared" si="286"/>
        <v>198.19939393939421</v>
      </c>
      <c r="Q489" s="396">
        <f t="shared" si="286"/>
        <v>147.51707317073124</v>
      </c>
      <c r="R489" s="396">
        <f t="shared" si="286"/>
        <v>237.62333333333299</v>
      </c>
      <c r="S489" s="397">
        <f t="shared" si="286"/>
        <v>71.420476190475711</v>
      </c>
      <c r="T489" s="403">
        <f t="shared" si="286"/>
        <v>85.99184397163117</v>
      </c>
      <c r="V489" s="388"/>
    </row>
    <row r="490" spans="1:28" s="612" customFormat="1" x14ac:dyDescent="0.2">
      <c r="A490" s="426" t="s">
        <v>50</v>
      </c>
      <c r="B490" s="283">
        <v>845</v>
      </c>
      <c r="C490" s="284">
        <v>766</v>
      </c>
      <c r="D490" s="284">
        <v>180</v>
      </c>
      <c r="E490" s="451">
        <v>775</v>
      </c>
      <c r="F490" s="285">
        <v>770</v>
      </c>
      <c r="G490" s="422">
        <v>839</v>
      </c>
      <c r="H490" s="284">
        <v>760</v>
      </c>
      <c r="I490" s="284">
        <v>178</v>
      </c>
      <c r="J490" s="284">
        <v>756</v>
      </c>
      <c r="K490" s="284">
        <v>763</v>
      </c>
      <c r="L490" s="283">
        <v>853</v>
      </c>
      <c r="M490" s="284">
        <v>862</v>
      </c>
      <c r="N490" s="284">
        <v>200</v>
      </c>
      <c r="O490" s="285">
        <v>866</v>
      </c>
      <c r="P490" s="283">
        <v>904</v>
      </c>
      <c r="Q490" s="284">
        <v>899</v>
      </c>
      <c r="R490" s="284">
        <v>184</v>
      </c>
      <c r="S490" s="285">
        <v>909</v>
      </c>
      <c r="T490" s="366">
        <f>SUM(B490:S490)</f>
        <v>12309</v>
      </c>
      <c r="U490" s="220" t="s">
        <v>55</v>
      </c>
      <c r="V490" s="287">
        <f>T477-T490</f>
        <v>21</v>
      </c>
      <c r="W490" s="602">
        <f>V490/T477</f>
        <v>1.7031630170316302E-3</v>
      </c>
    </row>
    <row r="491" spans="1:28" s="612" customFormat="1" x14ac:dyDescent="0.2">
      <c r="A491" s="321" t="s">
        <v>27</v>
      </c>
      <c r="B491" s="235"/>
      <c r="C491" s="233"/>
      <c r="D491" s="233"/>
      <c r="E491" s="452"/>
      <c r="F491" s="236"/>
      <c r="G491" s="423"/>
      <c r="H491" s="233"/>
      <c r="I491" s="233"/>
      <c r="J491" s="233"/>
      <c r="K491" s="233"/>
      <c r="L491" s="235"/>
      <c r="M491" s="233"/>
      <c r="N491" s="233"/>
      <c r="O491" s="236"/>
      <c r="P491" s="235"/>
      <c r="Q491" s="233"/>
      <c r="R491" s="233"/>
      <c r="S491" s="236"/>
      <c r="T491" s="226"/>
      <c r="U491" s="220" t="s">
        <v>56</v>
      </c>
      <c r="V491" s="220">
        <v>160.71</v>
      </c>
      <c r="W491" s="220"/>
    </row>
    <row r="492" spans="1:28" s="612" customFormat="1" ht="13.5" thickBot="1" x14ac:dyDescent="0.25">
      <c r="A492" s="324" t="s">
        <v>25</v>
      </c>
      <c r="B492" s="237">
        <f>B491-B478</f>
        <v>0</v>
      </c>
      <c r="C492" s="234">
        <f t="shared" ref="C492:S492" si="287">C491-C478</f>
        <v>0</v>
      </c>
      <c r="D492" s="234">
        <f t="shared" si="287"/>
        <v>0</v>
      </c>
      <c r="E492" s="234">
        <f t="shared" si="287"/>
        <v>0</v>
      </c>
      <c r="F492" s="238">
        <f t="shared" si="287"/>
        <v>0</v>
      </c>
      <c r="G492" s="424">
        <f t="shared" si="287"/>
        <v>0</v>
      </c>
      <c r="H492" s="234">
        <f t="shared" si="287"/>
        <v>0</v>
      </c>
      <c r="I492" s="234">
        <f t="shared" si="287"/>
        <v>0</v>
      </c>
      <c r="J492" s="234">
        <f t="shared" si="287"/>
        <v>0</v>
      </c>
      <c r="K492" s="234">
        <f t="shared" si="287"/>
        <v>0</v>
      </c>
      <c r="L492" s="237">
        <f t="shared" si="287"/>
        <v>0</v>
      </c>
      <c r="M492" s="234">
        <f t="shared" si="287"/>
        <v>0</v>
      </c>
      <c r="N492" s="234">
        <f t="shared" si="287"/>
        <v>0</v>
      </c>
      <c r="O492" s="238">
        <f t="shared" si="287"/>
        <v>0</v>
      </c>
      <c r="P492" s="237">
        <f t="shared" si="287"/>
        <v>0</v>
      </c>
      <c r="Q492" s="234">
        <f t="shared" si="287"/>
        <v>0</v>
      </c>
      <c r="R492" s="234">
        <f t="shared" si="287"/>
        <v>0</v>
      </c>
      <c r="S492" s="238">
        <f t="shared" si="287"/>
        <v>0</v>
      </c>
      <c r="T492" s="227"/>
      <c r="U492" s="220" t="s">
        <v>25</v>
      </c>
      <c r="V492" s="220">
        <f>V491-V478</f>
        <v>-0.50999999999999091</v>
      </c>
      <c r="W492" s="220"/>
    </row>
    <row r="494" spans="1:28" ht="13.5" thickBot="1" x14ac:dyDescent="0.25"/>
    <row r="495" spans="1:28" ht="13.5" thickBot="1" x14ac:dyDescent="0.25">
      <c r="A495" s="297" t="s">
        <v>215</v>
      </c>
      <c r="B495" s="651" t="s">
        <v>52</v>
      </c>
      <c r="C495" s="652"/>
      <c r="D495" s="652"/>
      <c r="E495" s="652"/>
      <c r="F495" s="653"/>
      <c r="G495" s="651" t="s">
        <v>64</v>
      </c>
      <c r="H495" s="652"/>
      <c r="I495" s="652"/>
      <c r="J495" s="652"/>
      <c r="K495" s="653"/>
      <c r="L495" s="651" t="s">
        <v>62</v>
      </c>
      <c r="M495" s="652"/>
      <c r="N495" s="652"/>
      <c r="O495" s="653"/>
      <c r="P495" s="651" t="s">
        <v>63</v>
      </c>
      <c r="Q495" s="652"/>
      <c r="R495" s="652"/>
      <c r="S495" s="653"/>
      <c r="T495" s="365" t="s">
        <v>54</v>
      </c>
      <c r="U495" s="613"/>
      <c r="V495" s="613"/>
      <c r="W495" s="613"/>
    </row>
    <row r="496" spans="1:28" x14ac:dyDescent="0.2">
      <c r="A496" s="219" t="s">
        <v>53</v>
      </c>
      <c r="B496" s="542">
        <v>1</v>
      </c>
      <c r="C496" s="528">
        <v>2</v>
      </c>
      <c r="D496" s="528">
        <v>3</v>
      </c>
      <c r="E496" s="584">
        <v>4</v>
      </c>
      <c r="F496" s="585">
        <v>5</v>
      </c>
      <c r="G496" s="540">
        <v>1</v>
      </c>
      <c r="H496" s="528">
        <v>2</v>
      </c>
      <c r="I496" s="528">
        <v>3</v>
      </c>
      <c r="J496" s="528">
        <v>4</v>
      </c>
      <c r="K496" s="528">
        <v>5</v>
      </c>
      <c r="L496" s="542">
        <v>1</v>
      </c>
      <c r="M496" s="528">
        <v>2</v>
      </c>
      <c r="N496" s="528">
        <v>3</v>
      </c>
      <c r="O496" s="585">
        <v>4</v>
      </c>
      <c r="P496" s="542">
        <v>1</v>
      </c>
      <c r="Q496" s="528">
        <v>2</v>
      </c>
      <c r="R496" s="528">
        <v>3</v>
      </c>
      <c r="S496" s="585">
        <v>4</v>
      </c>
      <c r="T496" s="367">
        <v>612</v>
      </c>
      <c r="U496" s="613"/>
      <c r="V496" s="613"/>
      <c r="W496" s="613"/>
    </row>
    <row r="497" spans="1:28" x14ac:dyDescent="0.2">
      <c r="A497" s="304" t="s">
        <v>74</v>
      </c>
      <c r="B497" s="507">
        <v>3960</v>
      </c>
      <c r="C497" s="508">
        <v>3960</v>
      </c>
      <c r="D497" s="508">
        <v>3960</v>
      </c>
      <c r="E497" s="509">
        <v>3960</v>
      </c>
      <c r="F497" s="510">
        <v>3960</v>
      </c>
      <c r="G497" s="511">
        <v>3960</v>
      </c>
      <c r="H497" s="508">
        <v>3960</v>
      </c>
      <c r="I497" s="508">
        <v>3960</v>
      </c>
      <c r="J497" s="508">
        <v>3960</v>
      </c>
      <c r="K497" s="508">
        <v>3960</v>
      </c>
      <c r="L497" s="507">
        <v>3960</v>
      </c>
      <c r="M497" s="508">
        <v>3960</v>
      </c>
      <c r="N497" s="508">
        <v>3960</v>
      </c>
      <c r="O497" s="510">
        <v>3960</v>
      </c>
      <c r="P497" s="507">
        <v>3960</v>
      </c>
      <c r="Q497" s="508">
        <v>3960</v>
      </c>
      <c r="R497" s="508">
        <v>3960</v>
      </c>
      <c r="S497" s="510">
        <v>3960</v>
      </c>
      <c r="T497" s="512">
        <v>3960</v>
      </c>
      <c r="U497" s="613"/>
      <c r="V497" s="613"/>
      <c r="W497" s="613"/>
    </row>
    <row r="498" spans="1:28" x14ac:dyDescent="0.2">
      <c r="A498" s="307" t="s">
        <v>6</v>
      </c>
      <c r="B498" s="471">
        <v>4543.0952380952385</v>
      </c>
      <c r="C498" s="472">
        <v>4628.2051282051279</v>
      </c>
      <c r="D498" s="472">
        <v>4835</v>
      </c>
      <c r="E498" s="473">
        <v>4543.1428571428569</v>
      </c>
      <c r="F498" s="474">
        <v>4705.9375</v>
      </c>
      <c r="G498" s="475">
        <v>4284.166666666667</v>
      </c>
      <c r="H498" s="472">
        <v>4626.4285714285716</v>
      </c>
      <c r="I498" s="472">
        <v>4242</v>
      </c>
      <c r="J498" s="472">
        <v>4781.4285714285716</v>
      </c>
      <c r="K498" s="472">
        <v>4899.090909090909</v>
      </c>
      <c r="L498" s="471">
        <v>4527.1111111111113</v>
      </c>
      <c r="M498" s="472">
        <v>4587.9069767441861</v>
      </c>
      <c r="N498" s="472">
        <v>4522.1428571428569</v>
      </c>
      <c r="O498" s="474">
        <v>4414.2222222222226</v>
      </c>
      <c r="P498" s="471">
        <v>4569.5555555555557</v>
      </c>
      <c r="Q498" s="472">
        <v>4389.130434782609</v>
      </c>
      <c r="R498" s="472">
        <v>4343.5714285714284</v>
      </c>
      <c r="S498" s="474">
        <v>4603.695652173913</v>
      </c>
      <c r="T498" s="476">
        <v>4551.8359375</v>
      </c>
      <c r="U498" s="613"/>
      <c r="V498" s="613"/>
      <c r="W498" s="613"/>
      <c r="Y498" s="232">
        <f>AVERAGE(B498:F498)</f>
        <v>4651.0761446886445</v>
      </c>
      <c r="Z498" s="232">
        <f>AVERAGE(G498:K498)</f>
        <v>4566.6229437229431</v>
      </c>
      <c r="AA498" s="232">
        <f>AVERAGE(L498:O498)</f>
        <v>4512.8457918050935</v>
      </c>
      <c r="AB498" s="232">
        <f>AVERAGE(P498:S498)</f>
        <v>4476.4882677708765</v>
      </c>
    </row>
    <row r="499" spans="1:28" x14ac:dyDescent="0.2">
      <c r="A499" s="219" t="s">
        <v>7</v>
      </c>
      <c r="B499" s="477">
        <v>97.61904761904762</v>
      </c>
      <c r="C499" s="478">
        <v>84.615384615384613</v>
      </c>
      <c r="D499" s="478">
        <v>100</v>
      </c>
      <c r="E499" s="479">
        <v>91.428571428571431</v>
      </c>
      <c r="F499" s="480">
        <v>93.75</v>
      </c>
      <c r="G499" s="481">
        <v>100</v>
      </c>
      <c r="H499" s="478">
        <v>100</v>
      </c>
      <c r="I499" s="478">
        <v>100</v>
      </c>
      <c r="J499" s="478">
        <v>100</v>
      </c>
      <c r="K499" s="478">
        <v>100</v>
      </c>
      <c r="L499" s="477">
        <v>84.444444444444443</v>
      </c>
      <c r="M499" s="478">
        <v>88.372093023255815</v>
      </c>
      <c r="N499" s="478">
        <v>78.571428571428569</v>
      </c>
      <c r="O499" s="480">
        <v>75.555555555555557</v>
      </c>
      <c r="P499" s="477">
        <v>88.888888888888886</v>
      </c>
      <c r="Q499" s="478">
        <v>78.260869565217391</v>
      </c>
      <c r="R499" s="478">
        <v>92.857142857142861</v>
      </c>
      <c r="S499" s="480">
        <v>86.956521739130437</v>
      </c>
      <c r="T499" s="482">
        <v>86.5234375</v>
      </c>
      <c r="U499" s="613"/>
      <c r="V499" s="613"/>
      <c r="W499" s="613"/>
    </row>
    <row r="500" spans="1:28" x14ac:dyDescent="0.2">
      <c r="A500" s="219" t="s">
        <v>8</v>
      </c>
      <c r="B500" s="489">
        <v>4.9521602110843353E-2</v>
      </c>
      <c r="C500" s="490">
        <v>6.6166750279504388E-2</v>
      </c>
      <c r="D500" s="490">
        <v>5.4243835766589817E-2</v>
      </c>
      <c r="E500" s="491">
        <v>5.4307009301639772E-2</v>
      </c>
      <c r="F500" s="492">
        <v>5.3404822877832527E-2</v>
      </c>
      <c r="G500" s="493">
        <v>2.2819648528665647E-2</v>
      </c>
      <c r="H500" s="490">
        <v>3.6868778558774677E-2</v>
      </c>
      <c r="I500" s="490">
        <v>1.9174634047772518E-2</v>
      </c>
      <c r="J500" s="490">
        <v>2.9786236465770104E-2</v>
      </c>
      <c r="K500" s="490">
        <v>2.6677249025758871E-2</v>
      </c>
      <c r="L500" s="489">
        <v>7.0922043230792098E-2</v>
      </c>
      <c r="M500" s="490">
        <v>5.493947333791252E-2</v>
      </c>
      <c r="N500" s="490">
        <v>7.2297076613998215E-2</v>
      </c>
      <c r="O500" s="492">
        <v>7.9460129947763122E-2</v>
      </c>
      <c r="P500" s="489">
        <v>6.3479356753287697E-2</v>
      </c>
      <c r="Q500" s="490">
        <v>7.153523370373592E-2</v>
      </c>
      <c r="R500" s="490">
        <v>6.5411117579721845E-2</v>
      </c>
      <c r="S500" s="492">
        <v>6.887691961996105E-2</v>
      </c>
      <c r="T500" s="494">
        <v>6.7488757059677343E-2</v>
      </c>
      <c r="U500" s="613"/>
      <c r="V500" s="613"/>
      <c r="W500" s="613"/>
    </row>
    <row r="501" spans="1:28" x14ac:dyDescent="0.2">
      <c r="A501" s="307" t="s">
        <v>1</v>
      </c>
      <c r="B501" s="483">
        <f>B498/B497*100-100</f>
        <v>14.724627224627241</v>
      </c>
      <c r="C501" s="484">
        <f t="shared" ref="C501:F501" si="288">C498/C497*100-100</f>
        <v>16.873866873866874</v>
      </c>
      <c r="D501" s="484">
        <f t="shared" si="288"/>
        <v>22.095959595959599</v>
      </c>
      <c r="E501" s="484">
        <f t="shared" si="288"/>
        <v>14.725829725829726</v>
      </c>
      <c r="F501" s="485">
        <f t="shared" si="288"/>
        <v>18.836805555555557</v>
      </c>
      <c r="G501" s="486">
        <f>G498/G497*100-100</f>
        <v>8.1860269360269484</v>
      </c>
      <c r="H501" s="484">
        <f t="shared" ref="H501:L501" si="289">H498/H497*100-100</f>
        <v>16.829004329004334</v>
      </c>
      <c r="I501" s="484">
        <f t="shared" si="289"/>
        <v>7.1212121212121247</v>
      </c>
      <c r="J501" s="484">
        <f t="shared" si="289"/>
        <v>20.743145743145746</v>
      </c>
      <c r="K501" s="484">
        <f t="shared" si="289"/>
        <v>23.714416896235079</v>
      </c>
      <c r="L501" s="483">
        <f t="shared" si="289"/>
        <v>14.320987654320987</v>
      </c>
      <c r="M501" s="484">
        <f>M498/M497*100-100</f>
        <v>15.856236786469353</v>
      </c>
      <c r="N501" s="484">
        <f t="shared" ref="N501:T501" si="290">N498/N497*100-100</f>
        <v>14.195526695526681</v>
      </c>
      <c r="O501" s="485">
        <f t="shared" si="290"/>
        <v>11.470258136924812</v>
      </c>
      <c r="P501" s="483">
        <f t="shared" si="290"/>
        <v>15.392817059483718</v>
      </c>
      <c r="Q501" s="484">
        <f t="shared" si="290"/>
        <v>10.836627140974969</v>
      </c>
      <c r="R501" s="484">
        <f t="shared" si="290"/>
        <v>9.6861471861471813</v>
      </c>
      <c r="S501" s="485">
        <f t="shared" si="290"/>
        <v>16.254940711462453</v>
      </c>
      <c r="T501" s="275">
        <f t="shared" si="290"/>
        <v>14.945351957070699</v>
      </c>
      <c r="U501" s="370"/>
      <c r="V501" s="613"/>
      <c r="W501" s="613"/>
    </row>
    <row r="502" spans="1:28" ht="13.5" thickBot="1" x14ac:dyDescent="0.25">
      <c r="A502" s="425" t="s">
        <v>26</v>
      </c>
      <c r="B502" s="395">
        <f>B498-B485</f>
        <v>45.595238095238528</v>
      </c>
      <c r="C502" s="396">
        <f t="shared" ref="C502:T502" si="291">C498-C485</f>
        <v>32.750582750582907</v>
      </c>
      <c r="D502" s="396">
        <f t="shared" si="291"/>
        <v>174</v>
      </c>
      <c r="E502" s="396">
        <f t="shared" si="291"/>
        <v>-47.383458646616418</v>
      </c>
      <c r="F502" s="397">
        <f t="shared" si="291"/>
        <v>61.6875</v>
      </c>
      <c r="G502" s="401">
        <f t="shared" si="291"/>
        <v>-228.8063063063064</v>
      </c>
      <c r="H502" s="396">
        <f t="shared" si="291"/>
        <v>87.928571428571558</v>
      </c>
      <c r="I502" s="396">
        <f t="shared" si="291"/>
        <v>-560</v>
      </c>
      <c r="J502" s="396">
        <f t="shared" si="291"/>
        <v>304.40154440154492</v>
      </c>
      <c r="K502" s="396">
        <f t="shared" si="291"/>
        <v>314.80519480519433</v>
      </c>
      <c r="L502" s="398">
        <f t="shared" si="291"/>
        <v>17.396825396825989</v>
      </c>
      <c r="M502" s="399">
        <f t="shared" si="291"/>
        <v>92.612859097127512</v>
      </c>
      <c r="N502" s="399">
        <f t="shared" si="291"/>
        <v>25.21978021977975</v>
      </c>
      <c r="O502" s="400">
        <f t="shared" si="291"/>
        <v>92.507936507937302</v>
      </c>
      <c r="P502" s="395">
        <f t="shared" si="291"/>
        <v>-24.383838383838338</v>
      </c>
      <c r="Q502" s="396">
        <f t="shared" si="291"/>
        <v>-58.186638388122446</v>
      </c>
      <c r="R502" s="396">
        <f t="shared" si="291"/>
        <v>-14.761904761904589</v>
      </c>
      <c r="S502" s="397">
        <f t="shared" si="291"/>
        <v>167.50517598343686</v>
      </c>
      <c r="T502" s="403">
        <f t="shared" si="291"/>
        <v>34.194093528369194</v>
      </c>
      <c r="U502" s="613"/>
      <c r="V502" s="388"/>
      <c r="W502" s="613"/>
    </row>
    <row r="503" spans="1:28" x14ac:dyDescent="0.2">
      <c r="A503" s="426" t="s">
        <v>50</v>
      </c>
      <c r="B503" s="283">
        <v>844</v>
      </c>
      <c r="C503" s="284">
        <v>765</v>
      </c>
      <c r="D503" s="284">
        <v>178</v>
      </c>
      <c r="E503" s="451">
        <v>775</v>
      </c>
      <c r="F503" s="285">
        <v>767</v>
      </c>
      <c r="G503" s="422">
        <v>836</v>
      </c>
      <c r="H503" s="284">
        <v>759</v>
      </c>
      <c r="I503" s="284">
        <v>177</v>
      </c>
      <c r="J503" s="284">
        <v>754</v>
      </c>
      <c r="K503" s="284">
        <v>762</v>
      </c>
      <c r="L503" s="283">
        <v>850</v>
      </c>
      <c r="M503" s="284">
        <v>861</v>
      </c>
      <c r="N503" s="284">
        <v>198</v>
      </c>
      <c r="O503" s="285">
        <v>865</v>
      </c>
      <c r="P503" s="283">
        <v>904</v>
      </c>
      <c r="Q503" s="284">
        <v>895</v>
      </c>
      <c r="R503" s="284">
        <v>182</v>
      </c>
      <c r="S503" s="285">
        <v>909</v>
      </c>
      <c r="T503" s="366">
        <f>SUM(B503:S503)</f>
        <v>12281</v>
      </c>
      <c r="U503" s="220" t="s">
        <v>55</v>
      </c>
      <c r="V503" s="287">
        <f>T490-T503</f>
        <v>28</v>
      </c>
      <c r="W503" s="602">
        <f>V503/T490</f>
        <v>2.2747583069298886E-3</v>
      </c>
    </row>
    <row r="504" spans="1:28" x14ac:dyDescent="0.2">
      <c r="A504" s="321" t="s">
        <v>27</v>
      </c>
      <c r="B504" s="235"/>
      <c r="C504" s="233"/>
      <c r="D504" s="233"/>
      <c r="E504" s="452"/>
      <c r="F504" s="236"/>
      <c r="G504" s="423"/>
      <c r="H504" s="233"/>
      <c r="I504" s="233"/>
      <c r="J504" s="233"/>
      <c r="K504" s="233"/>
      <c r="L504" s="235"/>
      <c r="M504" s="233"/>
      <c r="N504" s="233"/>
      <c r="O504" s="236"/>
      <c r="P504" s="235"/>
      <c r="Q504" s="233"/>
      <c r="R504" s="233"/>
      <c r="S504" s="236"/>
      <c r="T504" s="226"/>
      <c r="U504" s="220" t="s">
        <v>56</v>
      </c>
      <c r="V504" s="220">
        <v>160.24</v>
      </c>
      <c r="W504" s="220"/>
    </row>
    <row r="505" spans="1:28" ht="13.5" thickBot="1" x14ac:dyDescent="0.25">
      <c r="A505" s="324" t="s">
        <v>25</v>
      </c>
      <c r="B505" s="237">
        <f>B504-B491</f>
        <v>0</v>
      </c>
      <c r="C505" s="234">
        <f t="shared" ref="C505:S505" si="292">C504-C491</f>
        <v>0</v>
      </c>
      <c r="D505" s="234">
        <f t="shared" si="292"/>
        <v>0</v>
      </c>
      <c r="E505" s="234">
        <f t="shared" si="292"/>
        <v>0</v>
      </c>
      <c r="F505" s="238">
        <f t="shared" si="292"/>
        <v>0</v>
      </c>
      <c r="G505" s="424">
        <f t="shared" si="292"/>
        <v>0</v>
      </c>
      <c r="H505" s="234">
        <f t="shared" si="292"/>
        <v>0</v>
      </c>
      <c r="I505" s="234">
        <f t="shared" si="292"/>
        <v>0</v>
      </c>
      <c r="J505" s="234">
        <f t="shared" si="292"/>
        <v>0</v>
      </c>
      <c r="K505" s="234">
        <f t="shared" si="292"/>
        <v>0</v>
      </c>
      <c r="L505" s="237">
        <f t="shared" si="292"/>
        <v>0</v>
      </c>
      <c r="M505" s="234">
        <f t="shared" si="292"/>
        <v>0</v>
      </c>
      <c r="N505" s="234">
        <f t="shared" si="292"/>
        <v>0</v>
      </c>
      <c r="O505" s="238">
        <f t="shared" si="292"/>
        <v>0</v>
      </c>
      <c r="P505" s="237">
        <f t="shared" si="292"/>
        <v>0</v>
      </c>
      <c r="Q505" s="234">
        <f t="shared" si="292"/>
        <v>0</v>
      </c>
      <c r="R505" s="234">
        <f t="shared" si="292"/>
        <v>0</v>
      </c>
      <c r="S505" s="238">
        <f t="shared" si="292"/>
        <v>0</v>
      </c>
      <c r="T505" s="227"/>
      <c r="U505" s="220" t="s">
        <v>25</v>
      </c>
      <c r="V505" s="220">
        <f>V504-V491</f>
        <v>-0.46999999999999886</v>
      </c>
      <c r="W505" s="220"/>
    </row>
    <row r="507" spans="1:28" ht="13.5" thickBot="1" x14ac:dyDescent="0.25"/>
    <row r="508" spans="1:28" ht="13.5" thickBot="1" x14ac:dyDescent="0.25">
      <c r="A508" s="297" t="s">
        <v>216</v>
      </c>
      <c r="B508" s="651" t="s">
        <v>52</v>
      </c>
      <c r="C508" s="652"/>
      <c r="D508" s="652"/>
      <c r="E508" s="652"/>
      <c r="F508" s="653"/>
      <c r="G508" s="651" t="s">
        <v>64</v>
      </c>
      <c r="H508" s="652"/>
      <c r="I508" s="652"/>
      <c r="J508" s="652"/>
      <c r="K508" s="653"/>
      <c r="L508" s="651" t="s">
        <v>62</v>
      </c>
      <c r="M508" s="652"/>
      <c r="N508" s="652"/>
      <c r="O508" s="653"/>
      <c r="P508" s="651" t="s">
        <v>63</v>
      </c>
      <c r="Q508" s="652"/>
      <c r="R508" s="652"/>
      <c r="S508" s="653"/>
      <c r="T508" s="365" t="s">
        <v>54</v>
      </c>
      <c r="U508" s="614"/>
      <c r="V508" s="614"/>
      <c r="W508" s="614"/>
    </row>
    <row r="509" spans="1:28" x14ac:dyDescent="0.2">
      <c r="A509" s="219" t="s">
        <v>53</v>
      </c>
      <c r="B509" s="542">
        <v>1</v>
      </c>
      <c r="C509" s="528">
        <v>2</v>
      </c>
      <c r="D509" s="528">
        <v>3</v>
      </c>
      <c r="E509" s="584">
        <v>4</v>
      </c>
      <c r="F509" s="585">
        <v>5</v>
      </c>
      <c r="G509" s="540">
        <v>1</v>
      </c>
      <c r="H509" s="528">
        <v>2</v>
      </c>
      <c r="I509" s="528">
        <v>3</v>
      </c>
      <c r="J509" s="528">
        <v>4</v>
      </c>
      <c r="K509" s="528">
        <v>5</v>
      </c>
      <c r="L509" s="542">
        <v>1</v>
      </c>
      <c r="M509" s="528">
        <v>2</v>
      </c>
      <c r="N509" s="528">
        <v>3</v>
      </c>
      <c r="O509" s="585">
        <v>4</v>
      </c>
      <c r="P509" s="542">
        <v>1</v>
      </c>
      <c r="Q509" s="528">
        <v>2</v>
      </c>
      <c r="R509" s="528">
        <v>3</v>
      </c>
      <c r="S509" s="585">
        <v>4</v>
      </c>
      <c r="T509" s="367">
        <v>612</v>
      </c>
      <c r="U509" s="614"/>
      <c r="V509" s="614"/>
      <c r="W509" s="614"/>
    </row>
    <row r="510" spans="1:28" x14ac:dyDescent="0.2">
      <c r="A510" s="304" t="s">
        <v>74</v>
      </c>
      <c r="B510" s="507">
        <v>3978</v>
      </c>
      <c r="C510" s="508">
        <v>3978</v>
      </c>
      <c r="D510" s="508">
        <v>3978</v>
      </c>
      <c r="E510" s="509">
        <v>3978</v>
      </c>
      <c r="F510" s="510">
        <v>3978</v>
      </c>
      <c r="G510" s="511">
        <v>3978</v>
      </c>
      <c r="H510" s="508">
        <v>3978</v>
      </c>
      <c r="I510" s="508">
        <v>3978</v>
      </c>
      <c r="J510" s="508">
        <v>3978</v>
      </c>
      <c r="K510" s="508">
        <v>3978</v>
      </c>
      <c r="L510" s="507">
        <v>3978</v>
      </c>
      <c r="M510" s="508">
        <v>3978</v>
      </c>
      <c r="N510" s="508">
        <v>3978</v>
      </c>
      <c r="O510" s="510">
        <v>3978</v>
      </c>
      <c r="P510" s="507">
        <v>3978</v>
      </c>
      <c r="Q510" s="508">
        <v>3978</v>
      </c>
      <c r="R510" s="508">
        <v>3978</v>
      </c>
      <c r="S510" s="510">
        <v>3978</v>
      </c>
      <c r="T510" s="512">
        <v>3978</v>
      </c>
      <c r="U510" s="614"/>
      <c r="V510" s="614"/>
      <c r="W510" s="614"/>
    </row>
    <row r="511" spans="1:28" x14ac:dyDescent="0.2">
      <c r="A511" s="307" t="s">
        <v>6</v>
      </c>
      <c r="B511" s="471">
        <v>4586.67</v>
      </c>
      <c r="C511" s="472">
        <v>4614.29</v>
      </c>
      <c r="D511" s="472">
        <v>4915</v>
      </c>
      <c r="E511" s="473">
        <v>4587.67</v>
      </c>
      <c r="F511" s="474">
        <v>4513.33</v>
      </c>
      <c r="G511" s="475">
        <v>4591.33</v>
      </c>
      <c r="H511" s="472">
        <v>4579.5</v>
      </c>
      <c r="I511" s="472">
        <v>4551</v>
      </c>
      <c r="J511" s="472">
        <v>4631.75</v>
      </c>
      <c r="K511" s="472">
        <v>4751.58</v>
      </c>
      <c r="L511" s="471">
        <v>4543.41</v>
      </c>
      <c r="M511" s="472">
        <v>4525.24</v>
      </c>
      <c r="N511" s="472">
        <v>4586</v>
      </c>
      <c r="O511" s="474">
        <v>4588.3</v>
      </c>
      <c r="P511" s="471">
        <v>4603.78</v>
      </c>
      <c r="Q511" s="472">
        <v>4650</v>
      </c>
      <c r="R511" s="472">
        <v>4566.92</v>
      </c>
      <c r="S511" s="474">
        <v>4677.62</v>
      </c>
      <c r="T511" s="476">
        <v>4605.62</v>
      </c>
      <c r="U511" s="614"/>
      <c r="V511" s="614"/>
      <c r="W511" s="614"/>
      <c r="Y511" s="232">
        <f>AVERAGE(B511:F511)</f>
        <v>4643.3919999999998</v>
      </c>
      <c r="Z511" s="232">
        <f>AVERAGE(G511:K511)</f>
        <v>4621.0320000000011</v>
      </c>
      <c r="AA511" s="232">
        <f>AVERAGE(L511:O511)</f>
        <v>4560.7375000000002</v>
      </c>
      <c r="AB511" s="232">
        <f>AVERAGE(P511:S511)</f>
        <v>4624.58</v>
      </c>
    </row>
    <row r="512" spans="1:28" x14ac:dyDescent="0.2">
      <c r="A512" s="219" t="s">
        <v>7</v>
      </c>
      <c r="B512" s="477">
        <v>91.1</v>
      </c>
      <c r="C512" s="478">
        <v>76.19</v>
      </c>
      <c r="D512" s="478">
        <v>90</v>
      </c>
      <c r="E512" s="479">
        <v>88.4</v>
      </c>
      <c r="F512" s="480">
        <v>82.05</v>
      </c>
      <c r="G512" s="481">
        <v>84.44</v>
      </c>
      <c r="H512" s="478">
        <v>77.5</v>
      </c>
      <c r="I512" s="478">
        <v>90</v>
      </c>
      <c r="J512" s="478">
        <v>92.5</v>
      </c>
      <c r="K512" s="478">
        <v>89.47</v>
      </c>
      <c r="L512" s="477">
        <v>87.8</v>
      </c>
      <c r="M512" s="478">
        <v>88.1</v>
      </c>
      <c r="N512" s="478">
        <v>80</v>
      </c>
      <c r="O512" s="480">
        <v>92.86</v>
      </c>
      <c r="P512" s="477">
        <v>77.78</v>
      </c>
      <c r="Q512" s="478">
        <v>80.489999999999995</v>
      </c>
      <c r="R512" s="478">
        <v>84.62</v>
      </c>
      <c r="S512" s="480">
        <v>78.569999999999993</v>
      </c>
      <c r="T512" s="482">
        <v>83.92</v>
      </c>
      <c r="U512" s="614"/>
      <c r="V512" s="614"/>
      <c r="W512" s="614"/>
    </row>
    <row r="513" spans="1:28" x14ac:dyDescent="0.2">
      <c r="A513" s="219" t="s">
        <v>8</v>
      </c>
      <c r="B513" s="489">
        <v>6.4299999999999996E-2</v>
      </c>
      <c r="C513" s="490">
        <v>7.6799999999999993E-2</v>
      </c>
      <c r="D513" s="490">
        <v>5.0299999999999997E-2</v>
      </c>
      <c r="E513" s="491">
        <v>6.8400000000000002E-2</v>
      </c>
      <c r="F513" s="492">
        <v>6.5799999999999997E-2</v>
      </c>
      <c r="G513" s="493">
        <v>7.2999999999999995E-2</v>
      </c>
      <c r="H513" s="490">
        <v>7.0999999999999994E-2</v>
      </c>
      <c r="I513" s="490">
        <v>7.8100000000000003E-2</v>
      </c>
      <c r="J513" s="490">
        <v>6.1600000000000002E-2</v>
      </c>
      <c r="K513" s="490">
        <v>6.2399999999999997E-2</v>
      </c>
      <c r="L513" s="489">
        <v>6.3600000000000004E-2</v>
      </c>
      <c r="M513" s="490">
        <v>6.7100000000000007E-2</v>
      </c>
      <c r="N513" s="490">
        <v>6.4699999999999994E-2</v>
      </c>
      <c r="O513" s="492">
        <v>0.06</v>
      </c>
      <c r="P513" s="489">
        <v>7.9399999999999998E-2</v>
      </c>
      <c r="Q513" s="490">
        <v>6.7299999999999999E-2</v>
      </c>
      <c r="R513" s="490">
        <v>6.2399999999999997E-2</v>
      </c>
      <c r="S513" s="492">
        <v>7.3899999999999993E-2</v>
      </c>
      <c r="T513" s="494">
        <v>6.9900000000000004E-2</v>
      </c>
      <c r="U513" s="614"/>
      <c r="V513" s="614"/>
      <c r="W513" s="614"/>
    </row>
    <row r="514" spans="1:28" x14ac:dyDescent="0.2">
      <c r="A514" s="307" t="s">
        <v>1</v>
      </c>
      <c r="B514" s="483">
        <f>B511/B510*100-100</f>
        <v>15.300904977375581</v>
      </c>
      <c r="C514" s="484">
        <f t="shared" ref="C514:F514" si="293">C511/C510*100-100</f>
        <v>15.99522373051785</v>
      </c>
      <c r="D514" s="484">
        <f t="shared" si="293"/>
        <v>23.554550025138269</v>
      </c>
      <c r="E514" s="484">
        <f t="shared" si="293"/>
        <v>15.326043237807951</v>
      </c>
      <c r="F514" s="485">
        <f t="shared" si="293"/>
        <v>13.457264957264954</v>
      </c>
      <c r="G514" s="486">
        <f>G511/G510*100-100</f>
        <v>15.418049270990437</v>
      </c>
      <c r="H514" s="484">
        <f t="shared" ref="H514:L514" si="294">H511/H510*100-100</f>
        <v>15.1206636500754</v>
      </c>
      <c r="I514" s="484">
        <f t="shared" si="294"/>
        <v>14.404223227752638</v>
      </c>
      <c r="J514" s="484">
        <f t="shared" si="294"/>
        <v>16.434137757667173</v>
      </c>
      <c r="K514" s="484">
        <f t="shared" si="294"/>
        <v>19.446455505279033</v>
      </c>
      <c r="L514" s="483">
        <f t="shared" si="294"/>
        <v>14.213423831070898</v>
      </c>
      <c r="M514" s="484">
        <f>M511/M510*100-100</f>
        <v>13.756661639014567</v>
      </c>
      <c r="N514" s="484">
        <f t="shared" ref="N514:T514" si="295">N511/N510*100-100</f>
        <v>15.284062342885861</v>
      </c>
      <c r="O514" s="485">
        <f t="shared" si="295"/>
        <v>15.341880341880355</v>
      </c>
      <c r="P514" s="483">
        <f t="shared" si="295"/>
        <v>15.731020613373545</v>
      </c>
      <c r="Q514" s="484">
        <f t="shared" si="295"/>
        <v>16.89291101055808</v>
      </c>
      <c r="R514" s="484">
        <f t="shared" si="295"/>
        <v>14.80442433383611</v>
      </c>
      <c r="S514" s="485">
        <f t="shared" si="295"/>
        <v>17.58722976370035</v>
      </c>
      <c r="T514" s="275">
        <f t="shared" si="295"/>
        <v>15.777275012569135</v>
      </c>
      <c r="U514" s="370"/>
      <c r="V514" s="614"/>
      <c r="W514" s="614"/>
    </row>
    <row r="515" spans="1:28" ht="13.5" thickBot="1" x14ac:dyDescent="0.25">
      <c r="A515" s="425" t="s">
        <v>26</v>
      </c>
      <c r="B515" s="395">
        <f>B511-B498</f>
        <v>43.574761904761544</v>
      </c>
      <c r="C515" s="396">
        <f t="shared" ref="C515:T515" si="296">C511-C498</f>
        <v>-13.915128205127985</v>
      </c>
      <c r="D515" s="396">
        <f t="shared" si="296"/>
        <v>80</v>
      </c>
      <c r="E515" s="396">
        <f t="shared" si="296"/>
        <v>44.52714285714319</v>
      </c>
      <c r="F515" s="397">
        <f t="shared" si="296"/>
        <v>-192.60750000000007</v>
      </c>
      <c r="G515" s="401">
        <f t="shared" si="296"/>
        <v>307.16333333333296</v>
      </c>
      <c r="H515" s="396">
        <f t="shared" si="296"/>
        <v>-46.928571428571558</v>
      </c>
      <c r="I515" s="396">
        <f t="shared" si="296"/>
        <v>309</v>
      </c>
      <c r="J515" s="396">
        <f t="shared" si="296"/>
        <v>-149.67857142857156</v>
      </c>
      <c r="K515" s="396">
        <f t="shared" si="296"/>
        <v>-147.51090909090908</v>
      </c>
      <c r="L515" s="398">
        <f t="shared" si="296"/>
        <v>16.298888888888541</v>
      </c>
      <c r="M515" s="399">
        <f t="shared" si="296"/>
        <v>-62.666976744186286</v>
      </c>
      <c r="N515" s="399">
        <f t="shared" si="296"/>
        <v>63.857142857143117</v>
      </c>
      <c r="O515" s="400">
        <f t="shared" si="296"/>
        <v>174.07777777777756</v>
      </c>
      <c r="P515" s="395">
        <f t="shared" si="296"/>
        <v>34.224444444444089</v>
      </c>
      <c r="Q515" s="396">
        <f t="shared" si="296"/>
        <v>260.86956521739103</v>
      </c>
      <c r="R515" s="396">
        <f t="shared" si="296"/>
        <v>223.34857142857163</v>
      </c>
      <c r="S515" s="397">
        <f t="shared" si="296"/>
        <v>73.924347826086887</v>
      </c>
      <c r="T515" s="403">
        <f t="shared" si="296"/>
        <v>53.784062499999891</v>
      </c>
      <c r="U515" s="614"/>
      <c r="V515" s="388"/>
      <c r="W515" s="614"/>
    </row>
    <row r="516" spans="1:28" x14ac:dyDescent="0.2">
      <c r="A516" s="426" t="s">
        <v>50</v>
      </c>
      <c r="B516" s="283">
        <v>842</v>
      </c>
      <c r="C516" s="284">
        <v>763</v>
      </c>
      <c r="D516" s="284">
        <v>177</v>
      </c>
      <c r="E516" s="451">
        <v>774</v>
      </c>
      <c r="F516" s="285">
        <v>766</v>
      </c>
      <c r="G516" s="422">
        <v>835</v>
      </c>
      <c r="H516" s="284">
        <v>757</v>
      </c>
      <c r="I516" s="284">
        <v>176</v>
      </c>
      <c r="J516" s="284">
        <v>752</v>
      </c>
      <c r="K516" s="284">
        <v>761</v>
      </c>
      <c r="L516" s="283">
        <v>848</v>
      </c>
      <c r="M516" s="284">
        <v>858</v>
      </c>
      <c r="N516" s="284">
        <v>196</v>
      </c>
      <c r="O516" s="285">
        <v>864</v>
      </c>
      <c r="P516" s="283">
        <v>901</v>
      </c>
      <c r="Q516" s="284">
        <v>894</v>
      </c>
      <c r="R516" s="284">
        <v>180</v>
      </c>
      <c r="S516" s="285">
        <v>908</v>
      </c>
      <c r="T516" s="366">
        <f>SUM(B516:S516)</f>
        <v>12252</v>
      </c>
      <c r="U516" s="220" t="s">
        <v>55</v>
      </c>
      <c r="V516" s="287">
        <f>T503-T516</f>
        <v>29</v>
      </c>
      <c r="W516" s="602">
        <f>V516/T503</f>
        <v>2.3613712238417066E-3</v>
      </c>
    </row>
    <row r="517" spans="1:28" x14ac:dyDescent="0.2">
      <c r="A517" s="321" t="s">
        <v>27</v>
      </c>
      <c r="B517" s="235"/>
      <c r="C517" s="233"/>
      <c r="D517" s="233"/>
      <c r="E517" s="452"/>
      <c r="F517" s="236"/>
      <c r="G517" s="423"/>
      <c r="H517" s="233"/>
      <c r="I517" s="233"/>
      <c r="J517" s="233"/>
      <c r="K517" s="233"/>
      <c r="L517" s="235"/>
      <c r="M517" s="233"/>
      <c r="N517" s="233"/>
      <c r="O517" s="236"/>
      <c r="P517" s="235"/>
      <c r="Q517" s="233"/>
      <c r="R517" s="233"/>
      <c r="S517" s="236"/>
      <c r="T517" s="226"/>
      <c r="U517" s="220" t="s">
        <v>56</v>
      </c>
      <c r="V517" s="220">
        <v>159.62</v>
      </c>
      <c r="W517" s="220"/>
    </row>
    <row r="518" spans="1:28" ht="13.5" thickBot="1" x14ac:dyDescent="0.25">
      <c r="A518" s="324" t="s">
        <v>25</v>
      </c>
      <c r="B518" s="237">
        <f>B517-B504</f>
        <v>0</v>
      </c>
      <c r="C518" s="234">
        <f t="shared" ref="C518:S518" si="297">C517-C504</f>
        <v>0</v>
      </c>
      <c r="D518" s="234">
        <f t="shared" si="297"/>
        <v>0</v>
      </c>
      <c r="E518" s="234">
        <f t="shared" si="297"/>
        <v>0</v>
      </c>
      <c r="F518" s="238">
        <f t="shared" si="297"/>
        <v>0</v>
      </c>
      <c r="G518" s="424">
        <f t="shared" si="297"/>
        <v>0</v>
      </c>
      <c r="H518" s="234">
        <f t="shared" si="297"/>
        <v>0</v>
      </c>
      <c r="I518" s="234">
        <f t="shared" si="297"/>
        <v>0</v>
      </c>
      <c r="J518" s="234">
        <f t="shared" si="297"/>
        <v>0</v>
      </c>
      <c r="K518" s="234">
        <f t="shared" si="297"/>
        <v>0</v>
      </c>
      <c r="L518" s="237">
        <f t="shared" si="297"/>
        <v>0</v>
      </c>
      <c r="M518" s="234">
        <f t="shared" si="297"/>
        <v>0</v>
      </c>
      <c r="N518" s="234">
        <f t="shared" si="297"/>
        <v>0</v>
      </c>
      <c r="O518" s="238">
        <f t="shared" si="297"/>
        <v>0</v>
      </c>
      <c r="P518" s="237">
        <f t="shared" si="297"/>
        <v>0</v>
      </c>
      <c r="Q518" s="234">
        <f t="shared" si="297"/>
        <v>0</v>
      </c>
      <c r="R518" s="234">
        <f t="shared" si="297"/>
        <v>0</v>
      </c>
      <c r="S518" s="238">
        <f t="shared" si="297"/>
        <v>0</v>
      </c>
      <c r="T518" s="227"/>
      <c r="U518" s="220" t="s">
        <v>25</v>
      </c>
      <c r="V518" s="220">
        <f>V517-V504</f>
        <v>-0.62000000000000455</v>
      </c>
      <c r="W518" s="220"/>
    </row>
    <row r="520" spans="1:28" ht="13.5" thickBot="1" x14ac:dyDescent="0.25"/>
    <row r="521" spans="1:28" s="626" customFormat="1" ht="13.5" thickBot="1" x14ac:dyDescent="0.25">
      <c r="A521" s="297" t="s">
        <v>220</v>
      </c>
      <c r="B521" s="651" t="s">
        <v>52</v>
      </c>
      <c r="C521" s="652"/>
      <c r="D521" s="652"/>
      <c r="E521" s="652"/>
      <c r="F521" s="653"/>
      <c r="G521" s="651" t="s">
        <v>64</v>
      </c>
      <c r="H521" s="652"/>
      <c r="I521" s="652"/>
      <c r="J521" s="652"/>
      <c r="K521" s="653"/>
      <c r="L521" s="651" t="s">
        <v>62</v>
      </c>
      <c r="M521" s="652"/>
      <c r="N521" s="652"/>
      <c r="O521" s="653"/>
      <c r="P521" s="651" t="s">
        <v>63</v>
      </c>
      <c r="Q521" s="652"/>
      <c r="R521" s="652"/>
      <c r="S521" s="653"/>
      <c r="T521" s="365" t="s">
        <v>54</v>
      </c>
    </row>
    <row r="522" spans="1:28" s="626" customFormat="1" x14ac:dyDescent="0.2">
      <c r="A522" s="219" t="s">
        <v>53</v>
      </c>
      <c r="B522" s="542">
        <v>1</v>
      </c>
      <c r="C522" s="528">
        <v>2</v>
      </c>
      <c r="D522" s="528">
        <v>3</v>
      </c>
      <c r="E522" s="584">
        <v>4</v>
      </c>
      <c r="F522" s="585">
        <v>5</v>
      </c>
      <c r="G522" s="540">
        <v>1</v>
      </c>
      <c r="H522" s="528">
        <v>2</v>
      </c>
      <c r="I522" s="528">
        <v>3</v>
      </c>
      <c r="J522" s="528">
        <v>4</v>
      </c>
      <c r="K522" s="528">
        <v>5</v>
      </c>
      <c r="L522" s="542">
        <v>1</v>
      </c>
      <c r="M522" s="528">
        <v>2</v>
      </c>
      <c r="N522" s="528">
        <v>3</v>
      </c>
      <c r="O522" s="585">
        <v>4</v>
      </c>
      <c r="P522" s="542">
        <v>1</v>
      </c>
      <c r="Q522" s="528">
        <v>2</v>
      </c>
      <c r="R522" s="528">
        <v>3</v>
      </c>
      <c r="S522" s="585">
        <v>4</v>
      </c>
      <c r="T522" s="367"/>
    </row>
    <row r="523" spans="1:28" s="626" customFormat="1" x14ac:dyDescent="0.2">
      <c r="A523" s="304" t="s">
        <v>74</v>
      </c>
      <c r="B523" s="507">
        <v>3996</v>
      </c>
      <c r="C523" s="508">
        <v>3996</v>
      </c>
      <c r="D523" s="508">
        <v>3996</v>
      </c>
      <c r="E523" s="509">
        <v>3996</v>
      </c>
      <c r="F523" s="510">
        <v>3996</v>
      </c>
      <c r="G523" s="511">
        <v>3996</v>
      </c>
      <c r="H523" s="508">
        <v>3996</v>
      </c>
      <c r="I523" s="508">
        <v>3996</v>
      </c>
      <c r="J523" s="508">
        <v>3996</v>
      </c>
      <c r="K523" s="508">
        <v>3996</v>
      </c>
      <c r="L523" s="507">
        <v>3996</v>
      </c>
      <c r="M523" s="508">
        <v>3996</v>
      </c>
      <c r="N523" s="508">
        <v>3996</v>
      </c>
      <c r="O523" s="510">
        <v>3996</v>
      </c>
      <c r="P523" s="507">
        <v>3996</v>
      </c>
      <c r="Q523" s="508">
        <v>3996</v>
      </c>
      <c r="R523" s="508">
        <v>3996</v>
      </c>
      <c r="S523" s="510">
        <v>3996</v>
      </c>
      <c r="T523" s="512">
        <v>3996</v>
      </c>
    </row>
    <row r="524" spans="1:28" s="626" customFormat="1" x14ac:dyDescent="0.2">
      <c r="A524" s="307" t="s">
        <v>6</v>
      </c>
      <c r="B524" s="471">
        <v>4645.8139534883721</v>
      </c>
      <c r="C524" s="472">
        <v>4624.4736842105267</v>
      </c>
      <c r="D524" s="472">
        <v>4855.5555555555557</v>
      </c>
      <c r="E524" s="473">
        <v>4596.0526315789475</v>
      </c>
      <c r="F524" s="474">
        <v>4661.8604651162786</v>
      </c>
      <c r="G524" s="475">
        <v>4570.7142857142853</v>
      </c>
      <c r="H524" s="472">
        <v>4617.75</v>
      </c>
      <c r="I524" s="472">
        <v>4548</v>
      </c>
      <c r="J524" s="472">
        <v>4609.2857142857147</v>
      </c>
      <c r="K524" s="472">
        <v>4749.7222222222226</v>
      </c>
      <c r="L524" s="471">
        <v>4548.5365853658541</v>
      </c>
      <c r="M524" s="472">
        <v>4716.1016949152545</v>
      </c>
      <c r="N524" s="472">
        <v>4428.75</v>
      </c>
      <c r="O524" s="474">
        <v>4563.333333333333</v>
      </c>
      <c r="P524" s="471">
        <v>4745.4761904761908</v>
      </c>
      <c r="Q524" s="472">
        <v>4637.25</v>
      </c>
      <c r="R524" s="472">
        <v>4409.166666666667</v>
      </c>
      <c r="S524" s="474">
        <v>4680.4878048780483</v>
      </c>
      <c r="T524" s="476">
        <v>4635.4394693200666</v>
      </c>
      <c r="Y524" s="232">
        <f>AVERAGE(B524:F524)</f>
        <v>4676.7512579899358</v>
      </c>
      <c r="Z524" s="232">
        <f>AVERAGE(G524:K524)</f>
        <v>4619.0944444444449</v>
      </c>
      <c r="AA524" s="232">
        <f>AVERAGE(L524:O524)</f>
        <v>4564.1804034036104</v>
      </c>
      <c r="AB524" s="232">
        <f>AVERAGE(P524:S524)</f>
        <v>4618.0951655052268</v>
      </c>
    </row>
    <row r="525" spans="1:28" s="626" customFormat="1" x14ac:dyDescent="0.2">
      <c r="A525" s="219" t="s">
        <v>7</v>
      </c>
      <c r="B525" s="477">
        <v>83.720930232558146</v>
      </c>
      <c r="C525" s="478">
        <v>76.315789473684205</v>
      </c>
      <c r="D525" s="478">
        <v>77.777777777777771</v>
      </c>
      <c r="E525" s="479">
        <v>78.94736842105263</v>
      </c>
      <c r="F525" s="480">
        <v>69.767441860465112</v>
      </c>
      <c r="G525" s="481">
        <v>88.095238095238102</v>
      </c>
      <c r="H525" s="478">
        <v>92.5</v>
      </c>
      <c r="I525" s="478">
        <v>90</v>
      </c>
      <c r="J525" s="478">
        <v>100</v>
      </c>
      <c r="K525" s="478">
        <v>72.222222222222229</v>
      </c>
      <c r="L525" s="477">
        <v>92.682926829268297</v>
      </c>
      <c r="M525" s="478">
        <v>86.440677966101688</v>
      </c>
      <c r="N525" s="478">
        <v>93.75</v>
      </c>
      <c r="O525" s="480">
        <v>79.487179487179489</v>
      </c>
      <c r="P525" s="477">
        <v>90.476190476190482</v>
      </c>
      <c r="Q525" s="478">
        <v>87.5</v>
      </c>
      <c r="R525" s="478">
        <v>100</v>
      </c>
      <c r="S525" s="480">
        <v>92.682926829268297</v>
      </c>
      <c r="T525" s="482">
        <v>83.582089552238813</v>
      </c>
    </row>
    <row r="526" spans="1:28" s="626" customFormat="1" x14ac:dyDescent="0.2">
      <c r="A526" s="219" t="s">
        <v>8</v>
      </c>
      <c r="B526" s="489">
        <v>7.0975133094891729E-2</v>
      </c>
      <c r="C526" s="490">
        <v>7.8035673821808649E-2</v>
      </c>
      <c r="D526" s="490">
        <v>7.4307665586687208E-2</v>
      </c>
      <c r="E526" s="491">
        <v>7.538369548357704E-2</v>
      </c>
      <c r="F526" s="492">
        <v>7.6319530280666292E-2</v>
      </c>
      <c r="G526" s="493">
        <v>6.7238146585837724E-2</v>
      </c>
      <c r="H526" s="490">
        <v>6.5108191446916874E-2</v>
      </c>
      <c r="I526" s="490">
        <v>6.1114695630081629E-2</v>
      </c>
      <c r="J526" s="490">
        <v>5.0305011207013188E-2</v>
      </c>
      <c r="K526" s="490">
        <v>7.6180347918244337E-2</v>
      </c>
      <c r="L526" s="489">
        <v>6.2518952702190822E-2</v>
      </c>
      <c r="M526" s="490">
        <v>5.9742155599701828E-2</v>
      </c>
      <c r="N526" s="490">
        <v>5.8701203573063035E-2</v>
      </c>
      <c r="O526" s="492">
        <v>7.4069915591392824E-2</v>
      </c>
      <c r="P526" s="489">
        <v>6.4434310487295157E-2</v>
      </c>
      <c r="Q526" s="490">
        <v>7.0154255311117769E-2</v>
      </c>
      <c r="R526" s="490">
        <v>5.1796742299128236E-2</v>
      </c>
      <c r="S526" s="492">
        <v>6.3577811116900584E-2</v>
      </c>
      <c r="T526" s="494">
        <v>7.0631584431293332E-2</v>
      </c>
    </row>
    <row r="527" spans="1:28" s="626" customFormat="1" x14ac:dyDescent="0.2">
      <c r="A527" s="307" t="s">
        <v>1</v>
      </c>
      <c r="B527" s="483">
        <f>B524/B523*100-100</f>
        <v>16.261610447656977</v>
      </c>
      <c r="C527" s="484">
        <f t="shared" ref="C527:F527" si="298">C524/C523*100-100</f>
        <v>15.72756967493811</v>
      </c>
      <c r="D527" s="484">
        <f t="shared" si="298"/>
        <v>21.510399288177069</v>
      </c>
      <c r="E527" s="484">
        <f t="shared" si="298"/>
        <v>15.016332121595283</v>
      </c>
      <c r="F527" s="485">
        <f t="shared" si="298"/>
        <v>16.663174802709662</v>
      </c>
      <c r="G527" s="486">
        <f>G524/G523*100-100</f>
        <v>14.382239382239376</v>
      </c>
      <c r="H527" s="484">
        <f t="shared" ref="H527:L527" si="299">H524/H523*100-100</f>
        <v>15.559309309309313</v>
      </c>
      <c r="I527" s="484">
        <f t="shared" si="299"/>
        <v>13.813813813813809</v>
      </c>
      <c r="J527" s="484">
        <f t="shared" si="299"/>
        <v>15.347490347490364</v>
      </c>
      <c r="K527" s="484">
        <f t="shared" si="299"/>
        <v>18.861917473028583</v>
      </c>
      <c r="L527" s="483">
        <f t="shared" si="299"/>
        <v>13.827241876022384</v>
      </c>
      <c r="M527" s="484">
        <f>M524/M523*100-100</f>
        <v>18.020562935817168</v>
      </c>
      <c r="N527" s="484">
        <f t="shared" ref="N527:T527" si="300">N524/N523*100-100</f>
        <v>10.829579579579573</v>
      </c>
      <c r="O527" s="485">
        <f t="shared" si="300"/>
        <v>14.197530864197532</v>
      </c>
      <c r="P527" s="483">
        <f t="shared" si="300"/>
        <v>18.755660422327097</v>
      </c>
      <c r="Q527" s="484">
        <f t="shared" si="300"/>
        <v>16.047297297297305</v>
      </c>
      <c r="R527" s="484">
        <f t="shared" si="300"/>
        <v>10.339506172839521</v>
      </c>
      <c r="S527" s="485">
        <f t="shared" si="300"/>
        <v>17.129324446397604</v>
      </c>
      <c r="T527" s="275">
        <f t="shared" si="300"/>
        <v>16.001988721723379</v>
      </c>
      <c r="U527" s="370"/>
    </row>
    <row r="528" spans="1:28" s="626" customFormat="1" ht="13.5" thickBot="1" x14ac:dyDescent="0.25">
      <c r="A528" s="425" t="s">
        <v>26</v>
      </c>
      <c r="B528" s="395">
        <f>B524-B511</f>
        <v>59.143953488372063</v>
      </c>
      <c r="C528" s="396">
        <f t="shared" ref="C528:T528" si="301">C524-C511</f>
        <v>10.183684210526735</v>
      </c>
      <c r="D528" s="396">
        <f t="shared" si="301"/>
        <v>-59.444444444444343</v>
      </c>
      <c r="E528" s="396">
        <f t="shared" si="301"/>
        <v>8.3826315789474393</v>
      </c>
      <c r="F528" s="397">
        <f t="shared" si="301"/>
        <v>148.53046511627872</v>
      </c>
      <c r="G528" s="401">
        <f t="shared" si="301"/>
        <v>-20.615714285714603</v>
      </c>
      <c r="H528" s="396">
        <f t="shared" si="301"/>
        <v>38.25</v>
      </c>
      <c r="I528" s="396">
        <f t="shared" si="301"/>
        <v>-3</v>
      </c>
      <c r="J528" s="396">
        <f t="shared" si="301"/>
        <v>-22.464285714285325</v>
      </c>
      <c r="K528" s="396">
        <f t="shared" si="301"/>
        <v>-1.8577777777773008</v>
      </c>
      <c r="L528" s="398">
        <f t="shared" si="301"/>
        <v>5.1265853658542255</v>
      </c>
      <c r="M528" s="399">
        <f t="shared" si="301"/>
        <v>190.8616949152547</v>
      </c>
      <c r="N528" s="399">
        <f t="shared" si="301"/>
        <v>-157.25</v>
      </c>
      <c r="O528" s="400">
        <f t="shared" si="301"/>
        <v>-24.966666666667152</v>
      </c>
      <c r="P528" s="395">
        <f t="shared" si="301"/>
        <v>141.69619047619108</v>
      </c>
      <c r="Q528" s="396">
        <f t="shared" si="301"/>
        <v>-12.75</v>
      </c>
      <c r="R528" s="396">
        <f t="shared" si="301"/>
        <v>-157.7533333333331</v>
      </c>
      <c r="S528" s="397">
        <f t="shared" si="301"/>
        <v>2.867804878048446</v>
      </c>
      <c r="T528" s="403">
        <f t="shared" si="301"/>
        <v>29.819469320066673</v>
      </c>
      <c r="V528" s="388"/>
    </row>
    <row r="529" spans="1:28" s="626" customFormat="1" x14ac:dyDescent="0.2">
      <c r="A529" s="426" t="s">
        <v>50</v>
      </c>
      <c r="B529" s="283">
        <v>838</v>
      </c>
      <c r="C529" s="284">
        <v>761</v>
      </c>
      <c r="D529" s="284">
        <v>176</v>
      </c>
      <c r="E529" s="451">
        <v>774</v>
      </c>
      <c r="F529" s="285">
        <v>765</v>
      </c>
      <c r="G529" s="422">
        <v>832</v>
      </c>
      <c r="H529" s="284">
        <v>757</v>
      </c>
      <c r="I529" s="284">
        <v>174</v>
      </c>
      <c r="J529" s="284">
        <v>751</v>
      </c>
      <c r="K529" s="284">
        <v>758</v>
      </c>
      <c r="L529" s="283">
        <v>846</v>
      </c>
      <c r="M529" s="284">
        <v>854</v>
      </c>
      <c r="N529" s="284">
        <v>192</v>
      </c>
      <c r="O529" s="285">
        <v>864</v>
      </c>
      <c r="P529" s="283">
        <v>898</v>
      </c>
      <c r="Q529" s="284">
        <v>891</v>
      </c>
      <c r="R529" s="284">
        <v>179</v>
      </c>
      <c r="S529" s="285">
        <v>908</v>
      </c>
      <c r="T529" s="366">
        <f>SUM(B529:S529)</f>
        <v>12218</v>
      </c>
      <c r="U529" s="220" t="s">
        <v>55</v>
      </c>
      <c r="V529" s="287">
        <f>T516-T529</f>
        <v>34</v>
      </c>
      <c r="W529" s="602">
        <f>V529/T516</f>
        <v>2.7750571335292198E-3</v>
      </c>
    </row>
    <row r="530" spans="1:28" s="626" customFormat="1" x14ac:dyDescent="0.2">
      <c r="A530" s="321" t="s">
        <v>27</v>
      </c>
      <c r="B530" s="235"/>
      <c r="C530" s="233"/>
      <c r="D530" s="233"/>
      <c r="E530" s="452"/>
      <c r="F530" s="236"/>
      <c r="G530" s="423"/>
      <c r="H530" s="233"/>
      <c r="I530" s="233"/>
      <c r="J530" s="233"/>
      <c r="K530" s="233"/>
      <c r="L530" s="235"/>
      <c r="M530" s="233"/>
      <c r="N530" s="233"/>
      <c r="O530" s="236"/>
      <c r="P530" s="235"/>
      <c r="Q530" s="233"/>
      <c r="R530" s="233"/>
      <c r="S530" s="236"/>
      <c r="T530" s="226"/>
      <c r="U530" s="220" t="s">
        <v>56</v>
      </c>
      <c r="V530" s="220">
        <v>159.08000000000001</v>
      </c>
      <c r="W530" s="220"/>
    </row>
    <row r="531" spans="1:28" s="626" customFormat="1" ht="13.5" thickBot="1" x14ac:dyDescent="0.25">
      <c r="A531" s="324" t="s">
        <v>25</v>
      </c>
      <c r="B531" s="237">
        <f>B530-B517</f>
        <v>0</v>
      </c>
      <c r="C531" s="234">
        <f t="shared" ref="C531:S531" si="302">C530-C517</f>
        <v>0</v>
      </c>
      <c r="D531" s="234">
        <f t="shared" si="302"/>
        <v>0</v>
      </c>
      <c r="E531" s="234">
        <f t="shared" si="302"/>
        <v>0</v>
      </c>
      <c r="F531" s="238">
        <f t="shared" si="302"/>
        <v>0</v>
      </c>
      <c r="G531" s="424">
        <f t="shared" si="302"/>
        <v>0</v>
      </c>
      <c r="H531" s="234">
        <f t="shared" si="302"/>
        <v>0</v>
      </c>
      <c r="I531" s="234">
        <f t="shared" si="302"/>
        <v>0</v>
      </c>
      <c r="J531" s="234">
        <f t="shared" si="302"/>
        <v>0</v>
      </c>
      <c r="K531" s="234">
        <f t="shared" si="302"/>
        <v>0</v>
      </c>
      <c r="L531" s="237">
        <f t="shared" si="302"/>
        <v>0</v>
      </c>
      <c r="M531" s="234">
        <f t="shared" si="302"/>
        <v>0</v>
      </c>
      <c r="N531" s="234">
        <f t="shared" si="302"/>
        <v>0</v>
      </c>
      <c r="O531" s="238">
        <f t="shared" si="302"/>
        <v>0</v>
      </c>
      <c r="P531" s="237">
        <f t="shared" si="302"/>
        <v>0</v>
      </c>
      <c r="Q531" s="234">
        <f t="shared" si="302"/>
        <v>0</v>
      </c>
      <c r="R531" s="234">
        <f t="shared" si="302"/>
        <v>0</v>
      </c>
      <c r="S531" s="238">
        <f t="shared" si="302"/>
        <v>0</v>
      </c>
      <c r="T531" s="227"/>
      <c r="U531" s="220" t="s">
        <v>25</v>
      </c>
      <c r="V531" s="220">
        <f>V530-V517</f>
        <v>-0.53999999999999204</v>
      </c>
      <c r="W531" s="220"/>
    </row>
    <row r="533" spans="1:28" ht="13.5" thickBot="1" x14ac:dyDescent="0.25"/>
    <row r="534" spans="1:28" s="627" customFormat="1" ht="13.5" thickBot="1" x14ac:dyDescent="0.25">
      <c r="A534" s="297" t="s">
        <v>221</v>
      </c>
      <c r="B534" s="651" t="s">
        <v>52</v>
      </c>
      <c r="C534" s="652"/>
      <c r="D534" s="652"/>
      <c r="E534" s="652"/>
      <c r="F534" s="653"/>
      <c r="G534" s="651" t="s">
        <v>64</v>
      </c>
      <c r="H534" s="652"/>
      <c r="I534" s="652"/>
      <c r="J534" s="652"/>
      <c r="K534" s="653"/>
      <c r="L534" s="651" t="s">
        <v>62</v>
      </c>
      <c r="M534" s="652"/>
      <c r="N534" s="652"/>
      <c r="O534" s="653"/>
      <c r="P534" s="651" t="s">
        <v>63</v>
      </c>
      <c r="Q534" s="652"/>
      <c r="R534" s="652"/>
      <c r="S534" s="653"/>
      <c r="T534" s="365" t="s">
        <v>54</v>
      </c>
    </row>
    <row r="535" spans="1:28" s="627" customFormat="1" x14ac:dyDescent="0.2">
      <c r="A535" s="219" t="s">
        <v>53</v>
      </c>
      <c r="B535" s="542">
        <v>1</v>
      </c>
      <c r="C535" s="528">
        <v>2</v>
      </c>
      <c r="D535" s="528">
        <v>3</v>
      </c>
      <c r="E535" s="584">
        <v>4</v>
      </c>
      <c r="F535" s="585">
        <v>5</v>
      </c>
      <c r="G535" s="540">
        <v>1</v>
      </c>
      <c r="H535" s="528">
        <v>2</v>
      </c>
      <c r="I535" s="528">
        <v>3</v>
      </c>
      <c r="J535" s="528">
        <v>4</v>
      </c>
      <c r="K535" s="528">
        <v>5</v>
      </c>
      <c r="L535" s="542">
        <v>1</v>
      </c>
      <c r="M535" s="528">
        <v>2</v>
      </c>
      <c r="N535" s="528">
        <v>3</v>
      </c>
      <c r="O535" s="585">
        <v>4</v>
      </c>
      <c r="P535" s="542">
        <v>1</v>
      </c>
      <c r="Q535" s="528">
        <v>2</v>
      </c>
      <c r="R535" s="528">
        <v>3</v>
      </c>
      <c r="S535" s="585">
        <v>4</v>
      </c>
      <c r="T535" s="367"/>
    </row>
    <row r="536" spans="1:28" s="627" customFormat="1" x14ac:dyDescent="0.2">
      <c r="A536" s="304" t="s">
        <v>74</v>
      </c>
      <c r="B536" s="507">
        <v>4014</v>
      </c>
      <c r="C536" s="508">
        <v>4014</v>
      </c>
      <c r="D536" s="508">
        <v>4014</v>
      </c>
      <c r="E536" s="509">
        <v>4014</v>
      </c>
      <c r="F536" s="510">
        <v>4014</v>
      </c>
      <c r="G536" s="511">
        <v>4014</v>
      </c>
      <c r="H536" s="508">
        <v>4014</v>
      </c>
      <c r="I536" s="508">
        <v>4014</v>
      </c>
      <c r="J536" s="508">
        <v>4014</v>
      </c>
      <c r="K536" s="508">
        <v>4014</v>
      </c>
      <c r="L536" s="507">
        <v>4014</v>
      </c>
      <c r="M536" s="508">
        <v>4014</v>
      </c>
      <c r="N536" s="508">
        <v>4014</v>
      </c>
      <c r="O536" s="510">
        <v>4014</v>
      </c>
      <c r="P536" s="507">
        <v>4014</v>
      </c>
      <c r="Q536" s="508">
        <v>4014</v>
      </c>
      <c r="R536" s="508">
        <v>4014</v>
      </c>
      <c r="S536" s="510">
        <v>4014</v>
      </c>
      <c r="T536" s="512">
        <v>4014</v>
      </c>
      <c r="Y536" s="232"/>
      <c r="Z536" s="232"/>
      <c r="AA536" s="232"/>
      <c r="AB536" s="232"/>
    </row>
    <row r="537" spans="1:28" s="627" customFormat="1" x14ac:dyDescent="0.2">
      <c r="A537" s="307" t="s">
        <v>6</v>
      </c>
      <c r="B537" s="471">
        <v>4580.43</v>
      </c>
      <c r="C537" s="472">
        <v>4731.95</v>
      </c>
      <c r="D537" s="472">
        <v>4574.4399999999996</v>
      </c>
      <c r="E537" s="473">
        <v>4661.3500000000004</v>
      </c>
      <c r="F537" s="474">
        <v>4701.8999999999996</v>
      </c>
      <c r="G537" s="475">
        <v>4699.47</v>
      </c>
      <c r="H537" s="472">
        <v>4588.6000000000004</v>
      </c>
      <c r="I537" s="472">
        <v>4781</v>
      </c>
      <c r="J537" s="472">
        <v>4588.75</v>
      </c>
      <c r="K537" s="472">
        <v>4758.92</v>
      </c>
      <c r="L537" s="471">
        <v>4663.72</v>
      </c>
      <c r="M537" s="472">
        <v>4630.47</v>
      </c>
      <c r="N537" s="472">
        <v>4613.75</v>
      </c>
      <c r="O537" s="474">
        <v>4575.1000000000004</v>
      </c>
      <c r="P537" s="471">
        <v>4701.79</v>
      </c>
      <c r="Q537" s="472">
        <v>4641.8</v>
      </c>
      <c r="R537" s="472">
        <v>4237.5</v>
      </c>
      <c r="S537" s="474">
        <v>4584</v>
      </c>
      <c r="T537" s="476">
        <v>4638.57</v>
      </c>
      <c r="Y537" s="232">
        <f>AVERAGE(B537:F537)</f>
        <v>4650.0140000000001</v>
      </c>
      <c r="Z537" s="232">
        <f>AVERAGE(G537:K537)</f>
        <v>4683.348</v>
      </c>
      <c r="AA537" s="232">
        <f>AVERAGE(L537:O537)</f>
        <v>4620.76</v>
      </c>
      <c r="AB537" s="232">
        <f>AVERAGE(P537:S537)</f>
        <v>4541.2725</v>
      </c>
    </row>
    <row r="538" spans="1:28" s="627" customFormat="1" x14ac:dyDescent="0.2">
      <c r="A538" s="219" t="s">
        <v>7</v>
      </c>
      <c r="B538" s="477">
        <v>84.8</v>
      </c>
      <c r="C538" s="478">
        <v>92.68</v>
      </c>
      <c r="D538" s="478">
        <v>88.9</v>
      </c>
      <c r="E538" s="479">
        <v>83.8</v>
      </c>
      <c r="F538" s="480">
        <v>85.71</v>
      </c>
      <c r="G538" s="481">
        <v>89.47</v>
      </c>
      <c r="H538" s="478">
        <v>86.05</v>
      </c>
      <c r="I538" s="478">
        <v>80</v>
      </c>
      <c r="J538" s="478">
        <v>90.63</v>
      </c>
      <c r="K538" s="478">
        <v>86.49</v>
      </c>
      <c r="L538" s="477">
        <v>81.400000000000006</v>
      </c>
      <c r="M538" s="478">
        <v>69.77</v>
      </c>
      <c r="N538" s="478">
        <v>75</v>
      </c>
      <c r="O538" s="480">
        <v>95.12</v>
      </c>
      <c r="P538" s="477">
        <v>76.92</v>
      </c>
      <c r="Q538" s="478">
        <v>84.44</v>
      </c>
      <c r="R538" s="478">
        <v>81.25</v>
      </c>
      <c r="S538" s="480">
        <v>73.33</v>
      </c>
      <c r="T538" s="482">
        <v>82.5</v>
      </c>
    </row>
    <row r="539" spans="1:28" s="627" customFormat="1" x14ac:dyDescent="0.2">
      <c r="A539" s="219" t="s">
        <v>8</v>
      </c>
      <c r="B539" s="489">
        <v>6.7400000000000002E-2</v>
      </c>
      <c r="C539" s="490">
        <v>6.6699999999999995E-2</v>
      </c>
      <c r="D539" s="490">
        <v>5.7700000000000001E-2</v>
      </c>
      <c r="E539" s="491">
        <v>7.2700000000000001E-2</v>
      </c>
      <c r="F539" s="492">
        <v>6.88E-2</v>
      </c>
      <c r="G539" s="493">
        <v>6.4000000000000001E-2</v>
      </c>
      <c r="H539" s="490">
        <v>6.8000000000000005E-2</v>
      </c>
      <c r="I539" s="490">
        <v>8.09E-2</v>
      </c>
      <c r="J539" s="490">
        <v>6.1600000000000002E-2</v>
      </c>
      <c r="K539" s="490">
        <v>5.7799999999999997E-2</v>
      </c>
      <c r="L539" s="489">
        <v>7.2400000000000006E-2</v>
      </c>
      <c r="M539" s="490">
        <v>8.2199999999999995E-2</v>
      </c>
      <c r="N539" s="490">
        <v>8.43E-2</v>
      </c>
      <c r="O539" s="492">
        <v>0.06</v>
      </c>
      <c r="P539" s="489">
        <v>7.9200000000000007E-2</v>
      </c>
      <c r="Q539" s="490">
        <v>7.4999999999999997E-2</v>
      </c>
      <c r="R539" s="490">
        <v>7.6399999999999996E-2</v>
      </c>
      <c r="S539" s="492">
        <v>8.1900000000000001E-2</v>
      </c>
      <c r="T539" s="494">
        <v>7.3499999999999996E-2</v>
      </c>
    </row>
    <row r="540" spans="1:28" s="627" customFormat="1" x14ac:dyDescent="0.2">
      <c r="A540" s="307" t="s">
        <v>1</v>
      </c>
      <c r="B540" s="483">
        <f>B537/B536*100-100</f>
        <v>14.111360239162934</v>
      </c>
      <c r="C540" s="484">
        <f t="shared" ref="C540:F540" si="303">C537/C536*100-100</f>
        <v>17.88614848031888</v>
      </c>
      <c r="D540" s="484">
        <f t="shared" si="303"/>
        <v>13.962132536123548</v>
      </c>
      <c r="E540" s="484">
        <f t="shared" si="303"/>
        <v>16.127304434479342</v>
      </c>
      <c r="F540" s="485">
        <f t="shared" si="303"/>
        <v>17.137518684603876</v>
      </c>
      <c r="G540" s="486">
        <f>G537/G536*100-100</f>
        <v>17.076980568011962</v>
      </c>
      <c r="H540" s="484">
        <f t="shared" ref="H540:L540" si="304">H537/H536*100-100</f>
        <v>14.31489785749875</v>
      </c>
      <c r="I540" s="484">
        <f t="shared" si="304"/>
        <v>19.108121574489289</v>
      </c>
      <c r="J540" s="484">
        <f t="shared" si="304"/>
        <v>14.318634778276035</v>
      </c>
      <c r="K540" s="484">
        <f t="shared" si="304"/>
        <v>18.558046836073743</v>
      </c>
      <c r="L540" s="483">
        <f t="shared" si="304"/>
        <v>16.186347782760336</v>
      </c>
      <c r="M540" s="484">
        <f>M537/M536*100-100</f>
        <v>15.357997010463393</v>
      </c>
      <c r="N540" s="484">
        <f t="shared" ref="N540:T540" si="305">N537/N536*100-100</f>
        <v>14.941454907822617</v>
      </c>
      <c r="O540" s="485">
        <f t="shared" si="305"/>
        <v>13.978574987543595</v>
      </c>
      <c r="P540" s="483">
        <f t="shared" si="305"/>
        <v>17.134778276033884</v>
      </c>
      <c r="Q540" s="484">
        <f t="shared" si="305"/>
        <v>15.64025909317391</v>
      </c>
      <c r="R540" s="484">
        <f t="shared" si="305"/>
        <v>5.5680119581464851</v>
      </c>
      <c r="S540" s="485">
        <f t="shared" si="305"/>
        <v>14.20029895366217</v>
      </c>
      <c r="T540" s="275">
        <f t="shared" si="305"/>
        <v>15.559790732436468</v>
      </c>
      <c r="U540" s="370"/>
    </row>
    <row r="541" spans="1:28" s="627" customFormat="1" ht="13.5" thickBot="1" x14ac:dyDescent="0.25">
      <c r="A541" s="425" t="s">
        <v>26</v>
      </c>
      <c r="B541" s="395">
        <f>B537-B524</f>
        <v>-65.383953488371844</v>
      </c>
      <c r="C541" s="396">
        <f t="shared" ref="C541:T541" si="306">C537-C524</f>
        <v>107.47631578947312</v>
      </c>
      <c r="D541" s="396">
        <f t="shared" si="306"/>
        <v>-281.11555555555606</v>
      </c>
      <c r="E541" s="396">
        <f t="shared" si="306"/>
        <v>65.297368421052852</v>
      </c>
      <c r="F541" s="397">
        <f t="shared" si="306"/>
        <v>40.039534883720989</v>
      </c>
      <c r="G541" s="401">
        <f t="shared" si="306"/>
        <v>128.75571428571493</v>
      </c>
      <c r="H541" s="396">
        <f t="shared" si="306"/>
        <v>-29.149999999999636</v>
      </c>
      <c r="I541" s="396">
        <f t="shared" si="306"/>
        <v>233</v>
      </c>
      <c r="J541" s="396">
        <f t="shared" si="306"/>
        <v>-20.535714285714675</v>
      </c>
      <c r="K541" s="396">
        <f t="shared" si="306"/>
        <v>9.1977777777774463</v>
      </c>
      <c r="L541" s="398">
        <f t="shared" si="306"/>
        <v>115.18341463414617</v>
      </c>
      <c r="M541" s="399">
        <f t="shared" si="306"/>
        <v>-85.631694915254229</v>
      </c>
      <c r="N541" s="399">
        <f t="shared" si="306"/>
        <v>185</v>
      </c>
      <c r="O541" s="400">
        <f t="shared" si="306"/>
        <v>11.766666666667334</v>
      </c>
      <c r="P541" s="395">
        <f t="shared" si="306"/>
        <v>-43.686190476190859</v>
      </c>
      <c r="Q541" s="396">
        <f t="shared" si="306"/>
        <v>4.5500000000001819</v>
      </c>
      <c r="R541" s="396">
        <f t="shared" si="306"/>
        <v>-171.66666666666697</v>
      </c>
      <c r="S541" s="397">
        <f t="shared" si="306"/>
        <v>-96.487804878048337</v>
      </c>
      <c r="T541" s="403">
        <f t="shared" si="306"/>
        <v>3.1305306799331447</v>
      </c>
      <c r="V541" s="388"/>
    </row>
    <row r="542" spans="1:28" s="627" customFormat="1" x14ac:dyDescent="0.2">
      <c r="A542" s="426" t="s">
        <v>50</v>
      </c>
      <c r="B542" s="283">
        <v>836</v>
      </c>
      <c r="C542" s="284">
        <v>759</v>
      </c>
      <c r="D542" s="284">
        <v>176</v>
      </c>
      <c r="E542" s="451">
        <v>773</v>
      </c>
      <c r="F542" s="285">
        <v>765</v>
      </c>
      <c r="G542" s="422">
        <v>830</v>
      </c>
      <c r="H542" s="284">
        <v>754</v>
      </c>
      <c r="I542" s="284">
        <v>174</v>
      </c>
      <c r="J542" s="284">
        <v>747</v>
      </c>
      <c r="K542" s="284">
        <v>757</v>
      </c>
      <c r="L542" s="283">
        <v>844</v>
      </c>
      <c r="M542" s="284">
        <v>854</v>
      </c>
      <c r="N542" s="284">
        <v>192</v>
      </c>
      <c r="O542" s="285">
        <v>864</v>
      </c>
      <c r="P542" s="283">
        <v>897</v>
      </c>
      <c r="Q542" s="284">
        <v>890</v>
      </c>
      <c r="R542" s="284">
        <v>178</v>
      </c>
      <c r="S542" s="285">
        <v>908</v>
      </c>
      <c r="T542" s="366">
        <f>SUM(B542:S542)</f>
        <v>12198</v>
      </c>
      <c r="U542" s="220" t="s">
        <v>55</v>
      </c>
      <c r="V542" s="287">
        <f>T529-T542</f>
        <v>20</v>
      </c>
      <c r="W542" s="602">
        <f>V542/T529</f>
        <v>1.6369291209690621E-3</v>
      </c>
    </row>
    <row r="543" spans="1:28" s="627" customFormat="1" x14ac:dyDescent="0.2">
      <c r="A543" s="321" t="s">
        <v>27</v>
      </c>
      <c r="B543" s="235"/>
      <c r="C543" s="233"/>
      <c r="D543" s="233"/>
      <c r="E543" s="452"/>
      <c r="F543" s="236"/>
      <c r="G543" s="423"/>
      <c r="H543" s="233"/>
      <c r="I543" s="233"/>
      <c r="J543" s="233"/>
      <c r="K543" s="233"/>
      <c r="L543" s="235"/>
      <c r="M543" s="233"/>
      <c r="N543" s="233"/>
      <c r="O543" s="236"/>
      <c r="P543" s="235"/>
      <c r="Q543" s="233"/>
      <c r="R543" s="233"/>
      <c r="S543" s="236"/>
      <c r="T543" s="226"/>
      <c r="U543" s="220" t="s">
        <v>56</v>
      </c>
      <c r="V543" s="220">
        <v>158.22</v>
      </c>
      <c r="W543" s="220"/>
    </row>
    <row r="544" spans="1:28" s="627" customFormat="1" ht="13.5" thickBot="1" x14ac:dyDescent="0.25">
      <c r="A544" s="324" t="s">
        <v>25</v>
      </c>
      <c r="B544" s="237">
        <f>B543-B530</f>
        <v>0</v>
      </c>
      <c r="C544" s="234">
        <f t="shared" ref="C544:S544" si="307">C543-C530</f>
        <v>0</v>
      </c>
      <c r="D544" s="234">
        <f t="shared" si="307"/>
        <v>0</v>
      </c>
      <c r="E544" s="234">
        <f t="shared" si="307"/>
        <v>0</v>
      </c>
      <c r="F544" s="238">
        <f t="shared" si="307"/>
        <v>0</v>
      </c>
      <c r="G544" s="424">
        <f t="shared" si="307"/>
        <v>0</v>
      </c>
      <c r="H544" s="234">
        <f t="shared" si="307"/>
        <v>0</v>
      </c>
      <c r="I544" s="234">
        <f t="shared" si="307"/>
        <v>0</v>
      </c>
      <c r="J544" s="234">
        <f t="shared" si="307"/>
        <v>0</v>
      </c>
      <c r="K544" s="234">
        <f t="shared" si="307"/>
        <v>0</v>
      </c>
      <c r="L544" s="237">
        <f t="shared" si="307"/>
        <v>0</v>
      </c>
      <c r="M544" s="234">
        <f t="shared" si="307"/>
        <v>0</v>
      </c>
      <c r="N544" s="234">
        <f t="shared" si="307"/>
        <v>0</v>
      </c>
      <c r="O544" s="238">
        <f t="shared" si="307"/>
        <v>0</v>
      </c>
      <c r="P544" s="237">
        <f t="shared" si="307"/>
        <v>0</v>
      </c>
      <c r="Q544" s="234">
        <f t="shared" si="307"/>
        <v>0</v>
      </c>
      <c r="R544" s="234">
        <f t="shared" si="307"/>
        <v>0</v>
      </c>
      <c r="S544" s="238">
        <f t="shared" si="307"/>
        <v>0</v>
      </c>
      <c r="T544" s="227"/>
      <c r="U544" s="220" t="s">
        <v>25</v>
      </c>
      <c r="V544" s="220">
        <f>V543-V530</f>
        <v>-0.86000000000001364</v>
      </c>
      <c r="W544" s="220"/>
    </row>
    <row r="546" spans="1:28" ht="13.5" thickBot="1" x14ac:dyDescent="0.25"/>
    <row r="547" spans="1:28" ht="13.5" thickBot="1" x14ac:dyDescent="0.25">
      <c r="A547" s="297" t="s">
        <v>226</v>
      </c>
      <c r="B547" s="651" t="s">
        <v>52</v>
      </c>
      <c r="C547" s="652"/>
      <c r="D547" s="652"/>
      <c r="E547" s="652"/>
      <c r="F547" s="653"/>
      <c r="G547" s="651" t="s">
        <v>64</v>
      </c>
      <c r="H547" s="652"/>
      <c r="I547" s="652"/>
      <c r="J547" s="652"/>
      <c r="K547" s="653"/>
      <c r="L547" s="651" t="s">
        <v>62</v>
      </c>
      <c r="M547" s="652"/>
      <c r="N547" s="652"/>
      <c r="O547" s="653"/>
      <c r="P547" s="651" t="s">
        <v>63</v>
      </c>
      <c r="Q547" s="652"/>
      <c r="R547" s="652"/>
      <c r="S547" s="653"/>
      <c r="T547" s="365" t="s">
        <v>54</v>
      </c>
      <c r="U547" s="628"/>
      <c r="V547" s="628"/>
      <c r="W547" s="628"/>
    </row>
    <row r="548" spans="1:28" x14ac:dyDescent="0.2">
      <c r="A548" s="219" t="s">
        <v>53</v>
      </c>
      <c r="B548" s="542">
        <v>1</v>
      </c>
      <c r="C548" s="528">
        <v>2</v>
      </c>
      <c r="D548" s="528">
        <v>3</v>
      </c>
      <c r="E548" s="584">
        <v>4</v>
      </c>
      <c r="F548" s="585">
        <v>5</v>
      </c>
      <c r="G548" s="540">
        <v>1</v>
      </c>
      <c r="H548" s="528">
        <v>2</v>
      </c>
      <c r="I548" s="528">
        <v>3</v>
      </c>
      <c r="J548" s="528">
        <v>4</v>
      </c>
      <c r="K548" s="528">
        <v>5</v>
      </c>
      <c r="L548" s="542">
        <v>1</v>
      </c>
      <c r="M548" s="528">
        <v>2</v>
      </c>
      <c r="N548" s="528">
        <v>3</v>
      </c>
      <c r="O548" s="585">
        <v>4</v>
      </c>
      <c r="P548" s="542">
        <v>1</v>
      </c>
      <c r="Q548" s="528">
        <v>2</v>
      </c>
      <c r="R548" s="528">
        <v>3</v>
      </c>
      <c r="S548" s="585">
        <v>4</v>
      </c>
      <c r="T548" s="367"/>
      <c r="U548" s="628"/>
      <c r="V548" s="628"/>
      <c r="W548" s="628"/>
    </row>
    <row r="549" spans="1:28" x14ac:dyDescent="0.2">
      <c r="A549" s="304" t="s">
        <v>74</v>
      </c>
      <c r="B549" s="507">
        <v>4032</v>
      </c>
      <c r="C549" s="508">
        <v>4032</v>
      </c>
      <c r="D549" s="508">
        <v>4032</v>
      </c>
      <c r="E549" s="509">
        <v>4032</v>
      </c>
      <c r="F549" s="510">
        <v>4032</v>
      </c>
      <c r="G549" s="511">
        <v>4032</v>
      </c>
      <c r="H549" s="508">
        <v>4032</v>
      </c>
      <c r="I549" s="508">
        <v>4032</v>
      </c>
      <c r="J549" s="508">
        <v>4032</v>
      </c>
      <c r="K549" s="508">
        <v>4032</v>
      </c>
      <c r="L549" s="507">
        <v>4032</v>
      </c>
      <c r="M549" s="508">
        <v>4032</v>
      </c>
      <c r="N549" s="508">
        <v>4032</v>
      </c>
      <c r="O549" s="510">
        <v>4032</v>
      </c>
      <c r="P549" s="507">
        <v>4032</v>
      </c>
      <c r="Q549" s="508">
        <v>4032</v>
      </c>
      <c r="R549" s="508">
        <v>4032</v>
      </c>
      <c r="S549" s="510">
        <v>4032</v>
      </c>
      <c r="T549" s="512">
        <v>4032</v>
      </c>
      <c r="U549" s="628"/>
      <c r="V549" s="628"/>
      <c r="W549" s="628"/>
    </row>
    <row r="550" spans="1:28" x14ac:dyDescent="0.2">
      <c r="A550" s="307" t="s">
        <v>6</v>
      </c>
      <c r="B550" s="471">
        <v>4638.5365853658541</v>
      </c>
      <c r="C550" s="472">
        <v>4663.0555555555557</v>
      </c>
      <c r="D550" s="472">
        <v>4553</v>
      </c>
      <c r="E550" s="473">
        <v>4708.484848484848</v>
      </c>
      <c r="F550" s="474">
        <v>4583.4210526315792</v>
      </c>
      <c r="G550" s="475">
        <v>4533.6585365853662</v>
      </c>
      <c r="H550" s="472">
        <v>4661.8918918918916</v>
      </c>
      <c r="I550" s="472">
        <v>4458</v>
      </c>
      <c r="J550" s="472">
        <v>4725.1282051282051</v>
      </c>
      <c r="K550" s="472">
        <v>4713.6842105263158</v>
      </c>
      <c r="L550" s="471">
        <v>4553.4042553191493</v>
      </c>
      <c r="M550" s="472">
        <v>4733.2558139534885</v>
      </c>
      <c r="N550" s="472">
        <v>4480</v>
      </c>
      <c r="O550" s="474">
        <v>4642.0930232558139</v>
      </c>
      <c r="P550" s="471">
        <v>4736.875</v>
      </c>
      <c r="Q550" s="472">
        <v>4487.6190476190477</v>
      </c>
      <c r="R550" s="472">
        <v>4352.3076923076924</v>
      </c>
      <c r="S550" s="474">
        <v>4686.0465116279074</v>
      </c>
      <c r="T550" s="476">
        <v>4632.4429967426713</v>
      </c>
      <c r="U550" s="628"/>
      <c r="V550" s="628"/>
      <c r="W550" s="628"/>
      <c r="Y550" s="232">
        <f>AVERAGE(B550:F550)</f>
        <v>4629.2996084075676</v>
      </c>
      <c r="Z550" s="232">
        <f>AVERAGE(G550:K550)</f>
        <v>4618.4725688263561</v>
      </c>
      <c r="AA550" s="232">
        <f>AVERAGE(L550:O550)</f>
        <v>4602.188273132113</v>
      </c>
      <c r="AB550" s="232">
        <f>AVERAGE(P550:S550)</f>
        <v>4565.7120628886623</v>
      </c>
    </row>
    <row r="551" spans="1:28" x14ac:dyDescent="0.2">
      <c r="A551" s="219" t="s">
        <v>7</v>
      </c>
      <c r="B551" s="477">
        <v>100</v>
      </c>
      <c r="C551" s="478">
        <v>97.222222222222229</v>
      </c>
      <c r="D551" s="478">
        <v>70</v>
      </c>
      <c r="E551" s="479">
        <v>93.939393939393938</v>
      </c>
      <c r="F551" s="480">
        <v>84.21052631578948</v>
      </c>
      <c r="G551" s="481">
        <v>87.804878048780495</v>
      </c>
      <c r="H551" s="478">
        <v>89.189189189189193</v>
      </c>
      <c r="I551" s="478">
        <v>90</v>
      </c>
      <c r="J551" s="478">
        <v>71.794871794871796</v>
      </c>
      <c r="K551" s="478">
        <v>94.736842105263165</v>
      </c>
      <c r="L551" s="477">
        <v>78.723404255319153</v>
      </c>
      <c r="M551" s="478">
        <v>86.04651162790698</v>
      </c>
      <c r="N551" s="478">
        <v>91.666666666666671</v>
      </c>
      <c r="O551" s="480">
        <v>90.697674418604649</v>
      </c>
      <c r="P551" s="477">
        <v>87.5</v>
      </c>
      <c r="Q551" s="478">
        <v>90.476190476190482</v>
      </c>
      <c r="R551" s="478">
        <v>92.307692307692307</v>
      </c>
      <c r="S551" s="480">
        <v>81.395348837209298</v>
      </c>
      <c r="T551" s="482">
        <v>88.273615635179155</v>
      </c>
      <c r="U551" s="628"/>
      <c r="V551" s="628"/>
      <c r="W551" s="628"/>
    </row>
    <row r="552" spans="1:28" x14ac:dyDescent="0.2">
      <c r="A552" s="219" t="s">
        <v>8</v>
      </c>
      <c r="B552" s="489">
        <v>5.3385020352740724E-2</v>
      </c>
      <c r="C552" s="490">
        <v>5.789713679202358E-2</v>
      </c>
      <c r="D552" s="490">
        <v>7.610961019565142E-2</v>
      </c>
      <c r="E552" s="491">
        <v>5.6339622158954987E-2</v>
      </c>
      <c r="F552" s="492">
        <v>6.6220601114196476E-2</v>
      </c>
      <c r="G552" s="493">
        <v>6.9501878900035924E-2</v>
      </c>
      <c r="H552" s="490">
        <v>6.7679862815289565E-2</v>
      </c>
      <c r="I552" s="490">
        <v>5.8182183646508553E-2</v>
      </c>
      <c r="J552" s="490">
        <v>7.3884801266180633E-2</v>
      </c>
      <c r="K552" s="490">
        <v>5.7264362429473609E-2</v>
      </c>
      <c r="L552" s="489">
        <v>7.4536360790215014E-2</v>
      </c>
      <c r="M552" s="490">
        <v>6.2836421750406185E-2</v>
      </c>
      <c r="N552" s="490">
        <v>5.2380106865470365E-2</v>
      </c>
      <c r="O552" s="492">
        <v>6.2364723279119912E-2</v>
      </c>
      <c r="P552" s="489">
        <v>6.3343383995789065E-2</v>
      </c>
      <c r="Q552" s="490">
        <v>6.0671973907433049E-2</v>
      </c>
      <c r="R552" s="490">
        <v>6.6397206043578558E-2</v>
      </c>
      <c r="S552" s="492">
        <v>7.3557729387270732E-2</v>
      </c>
      <c r="T552" s="494">
        <v>6.7754358781806495E-2</v>
      </c>
      <c r="U552" s="628"/>
      <c r="V552" s="628"/>
      <c r="W552" s="628"/>
    </row>
    <row r="553" spans="1:28" x14ac:dyDescent="0.2">
      <c r="A553" s="307" t="s">
        <v>1</v>
      </c>
      <c r="B553" s="483">
        <f>B550/B549*100-100</f>
        <v>15.043070073557899</v>
      </c>
      <c r="C553" s="484">
        <f t="shared" ref="C553:F553" si="308">C550/C549*100-100</f>
        <v>15.651179453262799</v>
      </c>
      <c r="D553" s="484">
        <f t="shared" si="308"/>
        <v>12.921626984126974</v>
      </c>
      <c r="E553" s="484">
        <f t="shared" si="308"/>
        <v>16.777898027898019</v>
      </c>
      <c r="F553" s="485">
        <f t="shared" si="308"/>
        <v>13.676117376775281</v>
      </c>
      <c r="G553" s="486">
        <f>G550/G549*100-100</f>
        <v>12.441927990708493</v>
      </c>
      <c r="H553" s="484">
        <f t="shared" ref="H553:L553" si="309">H550/H549*100-100</f>
        <v>15.622318747318744</v>
      </c>
      <c r="I553" s="484">
        <f t="shared" si="309"/>
        <v>10.56547619047619</v>
      </c>
      <c r="J553" s="484">
        <f t="shared" si="309"/>
        <v>17.190679690679687</v>
      </c>
      <c r="K553" s="484">
        <f t="shared" si="309"/>
        <v>16.90685045948203</v>
      </c>
      <c r="L553" s="483">
        <f t="shared" si="309"/>
        <v>12.931653157717008</v>
      </c>
      <c r="M553" s="484">
        <f>M550/M549*100-100</f>
        <v>17.392257290513101</v>
      </c>
      <c r="N553" s="484">
        <f t="shared" ref="N553:T553" si="310">N550/N549*100-100</f>
        <v>11.111111111111114</v>
      </c>
      <c r="O553" s="485">
        <f t="shared" si="310"/>
        <v>15.1312753783684</v>
      </c>
      <c r="P553" s="483">
        <f t="shared" si="310"/>
        <v>17.482018849206355</v>
      </c>
      <c r="Q553" s="484">
        <f t="shared" si="310"/>
        <v>11.30007558578987</v>
      </c>
      <c r="R553" s="484">
        <f t="shared" si="310"/>
        <v>7.9441391941391828</v>
      </c>
      <c r="S553" s="485">
        <f t="shared" si="310"/>
        <v>16.22139165743819</v>
      </c>
      <c r="T553" s="275">
        <f t="shared" si="310"/>
        <v>14.891939403340061</v>
      </c>
      <c r="U553" s="370"/>
      <c r="V553" s="628"/>
      <c r="W553" s="628"/>
    </row>
    <row r="554" spans="1:28" ht="13.5" thickBot="1" x14ac:dyDescent="0.25">
      <c r="A554" s="425" t="s">
        <v>26</v>
      </c>
      <c r="B554" s="395">
        <f>B550-B537</f>
        <v>58.106585365853789</v>
      </c>
      <c r="C554" s="396">
        <f t="shared" ref="C554:T554" si="311">C550-C537</f>
        <v>-68.894444444444161</v>
      </c>
      <c r="D554" s="396">
        <f t="shared" si="311"/>
        <v>-21.4399999999996</v>
      </c>
      <c r="E554" s="396">
        <f t="shared" si="311"/>
        <v>47.13484848484768</v>
      </c>
      <c r="F554" s="397">
        <f t="shared" si="311"/>
        <v>-118.47894736842045</v>
      </c>
      <c r="G554" s="401">
        <f t="shared" si="311"/>
        <v>-165.81146341463409</v>
      </c>
      <c r="H554" s="396">
        <f t="shared" si="311"/>
        <v>73.291891891891282</v>
      </c>
      <c r="I554" s="396">
        <f t="shared" si="311"/>
        <v>-323</v>
      </c>
      <c r="J554" s="396">
        <f t="shared" si="311"/>
        <v>136.37820512820508</v>
      </c>
      <c r="K554" s="396">
        <f t="shared" si="311"/>
        <v>-45.235789473684235</v>
      </c>
      <c r="L554" s="398">
        <f t="shared" si="311"/>
        <v>-110.31574468085091</v>
      </c>
      <c r="M554" s="399">
        <f t="shared" si="311"/>
        <v>102.78581395348829</v>
      </c>
      <c r="N554" s="399">
        <f t="shared" si="311"/>
        <v>-133.75</v>
      </c>
      <c r="O554" s="400">
        <f t="shared" si="311"/>
        <v>66.993023255813569</v>
      </c>
      <c r="P554" s="395">
        <f t="shared" si="311"/>
        <v>35.085000000000036</v>
      </c>
      <c r="Q554" s="396">
        <f t="shared" si="311"/>
        <v>-154.18095238095248</v>
      </c>
      <c r="R554" s="396">
        <f t="shared" si="311"/>
        <v>114.80769230769238</v>
      </c>
      <c r="S554" s="397">
        <f t="shared" si="311"/>
        <v>102.04651162790742</v>
      </c>
      <c r="T554" s="403">
        <f t="shared" si="311"/>
        <v>-6.127003257328397</v>
      </c>
      <c r="U554" s="628"/>
      <c r="V554" s="388"/>
      <c r="W554" s="628"/>
    </row>
    <row r="555" spans="1:28" x14ac:dyDescent="0.2">
      <c r="A555" s="426" t="s">
        <v>50</v>
      </c>
      <c r="B555" s="283">
        <v>834</v>
      </c>
      <c r="C555" s="284">
        <v>758</v>
      </c>
      <c r="D555" s="284">
        <v>174</v>
      </c>
      <c r="E555" s="451">
        <v>773</v>
      </c>
      <c r="F555" s="285">
        <v>763</v>
      </c>
      <c r="G555" s="422">
        <v>828</v>
      </c>
      <c r="H555" s="284">
        <v>752</v>
      </c>
      <c r="I555" s="284">
        <v>168</v>
      </c>
      <c r="J555" s="284">
        <v>747</v>
      </c>
      <c r="K555" s="284">
        <v>753</v>
      </c>
      <c r="L555" s="283">
        <v>838</v>
      </c>
      <c r="M555" s="284">
        <v>851</v>
      </c>
      <c r="N555" s="284">
        <v>190</v>
      </c>
      <c r="O555" s="285">
        <v>862</v>
      </c>
      <c r="P555" s="283">
        <v>892</v>
      </c>
      <c r="Q555" s="284">
        <v>890</v>
      </c>
      <c r="R555" s="284">
        <v>174</v>
      </c>
      <c r="S555" s="285">
        <v>907</v>
      </c>
      <c r="T555" s="366">
        <f>SUM(B555:S555)</f>
        <v>12154</v>
      </c>
      <c r="U555" s="220" t="s">
        <v>55</v>
      </c>
      <c r="V555" s="287">
        <f>T542-T555</f>
        <v>44</v>
      </c>
      <c r="W555" s="602">
        <f>V555/T542</f>
        <v>3.6071487129037548E-3</v>
      </c>
    </row>
    <row r="556" spans="1:28" x14ac:dyDescent="0.2">
      <c r="A556" s="321" t="s">
        <v>27</v>
      </c>
      <c r="B556" s="235"/>
      <c r="C556" s="233"/>
      <c r="D556" s="233"/>
      <c r="E556" s="452"/>
      <c r="F556" s="236"/>
      <c r="G556" s="423"/>
      <c r="H556" s="233"/>
      <c r="I556" s="233"/>
      <c r="J556" s="233"/>
      <c r="K556" s="233"/>
      <c r="L556" s="235"/>
      <c r="M556" s="233"/>
      <c r="N556" s="233"/>
      <c r="O556" s="236"/>
      <c r="P556" s="235"/>
      <c r="Q556" s="233"/>
      <c r="R556" s="233"/>
      <c r="S556" s="236"/>
      <c r="T556" s="226"/>
      <c r="U556" s="220" t="s">
        <v>56</v>
      </c>
      <c r="V556" s="220">
        <v>157.93</v>
      </c>
      <c r="W556" s="220"/>
    </row>
    <row r="557" spans="1:28" ht="13.5" thickBot="1" x14ac:dyDescent="0.25">
      <c r="A557" s="324" t="s">
        <v>25</v>
      </c>
      <c r="B557" s="237">
        <f>B556-B543</f>
        <v>0</v>
      </c>
      <c r="C557" s="234">
        <f t="shared" ref="C557:S557" si="312">C556-C543</f>
        <v>0</v>
      </c>
      <c r="D557" s="234">
        <f t="shared" si="312"/>
        <v>0</v>
      </c>
      <c r="E557" s="234">
        <f t="shared" si="312"/>
        <v>0</v>
      </c>
      <c r="F557" s="238">
        <f t="shared" si="312"/>
        <v>0</v>
      </c>
      <c r="G557" s="424">
        <f t="shared" si="312"/>
        <v>0</v>
      </c>
      <c r="H557" s="234">
        <f t="shared" si="312"/>
        <v>0</v>
      </c>
      <c r="I557" s="234">
        <f t="shared" si="312"/>
        <v>0</v>
      </c>
      <c r="J557" s="234">
        <f t="shared" si="312"/>
        <v>0</v>
      </c>
      <c r="K557" s="234">
        <f t="shared" si="312"/>
        <v>0</v>
      </c>
      <c r="L557" s="237">
        <f t="shared" si="312"/>
        <v>0</v>
      </c>
      <c r="M557" s="234">
        <f t="shared" si="312"/>
        <v>0</v>
      </c>
      <c r="N557" s="234">
        <f t="shared" si="312"/>
        <v>0</v>
      </c>
      <c r="O557" s="238">
        <f t="shared" si="312"/>
        <v>0</v>
      </c>
      <c r="P557" s="237">
        <f t="shared" si="312"/>
        <v>0</v>
      </c>
      <c r="Q557" s="234">
        <f t="shared" si="312"/>
        <v>0</v>
      </c>
      <c r="R557" s="234">
        <f t="shared" si="312"/>
        <v>0</v>
      </c>
      <c r="S557" s="238">
        <f t="shared" si="312"/>
        <v>0</v>
      </c>
      <c r="T557" s="227"/>
      <c r="U557" s="220" t="s">
        <v>25</v>
      </c>
      <c r="V557" s="220">
        <f>V556-V543</f>
        <v>-0.28999999999999204</v>
      </c>
      <c r="W557" s="220"/>
    </row>
    <row r="559" spans="1:28" ht="13.5" thickBot="1" x14ac:dyDescent="0.25"/>
    <row r="560" spans="1:28" ht="13.5" thickBot="1" x14ac:dyDescent="0.25">
      <c r="A560" s="297" t="s">
        <v>228</v>
      </c>
      <c r="B560" s="651" t="s">
        <v>52</v>
      </c>
      <c r="C560" s="652"/>
      <c r="D560" s="652"/>
      <c r="E560" s="652"/>
      <c r="F560" s="653"/>
      <c r="G560" s="651" t="s">
        <v>64</v>
      </c>
      <c r="H560" s="652"/>
      <c r="I560" s="652"/>
      <c r="J560" s="652"/>
      <c r="K560" s="653"/>
      <c r="L560" s="651" t="s">
        <v>62</v>
      </c>
      <c r="M560" s="652"/>
      <c r="N560" s="652"/>
      <c r="O560" s="653"/>
      <c r="P560" s="651" t="s">
        <v>63</v>
      </c>
      <c r="Q560" s="652"/>
      <c r="R560" s="652"/>
      <c r="S560" s="653"/>
      <c r="T560" s="365" t="s">
        <v>54</v>
      </c>
      <c r="U560" s="630"/>
      <c r="V560" s="630"/>
      <c r="W560" s="630"/>
      <c r="Y560" s="635"/>
      <c r="Z560" s="635"/>
      <c r="AA560" s="635"/>
      <c r="AB560" s="635"/>
    </row>
    <row r="561" spans="1:28" x14ac:dyDescent="0.2">
      <c r="A561" s="219" t="s">
        <v>53</v>
      </c>
      <c r="B561" s="542">
        <v>1</v>
      </c>
      <c r="C561" s="528">
        <v>2</v>
      </c>
      <c r="D561" s="528">
        <v>3</v>
      </c>
      <c r="E561" s="584">
        <v>4</v>
      </c>
      <c r="F561" s="585">
        <v>5</v>
      </c>
      <c r="G561" s="540">
        <v>1</v>
      </c>
      <c r="H561" s="528">
        <v>2</v>
      </c>
      <c r="I561" s="528">
        <v>3</v>
      </c>
      <c r="J561" s="528">
        <v>4</v>
      </c>
      <c r="K561" s="528">
        <v>5</v>
      </c>
      <c r="L561" s="542">
        <v>1</v>
      </c>
      <c r="M561" s="528">
        <v>2</v>
      </c>
      <c r="N561" s="528">
        <v>3</v>
      </c>
      <c r="O561" s="585">
        <v>4</v>
      </c>
      <c r="P561" s="542">
        <v>1</v>
      </c>
      <c r="Q561" s="528">
        <v>2</v>
      </c>
      <c r="R561" s="528">
        <v>3</v>
      </c>
      <c r="S561" s="585">
        <v>4</v>
      </c>
      <c r="T561" s="631">
        <v>608</v>
      </c>
      <c r="U561" s="630"/>
      <c r="V561" s="630"/>
      <c r="W561" s="630"/>
      <c r="Y561" s="635"/>
      <c r="Z561" s="635"/>
      <c r="AA561" s="635"/>
      <c r="AB561" s="635"/>
    </row>
    <row r="562" spans="1:28" x14ac:dyDescent="0.2">
      <c r="A562" s="304" t="s">
        <v>74</v>
      </c>
      <c r="B562" s="507">
        <v>4068</v>
      </c>
      <c r="C562" s="508">
        <v>4068</v>
      </c>
      <c r="D562" s="508">
        <v>4068</v>
      </c>
      <c r="E562" s="509">
        <v>4068</v>
      </c>
      <c r="F562" s="510">
        <v>4068</v>
      </c>
      <c r="G562" s="511">
        <v>4068</v>
      </c>
      <c r="H562" s="508">
        <v>4068</v>
      </c>
      <c r="I562" s="508">
        <v>4068</v>
      </c>
      <c r="J562" s="508">
        <v>4068</v>
      </c>
      <c r="K562" s="508">
        <v>4068</v>
      </c>
      <c r="L562" s="507">
        <v>4068</v>
      </c>
      <c r="M562" s="508">
        <v>4068</v>
      </c>
      <c r="N562" s="508">
        <v>4068</v>
      </c>
      <c r="O562" s="510">
        <v>4068</v>
      </c>
      <c r="P562" s="507">
        <v>4068</v>
      </c>
      <c r="Q562" s="508">
        <v>4068</v>
      </c>
      <c r="R562" s="508">
        <v>4068</v>
      </c>
      <c r="S562" s="510">
        <v>4068</v>
      </c>
      <c r="T562" s="512">
        <v>4068</v>
      </c>
      <c r="U562" s="630"/>
      <c r="V562" s="630"/>
      <c r="W562" s="630"/>
      <c r="Y562" s="635"/>
      <c r="Z562" s="635"/>
      <c r="AA562" s="635"/>
      <c r="AB562" s="635"/>
    </row>
    <row r="563" spans="1:28" x14ac:dyDescent="0.2">
      <c r="A563" s="307" t="s">
        <v>6</v>
      </c>
      <c r="B563" s="471">
        <v>4831.9047619047615</v>
      </c>
      <c r="C563" s="472">
        <v>4768.4615384615381</v>
      </c>
      <c r="D563" s="472">
        <v>4601.1111111111113</v>
      </c>
      <c r="E563" s="473">
        <v>4728.5</v>
      </c>
      <c r="F563" s="474">
        <v>4782.6315789473683</v>
      </c>
      <c r="G563" s="475">
        <v>4686.5</v>
      </c>
      <c r="H563" s="472">
        <v>4555.3658536585363</v>
      </c>
      <c r="I563" s="472">
        <v>4804</v>
      </c>
      <c r="J563" s="472">
        <v>4736.5714285714284</v>
      </c>
      <c r="K563" s="472">
        <v>4765.3658536585363</v>
      </c>
      <c r="L563" s="471">
        <v>4704.8717948717949</v>
      </c>
      <c r="M563" s="472">
        <v>4808.5714285714284</v>
      </c>
      <c r="N563" s="472">
        <v>4537.6923076923076</v>
      </c>
      <c r="O563" s="474">
        <v>4702.6315789473683</v>
      </c>
      <c r="P563" s="471">
        <v>4940</v>
      </c>
      <c r="Q563" s="472">
        <v>4626.9047619047615</v>
      </c>
      <c r="R563" s="472">
        <v>4515</v>
      </c>
      <c r="S563" s="474">
        <v>4761.1111111111113</v>
      </c>
      <c r="T563" s="476">
        <v>4733.5690789473683</v>
      </c>
      <c r="U563" s="630"/>
      <c r="V563" s="630"/>
      <c r="W563" s="630"/>
      <c r="Y563" s="232">
        <f>AVERAGE(B563:F563)</f>
        <v>4742.5217980849557</v>
      </c>
      <c r="Z563" s="232">
        <f>AVERAGE(G563:K563)</f>
        <v>4709.5606271776996</v>
      </c>
      <c r="AA563" s="232">
        <f>AVERAGE(L563:O563)</f>
        <v>4688.4417775207257</v>
      </c>
      <c r="AB563" s="232">
        <f>AVERAGE(P563:S563)</f>
        <v>4710.7539682539682</v>
      </c>
    </row>
    <row r="564" spans="1:28" x14ac:dyDescent="0.2">
      <c r="A564" s="219" t="s">
        <v>7</v>
      </c>
      <c r="B564" s="477">
        <v>92.857142857142861</v>
      </c>
      <c r="C564" s="478">
        <v>87.179487179487182</v>
      </c>
      <c r="D564" s="478">
        <v>88.888888888888886</v>
      </c>
      <c r="E564" s="479">
        <v>82.5</v>
      </c>
      <c r="F564" s="480">
        <v>94.736842105263165</v>
      </c>
      <c r="G564" s="481">
        <v>70</v>
      </c>
      <c r="H564" s="478">
        <v>80.487804878048777</v>
      </c>
      <c r="I564" s="478">
        <v>90</v>
      </c>
      <c r="J564" s="478">
        <v>85.714285714285708</v>
      </c>
      <c r="K564" s="478">
        <v>87.804878048780495</v>
      </c>
      <c r="L564" s="477">
        <v>84.615384615384613</v>
      </c>
      <c r="M564" s="478">
        <v>88.095238095238102</v>
      </c>
      <c r="N564" s="478">
        <v>92.307692307692307</v>
      </c>
      <c r="O564" s="480">
        <v>89.473684210526315</v>
      </c>
      <c r="P564" s="477">
        <v>80.952380952380949</v>
      </c>
      <c r="Q564" s="478">
        <v>83.333333333333329</v>
      </c>
      <c r="R564" s="478">
        <v>58.333333333333336</v>
      </c>
      <c r="S564" s="480">
        <v>84.444444444444443</v>
      </c>
      <c r="T564" s="482">
        <v>83.388157894736835</v>
      </c>
      <c r="U564" s="630"/>
      <c r="V564" s="630"/>
      <c r="W564" s="630"/>
      <c r="Y564" s="635"/>
      <c r="Z564" s="635"/>
      <c r="AA564" s="635"/>
      <c r="AB564" s="635"/>
    </row>
    <row r="565" spans="1:28" x14ac:dyDescent="0.2">
      <c r="A565" s="219" t="s">
        <v>8</v>
      </c>
      <c r="B565" s="489">
        <v>6.006570111908624E-2</v>
      </c>
      <c r="C565" s="490">
        <v>7.0797966796423278E-2</v>
      </c>
      <c r="D565" s="490">
        <v>6.7925433640248362E-2</v>
      </c>
      <c r="E565" s="491">
        <v>6.5083270142544891E-2</v>
      </c>
      <c r="F565" s="492">
        <v>5.7671410922854056E-2</v>
      </c>
      <c r="G565" s="493">
        <v>8.0094631494621218E-2</v>
      </c>
      <c r="H565" s="490">
        <v>7.1684598203692731E-2</v>
      </c>
      <c r="I565" s="490">
        <v>5.6366371106878303E-2</v>
      </c>
      <c r="J565" s="490">
        <v>6.5380907239280542E-2</v>
      </c>
      <c r="K565" s="490">
        <v>6.4616365758983135E-2</v>
      </c>
      <c r="L565" s="489">
        <v>7.1324693200712802E-2</v>
      </c>
      <c r="M565" s="490">
        <v>6.0628386677625858E-2</v>
      </c>
      <c r="N565" s="490">
        <v>5.925405955523725E-2</v>
      </c>
      <c r="O565" s="492">
        <v>6.2145618909552273E-2</v>
      </c>
      <c r="P565" s="489">
        <v>7.0528615504717077E-2</v>
      </c>
      <c r="Q565" s="490">
        <v>6.5519818738089222E-2</v>
      </c>
      <c r="R565" s="490">
        <v>8.4534649970687492E-2</v>
      </c>
      <c r="S565" s="492">
        <v>6.9316816351430749E-2</v>
      </c>
      <c r="T565" s="494">
        <v>7.0204908635220858E-2</v>
      </c>
      <c r="U565" s="630"/>
      <c r="V565" s="630"/>
      <c r="W565" s="630"/>
      <c r="Y565" s="635"/>
      <c r="Z565" s="635"/>
      <c r="AA565" s="635"/>
      <c r="AB565" s="635"/>
    </row>
    <row r="566" spans="1:28" x14ac:dyDescent="0.2">
      <c r="A566" s="307" t="s">
        <v>1</v>
      </c>
      <c r="B566" s="483">
        <f>B563/B562*100-100</f>
        <v>18.778386477501513</v>
      </c>
      <c r="C566" s="484">
        <f t="shared" ref="C566:F566" si="313">C563/C562*100-100</f>
        <v>17.218818546252152</v>
      </c>
      <c r="D566" s="484">
        <f t="shared" si="313"/>
        <v>13.104992898503227</v>
      </c>
      <c r="E566" s="484">
        <f t="shared" si="313"/>
        <v>16.236479842674527</v>
      </c>
      <c r="F566" s="485">
        <f t="shared" si="313"/>
        <v>17.567147958391558</v>
      </c>
      <c r="G566" s="486">
        <f>G563/G562*100-100</f>
        <v>15.204031465093408</v>
      </c>
      <c r="H566" s="484">
        <f t="shared" ref="H566:L566" si="314">H563/H562*100-100</f>
        <v>11.980478211861765</v>
      </c>
      <c r="I566" s="484">
        <f t="shared" si="314"/>
        <v>18.092428711897739</v>
      </c>
      <c r="J566" s="484">
        <f t="shared" si="314"/>
        <v>16.434892541087237</v>
      </c>
      <c r="K566" s="484">
        <f t="shared" si="314"/>
        <v>17.142720099767359</v>
      </c>
      <c r="L566" s="483">
        <f t="shared" si="314"/>
        <v>15.655648841489551</v>
      </c>
      <c r="M566" s="484">
        <f>M563/M562*100-100</f>
        <v>18.20480404551202</v>
      </c>
      <c r="N566" s="484">
        <f t="shared" ref="N566:T566" si="315">N563/N562*100-100</f>
        <v>11.546025262839407</v>
      </c>
      <c r="O566" s="485">
        <f t="shared" si="315"/>
        <v>15.600579620141815</v>
      </c>
      <c r="P566" s="483">
        <f t="shared" si="315"/>
        <v>21.435594886922331</v>
      </c>
      <c r="Q566" s="484">
        <f t="shared" si="315"/>
        <v>13.739055110736516</v>
      </c>
      <c r="R566" s="484">
        <f t="shared" si="315"/>
        <v>10.988200589970504</v>
      </c>
      <c r="S566" s="485">
        <f t="shared" si="315"/>
        <v>17.038129575002742</v>
      </c>
      <c r="T566" s="275">
        <f t="shared" si="315"/>
        <v>16.361088469699325</v>
      </c>
      <c r="U566" s="370"/>
      <c r="V566" s="630"/>
      <c r="W566" s="630"/>
      <c r="Y566" s="635"/>
      <c r="Z566" s="635"/>
      <c r="AA566" s="635"/>
      <c r="AB566" s="635"/>
    </row>
    <row r="567" spans="1:28" ht="13.5" thickBot="1" x14ac:dyDescent="0.25">
      <c r="A567" s="425" t="s">
        <v>26</v>
      </c>
      <c r="B567" s="395">
        <f>B563-B550</f>
        <v>193.36817653890739</v>
      </c>
      <c r="C567" s="396">
        <f t="shared" ref="C567:T567" si="316">C563-C550</f>
        <v>105.40598290598246</v>
      </c>
      <c r="D567" s="396">
        <f t="shared" si="316"/>
        <v>48.111111111111313</v>
      </c>
      <c r="E567" s="396">
        <f t="shared" si="316"/>
        <v>20.015151515151956</v>
      </c>
      <c r="F567" s="397">
        <f t="shared" si="316"/>
        <v>199.21052631578914</v>
      </c>
      <c r="G567" s="401">
        <f t="shared" si="316"/>
        <v>152.84146341463384</v>
      </c>
      <c r="H567" s="396">
        <f t="shared" si="316"/>
        <v>-106.52603823335539</v>
      </c>
      <c r="I567" s="396">
        <f t="shared" si="316"/>
        <v>346</v>
      </c>
      <c r="J567" s="396">
        <f t="shared" si="316"/>
        <v>11.44322344322336</v>
      </c>
      <c r="K567" s="396">
        <f t="shared" si="316"/>
        <v>51.681643132220415</v>
      </c>
      <c r="L567" s="398">
        <f t="shared" si="316"/>
        <v>151.46753955264558</v>
      </c>
      <c r="M567" s="399">
        <f t="shared" si="316"/>
        <v>75.3156146179399</v>
      </c>
      <c r="N567" s="399">
        <f t="shared" si="316"/>
        <v>57.692307692307622</v>
      </c>
      <c r="O567" s="400">
        <f t="shared" si="316"/>
        <v>60.538555691554393</v>
      </c>
      <c r="P567" s="395">
        <f t="shared" si="316"/>
        <v>203.125</v>
      </c>
      <c r="Q567" s="396">
        <f t="shared" si="316"/>
        <v>139.28571428571377</v>
      </c>
      <c r="R567" s="396">
        <f t="shared" si="316"/>
        <v>162.69230769230762</v>
      </c>
      <c r="S567" s="397">
        <f t="shared" si="316"/>
        <v>75.064599483203892</v>
      </c>
      <c r="T567" s="403">
        <f t="shared" si="316"/>
        <v>101.12608220469701</v>
      </c>
      <c r="U567" s="630"/>
      <c r="V567" s="388"/>
      <c r="W567" s="630"/>
      <c r="Y567" s="635"/>
      <c r="Z567" s="635"/>
      <c r="AA567" s="635"/>
      <c r="AB567" s="635"/>
    </row>
    <row r="568" spans="1:28" x14ac:dyDescent="0.2">
      <c r="A568" s="426" t="s">
        <v>50</v>
      </c>
      <c r="B568" s="283">
        <v>831</v>
      </c>
      <c r="C568" s="284">
        <v>754</v>
      </c>
      <c r="D568" s="284">
        <v>172</v>
      </c>
      <c r="E568" s="451">
        <v>768</v>
      </c>
      <c r="F568" s="285">
        <v>758</v>
      </c>
      <c r="G568" s="422">
        <v>821</v>
      </c>
      <c r="H568" s="284">
        <v>750</v>
      </c>
      <c r="I568" s="284">
        <v>159</v>
      </c>
      <c r="J568" s="284">
        <v>743</v>
      </c>
      <c r="K568" s="284">
        <v>746</v>
      </c>
      <c r="L568" s="283">
        <v>836</v>
      </c>
      <c r="M568" s="284">
        <v>847</v>
      </c>
      <c r="N568" s="284">
        <v>188</v>
      </c>
      <c r="O568" s="285">
        <v>860</v>
      </c>
      <c r="P568" s="283">
        <v>888</v>
      </c>
      <c r="Q568" s="284">
        <v>885</v>
      </c>
      <c r="R568" s="284">
        <v>169</v>
      </c>
      <c r="S568" s="285">
        <v>906</v>
      </c>
      <c r="T568" s="366">
        <f>SUM(B568:S568)</f>
        <v>12081</v>
      </c>
      <c r="U568" s="220" t="s">
        <v>55</v>
      </c>
      <c r="V568" s="287">
        <f>T555-T568</f>
        <v>73</v>
      </c>
      <c r="W568" s="602">
        <f>V568/T555</f>
        <v>6.0062530854039821E-3</v>
      </c>
      <c r="Y568" s="635"/>
      <c r="Z568" s="635"/>
      <c r="AA568" s="635"/>
      <c r="AB568" s="635"/>
    </row>
    <row r="569" spans="1:28" x14ac:dyDescent="0.2">
      <c r="A569" s="321" t="s">
        <v>27</v>
      </c>
      <c r="B569" s="235"/>
      <c r="C569" s="233"/>
      <c r="D569" s="233"/>
      <c r="E569" s="452"/>
      <c r="F569" s="236"/>
      <c r="G569" s="423"/>
      <c r="H569" s="233"/>
      <c r="I569" s="233"/>
      <c r="J569" s="233"/>
      <c r="K569" s="233"/>
      <c r="L569" s="235"/>
      <c r="M569" s="233"/>
      <c r="N569" s="233"/>
      <c r="O569" s="236"/>
      <c r="P569" s="235"/>
      <c r="Q569" s="233"/>
      <c r="R569" s="233"/>
      <c r="S569" s="236"/>
      <c r="T569" s="226"/>
      <c r="U569" s="220" t="s">
        <v>56</v>
      </c>
      <c r="V569" s="220">
        <v>156.72999999999999</v>
      </c>
      <c r="W569" s="220"/>
      <c r="Y569" s="635"/>
      <c r="Z569" s="635"/>
      <c r="AA569" s="635"/>
      <c r="AB569" s="635"/>
    </row>
    <row r="570" spans="1:28" ht="13.5" thickBot="1" x14ac:dyDescent="0.25">
      <c r="A570" s="324" t="s">
        <v>25</v>
      </c>
      <c r="B570" s="237">
        <f>B569-B556</f>
        <v>0</v>
      </c>
      <c r="C570" s="234">
        <f t="shared" ref="C570:S570" si="317">C569-C556</f>
        <v>0</v>
      </c>
      <c r="D570" s="234">
        <f t="shared" si="317"/>
        <v>0</v>
      </c>
      <c r="E570" s="234">
        <f t="shared" si="317"/>
        <v>0</v>
      </c>
      <c r="F570" s="238">
        <f t="shared" si="317"/>
        <v>0</v>
      </c>
      <c r="G570" s="424">
        <f t="shared" si="317"/>
        <v>0</v>
      </c>
      <c r="H570" s="234">
        <f t="shared" si="317"/>
        <v>0</v>
      </c>
      <c r="I570" s="234">
        <f t="shared" si="317"/>
        <v>0</v>
      </c>
      <c r="J570" s="234">
        <f t="shared" si="317"/>
        <v>0</v>
      </c>
      <c r="K570" s="234">
        <f t="shared" si="317"/>
        <v>0</v>
      </c>
      <c r="L570" s="237">
        <f t="shared" si="317"/>
        <v>0</v>
      </c>
      <c r="M570" s="234">
        <f t="shared" si="317"/>
        <v>0</v>
      </c>
      <c r="N570" s="234">
        <f t="shared" si="317"/>
        <v>0</v>
      </c>
      <c r="O570" s="238">
        <f t="shared" si="317"/>
        <v>0</v>
      </c>
      <c r="P570" s="237">
        <f t="shared" si="317"/>
        <v>0</v>
      </c>
      <c r="Q570" s="234">
        <f t="shared" si="317"/>
        <v>0</v>
      </c>
      <c r="R570" s="234">
        <f t="shared" si="317"/>
        <v>0</v>
      </c>
      <c r="S570" s="238">
        <f t="shared" si="317"/>
        <v>0</v>
      </c>
      <c r="T570" s="227"/>
      <c r="U570" s="220" t="s">
        <v>25</v>
      </c>
      <c r="V570" s="220">
        <f>V569-V556</f>
        <v>-1.2000000000000171</v>
      </c>
      <c r="W570" s="220"/>
      <c r="Y570" s="635"/>
      <c r="Z570" s="635"/>
      <c r="AA570" s="635"/>
      <c r="AB570" s="635"/>
    </row>
    <row r="572" spans="1:28" ht="13.5" thickBot="1" x14ac:dyDescent="0.25"/>
    <row r="573" spans="1:28" s="636" customFormat="1" ht="13.5" thickBot="1" x14ac:dyDescent="0.25">
      <c r="A573" s="297" t="s">
        <v>236</v>
      </c>
      <c r="B573" s="651" t="s">
        <v>52</v>
      </c>
      <c r="C573" s="652"/>
      <c r="D573" s="652"/>
      <c r="E573" s="652"/>
      <c r="F573" s="653"/>
      <c r="G573" s="651" t="s">
        <v>64</v>
      </c>
      <c r="H573" s="652"/>
      <c r="I573" s="652"/>
      <c r="J573" s="652"/>
      <c r="K573" s="653"/>
      <c r="L573" s="651" t="s">
        <v>62</v>
      </c>
      <c r="M573" s="652"/>
      <c r="N573" s="652"/>
      <c r="O573" s="653"/>
      <c r="P573" s="651" t="s">
        <v>63</v>
      </c>
      <c r="Q573" s="652"/>
      <c r="R573" s="652"/>
      <c r="S573" s="653"/>
      <c r="T573" s="365" t="s">
        <v>54</v>
      </c>
    </row>
    <row r="574" spans="1:28" s="636" customFormat="1" x14ac:dyDescent="0.2">
      <c r="A574" s="219" t="s">
        <v>53</v>
      </c>
      <c r="B574" s="542">
        <v>1</v>
      </c>
      <c r="C574" s="528">
        <v>2</v>
      </c>
      <c r="D574" s="528">
        <v>3</v>
      </c>
      <c r="E574" s="584">
        <v>4</v>
      </c>
      <c r="F574" s="585">
        <v>5</v>
      </c>
      <c r="G574" s="540">
        <v>1</v>
      </c>
      <c r="H574" s="528">
        <v>2</v>
      </c>
      <c r="I574" s="528">
        <v>3</v>
      </c>
      <c r="J574" s="528">
        <v>4</v>
      </c>
      <c r="K574" s="528">
        <v>5</v>
      </c>
      <c r="L574" s="542">
        <v>1</v>
      </c>
      <c r="M574" s="528">
        <v>2</v>
      </c>
      <c r="N574" s="528">
        <v>3</v>
      </c>
      <c r="O574" s="585">
        <v>4</v>
      </c>
      <c r="P574" s="542">
        <v>1</v>
      </c>
      <c r="Q574" s="528">
        <v>2</v>
      </c>
      <c r="R574" s="528">
        <v>3</v>
      </c>
      <c r="S574" s="585">
        <v>4</v>
      </c>
      <c r="T574" s="631">
        <v>608</v>
      </c>
    </row>
    <row r="575" spans="1:28" s="636" customFormat="1" x14ac:dyDescent="0.2">
      <c r="A575" s="304" t="s">
        <v>74</v>
      </c>
      <c r="B575" s="507">
        <v>4104</v>
      </c>
      <c r="C575" s="508">
        <v>4104</v>
      </c>
      <c r="D575" s="508">
        <v>4104</v>
      </c>
      <c r="E575" s="509">
        <v>4104</v>
      </c>
      <c r="F575" s="510">
        <v>4104</v>
      </c>
      <c r="G575" s="511">
        <v>4104</v>
      </c>
      <c r="H575" s="508">
        <v>4104</v>
      </c>
      <c r="I575" s="508">
        <v>4104</v>
      </c>
      <c r="J575" s="508">
        <v>4104</v>
      </c>
      <c r="K575" s="508">
        <v>4104</v>
      </c>
      <c r="L575" s="507">
        <v>4104</v>
      </c>
      <c r="M575" s="508">
        <v>4104</v>
      </c>
      <c r="N575" s="508">
        <v>4104</v>
      </c>
      <c r="O575" s="510">
        <v>4104</v>
      </c>
      <c r="P575" s="507">
        <v>4104</v>
      </c>
      <c r="Q575" s="508">
        <v>4104</v>
      </c>
      <c r="R575" s="508">
        <v>4104</v>
      </c>
      <c r="S575" s="510">
        <v>4104</v>
      </c>
      <c r="T575" s="512">
        <v>4104</v>
      </c>
    </row>
    <row r="576" spans="1:28" s="636" customFormat="1" x14ac:dyDescent="0.2">
      <c r="A576" s="307" t="s">
        <v>6</v>
      </c>
      <c r="B576" s="471">
        <v>4699.25</v>
      </c>
      <c r="C576" s="472">
        <v>4707.9411764705883</v>
      </c>
      <c r="D576" s="472">
        <v>4685</v>
      </c>
      <c r="E576" s="473">
        <v>4673.125</v>
      </c>
      <c r="F576" s="474">
        <v>4819.333333333333</v>
      </c>
      <c r="G576" s="475">
        <v>4574.8837209302328</v>
      </c>
      <c r="H576" s="472">
        <v>4638.604651162791</v>
      </c>
      <c r="I576" s="472">
        <v>4342.2222222222226</v>
      </c>
      <c r="J576" s="472">
        <v>4600.5128205128203</v>
      </c>
      <c r="K576" s="472">
        <v>4777.6923076923076</v>
      </c>
      <c r="L576" s="471">
        <v>4589.5744680851067</v>
      </c>
      <c r="M576" s="472">
        <v>4774.347826086957</v>
      </c>
      <c r="N576" s="472">
        <v>4362</v>
      </c>
      <c r="O576" s="474">
        <v>4627.105263157895</v>
      </c>
      <c r="P576" s="471">
        <v>4877.173913043478</v>
      </c>
      <c r="Q576" s="472">
        <v>4806.666666666667</v>
      </c>
      <c r="R576" s="472">
        <v>4537.272727272727</v>
      </c>
      <c r="S576" s="474">
        <v>4684.6511627906975</v>
      </c>
      <c r="T576" s="476">
        <v>4686.8352365415985</v>
      </c>
      <c r="Y576" s="232">
        <f>AVERAGE(B576:F576)</f>
        <v>4716.9299019607843</v>
      </c>
      <c r="Z576" s="232">
        <f>AVERAGE(G576:K576)</f>
        <v>4586.7831445040747</v>
      </c>
      <c r="AA576" s="232">
        <f>AVERAGE(L576:O576)</f>
        <v>4588.2568893324897</v>
      </c>
      <c r="AB576" s="232">
        <f>AVERAGE(P576:S576)</f>
        <v>4726.4411174433926</v>
      </c>
    </row>
    <row r="577" spans="1:28" s="636" customFormat="1" x14ac:dyDescent="0.2">
      <c r="A577" s="219" t="s">
        <v>7</v>
      </c>
      <c r="B577" s="477">
        <v>80</v>
      </c>
      <c r="C577" s="478">
        <v>76.470588235294116</v>
      </c>
      <c r="D577" s="478">
        <v>70</v>
      </c>
      <c r="E577" s="479">
        <v>81.25</v>
      </c>
      <c r="F577" s="480">
        <v>83.333333333333329</v>
      </c>
      <c r="G577" s="481">
        <v>83.720930232558146</v>
      </c>
      <c r="H577" s="478">
        <v>83.720930232558146</v>
      </c>
      <c r="I577" s="478">
        <v>100</v>
      </c>
      <c r="J577" s="478">
        <v>89.743589743589737</v>
      </c>
      <c r="K577" s="478">
        <v>84.615384615384613</v>
      </c>
      <c r="L577" s="477">
        <v>72.340425531914889</v>
      </c>
      <c r="M577" s="478">
        <v>86.956521739130437</v>
      </c>
      <c r="N577" s="478">
        <v>46.666666666666664</v>
      </c>
      <c r="O577" s="480">
        <v>94.736842105263165</v>
      </c>
      <c r="P577" s="477">
        <v>84.782608695652172</v>
      </c>
      <c r="Q577" s="478">
        <v>89.583333333333329</v>
      </c>
      <c r="R577" s="478">
        <v>100</v>
      </c>
      <c r="S577" s="480">
        <v>76.744186046511629</v>
      </c>
      <c r="T577" s="482">
        <v>80.750407830342581</v>
      </c>
    </row>
    <row r="578" spans="1:28" s="636" customFormat="1" x14ac:dyDescent="0.2">
      <c r="A578" s="219" t="s">
        <v>8</v>
      </c>
      <c r="B578" s="489">
        <v>6.8889987463890162E-2</v>
      </c>
      <c r="C578" s="490">
        <v>7.058441179427509E-2</v>
      </c>
      <c r="D578" s="490">
        <v>7.632490040375807E-2</v>
      </c>
      <c r="E578" s="491">
        <v>7.0971176458812485E-2</v>
      </c>
      <c r="F578" s="492">
        <v>7.4340783963130694E-2</v>
      </c>
      <c r="G578" s="493">
        <v>6.9347861292969035E-2</v>
      </c>
      <c r="H578" s="490">
        <v>7.3316454137256112E-2</v>
      </c>
      <c r="I578" s="490">
        <v>4.6968732555050394E-2</v>
      </c>
      <c r="J578" s="490">
        <v>6.1602643323314991E-2</v>
      </c>
      <c r="K578" s="490">
        <v>6.6921670295534946E-2</v>
      </c>
      <c r="L578" s="489">
        <v>8.717138282829881E-2</v>
      </c>
      <c r="M578" s="490">
        <v>6.4647193942120956E-2</v>
      </c>
      <c r="N578" s="490">
        <v>0.10636663536862875</v>
      </c>
      <c r="O578" s="492">
        <v>6.1323910472849644E-2</v>
      </c>
      <c r="P578" s="489">
        <v>6.79326306223004E-2</v>
      </c>
      <c r="Q578" s="490">
        <v>6.3702210103550705E-2</v>
      </c>
      <c r="R578" s="490">
        <v>3.4415404614039843E-2</v>
      </c>
      <c r="S578" s="492">
        <v>7.7101868804545226E-2</v>
      </c>
      <c r="T578" s="494">
        <v>7.463336836595387E-2</v>
      </c>
    </row>
    <row r="579" spans="1:28" s="636" customFormat="1" x14ac:dyDescent="0.2">
      <c r="A579" s="307" t="s">
        <v>1</v>
      </c>
      <c r="B579" s="483">
        <f>B576/B575*100-100</f>
        <v>14.504142300194928</v>
      </c>
      <c r="C579" s="484">
        <f t="shared" ref="C579:F579" si="318">C576/C575*100-100</f>
        <v>14.715915606008494</v>
      </c>
      <c r="D579" s="484">
        <f t="shared" si="318"/>
        <v>14.156920077972714</v>
      </c>
      <c r="E579" s="484">
        <f t="shared" si="318"/>
        <v>13.867568226120852</v>
      </c>
      <c r="F579" s="485">
        <f t="shared" si="318"/>
        <v>17.430149447693296</v>
      </c>
      <c r="G579" s="486">
        <f>G576/G575*100-100</f>
        <v>11.473774876467658</v>
      </c>
      <c r="H579" s="484">
        <f t="shared" ref="H579:L579" si="319">H576/H575*100-100</f>
        <v>13.026429121900378</v>
      </c>
      <c r="I579" s="484">
        <f t="shared" si="319"/>
        <v>5.8046350444011381</v>
      </c>
      <c r="J579" s="484">
        <f t="shared" si="319"/>
        <v>12.098265607037533</v>
      </c>
      <c r="K579" s="484">
        <f t="shared" si="319"/>
        <v>16.415504573399303</v>
      </c>
      <c r="L579" s="483">
        <f t="shared" si="319"/>
        <v>11.831736551781361</v>
      </c>
      <c r="M579" s="484">
        <f>M576/M575*100-100</f>
        <v>16.334011356894678</v>
      </c>
      <c r="N579" s="484">
        <f t="shared" ref="N579:T579" si="320">N576/N575*100-100</f>
        <v>6.2865497076023473</v>
      </c>
      <c r="O579" s="485">
        <f t="shared" si="320"/>
        <v>12.746229609110486</v>
      </c>
      <c r="P579" s="483">
        <f t="shared" si="320"/>
        <v>18.839520298330356</v>
      </c>
      <c r="Q579" s="484">
        <f t="shared" si="320"/>
        <v>17.121507472384678</v>
      </c>
      <c r="R579" s="484">
        <f t="shared" si="320"/>
        <v>10.557327662590808</v>
      </c>
      <c r="S579" s="485">
        <f t="shared" si="320"/>
        <v>14.148420145972153</v>
      </c>
      <c r="T579" s="275">
        <f t="shared" si="320"/>
        <v>14.201638317290417</v>
      </c>
      <c r="U579" s="370"/>
    </row>
    <row r="580" spans="1:28" s="636" customFormat="1" ht="13.5" thickBot="1" x14ac:dyDescent="0.25">
      <c r="A580" s="425" t="s">
        <v>26</v>
      </c>
      <c r="B580" s="395">
        <f>B576-B563</f>
        <v>-132.65476190476147</v>
      </c>
      <c r="C580" s="396">
        <f t="shared" ref="C580:T580" si="321">C576-C563</f>
        <v>-60.520361990949823</v>
      </c>
      <c r="D580" s="396">
        <f t="shared" si="321"/>
        <v>83.888888888888687</v>
      </c>
      <c r="E580" s="396">
        <f t="shared" si="321"/>
        <v>-55.375</v>
      </c>
      <c r="F580" s="397">
        <f t="shared" si="321"/>
        <v>36.701754385964705</v>
      </c>
      <c r="G580" s="401">
        <f t="shared" si="321"/>
        <v>-111.61627906976719</v>
      </c>
      <c r="H580" s="396">
        <f t="shared" si="321"/>
        <v>83.238797504254762</v>
      </c>
      <c r="I580" s="396">
        <f t="shared" si="321"/>
        <v>-461.77777777777737</v>
      </c>
      <c r="J580" s="396">
        <f t="shared" si="321"/>
        <v>-136.05860805860812</v>
      </c>
      <c r="K580" s="396">
        <f t="shared" si="321"/>
        <v>12.32645403377137</v>
      </c>
      <c r="L580" s="398">
        <f t="shared" si="321"/>
        <v>-115.29732678668825</v>
      </c>
      <c r="M580" s="399">
        <f t="shared" si="321"/>
        <v>-34.223602484471485</v>
      </c>
      <c r="N580" s="399">
        <f t="shared" si="321"/>
        <v>-175.69230769230762</v>
      </c>
      <c r="O580" s="400">
        <f t="shared" si="321"/>
        <v>-75.526315789473301</v>
      </c>
      <c r="P580" s="395">
        <f t="shared" si="321"/>
        <v>-62.826086956521976</v>
      </c>
      <c r="Q580" s="396">
        <f t="shared" si="321"/>
        <v>179.7619047619055</v>
      </c>
      <c r="R580" s="396">
        <f t="shared" si="321"/>
        <v>22.272727272727025</v>
      </c>
      <c r="S580" s="397">
        <f t="shared" si="321"/>
        <v>-76.459948320413787</v>
      </c>
      <c r="T580" s="403">
        <f t="shared" si="321"/>
        <v>-46.733842405769792</v>
      </c>
      <c r="V580" s="388"/>
    </row>
    <row r="581" spans="1:28" s="636" customFormat="1" x14ac:dyDescent="0.2">
      <c r="A581" s="426" t="s">
        <v>50</v>
      </c>
      <c r="B581" s="283">
        <v>825</v>
      </c>
      <c r="C581" s="284">
        <v>752</v>
      </c>
      <c r="D581" s="284">
        <v>169</v>
      </c>
      <c r="E581" s="451">
        <v>764</v>
      </c>
      <c r="F581" s="285">
        <v>753</v>
      </c>
      <c r="G581" s="422">
        <v>816</v>
      </c>
      <c r="H581" s="284">
        <v>749</v>
      </c>
      <c r="I581" s="284">
        <v>154</v>
      </c>
      <c r="J581" s="284">
        <v>737</v>
      </c>
      <c r="K581" s="284">
        <v>744</v>
      </c>
      <c r="L581" s="283">
        <v>826</v>
      </c>
      <c r="M581" s="284">
        <v>845</v>
      </c>
      <c r="N581" s="284">
        <v>183</v>
      </c>
      <c r="O581" s="285">
        <v>849</v>
      </c>
      <c r="P581" s="283">
        <v>880</v>
      </c>
      <c r="Q581" s="284">
        <v>881</v>
      </c>
      <c r="R581" s="284">
        <v>162</v>
      </c>
      <c r="S581" s="285">
        <v>905</v>
      </c>
      <c r="T581" s="366">
        <f>SUM(B581:S581)</f>
        <v>11994</v>
      </c>
      <c r="U581" s="220" t="s">
        <v>55</v>
      </c>
      <c r="V581" s="287">
        <f>T568-T581</f>
        <v>87</v>
      </c>
      <c r="W581" s="602">
        <f>V581/T568</f>
        <v>7.2013906133598215E-3</v>
      </c>
    </row>
    <row r="582" spans="1:28" s="636" customFormat="1" x14ac:dyDescent="0.2">
      <c r="A582" s="321" t="s">
        <v>27</v>
      </c>
      <c r="B582" s="235"/>
      <c r="C582" s="233"/>
      <c r="D582" s="233"/>
      <c r="E582" s="452"/>
      <c r="F582" s="236"/>
      <c r="G582" s="423"/>
      <c r="H582" s="233"/>
      <c r="I582" s="233"/>
      <c r="J582" s="233"/>
      <c r="K582" s="233"/>
      <c r="L582" s="235"/>
      <c r="M582" s="233"/>
      <c r="N582" s="233"/>
      <c r="O582" s="236"/>
      <c r="P582" s="235"/>
      <c r="Q582" s="233"/>
      <c r="R582" s="233"/>
      <c r="S582" s="236"/>
      <c r="T582" s="226"/>
      <c r="U582" s="220" t="s">
        <v>56</v>
      </c>
      <c r="V582" s="220">
        <v>155.43</v>
      </c>
      <c r="W582" s="220"/>
    </row>
    <row r="583" spans="1:28" s="636" customFormat="1" ht="13.5" thickBot="1" x14ac:dyDescent="0.25">
      <c r="A583" s="324" t="s">
        <v>25</v>
      </c>
      <c r="B583" s="237">
        <f>B582-B569</f>
        <v>0</v>
      </c>
      <c r="C583" s="234">
        <f t="shared" ref="C583:S583" si="322">C582-C569</f>
        <v>0</v>
      </c>
      <c r="D583" s="234">
        <f t="shared" si="322"/>
        <v>0</v>
      </c>
      <c r="E583" s="234">
        <f t="shared" si="322"/>
        <v>0</v>
      </c>
      <c r="F583" s="238">
        <f t="shared" si="322"/>
        <v>0</v>
      </c>
      <c r="G583" s="424">
        <f t="shared" si="322"/>
        <v>0</v>
      </c>
      <c r="H583" s="234">
        <f t="shared" si="322"/>
        <v>0</v>
      </c>
      <c r="I583" s="234">
        <f t="shared" si="322"/>
        <v>0</v>
      </c>
      <c r="J583" s="234">
        <f t="shared" si="322"/>
        <v>0</v>
      </c>
      <c r="K583" s="234">
        <f t="shared" si="322"/>
        <v>0</v>
      </c>
      <c r="L583" s="237">
        <f t="shared" si="322"/>
        <v>0</v>
      </c>
      <c r="M583" s="234">
        <f t="shared" si="322"/>
        <v>0</v>
      </c>
      <c r="N583" s="234">
        <f t="shared" si="322"/>
        <v>0</v>
      </c>
      <c r="O583" s="238">
        <f t="shared" si="322"/>
        <v>0</v>
      </c>
      <c r="P583" s="237">
        <f t="shared" si="322"/>
        <v>0</v>
      </c>
      <c r="Q583" s="234">
        <f t="shared" si="322"/>
        <v>0</v>
      </c>
      <c r="R583" s="234">
        <f t="shared" si="322"/>
        <v>0</v>
      </c>
      <c r="S583" s="238">
        <f t="shared" si="322"/>
        <v>0</v>
      </c>
      <c r="T583" s="227"/>
      <c r="U583" s="220" t="s">
        <v>25</v>
      </c>
      <c r="V583" s="220">
        <f>V582-V569</f>
        <v>-1.2999999999999829</v>
      </c>
      <c r="W583" s="220"/>
    </row>
    <row r="585" spans="1:28" ht="13.5" thickBot="1" x14ac:dyDescent="0.25"/>
    <row r="586" spans="1:28" s="638" customFormat="1" ht="13.5" thickBot="1" x14ac:dyDescent="0.25">
      <c r="A586" s="297" t="s">
        <v>239</v>
      </c>
      <c r="B586" s="651" t="s">
        <v>52</v>
      </c>
      <c r="C586" s="652"/>
      <c r="D586" s="652"/>
      <c r="E586" s="652"/>
      <c r="F586" s="653"/>
      <c r="G586" s="651" t="s">
        <v>64</v>
      </c>
      <c r="H586" s="652"/>
      <c r="I586" s="652"/>
      <c r="J586" s="652"/>
      <c r="K586" s="653"/>
      <c r="L586" s="651" t="s">
        <v>62</v>
      </c>
      <c r="M586" s="652"/>
      <c r="N586" s="652"/>
      <c r="O586" s="653"/>
      <c r="P586" s="651" t="s">
        <v>63</v>
      </c>
      <c r="Q586" s="652"/>
      <c r="R586" s="652"/>
      <c r="S586" s="653"/>
      <c r="T586" s="365" t="s">
        <v>54</v>
      </c>
    </row>
    <row r="587" spans="1:28" s="638" customFormat="1" x14ac:dyDescent="0.2">
      <c r="A587" s="219" t="s">
        <v>53</v>
      </c>
      <c r="B587" s="542">
        <v>1</v>
      </c>
      <c r="C587" s="528">
        <v>2</v>
      </c>
      <c r="D587" s="528">
        <v>3</v>
      </c>
      <c r="E587" s="584">
        <v>4</v>
      </c>
      <c r="F587" s="585">
        <v>5</v>
      </c>
      <c r="G587" s="540">
        <v>1</v>
      </c>
      <c r="H587" s="528">
        <v>2</v>
      </c>
      <c r="I587" s="528">
        <v>3</v>
      </c>
      <c r="J587" s="528">
        <v>4</v>
      </c>
      <c r="K587" s="528">
        <v>5</v>
      </c>
      <c r="L587" s="542">
        <v>1</v>
      </c>
      <c r="M587" s="528">
        <v>2</v>
      </c>
      <c r="N587" s="528">
        <v>3</v>
      </c>
      <c r="O587" s="585">
        <v>4</v>
      </c>
      <c r="P587" s="542">
        <v>1</v>
      </c>
      <c r="Q587" s="528">
        <v>2</v>
      </c>
      <c r="R587" s="528">
        <v>3</v>
      </c>
      <c r="S587" s="585">
        <v>4</v>
      </c>
      <c r="T587" s="631">
        <v>608</v>
      </c>
    </row>
    <row r="588" spans="1:28" s="638" customFormat="1" x14ac:dyDescent="0.2">
      <c r="A588" s="304" t="s">
        <v>74</v>
      </c>
      <c r="B588" s="507">
        <v>4140</v>
      </c>
      <c r="C588" s="508">
        <v>4140</v>
      </c>
      <c r="D588" s="508">
        <v>4140</v>
      </c>
      <c r="E588" s="509">
        <v>4140</v>
      </c>
      <c r="F588" s="510">
        <v>4140</v>
      </c>
      <c r="G588" s="511">
        <v>4140</v>
      </c>
      <c r="H588" s="508">
        <v>4140</v>
      </c>
      <c r="I588" s="508">
        <v>4140</v>
      </c>
      <c r="J588" s="508">
        <v>4140</v>
      </c>
      <c r="K588" s="508">
        <v>4140</v>
      </c>
      <c r="L588" s="507">
        <v>4140</v>
      </c>
      <c r="M588" s="508">
        <v>4140</v>
      </c>
      <c r="N588" s="508">
        <v>4140</v>
      </c>
      <c r="O588" s="510">
        <v>4140</v>
      </c>
      <c r="P588" s="507">
        <v>4140</v>
      </c>
      <c r="Q588" s="508">
        <v>4140</v>
      </c>
      <c r="R588" s="508">
        <v>4140</v>
      </c>
      <c r="S588" s="510">
        <v>4140</v>
      </c>
      <c r="T588" s="512">
        <v>4140</v>
      </c>
    </row>
    <row r="589" spans="1:28" s="638" customFormat="1" x14ac:dyDescent="0.2">
      <c r="A589" s="307" t="s">
        <v>6</v>
      </c>
      <c r="B589" s="471">
        <v>4846.8599999999997</v>
      </c>
      <c r="C589" s="472">
        <v>4717.3</v>
      </c>
      <c r="D589" s="472">
        <v>4662</v>
      </c>
      <c r="E589" s="473">
        <v>4786.8599999999997</v>
      </c>
      <c r="F589" s="474">
        <v>4841.32</v>
      </c>
      <c r="G589" s="475">
        <v>4647.22</v>
      </c>
      <c r="H589" s="472">
        <v>4668.1099999999997</v>
      </c>
      <c r="I589" s="472">
        <v>4745</v>
      </c>
      <c r="J589" s="472">
        <v>4746</v>
      </c>
      <c r="K589" s="472">
        <v>4809.75</v>
      </c>
      <c r="L589" s="471">
        <v>4631.3599999999997</v>
      </c>
      <c r="M589" s="472">
        <v>4668.41</v>
      </c>
      <c r="N589" s="472">
        <v>4432.8599999999997</v>
      </c>
      <c r="O589" s="474">
        <v>4773</v>
      </c>
      <c r="P589" s="471">
        <v>4901.71</v>
      </c>
      <c r="Q589" s="472">
        <v>4640.8999999999996</v>
      </c>
      <c r="R589" s="472">
        <v>4281</v>
      </c>
      <c r="S589" s="474">
        <v>4797.1400000000003</v>
      </c>
      <c r="T589" s="476">
        <v>4730.63</v>
      </c>
      <c r="Y589" s="232">
        <f>AVERAGE(B589:F589)</f>
        <v>4770.8680000000004</v>
      </c>
      <c r="Z589" s="232">
        <f>AVERAGE(G589:K589)</f>
        <v>4723.2160000000003</v>
      </c>
      <c r="AA589" s="232">
        <f>AVERAGE(L589:O589)</f>
        <v>4626.4075000000003</v>
      </c>
      <c r="AB589" s="232">
        <f>AVERAGE(P589:S589)</f>
        <v>4655.1875</v>
      </c>
    </row>
    <row r="590" spans="1:28" s="638" customFormat="1" x14ac:dyDescent="0.2">
      <c r="A590" s="219" t="s">
        <v>7</v>
      </c>
      <c r="B590" s="477">
        <v>94.3</v>
      </c>
      <c r="C590" s="478">
        <v>83.78</v>
      </c>
      <c r="D590" s="478">
        <v>100</v>
      </c>
      <c r="E590" s="479">
        <v>77.099999999999994</v>
      </c>
      <c r="F590" s="480">
        <v>92.11</v>
      </c>
      <c r="G590" s="481">
        <v>80.56</v>
      </c>
      <c r="H590" s="478">
        <v>75.680000000000007</v>
      </c>
      <c r="I590" s="478">
        <v>90</v>
      </c>
      <c r="J590" s="478">
        <v>100</v>
      </c>
      <c r="K590" s="478">
        <v>82.5</v>
      </c>
      <c r="L590" s="477">
        <v>77.27</v>
      </c>
      <c r="M590" s="478">
        <v>93.18</v>
      </c>
      <c r="N590" s="478">
        <v>71.430000000000007</v>
      </c>
      <c r="O590" s="480">
        <v>85.11</v>
      </c>
      <c r="P590" s="477">
        <v>90.24</v>
      </c>
      <c r="Q590" s="478">
        <v>75.56</v>
      </c>
      <c r="R590" s="478">
        <v>100</v>
      </c>
      <c r="S590" s="480">
        <v>97.62</v>
      </c>
      <c r="T590" s="482">
        <v>84.67</v>
      </c>
    </row>
    <row r="591" spans="1:28" s="638" customFormat="1" x14ac:dyDescent="0.2">
      <c r="A591" s="219" t="s">
        <v>8</v>
      </c>
      <c r="B591" s="489">
        <v>5.1700000000000003E-2</v>
      </c>
      <c r="C591" s="490">
        <v>6.9800000000000001E-2</v>
      </c>
      <c r="D591" s="490">
        <v>2.1499999999999998E-2</v>
      </c>
      <c r="E591" s="491">
        <v>7.4300000000000005E-2</v>
      </c>
      <c r="F591" s="492">
        <v>5.3199999999999997E-2</v>
      </c>
      <c r="G591" s="493">
        <v>7.0000000000000007E-2</v>
      </c>
      <c r="H591" s="490">
        <v>7.5999999999999998E-2</v>
      </c>
      <c r="I591" s="490">
        <v>6.9000000000000006E-2</v>
      </c>
      <c r="J591" s="490">
        <v>4.9099999999999998E-2</v>
      </c>
      <c r="K591" s="490">
        <v>6.5199999999999994E-2</v>
      </c>
      <c r="L591" s="489">
        <v>7.6700000000000004E-2</v>
      </c>
      <c r="M591" s="490">
        <v>6.3500000000000001E-2</v>
      </c>
      <c r="N591" s="490">
        <v>8.2900000000000001E-2</v>
      </c>
      <c r="O591" s="492">
        <v>7.0000000000000007E-2</v>
      </c>
      <c r="P591" s="489">
        <v>6.6500000000000004E-2</v>
      </c>
      <c r="Q591" s="490">
        <v>8.3099999999999993E-2</v>
      </c>
      <c r="R591" s="490">
        <v>4.9000000000000002E-2</v>
      </c>
      <c r="S591" s="492">
        <v>5.74E-2</v>
      </c>
      <c r="T591" s="494">
        <v>7.0999999999999994E-2</v>
      </c>
    </row>
    <row r="592" spans="1:28" s="638" customFormat="1" x14ac:dyDescent="0.2">
      <c r="A592" s="307" t="s">
        <v>1</v>
      </c>
      <c r="B592" s="483">
        <f>B589/B588*100-100</f>
        <v>17.073913043478257</v>
      </c>
      <c r="C592" s="484">
        <f t="shared" ref="C592:F592" si="323">C589/C588*100-100</f>
        <v>13.944444444444443</v>
      </c>
      <c r="D592" s="484">
        <f t="shared" si="323"/>
        <v>12.608695652173907</v>
      </c>
      <c r="E592" s="484">
        <f t="shared" si="323"/>
        <v>15.624637681159399</v>
      </c>
      <c r="F592" s="485">
        <f t="shared" si="323"/>
        <v>16.940096618357487</v>
      </c>
      <c r="G592" s="486">
        <f>G589/G588*100-100</f>
        <v>12.251690821256034</v>
      </c>
      <c r="H592" s="484">
        <f t="shared" ref="H592:L592" si="324">H589/H588*100-100</f>
        <v>12.756280193236719</v>
      </c>
      <c r="I592" s="484">
        <f t="shared" si="324"/>
        <v>14.613526570048307</v>
      </c>
      <c r="J592" s="484">
        <f t="shared" si="324"/>
        <v>14.637681159420282</v>
      </c>
      <c r="K592" s="484">
        <f t="shared" si="324"/>
        <v>16.177536231884048</v>
      </c>
      <c r="L592" s="483">
        <f t="shared" si="324"/>
        <v>11.868599033816409</v>
      </c>
      <c r="M592" s="484">
        <f>M589/M588*100-100</f>
        <v>12.763526570048313</v>
      </c>
      <c r="N592" s="484">
        <f t="shared" ref="N592:T592" si="325">N589/N588*100-100</f>
        <v>7.0739130434782567</v>
      </c>
      <c r="O592" s="485">
        <f t="shared" si="325"/>
        <v>15.289855072463766</v>
      </c>
      <c r="P592" s="483">
        <f t="shared" si="325"/>
        <v>18.398792270531402</v>
      </c>
      <c r="Q592" s="484">
        <f t="shared" si="325"/>
        <v>12.09903381642512</v>
      </c>
      <c r="R592" s="484">
        <f t="shared" si="325"/>
        <v>3.4057971014492807</v>
      </c>
      <c r="S592" s="485">
        <f t="shared" si="325"/>
        <v>15.872946859903394</v>
      </c>
      <c r="T592" s="275">
        <f t="shared" si="325"/>
        <v>14.266425120772936</v>
      </c>
      <c r="U592" s="370"/>
    </row>
    <row r="593" spans="1:28" s="638" customFormat="1" ht="13.5" thickBot="1" x14ac:dyDescent="0.25">
      <c r="A593" s="425" t="s">
        <v>26</v>
      </c>
      <c r="B593" s="395">
        <f>B589-B576</f>
        <v>147.60999999999967</v>
      </c>
      <c r="C593" s="396">
        <f t="shared" ref="C593:T593" si="326">C589-C576</f>
        <v>9.3588235294118931</v>
      </c>
      <c r="D593" s="396">
        <f t="shared" si="326"/>
        <v>-23</v>
      </c>
      <c r="E593" s="396">
        <f t="shared" si="326"/>
        <v>113.73499999999967</v>
      </c>
      <c r="F593" s="397">
        <f t="shared" si="326"/>
        <v>21.986666666666679</v>
      </c>
      <c r="G593" s="401">
        <f t="shared" si="326"/>
        <v>72.336279069767443</v>
      </c>
      <c r="H593" s="396">
        <f t="shared" si="326"/>
        <v>29.505348837208658</v>
      </c>
      <c r="I593" s="396">
        <f t="shared" si="326"/>
        <v>402.77777777777737</v>
      </c>
      <c r="J593" s="396">
        <f t="shared" si="326"/>
        <v>145.48717948717967</v>
      </c>
      <c r="K593" s="396">
        <f t="shared" si="326"/>
        <v>32.057692307692378</v>
      </c>
      <c r="L593" s="398">
        <f t="shared" si="326"/>
        <v>41.785531914892999</v>
      </c>
      <c r="M593" s="399">
        <f t="shared" si="326"/>
        <v>-105.9378260869571</v>
      </c>
      <c r="N593" s="399">
        <f t="shared" si="326"/>
        <v>70.859999999999673</v>
      </c>
      <c r="O593" s="400">
        <f t="shared" si="326"/>
        <v>145.89473684210498</v>
      </c>
      <c r="P593" s="395">
        <f t="shared" si="326"/>
        <v>24.536086956522013</v>
      </c>
      <c r="Q593" s="396">
        <f t="shared" si="326"/>
        <v>-165.76666666666733</v>
      </c>
      <c r="R593" s="396">
        <f t="shared" si="326"/>
        <v>-256.27272727272702</v>
      </c>
      <c r="S593" s="397">
        <f t="shared" si="326"/>
        <v>112.4888372093028</v>
      </c>
      <c r="T593" s="403">
        <f t="shared" si="326"/>
        <v>43.794763458401576</v>
      </c>
      <c r="V593" s="388"/>
    </row>
    <row r="594" spans="1:28" s="638" customFormat="1" x14ac:dyDescent="0.2">
      <c r="A594" s="426" t="s">
        <v>50</v>
      </c>
      <c r="B594" s="283">
        <v>822</v>
      </c>
      <c r="C594" s="284">
        <v>749</v>
      </c>
      <c r="D594" s="284">
        <v>162</v>
      </c>
      <c r="E594" s="451">
        <v>763</v>
      </c>
      <c r="F594" s="285">
        <v>753</v>
      </c>
      <c r="G594" s="422">
        <v>813</v>
      </c>
      <c r="H594" s="284">
        <v>748</v>
      </c>
      <c r="I594" s="284">
        <v>149</v>
      </c>
      <c r="J594" s="284">
        <v>737</v>
      </c>
      <c r="K594" s="284">
        <v>742</v>
      </c>
      <c r="L594" s="283">
        <v>824</v>
      </c>
      <c r="M594" s="284">
        <v>845</v>
      </c>
      <c r="N594" s="284">
        <v>178</v>
      </c>
      <c r="O594" s="285">
        <v>849</v>
      </c>
      <c r="P594" s="283">
        <v>877</v>
      </c>
      <c r="Q594" s="284">
        <v>876</v>
      </c>
      <c r="R594" s="284">
        <v>156</v>
      </c>
      <c r="S594" s="285">
        <v>904</v>
      </c>
      <c r="T594" s="366">
        <f>SUM(B594:S594)</f>
        <v>11947</v>
      </c>
      <c r="U594" s="220" t="s">
        <v>55</v>
      </c>
      <c r="V594" s="287">
        <f>T581-T594</f>
        <v>47</v>
      </c>
      <c r="W594" s="602">
        <f>V594/T581</f>
        <v>3.918625979656495E-3</v>
      </c>
    </row>
    <row r="595" spans="1:28" s="638" customFormat="1" x14ac:dyDescent="0.2">
      <c r="A595" s="321" t="s">
        <v>27</v>
      </c>
      <c r="B595" s="235"/>
      <c r="C595" s="233"/>
      <c r="D595" s="233"/>
      <c r="E595" s="452"/>
      <c r="F595" s="236"/>
      <c r="G595" s="423"/>
      <c r="H595" s="233"/>
      <c r="I595" s="233"/>
      <c r="J595" s="233"/>
      <c r="K595" s="233"/>
      <c r="L595" s="235"/>
      <c r="M595" s="233"/>
      <c r="N595" s="233"/>
      <c r="O595" s="236"/>
      <c r="P595" s="235"/>
      <c r="Q595" s="233"/>
      <c r="R595" s="233"/>
      <c r="S595" s="236"/>
      <c r="T595" s="226"/>
      <c r="U595" s="220" t="s">
        <v>56</v>
      </c>
      <c r="V595" s="220">
        <v>154.09</v>
      </c>
      <c r="W595" s="220"/>
    </row>
    <row r="596" spans="1:28" s="638" customFormat="1" ht="13.5" thickBot="1" x14ac:dyDescent="0.25">
      <c r="A596" s="324" t="s">
        <v>25</v>
      </c>
      <c r="B596" s="237">
        <f>B595-B582</f>
        <v>0</v>
      </c>
      <c r="C596" s="234">
        <f t="shared" ref="C596:S596" si="327">C595-C582</f>
        <v>0</v>
      </c>
      <c r="D596" s="234">
        <f t="shared" si="327"/>
        <v>0</v>
      </c>
      <c r="E596" s="234">
        <f t="shared" si="327"/>
        <v>0</v>
      </c>
      <c r="F596" s="238">
        <f t="shared" si="327"/>
        <v>0</v>
      </c>
      <c r="G596" s="424">
        <f t="shared" si="327"/>
        <v>0</v>
      </c>
      <c r="H596" s="234">
        <f t="shared" si="327"/>
        <v>0</v>
      </c>
      <c r="I596" s="234">
        <f t="shared" si="327"/>
        <v>0</v>
      </c>
      <c r="J596" s="234">
        <f t="shared" si="327"/>
        <v>0</v>
      </c>
      <c r="K596" s="234">
        <f t="shared" si="327"/>
        <v>0</v>
      </c>
      <c r="L596" s="237">
        <f t="shared" si="327"/>
        <v>0</v>
      </c>
      <c r="M596" s="234">
        <f t="shared" si="327"/>
        <v>0</v>
      </c>
      <c r="N596" s="234">
        <f t="shared" si="327"/>
        <v>0</v>
      </c>
      <c r="O596" s="238">
        <f t="shared" si="327"/>
        <v>0</v>
      </c>
      <c r="P596" s="237">
        <f t="shared" si="327"/>
        <v>0</v>
      </c>
      <c r="Q596" s="234">
        <f t="shared" si="327"/>
        <v>0</v>
      </c>
      <c r="R596" s="234">
        <f t="shared" si="327"/>
        <v>0</v>
      </c>
      <c r="S596" s="238">
        <f t="shared" si="327"/>
        <v>0</v>
      </c>
      <c r="T596" s="227"/>
      <c r="U596" s="220" t="s">
        <v>25</v>
      </c>
      <c r="V596" s="220">
        <f>V595-V582</f>
        <v>-1.3400000000000034</v>
      </c>
      <c r="W596" s="220"/>
    </row>
    <row r="598" spans="1:28" ht="13.5" thickBot="1" x14ac:dyDescent="0.25"/>
    <row r="599" spans="1:28" s="640" customFormat="1" ht="13.5" thickBot="1" x14ac:dyDescent="0.25">
      <c r="A599" s="297" t="s">
        <v>241</v>
      </c>
      <c r="B599" s="651" t="s">
        <v>52</v>
      </c>
      <c r="C599" s="652"/>
      <c r="D599" s="652"/>
      <c r="E599" s="652"/>
      <c r="F599" s="653"/>
      <c r="G599" s="651" t="s">
        <v>64</v>
      </c>
      <c r="H599" s="652"/>
      <c r="I599" s="652"/>
      <c r="J599" s="652"/>
      <c r="K599" s="653"/>
      <c r="L599" s="651" t="s">
        <v>62</v>
      </c>
      <c r="M599" s="652"/>
      <c r="N599" s="652"/>
      <c r="O599" s="653"/>
      <c r="P599" s="651" t="s">
        <v>63</v>
      </c>
      <c r="Q599" s="652"/>
      <c r="R599" s="652"/>
      <c r="S599" s="653"/>
      <c r="T599" s="365" t="s">
        <v>54</v>
      </c>
    </row>
    <row r="600" spans="1:28" s="640" customFormat="1" x14ac:dyDescent="0.2">
      <c r="A600" s="219" t="s">
        <v>53</v>
      </c>
      <c r="B600" s="542">
        <v>1</v>
      </c>
      <c r="C600" s="528">
        <v>2</v>
      </c>
      <c r="D600" s="528">
        <v>3</v>
      </c>
      <c r="E600" s="584">
        <v>4</v>
      </c>
      <c r="F600" s="585">
        <v>5</v>
      </c>
      <c r="G600" s="540">
        <v>1</v>
      </c>
      <c r="H600" s="528">
        <v>2</v>
      </c>
      <c r="I600" s="528">
        <v>3</v>
      </c>
      <c r="J600" s="528">
        <v>4</v>
      </c>
      <c r="K600" s="528">
        <v>5</v>
      </c>
      <c r="L600" s="542">
        <v>1</v>
      </c>
      <c r="M600" s="528">
        <v>2</v>
      </c>
      <c r="N600" s="528">
        <v>3</v>
      </c>
      <c r="O600" s="585">
        <v>4</v>
      </c>
      <c r="P600" s="542">
        <v>1</v>
      </c>
      <c r="Q600" s="528">
        <v>2</v>
      </c>
      <c r="R600" s="528">
        <v>3</v>
      </c>
      <c r="S600" s="585">
        <v>4</v>
      </c>
      <c r="T600" s="631">
        <v>608</v>
      </c>
    </row>
    <row r="601" spans="1:28" s="640" customFormat="1" x14ac:dyDescent="0.2">
      <c r="A601" s="304" t="s">
        <v>74</v>
      </c>
      <c r="B601" s="507">
        <v>4176</v>
      </c>
      <c r="C601" s="508">
        <v>4176</v>
      </c>
      <c r="D601" s="508">
        <v>4176</v>
      </c>
      <c r="E601" s="509">
        <v>4176</v>
      </c>
      <c r="F601" s="510">
        <v>4176</v>
      </c>
      <c r="G601" s="511">
        <v>4176</v>
      </c>
      <c r="H601" s="508">
        <v>4176</v>
      </c>
      <c r="I601" s="508">
        <v>4176</v>
      </c>
      <c r="J601" s="508">
        <v>4176</v>
      </c>
      <c r="K601" s="508">
        <v>4176</v>
      </c>
      <c r="L601" s="507">
        <v>4176</v>
      </c>
      <c r="M601" s="508">
        <v>4176</v>
      </c>
      <c r="N601" s="508">
        <v>4176</v>
      </c>
      <c r="O601" s="510">
        <v>4176</v>
      </c>
      <c r="P601" s="507">
        <v>4176</v>
      </c>
      <c r="Q601" s="508">
        <v>4176</v>
      </c>
      <c r="R601" s="508">
        <v>4176</v>
      </c>
      <c r="S601" s="510">
        <v>4176</v>
      </c>
      <c r="T601" s="512">
        <v>4176</v>
      </c>
    </row>
    <row r="602" spans="1:28" s="640" customFormat="1" x14ac:dyDescent="0.2">
      <c r="A602" s="307" t="s">
        <v>6</v>
      </c>
      <c r="B602" s="471">
        <v>4782.3809523809523</v>
      </c>
      <c r="C602" s="472">
        <v>4843.5897435897432</v>
      </c>
      <c r="D602" s="472">
        <v>4951</v>
      </c>
      <c r="E602" s="473">
        <v>4780.7692307692305</v>
      </c>
      <c r="F602" s="474">
        <v>4854.0476190476193</v>
      </c>
      <c r="G602" s="475">
        <v>4832.3255813953492</v>
      </c>
      <c r="H602" s="472">
        <v>4665.625</v>
      </c>
      <c r="I602" s="472">
        <v>4564</v>
      </c>
      <c r="J602" s="472">
        <v>4629.2307692307695</v>
      </c>
      <c r="K602" s="472">
        <v>4837.333333333333</v>
      </c>
      <c r="L602" s="471">
        <v>4798</v>
      </c>
      <c r="M602" s="472">
        <v>4690.5128205128203</v>
      </c>
      <c r="N602" s="472">
        <v>4655.3846153846152</v>
      </c>
      <c r="O602" s="474">
        <v>4746.7441860465115</v>
      </c>
      <c r="P602" s="471">
        <v>4892.3809523809523</v>
      </c>
      <c r="Q602" s="472">
        <v>4701</v>
      </c>
      <c r="R602" s="472">
        <v>4472.727272727273</v>
      </c>
      <c r="S602" s="474">
        <v>4852.7906976744189</v>
      </c>
      <c r="T602" s="476">
        <v>4773.5457516339866</v>
      </c>
      <c r="Y602" s="232">
        <f>AVERAGE(B602:F602)</f>
        <v>4842.3575091575094</v>
      </c>
      <c r="Z602" s="232">
        <f>AVERAGE(G602:K602)</f>
        <v>4705.7029367918894</v>
      </c>
      <c r="AA602" s="232">
        <f>AVERAGE(L602:O602)</f>
        <v>4722.6604054859872</v>
      </c>
      <c r="AB602" s="232">
        <f>AVERAGE(P602:S602)</f>
        <v>4729.7247306956615</v>
      </c>
    </row>
    <row r="603" spans="1:28" s="640" customFormat="1" x14ac:dyDescent="0.2">
      <c r="A603" s="219" t="s">
        <v>7</v>
      </c>
      <c r="B603" s="477">
        <v>73.80952380952381</v>
      </c>
      <c r="C603" s="478">
        <v>74.358974358974365</v>
      </c>
      <c r="D603" s="478">
        <v>80</v>
      </c>
      <c r="E603" s="479">
        <v>69.230769230769226</v>
      </c>
      <c r="F603" s="480">
        <v>71.428571428571431</v>
      </c>
      <c r="G603" s="481">
        <v>93.023255813953483</v>
      </c>
      <c r="H603" s="478">
        <v>90.625</v>
      </c>
      <c r="I603" s="478">
        <v>50</v>
      </c>
      <c r="J603" s="478">
        <v>76.92307692307692</v>
      </c>
      <c r="K603" s="478">
        <v>73.333333333333329</v>
      </c>
      <c r="L603" s="477">
        <v>92.5</v>
      </c>
      <c r="M603" s="478">
        <v>79.487179487179489</v>
      </c>
      <c r="N603" s="478">
        <v>92.307692307692307</v>
      </c>
      <c r="O603" s="480">
        <v>86.04651162790698</v>
      </c>
      <c r="P603" s="477">
        <v>80.952380952380949</v>
      </c>
      <c r="Q603" s="478">
        <v>95</v>
      </c>
      <c r="R603" s="478">
        <v>90.909090909090907</v>
      </c>
      <c r="S603" s="480">
        <v>79.069767441860463</v>
      </c>
      <c r="T603" s="482">
        <v>80.06535947712419</v>
      </c>
    </row>
    <row r="604" spans="1:28" s="640" customFormat="1" x14ac:dyDescent="0.2">
      <c r="A604" s="219" t="s">
        <v>8</v>
      </c>
      <c r="B604" s="489">
        <v>8.1459686068391532E-2</v>
      </c>
      <c r="C604" s="490">
        <v>7.6932793656946372E-2</v>
      </c>
      <c r="D604" s="490">
        <v>7.3134673374129613E-2</v>
      </c>
      <c r="E604" s="491">
        <v>8.3845862808187982E-2</v>
      </c>
      <c r="F604" s="492">
        <v>8.6153611401729349E-2</v>
      </c>
      <c r="G604" s="493">
        <v>6.0548358104351781E-2</v>
      </c>
      <c r="H604" s="490">
        <v>5.5868071296462908E-2</v>
      </c>
      <c r="I604" s="490">
        <v>8.9169431706924748E-2</v>
      </c>
      <c r="J604" s="490">
        <v>7.5335227763497103E-2</v>
      </c>
      <c r="K604" s="490">
        <v>8.1887411573768262E-2</v>
      </c>
      <c r="L604" s="489">
        <v>6.1147794139546401E-2</v>
      </c>
      <c r="M604" s="490">
        <v>7.9513125360763159E-2</v>
      </c>
      <c r="N604" s="490">
        <v>6.3847312248411711E-2</v>
      </c>
      <c r="O604" s="492">
        <v>7.0781104321759325E-2</v>
      </c>
      <c r="P604" s="489">
        <v>7.2679004411524237E-2</v>
      </c>
      <c r="Q604" s="490">
        <v>6.2099872115371678E-2</v>
      </c>
      <c r="R604" s="490">
        <v>5.6368645116681028E-2</v>
      </c>
      <c r="S604" s="492">
        <v>7.8773606181828687E-2</v>
      </c>
      <c r="T604" s="494">
        <v>7.6641197453211338E-2</v>
      </c>
    </row>
    <row r="605" spans="1:28" s="640" customFormat="1" x14ac:dyDescent="0.2">
      <c r="A605" s="307" t="s">
        <v>1</v>
      </c>
      <c r="B605" s="483">
        <f>B602/B601*100-100</f>
        <v>14.520616675789071</v>
      </c>
      <c r="C605" s="484">
        <f t="shared" ref="C605:F605" si="328">C602/C601*100-100</f>
        <v>15.986344434620278</v>
      </c>
      <c r="D605" s="484">
        <f t="shared" si="328"/>
        <v>18.558429118773944</v>
      </c>
      <c r="E605" s="484">
        <f t="shared" si="328"/>
        <v>14.482021809608</v>
      </c>
      <c r="F605" s="485">
        <f t="shared" si="328"/>
        <v>16.236772486772495</v>
      </c>
      <c r="G605" s="486">
        <f>G602/G601*100-100</f>
        <v>15.716608749888621</v>
      </c>
      <c r="H605" s="484">
        <f t="shared" ref="H605:L605" si="329">H602/H601*100-100</f>
        <v>11.724736590038319</v>
      </c>
      <c r="I605" s="484">
        <f t="shared" si="329"/>
        <v>9.2911877394635951</v>
      </c>
      <c r="J605" s="484">
        <f t="shared" si="329"/>
        <v>10.853227232537591</v>
      </c>
      <c r="K605" s="484">
        <f t="shared" si="329"/>
        <v>15.836526181353761</v>
      </c>
      <c r="L605" s="483">
        <f t="shared" si="329"/>
        <v>14.894636015325673</v>
      </c>
      <c r="M605" s="484">
        <f>M602/M601*100-100</f>
        <v>12.320709303467908</v>
      </c>
      <c r="N605" s="484">
        <f t="shared" ref="N605:T605" si="330">N602/N601*100-100</f>
        <v>11.479516651930439</v>
      </c>
      <c r="O605" s="485">
        <f t="shared" si="330"/>
        <v>13.667245834447115</v>
      </c>
      <c r="P605" s="483">
        <f t="shared" si="330"/>
        <v>17.154716292647336</v>
      </c>
      <c r="Q605" s="484">
        <f t="shared" si="330"/>
        <v>12.571839080459782</v>
      </c>
      <c r="R605" s="484">
        <f t="shared" si="330"/>
        <v>7.1055381400209114</v>
      </c>
      <c r="S605" s="485">
        <f t="shared" si="330"/>
        <v>16.206673794885518</v>
      </c>
      <c r="T605" s="275">
        <f t="shared" si="330"/>
        <v>14.30904577667593</v>
      </c>
      <c r="U605" s="370"/>
    </row>
    <row r="606" spans="1:28" s="640" customFormat="1" ht="13.5" thickBot="1" x14ac:dyDescent="0.25">
      <c r="A606" s="425" t="s">
        <v>26</v>
      </c>
      <c r="B606" s="395">
        <f>B602-B589</f>
        <v>-64.479047619047378</v>
      </c>
      <c r="C606" s="396">
        <f t="shared" ref="C606:T606" si="331">C602-C589</f>
        <v>126.28974358974301</v>
      </c>
      <c r="D606" s="396">
        <f t="shared" si="331"/>
        <v>289</v>
      </c>
      <c r="E606" s="396">
        <f t="shared" si="331"/>
        <v>-6.0907692307691832</v>
      </c>
      <c r="F606" s="397">
        <f t="shared" si="331"/>
        <v>12.727619047619555</v>
      </c>
      <c r="G606" s="401">
        <f t="shared" si="331"/>
        <v>185.10558139534896</v>
      </c>
      <c r="H606" s="396">
        <f t="shared" si="331"/>
        <v>-2.4849999999996726</v>
      </c>
      <c r="I606" s="396">
        <f t="shared" si="331"/>
        <v>-181</v>
      </c>
      <c r="J606" s="396">
        <f t="shared" si="331"/>
        <v>-116.76923076923049</v>
      </c>
      <c r="K606" s="396">
        <f t="shared" si="331"/>
        <v>27.58333333333303</v>
      </c>
      <c r="L606" s="398">
        <f t="shared" si="331"/>
        <v>166.64000000000033</v>
      </c>
      <c r="M606" s="399">
        <f t="shared" si="331"/>
        <v>22.102820512820472</v>
      </c>
      <c r="N606" s="399">
        <f t="shared" si="331"/>
        <v>222.52461538461557</v>
      </c>
      <c r="O606" s="400">
        <f t="shared" si="331"/>
        <v>-26.255813953488541</v>
      </c>
      <c r="P606" s="395">
        <f t="shared" si="331"/>
        <v>-9.329047619047742</v>
      </c>
      <c r="Q606" s="396">
        <f t="shared" si="331"/>
        <v>60.100000000000364</v>
      </c>
      <c r="R606" s="396">
        <f t="shared" si="331"/>
        <v>191.72727272727298</v>
      </c>
      <c r="S606" s="397">
        <f t="shared" si="331"/>
        <v>55.650697674418552</v>
      </c>
      <c r="T606" s="403">
        <f t="shared" si="331"/>
        <v>42.915751633986474</v>
      </c>
      <c r="V606" s="388"/>
    </row>
    <row r="607" spans="1:28" s="640" customFormat="1" x14ac:dyDescent="0.2">
      <c r="A607" s="426" t="s">
        <v>50</v>
      </c>
      <c r="B607" s="283">
        <v>818</v>
      </c>
      <c r="C607" s="284">
        <v>747</v>
      </c>
      <c r="D607" s="284">
        <v>159</v>
      </c>
      <c r="E607" s="451">
        <v>761</v>
      </c>
      <c r="F607" s="285">
        <v>751</v>
      </c>
      <c r="G607" s="422">
        <v>810</v>
      </c>
      <c r="H607" s="284">
        <v>745</v>
      </c>
      <c r="I607" s="284">
        <v>138</v>
      </c>
      <c r="J607" s="284">
        <v>736</v>
      </c>
      <c r="K607" s="284">
        <v>736</v>
      </c>
      <c r="L607" s="283">
        <v>822</v>
      </c>
      <c r="M607" s="284">
        <v>845</v>
      </c>
      <c r="N607" s="284">
        <v>173</v>
      </c>
      <c r="O607" s="285">
        <v>848</v>
      </c>
      <c r="P607" s="283">
        <v>871</v>
      </c>
      <c r="Q607" s="284">
        <v>874</v>
      </c>
      <c r="R607" s="284">
        <v>154</v>
      </c>
      <c r="S607" s="285">
        <v>902</v>
      </c>
      <c r="T607" s="366">
        <f>SUM(B607:S607)</f>
        <v>11890</v>
      </c>
      <c r="U607" s="220" t="s">
        <v>55</v>
      </c>
      <c r="V607" s="287">
        <f>T594-T607</f>
        <v>57</v>
      </c>
      <c r="W607" s="602">
        <f>V607/T594</f>
        <v>4.7710722357077089E-3</v>
      </c>
    </row>
    <row r="608" spans="1:28" s="640" customFormat="1" x14ac:dyDescent="0.2">
      <c r="A608" s="321" t="s">
        <v>27</v>
      </c>
      <c r="B608" s="235"/>
      <c r="C608" s="233"/>
      <c r="D608" s="233"/>
      <c r="E608" s="452"/>
      <c r="F608" s="236"/>
      <c r="G608" s="423"/>
      <c r="H608" s="233"/>
      <c r="I608" s="233"/>
      <c r="J608" s="233"/>
      <c r="K608" s="233"/>
      <c r="L608" s="235"/>
      <c r="M608" s="233"/>
      <c r="N608" s="233"/>
      <c r="O608" s="236"/>
      <c r="P608" s="235"/>
      <c r="Q608" s="233"/>
      <c r="R608" s="233"/>
      <c r="S608" s="236"/>
      <c r="T608" s="226"/>
      <c r="U608" s="220" t="s">
        <v>56</v>
      </c>
      <c r="V608" s="220">
        <v>153.05000000000001</v>
      </c>
      <c r="W608" s="220"/>
    </row>
    <row r="609" spans="1:28" s="640" customFormat="1" ht="13.5" thickBot="1" x14ac:dyDescent="0.25">
      <c r="A609" s="324" t="s">
        <v>25</v>
      </c>
      <c r="B609" s="237">
        <f>B608-B595</f>
        <v>0</v>
      </c>
      <c r="C609" s="234">
        <f t="shared" ref="C609:S609" si="332">C608-C595</f>
        <v>0</v>
      </c>
      <c r="D609" s="234">
        <f t="shared" si="332"/>
        <v>0</v>
      </c>
      <c r="E609" s="234">
        <f t="shared" si="332"/>
        <v>0</v>
      </c>
      <c r="F609" s="238">
        <f t="shared" si="332"/>
        <v>0</v>
      </c>
      <c r="G609" s="424">
        <f t="shared" si="332"/>
        <v>0</v>
      </c>
      <c r="H609" s="234">
        <f t="shared" si="332"/>
        <v>0</v>
      </c>
      <c r="I609" s="234">
        <f t="shared" si="332"/>
        <v>0</v>
      </c>
      <c r="J609" s="234">
        <f t="shared" si="332"/>
        <v>0</v>
      </c>
      <c r="K609" s="234">
        <f t="shared" si="332"/>
        <v>0</v>
      </c>
      <c r="L609" s="237">
        <f t="shared" si="332"/>
        <v>0</v>
      </c>
      <c r="M609" s="234">
        <f t="shared" si="332"/>
        <v>0</v>
      </c>
      <c r="N609" s="234">
        <f t="shared" si="332"/>
        <v>0</v>
      </c>
      <c r="O609" s="238">
        <f t="shared" si="332"/>
        <v>0</v>
      </c>
      <c r="P609" s="237">
        <f t="shared" si="332"/>
        <v>0</v>
      </c>
      <c r="Q609" s="234">
        <f t="shared" si="332"/>
        <v>0</v>
      </c>
      <c r="R609" s="234">
        <f t="shared" si="332"/>
        <v>0</v>
      </c>
      <c r="S609" s="238">
        <f t="shared" si="332"/>
        <v>0</v>
      </c>
      <c r="T609" s="227"/>
      <c r="U609" s="220" t="s">
        <v>25</v>
      </c>
      <c r="V609" s="220">
        <f>V608-V595</f>
        <v>-1.039999999999992</v>
      </c>
      <c r="W609" s="220"/>
    </row>
    <row r="610" spans="1:28" s="640" customFormat="1" x14ac:dyDescent="0.2"/>
    <row r="611" spans="1:28" ht="13.5" thickBot="1" x14ac:dyDescent="0.25"/>
    <row r="612" spans="1:28" ht="13.5" thickBot="1" x14ac:dyDescent="0.25">
      <c r="A612" s="297" t="s">
        <v>243</v>
      </c>
      <c r="B612" s="651" t="s">
        <v>52</v>
      </c>
      <c r="C612" s="652"/>
      <c r="D612" s="652"/>
      <c r="E612" s="652"/>
      <c r="F612" s="653"/>
      <c r="G612" s="651" t="s">
        <v>64</v>
      </c>
      <c r="H612" s="652"/>
      <c r="I612" s="652"/>
      <c r="J612" s="652"/>
      <c r="K612" s="653"/>
      <c r="L612" s="651" t="s">
        <v>62</v>
      </c>
      <c r="M612" s="652"/>
      <c r="N612" s="652"/>
      <c r="O612" s="653"/>
      <c r="P612" s="651" t="s">
        <v>63</v>
      </c>
      <c r="Q612" s="652"/>
      <c r="R612" s="652"/>
      <c r="S612" s="653"/>
      <c r="T612" s="365" t="s">
        <v>54</v>
      </c>
      <c r="U612" s="642"/>
      <c r="V612" s="642"/>
      <c r="W612" s="642"/>
      <c r="X612" s="642"/>
      <c r="Y612" s="642"/>
      <c r="Z612" s="642"/>
      <c r="AA612" s="642"/>
      <c r="AB612" s="642"/>
    </row>
    <row r="613" spans="1:28" x14ac:dyDescent="0.2">
      <c r="A613" s="219" t="s">
        <v>53</v>
      </c>
      <c r="B613" s="542">
        <v>1</v>
      </c>
      <c r="C613" s="528">
        <v>2</v>
      </c>
      <c r="D613" s="528">
        <v>3</v>
      </c>
      <c r="E613" s="584">
        <v>4</v>
      </c>
      <c r="F613" s="585">
        <v>5</v>
      </c>
      <c r="G613" s="540">
        <v>1</v>
      </c>
      <c r="H613" s="528">
        <v>2</v>
      </c>
      <c r="I613" s="528">
        <v>3</v>
      </c>
      <c r="J613" s="528">
        <v>4</v>
      </c>
      <c r="K613" s="528">
        <v>5</v>
      </c>
      <c r="L613" s="542">
        <v>1</v>
      </c>
      <c r="M613" s="528">
        <v>2</v>
      </c>
      <c r="N613" s="528">
        <v>3</v>
      </c>
      <c r="O613" s="585">
        <v>4</v>
      </c>
      <c r="P613" s="542">
        <v>1</v>
      </c>
      <c r="Q613" s="528">
        <v>2</v>
      </c>
      <c r="R613" s="528">
        <v>3</v>
      </c>
      <c r="S613" s="585">
        <v>4</v>
      </c>
      <c r="T613" s="631"/>
      <c r="U613" s="642"/>
      <c r="V613" s="642"/>
      <c r="W613" s="642"/>
      <c r="X613" s="642"/>
      <c r="Y613" s="642"/>
      <c r="Z613" s="642"/>
      <c r="AA613" s="642"/>
      <c r="AB613" s="642"/>
    </row>
    <row r="614" spans="1:28" x14ac:dyDescent="0.2">
      <c r="A614" s="304" t="s">
        <v>74</v>
      </c>
      <c r="B614" s="507">
        <v>4212</v>
      </c>
      <c r="C614" s="508">
        <v>4212</v>
      </c>
      <c r="D614" s="508">
        <v>4212</v>
      </c>
      <c r="E614" s="509">
        <v>4212</v>
      </c>
      <c r="F614" s="510">
        <v>4212</v>
      </c>
      <c r="G614" s="511">
        <v>4212</v>
      </c>
      <c r="H614" s="508">
        <v>4212</v>
      </c>
      <c r="I614" s="508">
        <v>4212</v>
      </c>
      <c r="J614" s="508">
        <v>4212</v>
      </c>
      <c r="K614" s="508">
        <v>4212</v>
      </c>
      <c r="L614" s="507">
        <v>4212</v>
      </c>
      <c r="M614" s="508">
        <v>4212</v>
      </c>
      <c r="N614" s="508">
        <v>4212</v>
      </c>
      <c r="O614" s="510">
        <v>4212</v>
      </c>
      <c r="P614" s="507">
        <v>4212</v>
      </c>
      <c r="Q614" s="508">
        <v>4212</v>
      </c>
      <c r="R614" s="508">
        <v>4212</v>
      </c>
      <c r="S614" s="510">
        <v>4212</v>
      </c>
      <c r="T614" s="512">
        <v>4212</v>
      </c>
      <c r="U614" s="642"/>
      <c r="V614" s="642"/>
      <c r="W614" s="642"/>
      <c r="X614" s="642"/>
      <c r="Y614" s="642"/>
      <c r="Z614" s="642"/>
      <c r="AA614" s="642"/>
      <c r="AB614" s="642"/>
    </row>
    <row r="615" spans="1:28" x14ac:dyDescent="0.2">
      <c r="A615" s="307" t="s">
        <v>6</v>
      </c>
      <c r="B615" s="471">
        <v>4610.7894736842109</v>
      </c>
      <c r="C615" s="472">
        <v>4863.913043478261</v>
      </c>
      <c r="D615" s="472">
        <v>4834.545454545455</v>
      </c>
      <c r="E615" s="473">
        <v>4806.666666666667</v>
      </c>
      <c r="F615" s="474">
        <v>4831.3157894736842</v>
      </c>
      <c r="G615" s="475">
        <v>1</v>
      </c>
      <c r="H615" s="472">
        <v>4760.2857142857147</v>
      </c>
      <c r="I615" s="472">
        <v>4882.727272727273</v>
      </c>
      <c r="J615" s="472">
        <v>4724.6875</v>
      </c>
      <c r="K615" s="472">
        <v>4806</v>
      </c>
      <c r="L615" s="471">
        <v>4903.4883720930229</v>
      </c>
      <c r="M615" s="472">
        <v>4650.6976744186049</v>
      </c>
      <c r="N615" s="472">
        <v>4759.090909090909</v>
      </c>
      <c r="O615" s="474">
        <v>4875.5102040816328</v>
      </c>
      <c r="P615" s="471">
        <v>5007.7777777777774</v>
      </c>
      <c r="Q615" s="472">
        <v>4702.5</v>
      </c>
      <c r="R615" s="472">
        <v>4740.833333333333</v>
      </c>
      <c r="S615" s="474">
        <v>4923.5</v>
      </c>
      <c r="T615" s="476">
        <v>4821.5798319327732</v>
      </c>
      <c r="U615" s="642"/>
      <c r="V615" s="642"/>
      <c r="W615" s="642"/>
      <c r="X615" s="642"/>
      <c r="Y615" s="232">
        <f>AVERAGE(B615:F615)</f>
        <v>4789.4460855696552</v>
      </c>
      <c r="Z615" s="232">
        <f>AVERAGE(G615:K615)</f>
        <v>3834.940097402598</v>
      </c>
      <c r="AA615" s="232">
        <f>AVERAGE(L615:O615)</f>
        <v>4797.1967899210431</v>
      </c>
      <c r="AB615" s="232">
        <f>AVERAGE(P615:S615)</f>
        <v>4843.6527777777774</v>
      </c>
    </row>
    <row r="616" spans="1:28" x14ac:dyDescent="0.2">
      <c r="A616" s="219" t="s">
        <v>7</v>
      </c>
      <c r="B616" s="477">
        <v>94.736842105263165</v>
      </c>
      <c r="C616" s="478">
        <v>84.782608695652172</v>
      </c>
      <c r="D616" s="478">
        <v>100</v>
      </c>
      <c r="E616" s="479">
        <v>74.358974358974365</v>
      </c>
      <c r="F616" s="480">
        <v>84.21052631578948</v>
      </c>
      <c r="G616" s="481">
        <v>1</v>
      </c>
      <c r="H616" s="478">
        <v>88.571428571428569</v>
      </c>
      <c r="I616" s="478">
        <v>81.818181818181813</v>
      </c>
      <c r="J616" s="478">
        <v>100</v>
      </c>
      <c r="K616" s="478">
        <v>75</v>
      </c>
      <c r="L616" s="477">
        <v>81.395348837209298</v>
      </c>
      <c r="M616" s="478">
        <v>81.395348837209298</v>
      </c>
      <c r="N616" s="478">
        <v>63.636363636363633</v>
      </c>
      <c r="O616" s="480">
        <v>75.510204081632651</v>
      </c>
      <c r="P616" s="477">
        <v>82.222222222222229</v>
      </c>
      <c r="Q616" s="478">
        <v>72.916666666666671</v>
      </c>
      <c r="R616" s="478">
        <v>91.666666666666671</v>
      </c>
      <c r="S616" s="480">
        <v>85</v>
      </c>
      <c r="T616" s="482">
        <v>78.151260504201687</v>
      </c>
      <c r="U616" s="642"/>
      <c r="V616" s="642"/>
      <c r="W616" s="642"/>
      <c r="X616" s="642"/>
      <c r="Y616" s="642"/>
      <c r="Z616" s="642"/>
      <c r="AA616" s="642"/>
      <c r="AB616" s="642"/>
    </row>
    <row r="617" spans="1:28" x14ac:dyDescent="0.2">
      <c r="A617" s="219" t="s">
        <v>8</v>
      </c>
      <c r="B617" s="489">
        <v>6.16082046366805E-2</v>
      </c>
      <c r="C617" s="490">
        <v>6.4928083165532988E-2</v>
      </c>
      <c r="D617" s="490">
        <v>5.7892083956054954E-2</v>
      </c>
      <c r="E617" s="491">
        <v>7.8121070029031667E-2</v>
      </c>
      <c r="F617" s="492">
        <v>6.5571073511915823E-2</v>
      </c>
      <c r="G617" s="493">
        <v>0</v>
      </c>
      <c r="H617" s="490">
        <v>6.2936312317360618E-2</v>
      </c>
      <c r="I617" s="490">
        <v>6.5578387861674095E-2</v>
      </c>
      <c r="J617" s="490">
        <v>4.4099515790464477E-2</v>
      </c>
      <c r="K617" s="490">
        <v>7.9994352469477309E-2</v>
      </c>
      <c r="L617" s="489">
        <v>7.8484124088114254E-2</v>
      </c>
      <c r="M617" s="490">
        <v>6.8020109532349632E-2</v>
      </c>
      <c r="N617" s="490">
        <v>8.7615177731567712E-2</v>
      </c>
      <c r="O617" s="492">
        <v>8.4930407375206768E-2</v>
      </c>
      <c r="P617" s="489">
        <v>6.4712077475924557E-2</v>
      </c>
      <c r="Q617" s="490">
        <v>8.8037699649075485E-2</v>
      </c>
      <c r="R617" s="490">
        <v>6.7065860142217479E-2</v>
      </c>
      <c r="S617" s="492">
        <v>7.5221874146841949E-2</v>
      </c>
      <c r="T617" s="494">
        <v>7.6470318994229014E-2</v>
      </c>
      <c r="U617" s="642"/>
      <c r="V617" s="642"/>
      <c r="W617" s="642"/>
      <c r="X617" s="642"/>
      <c r="Y617" s="642"/>
      <c r="Z617" s="642"/>
      <c r="AA617" s="642"/>
      <c r="AB617" s="642"/>
    </row>
    <row r="618" spans="1:28" x14ac:dyDescent="0.2">
      <c r="A618" s="307" t="s">
        <v>1</v>
      </c>
      <c r="B618" s="483">
        <f>B615/B614*100-100</f>
        <v>9.4679362223222086</v>
      </c>
      <c r="C618" s="484">
        <f t="shared" ref="C618:F618" si="333">C615/C614*100-100</f>
        <v>15.477517651430702</v>
      </c>
      <c r="D618" s="484">
        <f t="shared" si="333"/>
        <v>14.780281446948123</v>
      </c>
      <c r="E618" s="484">
        <f t="shared" si="333"/>
        <v>14.118391896169683</v>
      </c>
      <c r="F618" s="485">
        <f t="shared" si="333"/>
        <v>14.703603738691456</v>
      </c>
      <c r="G618" s="486">
        <f>G615/G614*100-100</f>
        <v>-99.976258309591643</v>
      </c>
      <c r="H618" s="484">
        <f t="shared" ref="H618:L618" si="334">H615/H614*100-100</f>
        <v>13.01722968389636</v>
      </c>
      <c r="I618" s="484">
        <f t="shared" si="334"/>
        <v>15.924199257532592</v>
      </c>
      <c r="J618" s="484">
        <f t="shared" si="334"/>
        <v>12.17206790123457</v>
      </c>
      <c r="K618" s="484">
        <f t="shared" si="334"/>
        <v>14.102564102564102</v>
      </c>
      <c r="L618" s="483">
        <f t="shared" si="334"/>
        <v>16.417102851211368</v>
      </c>
      <c r="M618" s="484">
        <f>M615/M614*100-100</f>
        <v>10.415424368912738</v>
      </c>
      <c r="N618" s="484">
        <f t="shared" ref="N618:T618" si="335">N615/N614*100-100</f>
        <v>12.988862988862991</v>
      </c>
      <c r="O618" s="485">
        <f t="shared" si="335"/>
        <v>15.752853848091945</v>
      </c>
      <c r="P618" s="483">
        <f t="shared" si="335"/>
        <v>18.893109633850358</v>
      </c>
      <c r="Q618" s="484">
        <f t="shared" si="335"/>
        <v>11.645299145299148</v>
      </c>
      <c r="R618" s="484">
        <f t="shared" si="335"/>
        <v>12.555397277619491</v>
      </c>
      <c r="S618" s="485">
        <f t="shared" si="335"/>
        <v>16.892212725546059</v>
      </c>
      <c r="T618" s="275">
        <f t="shared" si="335"/>
        <v>14.472455648926228</v>
      </c>
      <c r="U618" s="370"/>
      <c r="V618" s="642"/>
      <c r="W618" s="642"/>
      <c r="X618" s="642"/>
      <c r="Y618" s="642"/>
      <c r="Z618" s="642"/>
      <c r="AA618" s="642"/>
      <c r="AB618" s="642"/>
    </row>
    <row r="619" spans="1:28" ht="13.5" thickBot="1" x14ac:dyDescent="0.25">
      <c r="A619" s="425" t="s">
        <v>26</v>
      </c>
      <c r="B619" s="395">
        <f>B615-B602</f>
        <v>-171.59147869674143</v>
      </c>
      <c r="C619" s="396">
        <f t="shared" ref="C619:T619" si="336">C615-C602</f>
        <v>20.323299888517795</v>
      </c>
      <c r="D619" s="396">
        <f t="shared" si="336"/>
        <v>-116.45454545454504</v>
      </c>
      <c r="E619" s="396">
        <f t="shared" si="336"/>
        <v>25.89743589743648</v>
      </c>
      <c r="F619" s="397">
        <f t="shared" si="336"/>
        <v>-22.731829573935102</v>
      </c>
      <c r="G619" s="401">
        <f t="shared" si="336"/>
        <v>-4831.3255813953492</v>
      </c>
      <c r="H619" s="396">
        <f t="shared" si="336"/>
        <v>94.660714285714675</v>
      </c>
      <c r="I619" s="396">
        <f t="shared" si="336"/>
        <v>318.72727272727298</v>
      </c>
      <c r="J619" s="396">
        <f t="shared" si="336"/>
        <v>95.456730769230489</v>
      </c>
      <c r="K619" s="396">
        <f t="shared" si="336"/>
        <v>-31.33333333333303</v>
      </c>
      <c r="L619" s="398">
        <f t="shared" si="336"/>
        <v>105.48837209302292</v>
      </c>
      <c r="M619" s="399">
        <f t="shared" si="336"/>
        <v>-39.815146094215379</v>
      </c>
      <c r="N619" s="399">
        <f t="shared" si="336"/>
        <v>103.70629370629376</v>
      </c>
      <c r="O619" s="400">
        <f t="shared" si="336"/>
        <v>128.76601803512131</v>
      </c>
      <c r="P619" s="395">
        <f t="shared" si="336"/>
        <v>115.39682539682508</v>
      </c>
      <c r="Q619" s="396">
        <f t="shared" si="336"/>
        <v>1.5</v>
      </c>
      <c r="R619" s="396">
        <f t="shared" si="336"/>
        <v>268.10606060606005</v>
      </c>
      <c r="S619" s="397">
        <f t="shared" si="336"/>
        <v>70.70930232558112</v>
      </c>
      <c r="T619" s="403">
        <f t="shared" si="336"/>
        <v>48.034080298786648</v>
      </c>
      <c r="U619" s="642"/>
      <c r="V619" s="388"/>
      <c r="W619" s="642"/>
      <c r="X619" s="642"/>
      <c r="Y619" s="642"/>
      <c r="Z619" s="642"/>
      <c r="AA619" s="642"/>
      <c r="AB619" s="642"/>
    </row>
    <row r="620" spans="1:28" x14ac:dyDescent="0.2">
      <c r="A620" s="426" t="s">
        <v>50</v>
      </c>
      <c r="B620" s="283">
        <v>816</v>
      </c>
      <c r="C620" s="284">
        <v>746</v>
      </c>
      <c r="D620" s="284">
        <v>157</v>
      </c>
      <c r="E620" s="451">
        <v>755</v>
      </c>
      <c r="F620" s="285">
        <v>748</v>
      </c>
      <c r="G620" s="422">
        <v>807</v>
      </c>
      <c r="H620" s="284">
        <v>745</v>
      </c>
      <c r="I620" s="284">
        <v>134</v>
      </c>
      <c r="J620" s="284">
        <v>734</v>
      </c>
      <c r="K620" s="284">
        <v>733</v>
      </c>
      <c r="L620" s="283">
        <v>820</v>
      </c>
      <c r="M620" s="284">
        <v>843</v>
      </c>
      <c r="N620" s="284">
        <v>169</v>
      </c>
      <c r="O620" s="285">
        <v>848</v>
      </c>
      <c r="P620" s="283">
        <v>869</v>
      </c>
      <c r="Q620" s="284">
        <v>873</v>
      </c>
      <c r="R620" s="284">
        <v>148</v>
      </c>
      <c r="S620" s="285">
        <v>899</v>
      </c>
      <c r="T620" s="366">
        <f>SUM(B620:S620)</f>
        <v>11844</v>
      </c>
      <c r="U620" s="220" t="s">
        <v>55</v>
      </c>
      <c r="V620" s="287">
        <f>T607-T620</f>
        <v>46</v>
      </c>
      <c r="W620" s="602">
        <f>V620/T607</f>
        <v>3.8687973086627418E-3</v>
      </c>
      <c r="X620" s="642"/>
      <c r="Y620" s="642"/>
      <c r="Z620" s="642"/>
      <c r="AA620" s="642"/>
      <c r="AB620" s="642"/>
    </row>
    <row r="621" spans="1:28" x14ac:dyDescent="0.2">
      <c r="A621" s="321" t="s">
        <v>27</v>
      </c>
      <c r="B621" s="235"/>
      <c r="C621" s="233"/>
      <c r="D621" s="233"/>
      <c r="E621" s="452"/>
      <c r="F621" s="236"/>
      <c r="G621" s="423"/>
      <c r="H621" s="233"/>
      <c r="I621" s="233"/>
      <c r="J621" s="233"/>
      <c r="K621" s="233"/>
      <c r="L621" s="235"/>
      <c r="M621" s="233"/>
      <c r="N621" s="233"/>
      <c r="O621" s="236"/>
      <c r="P621" s="235"/>
      <c r="Q621" s="233"/>
      <c r="R621" s="233"/>
      <c r="S621" s="236"/>
      <c r="T621" s="226"/>
      <c r="U621" s="220" t="s">
        <v>56</v>
      </c>
      <c r="V621" s="220">
        <v>151.72999999999999</v>
      </c>
      <c r="W621" s="220"/>
      <c r="X621" s="642"/>
      <c r="Y621" s="642"/>
      <c r="Z621" s="642"/>
      <c r="AA621" s="642"/>
      <c r="AB621" s="642"/>
    </row>
    <row r="622" spans="1:28" ht="13.5" thickBot="1" x14ac:dyDescent="0.25">
      <c r="A622" s="324" t="s">
        <v>25</v>
      </c>
      <c r="B622" s="237">
        <f>B621-B608</f>
        <v>0</v>
      </c>
      <c r="C622" s="234">
        <f t="shared" ref="C622:S622" si="337">C621-C608</f>
        <v>0</v>
      </c>
      <c r="D622" s="234">
        <f t="shared" si="337"/>
        <v>0</v>
      </c>
      <c r="E622" s="234">
        <f t="shared" si="337"/>
        <v>0</v>
      </c>
      <c r="F622" s="238">
        <f t="shared" si="337"/>
        <v>0</v>
      </c>
      <c r="G622" s="424">
        <f t="shared" si="337"/>
        <v>0</v>
      </c>
      <c r="H622" s="234">
        <f t="shared" si="337"/>
        <v>0</v>
      </c>
      <c r="I622" s="234">
        <f t="shared" si="337"/>
        <v>0</v>
      </c>
      <c r="J622" s="234">
        <f t="shared" si="337"/>
        <v>0</v>
      </c>
      <c r="K622" s="234">
        <f t="shared" si="337"/>
        <v>0</v>
      </c>
      <c r="L622" s="237">
        <f t="shared" si="337"/>
        <v>0</v>
      </c>
      <c r="M622" s="234">
        <f t="shared" si="337"/>
        <v>0</v>
      </c>
      <c r="N622" s="234">
        <f t="shared" si="337"/>
        <v>0</v>
      </c>
      <c r="O622" s="238">
        <f t="shared" si="337"/>
        <v>0</v>
      </c>
      <c r="P622" s="237">
        <f t="shared" si="337"/>
        <v>0</v>
      </c>
      <c r="Q622" s="234">
        <f t="shared" si="337"/>
        <v>0</v>
      </c>
      <c r="R622" s="234">
        <f t="shared" si="337"/>
        <v>0</v>
      </c>
      <c r="S622" s="238">
        <f t="shared" si="337"/>
        <v>0</v>
      </c>
      <c r="T622" s="227"/>
      <c r="U622" s="220" t="s">
        <v>25</v>
      </c>
      <c r="V622" s="220">
        <f>V621-V608</f>
        <v>-1.3200000000000216</v>
      </c>
      <c r="W622" s="220"/>
      <c r="X622" s="642"/>
      <c r="Y622" s="642"/>
      <c r="Z622" s="642"/>
      <c r="AA622" s="642"/>
      <c r="AB622" s="642"/>
    </row>
    <row r="624" spans="1:28" ht="13.5" thickBot="1" x14ac:dyDescent="0.25"/>
    <row r="625" spans="1:23" ht="13.5" thickBot="1" x14ac:dyDescent="0.25">
      <c r="A625" s="297" t="s">
        <v>245</v>
      </c>
      <c r="B625" s="651" t="s">
        <v>52</v>
      </c>
      <c r="C625" s="652"/>
      <c r="D625" s="652"/>
      <c r="E625" s="652"/>
      <c r="F625" s="653"/>
      <c r="G625" s="651" t="s">
        <v>64</v>
      </c>
      <c r="H625" s="652"/>
      <c r="I625" s="652"/>
      <c r="J625" s="652"/>
      <c r="K625" s="653"/>
      <c r="L625" s="651" t="s">
        <v>62</v>
      </c>
      <c r="M625" s="652"/>
      <c r="N625" s="652"/>
      <c r="O625" s="653"/>
      <c r="P625" s="651" t="s">
        <v>63</v>
      </c>
      <c r="Q625" s="652"/>
      <c r="R625" s="652"/>
      <c r="S625" s="653"/>
      <c r="T625" s="365" t="s">
        <v>54</v>
      </c>
      <c r="U625" s="644"/>
      <c r="V625" s="644"/>
      <c r="W625" s="644"/>
    </row>
    <row r="626" spans="1:23" x14ac:dyDescent="0.2">
      <c r="A626" s="219" t="s">
        <v>53</v>
      </c>
      <c r="B626" s="542">
        <v>1</v>
      </c>
      <c r="C626" s="528">
        <v>2</v>
      </c>
      <c r="D626" s="528">
        <v>3</v>
      </c>
      <c r="E626" s="584">
        <v>4</v>
      </c>
      <c r="F626" s="585">
        <v>5</v>
      </c>
      <c r="G626" s="540">
        <v>1</v>
      </c>
      <c r="H626" s="528">
        <v>2</v>
      </c>
      <c r="I626" s="528">
        <v>3</v>
      </c>
      <c r="J626" s="528">
        <v>4</v>
      </c>
      <c r="K626" s="528">
        <v>5</v>
      </c>
      <c r="L626" s="542">
        <v>1</v>
      </c>
      <c r="M626" s="528">
        <v>2</v>
      </c>
      <c r="N626" s="528">
        <v>3</v>
      </c>
      <c r="O626" s="585">
        <v>4</v>
      </c>
      <c r="P626" s="542">
        <v>1</v>
      </c>
      <c r="Q626" s="528">
        <v>2</v>
      </c>
      <c r="R626" s="528">
        <v>3</v>
      </c>
      <c r="S626" s="585">
        <v>4</v>
      </c>
      <c r="T626" s="631"/>
      <c r="U626" s="644"/>
      <c r="V626" s="644"/>
      <c r="W626" s="644"/>
    </row>
    <row r="627" spans="1:23" x14ac:dyDescent="0.2">
      <c r="A627" s="304" t="s">
        <v>74</v>
      </c>
      <c r="B627" s="507">
        <v>4248</v>
      </c>
      <c r="C627" s="508">
        <v>4248</v>
      </c>
      <c r="D627" s="508">
        <v>4248</v>
      </c>
      <c r="E627" s="509">
        <v>4248</v>
      </c>
      <c r="F627" s="510">
        <v>4248</v>
      </c>
      <c r="G627" s="511">
        <v>4248</v>
      </c>
      <c r="H627" s="508">
        <v>4248</v>
      </c>
      <c r="I627" s="508">
        <v>4248</v>
      </c>
      <c r="J627" s="508">
        <v>4248</v>
      </c>
      <c r="K627" s="508">
        <v>4248</v>
      </c>
      <c r="L627" s="507">
        <v>4248</v>
      </c>
      <c r="M627" s="508">
        <v>4248</v>
      </c>
      <c r="N627" s="508">
        <v>4248</v>
      </c>
      <c r="O627" s="510">
        <v>4248</v>
      </c>
      <c r="P627" s="507">
        <v>4248</v>
      </c>
      <c r="Q627" s="508">
        <v>4248</v>
      </c>
      <c r="R627" s="508">
        <v>4248</v>
      </c>
      <c r="S627" s="510">
        <v>4248</v>
      </c>
      <c r="T627" s="512">
        <v>4248</v>
      </c>
      <c r="U627" s="644"/>
      <c r="V627" s="644"/>
      <c r="W627" s="644"/>
    </row>
    <row r="628" spans="1:23" x14ac:dyDescent="0.2">
      <c r="A628" s="307" t="s">
        <v>6</v>
      </c>
      <c r="B628" s="471">
        <v>4761.75</v>
      </c>
      <c r="C628" s="472">
        <v>4828.7804878048782</v>
      </c>
      <c r="D628" s="472">
        <v>4173.333333333333</v>
      </c>
      <c r="E628" s="473">
        <v>4711.75</v>
      </c>
      <c r="F628" s="474">
        <v>4754.75</v>
      </c>
      <c r="G628" s="475">
        <v>4770.7317073170734</v>
      </c>
      <c r="H628" s="472">
        <v>4703.1578947368425</v>
      </c>
      <c r="I628" s="472">
        <v>4818.5714285714284</v>
      </c>
      <c r="J628" s="472">
        <v>4719.8113207547167</v>
      </c>
      <c r="K628" s="472">
        <v>4811.4285714285716</v>
      </c>
      <c r="L628" s="471">
        <v>4843.5714285714284</v>
      </c>
      <c r="M628" s="472">
        <v>5070.7142857142853</v>
      </c>
      <c r="N628" s="472">
        <v>4670</v>
      </c>
      <c r="O628" s="474">
        <v>4935.652173913043</v>
      </c>
      <c r="P628" s="471">
        <v>5018.0851063829787</v>
      </c>
      <c r="Q628" s="472">
        <v>4899.2682926829266</v>
      </c>
      <c r="R628" s="472">
        <v>4574.166666666667</v>
      </c>
      <c r="S628" s="474">
        <v>4894.8888888888887</v>
      </c>
      <c r="T628" s="476">
        <v>4828.4603174603171</v>
      </c>
      <c r="U628" s="644"/>
      <c r="V628" s="644"/>
      <c r="W628" s="644"/>
    </row>
    <row r="629" spans="1:23" x14ac:dyDescent="0.2">
      <c r="A629" s="219" t="s">
        <v>7</v>
      </c>
      <c r="B629" s="477">
        <v>87.5</v>
      </c>
      <c r="C629" s="478">
        <v>90.243902439024396</v>
      </c>
      <c r="D629" s="478">
        <v>100</v>
      </c>
      <c r="E629" s="479">
        <v>90</v>
      </c>
      <c r="F629" s="480">
        <v>87.5</v>
      </c>
      <c r="G629" s="481">
        <v>90.243902439024396</v>
      </c>
      <c r="H629" s="478">
        <v>78.94736842105263</v>
      </c>
      <c r="I629" s="478">
        <v>71.428571428571431</v>
      </c>
      <c r="J629" s="478">
        <v>92.452830188679243</v>
      </c>
      <c r="K629" s="478">
        <v>59.523809523809526</v>
      </c>
      <c r="L629" s="477">
        <v>66.666666666666671</v>
      </c>
      <c r="M629" s="478">
        <v>80.952380952380949</v>
      </c>
      <c r="N629" s="478">
        <v>100</v>
      </c>
      <c r="O629" s="480">
        <v>78.260869565217391</v>
      </c>
      <c r="P629" s="477">
        <v>87.234042553191486</v>
      </c>
      <c r="Q629" s="478">
        <v>85.365853658536579</v>
      </c>
      <c r="R629" s="478">
        <v>66.666666666666671</v>
      </c>
      <c r="S629" s="480">
        <v>80</v>
      </c>
      <c r="T629" s="482">
        <v>79.682539682539684</v>
      </c>
      <c r="U629" s="644"/>
      <c r="V629" s="644"/>
      <c r="W629" s="644"/>
    </row>
    <row r="630" spans="1:23" x14ac:dyDescent="0.2">
      <c r="A630" s="219" t="s">
        <v>8</v>
      </c>
      <c r="B630" s="489">
        <v>5.8632701171836409E-2</v>
      </c>
      <c r="C630" s="490">
        <v>5.8733426040854575E-2</v>
      </c>
      <c r="D630" s="490">
        <v>5.4089466304590661E-2</v>
      </c>
      <c r="E630" s="491">
        <v>6.2351499719648117E-2</v>
      </c>
      <c r="F630" s="492">
        <v>6.6196083915285781E-2</v>
      </c>
      <c r="G630" s="493">
        <v>6.0630023978460734E-2</v>
      </c>
      <c r="H630" s="490">
        <v>7.28624743512305E-2</v>
      </c>
      <c r="I630" s="490">
        <v>7.9710725771982002E-2</v>
      </c>
      <c r="J630" s="490">
        <v>5.6749300092185991E-2</v>
      </c>
      <c r="K630" s="490">
        <v>8.831309651167174E-2</v>
      </c>
      <c r="L630" s="489">
        <v>8.7132992837716458E-2</v>
      </c>
      <c r="M630" s="490">
        <v>6.9918725590192396E-2</v>
      </c>
      <c r="N630" s="490">
        <v>2.8407921116534476E-2</v>
      </c>
      <c r="O630" s="492">
        <v>8.1298764117399794E-2</v>
      </c>
      <c r="P630" s="489">
        <v>6.8274997522395839E-2</v>
      </c>
      <c r="Q630" s="490">
        <v>6.8321458012894354E-2</v>
      </c>
      <c r="R630" s="490">
        <v>7.7373122853548137E-2</v>
      </c>
      <c r="S630" s="492">
        <v>6.633289340372063E-2</v>
      </c>
      <c r="T630" s="494">
        <v>7.4132370339917333E-2</v>
      </c>
      <c r="U630" s="644"/>
      <c r="V630" s="644"/>
      <c r="W630" s="644"/>
    </row>
    <row r="631" spans="1:23" x14ac:dyDescent="0.2">
      <c r="A631" s="307" t="s">
        <v>1</v>
      </c>
      <c r="B631" s="483">
        <f>B628/B627*100-100</f>
        <v>12.093926553672318</v>
      </c>
      <c r="C631" s="484">
        <f t="shared" ref="C631:F631" si="338">C628/C627*100-100</f>
        <v>13.671857057553623</v>
      </c>
      <c r="D631" s="484">
        <f t="shared" si="338"/>
        <v>-1.7576898932831142</v>
      </c>
      <c r="E631" s="484">
        <f t="shared" si="338"/>
        <v>10.916902071563086</v>
      </c>
      <c r="F631" s="485">
        <f t="shared" si="338"/>
        <v>11.929143126177038</v>
      </c>
      <c r="G631" s="486">
        <f>G628/G627*100-100</f>
        <v>12.305360341739018</v>
      </c>
      <c r="H631" s="484">
        <f t="shared" ref="H631:L631" si="339">H628/H627*100-100</f>
        <v>10.714639706611166</v>
      </c>
      <c r="I631" s="484">
        <f t="shared" si="339"/>
        <v>13.431530804412148</v>
      </c>
      <c r="J631" s="484">
        <f t="shared" si="339"/>
        <v>11.10666950929182</v>
      </c>
      <c r="K631" s="484">
        <f t="shared" si="339"/>
        <v>13.263384449825139</v>
      </c>
      <c r="L631" s="483">
        <f t="shared" si="339"/>
        <v>14.020043045466778</v>
      </c>
      <c r="M631" s="484">
        <f>M628/M627*100-100</f>
        <v>19.367097121334396</v>
      </c>
      <c r="N631" s="484">
        <f t="shared" ref="N631:T631" si="340">N628/N627*100-100</f>
        <v>9.9340866290018823</v>
      </c>
      <c r="O631" s="485">
        <f t="shared" si="340"/>
        <v>16.187668877425693</v>
      </c>
      <c r="P631" s="483">
        <f t="shared" si="340"/>
        <v>18.128180470409092</v>
      </c>
      <c r="Q631" s="484">
        <f t="shared" si="340"/>
        <v>15.331174498185661</v>
      </c>
      <c r="R631" s="484">
        <f t="shared" si="340"/>
        <v>7.6781230382925401</v>
      </c>
      <c r="S631" s="485">
        <f t="shared" si="340"/>
        <v>15.228081188533167</v>
      </c>
      <c r="T631" s="275">
        <f t="shared" si="340"/>
        <v>13.664320090873744</v>
      </c>
      <c r="U631" s="370"/>
      <c r="V631" s="644"/>
      <c r="W631" s="644"/>
    </row>
    <row r="632" spans="1:23" ht="13.5" thickBot="1" x14ac:dyDescent="0.25">
      <c r="A632" s="425" t="s">
        <v>26</v>
      </c>
      <c r="B632" s="395">
        <f>B628-B615</f>
        <v>150.96052631578914</v>
      </c>
      <c r="C632" s="396">
        <f t="shared" ref="C632:T632" si="341">C628-C615</f>
        <v>-35.13255567338274</v>
      </c>
      <c r="D632" s="396">
        <f t="shared" si="341"/>
        <v>-661.21212121212193</v>
      </c>
      <c r="E632" s="396">
        <f t="shared" si="341"/>
        <v>-94.91666666666697</v>
      </c>
      <c r="F632" s="397">
        <f t="shared" si="341"/>
        <v>-76.565789473684163</v>
      </c>
      <c r="G632" s="401">
        <f t="shared" si="341"/>
        <v>4769.7317073170734</v>
      </c>
      <c r="H632" s="396">
        <f t="shared" si="341"/>
        <v>-57.127819548872139</v>
      </c>
      <c r="I632" s="396">
        <f t="shared" si="341"/>
        <v>-64.155844155844534</v>
      </c>
      <c r="J632" s="396">
        <f t="shared" si="341"/>
        <v>-4.8761792452833106</v>
      </c>
      <c r="K632" s="396">
        <f t="shared" si="341"/>
        <v>5.4285714285715585</v>
      </c>
      <c r="L632" s="398">
        <f t="shared" si="341"/>
        <v>-59.916943521594476</v>
      </c>
      <c r="M632" s="399">
        <f t="shared" si="341"/>
        <v>420.01661129568038</v>
      </c>
      <c r="N632" s="399">
        <f t="shared" si="341"/>
        <v>-89.090909090909008</v>
      </c>
      <c r="O632" s="400">
        <f t="shared" si="341"/>
        <v>60.141969831410279</v>
      </c>
      <c r="P632" s="395">
        <f t="shared" si="341"/>
        <v>10.307328605201292</v>
      </c>
      <c r="Q632" s="396">
        <f t="shared" si="341"/>
        <v>196.76829268292659</v>
      </c>
      <c r="R632" s="396">
        <f t="shared" si="341"/>
        <v>-166.66666666666606</v>
      </c>
      <c r="S632" s="397">
        <f t="shared" si="341"/>
        <v>-28.611111111111313</v>
      </c>
      <c r="T632" s="403">
        <f t="shared" si="341"/>
        <v>6.8804855275438968</v>
      </c>
      <c r="U632" s="644"/>
      <c r="V632" s="388"/>
      <c r="W632" s="644"/>
    </row>
    <row r="633" spans="1:23" x14ac:dyDescent="0.2">
      <c r="A633" s="426" t="s">
        <v>50</v>
      </c>
      <c r="B633" s="283">
        <v>813</v>
      </c>
      <c r="C633" s="284">
        <v>745</v>
      </c>
      <c r="D633" s="284">
        <v>157</v>
      </c>
      <c r="E633" s="451">
        <v>752</v>
      </c>
      <c r="F633" s="285">
        <v>746</v>
      </c>
      <c r="G633" s="422">
        <v>804</v>
      </c>
      <c r="H633" s="284">
        <v>740</v>
      </c>
      <c r="I633" s="284">
        <v>131</v>
      </c>
      <c r="J633" s="284">
        <v>734</v>
      </c>
      <c r="K633" s="284">
        <v>728</v>
      </c>
      <c r="L633" s="283">
        <v>818</v>
      </c>
      <c r="M633" s="284">
        <v>843</v>
      </c>
      <c r="N633" s="284">
        <v>167</v>
      </c>
      <c r="O633" s="285">
        <v>847</v>
      </c>
      <c r="P633" s="283">
        <v>867</v>
      </c>
      <c r="Q633" s="284">
        <v>872</v>
      </c>
      <c r="R633" s="284">
        <v>144</v>
      </c>
      <c r="S633" s="285">
        <v>899</v>
      </c>
      <c r="T633" s="366">
        <f>SUM(B633:S633)</f>
        <v>11807</v>
      </c>
      <c r="U633" s="220" t="s">
        <v>55</v>
      </c>
      <c r="V633" s="287">
        <f>T620-T633</f>
        <v>37</v>
      </c>
      <c r="W633" s="602">
        <f>V633/T620</f>
        <v>3.1239446133063155E-3</v>
      </c>
    </row>
    <row r="634" spans="1:23" x14ac:dyDescent="0.2">
      <c r="A634" s="321" t="s">
        <v>27</v>
      </c>
      <c r="B634" s="235"/>
      <c r="C634" s="233"/>
      <c r="D634" s="233"/>
      <c r="E634" s="452"/>
      <c r="F634" s="236"/>
      <c r="G634" s="423"/>
      <c r="H634" s="233"/>
      <c r="I634" s="233"/>
      <c r="J634" s="233"/>
      <c r="K634" s="233"/>
      <c r="L634" s="235"/>
      <c r="M634" s="233"/>
      <c r="N634" s="233"/>
      <c r="O634" s="236"/>
      <c r="P634" s="235"/>
      <c r="Q634" s="233"/>
      <c r="R634" s="233"/>
      <c r="S634" s="236"/>
      <c r="T634" s="226"/>
      <c r="U634" s="220" t="s">
        <v>56</v>
      </c>
      <c r="V634" s="220">
        <v>151.63999999999999</v>
      </c>
      <c r="W634" s="220"/>
    </row>
    <row r="635" spans="1:23" ht="13.5" thickBot="1" x14ac:dyDescent="0.25">
      <c r="A635" s="324" t="s">
        <v>25</v>
      </c>
      <c r="B635" s="237">
        <f>B634-B621</f>
        <v>0</v>
      </c>
      <c r="C635" s="234">
        <f t="shared" ref="C635:S635" si="342">C634-C621</f>
        <v>0</v>
      </c>
      <c r="D635" s="234">
        <f t="shared" si="342"/>
        <v>0</v>
      </c>
      <c r="E635" s="234">
        <f t="shared" si="342"/>
        <v>0</v>
      </c>
      <c r="F635" s="238">
        <f t="shared" si="342"/>
        <v>0</v>
      </c>
      <c r="G635" s="424">
        <f t="shared" si="342"/>
        <v>0</v>
      </c>
      <c r="H635" s="234">
        <f t="shared" si="342"/>
        <v>0</v>
      </c>
      <c r="I635" s="234">
        <f t="shared" si="342"/>
        <v>0</v>
      </c>
      <c r="J635" s="234">
        <f t="shared" si="342"/>
        <v>0</v>
      </c>
      <c r="K635" s="234">
        <f t="shared" si="342"/>
        <v>0</v>
      </c>
      <c r="L635" s="237">
        <f t="shared" si="342"/>
        <v>0</v>
      </c>
      <c r="M635" s="234">
        <f t="shared" si="342"/>
        <v>0</v>
      </c>
      <c r="N635" s="234">
        <f t="shared" si="342"/>
        <v>0</v>
      </c>
      <c r="O635" s="238">
        <f t="shared" si="342"/>
        <v>0</v>
      </c>
      <c r="P635" s="237">
        <f t="shared" si="342"/>
        <v>0</v>
      </c>
      <c r="Q635" s="234">
        <f t="shared" si="342"/>
        <v>0</v>
      </c>
      <c r="R635" s="234">
        <f t="shared" si="342"/>
        <v>0</v>
      </c>
      <c r="S635" s="238">
        <f t="shared" si="342"/>
        <v>0</v>
      </c>
      <c r="T635" s="227"/>
      <c r="U635" s="220" t="s">
        <v>25</v>
      </c>
      <c r="V635" s="220">
        <f>V634-V621</f>
        <v>-9.0000000000003411E-2</v>
      </c>
      <c r="W635" s="220"/>
    </row>
  </sheetData>
  <mergeCells count="186">
    <mergeCell ref="B625:F625"/>
    <mergeCell ref="G625:K625"/>
    <mergeCell ref="L625:O625"/>
    <mergeCell ref="P625:S625"/>
    <mergeCell ref="B495:F495"/>
    <mergeCell ref="G495:K495"/>
    <mergeCell ref="L495:O495"/>
    <mergeCell ref="P495:S495"/>
    <mergeCell ref="B469:F469"/>
    <mergeCell ref="G469:K469"/>
    <mergeCell ref="L469:O469"/>
    <mergeCell ref="P469:S469"/>
    <mergeCell ref="B560:F560"/>
    <mergeCell ref="G560:K560"/>
    <mergeCell ref="L560:O560"/>
    <mergeCell ref="P560:S560"/>
    <mergeCell ref="B521:F521"/>
    <mergeCell ref="G521:K521"/>
    <mergeCell ref="L521:O521"/>
    <mergeCell ref="P521:S521"/>
    <mergeCell ref="B508:F508"/>
    <mergeCell ref="G508:K508"/>
    <mergeCell ref="L508:O508"/>
    <mergeCell ref="P508:S508"/>
    <mergeCell ref="B456:F456"/>
    <mergeCell ref="G456:K456"/>
    <mergeCell ref="G378:K378"/>
    <mergeCell ref="L378:O378"/>
    <mergeCell ref="P378:S378"/>
    <mergeCell ref="G417:K417"/>
    <mergeCell ref="B443:F443"/>
    <mergeCell ref="G443:K443"/>
    <mergeCell ref="L443:O443"/>
    <mergeCell ref="P443:S443"/>
    <mergeCell ref="L417:O417"/>
    <mergeCell ref="P417:S417"/>
    <mergeCell ref="AF244:AI246"/>
    <mergeCell ref="AF225:AG225"/>
    <mergeCell ref="AF239:AG239"/>
    <mergeCell ref="U252:AA252"/>
    <mergeCell ref="AF247:AI249"/>
    <mergeCell ref="P338:S338"/>
    <mergeCell ref="L338:O338"/>
    <mergeCell ref="G338:K338"/>
    <mergeCell ref="U322:AA322"/>
    <mergeCell ref="G308:N308"/>
    <mergeCell ref="O308:T308"/>
    <mergeCell ref="U308:AA308"/>
    <mergeCell ref="G280:N280"/>
    <mergeCell ref="G322:N322"/>
    <mergeCell ref="AF253:AG253"/>
    <mergeCell ref="AF267:AG267"/>
    <mergeCell ref="G294:N294"/>
    <mergeCell ref="O294:T294"/>
    <mergeCell ref="U294:AA294"/>
    <mergeCell ref="O280:T280"/>
    <mergeCell ref="U280:AA280"/>
    <mergeCell ref="G266:N266"/>
    <mergeCell ref="O266:T266"/>
    <mergeCell ref="U266:AA266"/>
    <mergeCell ref="B53:L53"/>
    <mergeCell ref="M53:S53"/>
    <mergeCell ref="T53:Z53"/>
    <mergeCell ref="AB39:AB42"/>
    <mergeCell ref="W43:AA44"/>
    <mergeCell ref="B97:L97"/>
    <mergeCell ref="M97:S97"/>
    <mergeCell ref="T97:Z97"/>
    <mergeCell ref="B81:L81"/>
    <mergeCell ref="M81:S81"/>
    <mergeCell ref="T81:Z81"/>
    <mergeCell ref="W39:AA41"/>
    <mergeCell ref="W42:AA42"/>
    <mergeCell ref="B67:L67"/>
    <mergeCell ref="M67:S67"/>
    <mergeCell ref="T67:Z67"/>
    <mergeCell ref="F2:I2"/>
    <mergeCell ref="P9:U9"/>
    <mergeCell ref="J9:O9"/>
    <mergeCell ref="B9:I9"/>
    <mergeCell ref="B23:I23"/>
    <mergeCell ref="J23:O23"/>
    <mergeCell ref="P23:U23"/>
    <mergeCell ref="B37:I37"/>
    <mergeCell ref="J37:O37"/>
    <mergeCell ref="P37:U37"/>
    <mergeCell ref="M111:S111"/>
    <mergeCell ref="B125:L125"/>
    <mergeCell ref="M125:S125"/>
    <mergeCell ref="T125:Z125"/>
    <mergeCell ref="B139:E139"/>
    <mergeCell ref="F139:L139"/>
    <mergeCell ref="T111:Z111"/>
    <mergeCell ref="B111:L111"/>
    <mergeCell ref="M139:S139"/>
    <mergeCell ref="T139:Z139"/>
    <mergeCell ref="M153:S153"/>
    <mergeCell ref="T153:Z153"/>
    <mergeCell ref="B167:E167"/>
    <mergeCell ref="F167:L167"/>
    <mergeCell ref="M167:S167"/>
    <mergeCell ref="U167:AA167"/>
    <mergeCell ref="B153:E153"/>
    <mergeCell ref="F153:L153"/>
    <mergeCell ref="G224:N224"/>
    <mergeCell ref="O224:T224"/>
    <mergeCell ref="U224:AA224"/>
    <mergeCell ref="U238:AA238"/>
    <mergeCell ref="B252:F252"/>
    <mergeCell ref="G252:N252"/>
    <mergeCell ref="U196:AA196"/>
    <mergeCell ref="B182:E182"/>
    <mergeCell ref="N182:T182"/>
    <mergeCell ref="U182:AA182"/>
    <mergeCell ref="G210:N210"/>
    <mergeCell ref="U210:AA210"/>
    <mergeCell ref="O210:T210"/>
    <mergeCell ref="B210:F210"/>
    <mergeCell ref="F182:M182"/>
    <mergeCell ref="B196:E196"/>
    <mergeCell ref="F196:M196"/>
    <mergeCell ref="N196:T196"/>
    <mergeCell ref="B224:F224"/>
    <mergeCell ref="O252:T252"/>
    <mergeCell ref="B238:F238"/>
    <mergeCell ref="G238:N238"/>
    <mergeCell ref="O238:T238"/>
    <mergeCell ref="B322:F322"/>
    <mergeCell ref="B266:F266"/>
    <mergeCell ref="B294:F294"/>
    <mergeCell ref="B280:F280"/>
    <mergeCell ref="O322:T322"/>
    <mergeCell ref="B308:F308"/>
    <mergeCell ref="B338:F338"/>
    <mergeCell ref="B351:F351"/>
    <mergeCell ref="G351:K351"/>
    <mergeCell ref="L351:O351"/>
    <mergeCell ref="P351:S351"/>
    <mergeCell ref="B365:F365"/>
    <mergeCell ref="G365:K365"/>
    <mergeCell ref="L365:O365"/>
    <mergeCell ref="P365:S365"/>
    <mergeCell ref="B482:F482"/>
    <mergeCell ref="G482:K482"/>
    <mergeCell ref="L482:O482"/>
    <mergeCell ref="P482:S482"/>
    <mergeCell ref="G404:K404"/>
    <mergeCell ref="L404:O404"/>
    <mergeCell ref="P404:S404"/>
    <mergeCell ref="B430:F430"/>
    <mergeCell ref="G430:K430"/>
    <mergeCell ref="L430:O430"/>
    <mergeCell ref="P430:S430"/>
    <mergeCell ref="B417:F417"/>
    <mergeCell ref="B404:F404"/>
    <mergeCell ref="L456:O456"/>
    <mergeCell ref="P456:S456"/>
    <mergeCell ref="B391:F391"/>
    <mergeCell ref="G391:K391"/>
    <mergeCell ref="L391:O391"/>
    <mergeCell ref="P391:S391"/>
    <mergeCell ref="B378:F378"/>
    <mergeCell ref="B547:F547"/>
    <mergeCell ref="G547:K547"/>
    <mergeCell ref="L547:O547"/>
    <mergeCell ref="P547:S547"/>
    <mergeCell ref="B534:F534"/>
    <mergeCell ref="G534:K534"/>
    <mergeCell ref="L534:O534"/>
    <mergeCell ref="P534:S534"/>
    <mergeCell ref="B612:F612"/>
    <mergeCell ref="G612:K612"/>
    <mergeCell ref="L612:O612"/>
    <mergeCell ref="P612:S612"/>
    <mergeCell ref="B586:F586"/>
    <mergeCell ref="G586:K586"/>
    <mergeCell ref="L586:O586"/>
    <mergeCell ref="P586:S586"/>
    <mergeCell ref="B573:F573"/>
    <mergeCell ref="G573:K573"/>
    <mergeCell ref="L573:O573"/>
    <mergeCell ref="P573:S573"/>
    <mergeCell ref="B599:F599"/>
    <mergeCell ref="G599:K599"/>
    <mergeCell ref="L599:O599"/>
    <mergeCell ref="P599:S599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showGridLines="0" zoomScale="90" zoomScaleNormal="90" zoomScaleSheetLayoutView="70" workbookViewId="0">
      <selection activeCell="F1" sqref="F1:M4"/>
    </sheetView>
  </sheetViews>
  <sheetFormatPr baseColWidth="10" defaultRowHeight="12.75" x14ac:dyDescent="0.2"/>
  <cols>
    <col min="1" max="16384" width="11.42578125" style="62"/>
  </cols>
  <sheetData>
    <row r="1" spans="1:40" ht="24" thickBot="1" x14ac:dyDescent="0.25">
      <c r="A1" s="676" t="s">
        <v>52</v>
      </c>
      <c r="B1" s="677"/>
      <c r="C1" s="677"/>
      <c r="D1" s="677"/>
      <c r="E1" s="678"/>
      <c r="F1" s="676" t="s">
        <v>64</v>
      </c>
      <c r="G1" s="677"/>
      <c r="H1" s="677"/>
      <c r="I1" s="677"/>
      <c r="J1" s="677"/>
      <c r="K1" s="677"/>
      <c r="L1" s="677"/>
      <c r="M1" s="678"/>
      <c r="N1" s="676" t="s">
        <v>62</v>
      </c>
      <c r="O1" s="677"/>
      <c r="P1" s="677"/>
      <c r="Q1" s="677"/>
      <c r="R1" s="677"/>
      <c r="S1" s="678"/>
      <c r="T1" s="676" t="s">
        <v>63</v>
      </c>
      <c r="U1" s="677"/>
      <c r="V1" s="677"/>
      <c r="W1" s="677"/>
      <c r="X1" s="677"/>
      <c r="Y1" s="677"/>
      <c r="Z1" s="678"/>
    </row>
    <row r="2" spans="1:40" x14ac:dyDescent="0.2">
      <c r="A2" s="544">
        <v>110</v>
      </c>
      <c r="B2" s="545">
        <v>107</v>
      </c>
      <c r="C2" s="545">
        <v>105.5</v>
      </c>
      <c r="D2" s="545">
        <v>106</v>
      </c>
      <c r="E2" s="546">
        <v>105</v>
      </c>
      <c r="F2" s="544">
        <v>112</v>
      </c>
      <c r="G2" s="545">
        <v>110</v>
      </c>
      <c r="H2" s="545">
        <v>109.5</v>
      </c>
      <c r="I2" s="545">
        <v>109.5</v>
      </c>
      <c r="J2" s="545">
        <v>109</v>
      </c>
      <c r="K2" s="545">
        <v>108</v>
      </c>
      <c r="L2" s="545">
        <v>107.5</v>
      </c>
      <c r="M2" s="546">
        <v>107</v>
      </c>
      <c r="N2" s="544">
        <v>111.5</v>
      </c>
      <c r="O2" s="545">
        <v>109</v>
      </c>
      <c r="P2" s="545">
        <v>108</v>
      </c>
      <c r="Q2" s="545">
        <v>107.5</v>
      </c>
      <c r="R2" s="545">
        <v>107</v>
      </c>
      <c r="S2" s="546">
        <v>104.5</v>
      </c>
      <c r="T2" s="544">
        <v>109.5</v>
      </c>
      <c r="U2" s="545">
        <v>109</v>
      </c>
      <c r="V2" s="545">
        <v>109</v>
      </c>
      <c r="W2" s="545">
        <v>108</v>
      </c>
      <c r="X2" s="545">
        <v>106.5</v>
      </c>
      <c r="Y2" s="545">
        <v>106</v>
      </c>
      <c r="Z2" s="546">
        <v>104.5</v>
      </c>
    </row>
    <row r="3" spans="1:40" x14ac:dyDescent="0.2">
      <c r="A3" s="547">
        <v>-2.5983146067415674</v>
      </c>
      <c r="B3" s="543">
        <v>4.0165310603125448</v>
      </c>
      <c r="C3" s="543">
        <v>-0.55430711610488004</v>
      </c>
      <c r="D3" s="543">
        <v>-0.36012676462114257</v>
      </c>
      <c r="E3" s="548">
        <v>0.31210986267167584</v>
      </c>
      <c r="F3" s="547">
        <v>-0.11704119850188022</v>
      </c>
      <c r="G3" s="543">
        <v>-0.84269662921347788</v>
      </c>
      <c r="H3" s="543">
        <v>0.93632958801497068</v>
      </c>
      <c r="I3" s="543">
        <v>-1.520158625247845</v>
      </c>
      <c r="J3" s="543">
        <v>1.096843231674697</v>
      </c>
      <c r="K3" s="543">
        <v>3.6807438977140663</v>
      </c>
      <c r="L3" s="543">
        <v>4.4836811128945868</v>
      </c>
      <c r="M3" s="548">
        <v>8.0914481897628008</v>
      </c>
      <c r="N3" s="547">
        <v>-2.5468164794007464</v>
      </c>
      <c r="O3" s="543">
        <v>1.4385427306775682</v>
      </c>
      <c r="P3" s="543">
        <v>0.93632958801497068</v>
      </c>
      <c r="Q3" s="543">
        <v>1.337613697164258</v>
      </c>
      <c r="R3" s="543">
        <v>1.5605493133582939</v>
      </c>
      <c r="S3" s="548">
        <v>4.3131569409206207</v>
      </c>
      <c r="T3" s="547">
        <v>4.2639008931143678</v>
      </c>
      <c r="U3" s="543">
        <v>3.1835205992509259</v>
      </c>
      <c r="V3" s="543">
        <v>-0.30898876404495468</v>
      </c>
      <c r="W3" s="543">
        <v>0.82397003745317932</v>
      </c>
      <c r="X3" s="543">
        <v>0.74906367041198507</v>
      </c>
      <c r="Y3" s="543">
        <v>1.0237203495630638</v>
      </c>
      <c r="Z3" s="548">
        <v>2.7198145175673289</v>
      </c>
    </row>
    <row r="4" spans="1:40" s="530" customFormat="1" ht="33.75" thickBot="1" x14ac:dyDescent="0.25">
      <c r="A4" s="549">
        <v>322</v>
      </c>
      <c r="B4" s="550">
        <v>374</v>
      </c>
      <c r="C4" s="550">
        <v>446</v>
      </c>
      <c r="D4" s="550">
        <v>468</v>
      </c>
      <c r="E4" s="551">
        <v>473</v>
      </c>
      <c r="F4" s="552">
        <v>306</v>
      </c>
      <c r="G4" s="553">
        <v>320</v>
      </c>
      <c r="H4" s="553">
        <v>381</v>
      </c>
      <c r="I4" s="553">
        <v>497</v>
      </c>
      <c r="J4" s="553">
        <v>497</v>
      </c>
      <c r="K4" s="553">
        <v>578</v>
      </c>
      <c r="L4" s="553">
        <v>717</v>
      </c>
      <c r="M4" s="554">
        <v>510</v>
      </c>
      <c r="N4" s="555">
        <v>327</v>
      </c>
      <c r="O4" s="556">
        <v>617</v>
      </c>
      <c r="P4" s="556">
        <v>488</v>
      </c>
      <c r="Q4" s="556">
        <v>503</v>
      </c>
      <c r="R4" s="556">
        <v>664</v>
      </c>
      <c r="S4" s="557">
        <v>563</v>
      </c>
      <c r="T4" s="558">
        <v>209</v>
      </c>
      <c r="U4" s="559">
        <v>196</v>
      </c>
      <c r="V4" s="559">
        <v>574</v>
      </c>
      <c r="W4" s="559">
        <v>534</v>
      </c>
      <c r="X4" s="559">
        <v>635</v>
      </c>
      <c r="Y4" s="559">
        <v>587</v>
      </c>
      <c r="Z4" s="560">
        <v>750</v>
      </c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</row>
    <row r="5" spans="1:40" s="530" customFormat="1" ht="15" customHeight="1" x14ac:dyDescent="0.2">
      <c r="A5" s="322">
        <v>220</v>
      </c>
      <c r="B5" s="322">
        <v>374</v>
      </c>
      <c r="C5" s="322">
        <v>314</v>
      </c>
      <c r="D5" s="322">
        <v>468</v>
      </c>
      <c r="E5" s="322">
        <v>190</v>
      </c>
      <c r="F5" s="322">
        <v>86</v>
      </c>
      <c r="G5" s="322">
        <v>320</v>
      </c>
      <c r="H5" s="322">
        <v>1</v>
      </c>
      <c r="I5" s="322">
        <v>497</v>
      </c>
      <c r="J5" s="322">
        <v>210</v>
      </c>
      <c r="K5" s="322">
        <v>4</v>
      </c>
      <c r="L5" s="322">
        <v>717</v>
      </c>
      <c r="M5" s="322">
        <v>447</v>
      </c>
      <c r="N5" s="322">
        <v>107</v>
      </c>
      <c r="O5" s="322">
        <v>617</v>
      </c>
      <c r="P5" s="322">
        <v>346</v>
      </c>
      <c r="Q5" s="322">
        <v>503</v>
      </c>
      <c r="R5" s="322">
        <v>637</v>
      </c>
      <c r="S5" s="322">
        <v>324</v>
      </c>
      <c r="T5" s="322">
        <v>209</v>
      </c>
      <c r="U5" s="322">
        <v>196</v>
      </c>
      <c r="V5" s="322">
        <v>574</v>
      </c>
      <c r="W5" s="322">
        <v>388</v>
      </c>
      <c r="X5" s="322">
        <v>106</v>
      </c>
      <c r="Y5" s="322">
        <v>587</v>
      </c>
      <c r="Z5" s="322">
        <v>183</v>
      </c>
      <c r="AA5" s="456"/>
      <c r="AB5" s="456"/>
      <c r="AC5" s="456"/>
      <c r="AD5" s="456"/>
      <c r="AE5" s="456"/>
      <c r="AF5" s="456"/>
      <c r="AG5" s="456"/>
      <c r="AH5" s="456"/>
      <c r="AI5" s="456"/>
      <c r="AJ5" s="456"/>
      <c r="AK5" s="456"/>
      <c r="AL5" s="456"/>
      <c r="AM5" s="456"/>
      <c r="AN5" s="456"/>
    </row>
    <row r="6" spans="1:40" s="530" customFormat="1" ht="15" customHeight="1" x14ac:dyDescent="0.2">
      <c r="A6" s="322">
        <v>112</v>
      </c>
      <c r="B6" s="322"/>
      <c r="C6" s="322">
        <v>132</v>
      </c>
      <c r="D6" s="322"/>
      <c r="E6" s="322">
        <v>283</v>
      </c>
      <c r="F6" s="322">
        <v>220</v>
      </c>
      <c r="G6" s="322"/>
      <c r="H6" s="322">
        <v>380</v>
      </c>
      <c r="I6" s="322"/>
      <c r="J6" s="322">
        <v>287</v>
      </c>
      <c r="K6" s="322">
        <v>574</v>
      </c>
      <c r="L6" s="322"/>
      <c r="M6" s="322">
        <v>63</v>
      </c>
      <c r="N6" s="322">
        <v>220</v>
      </c>
      <c r="O6" s="322"/>
      <c r="P6" s="322">
        <v>142</v>
      </c>
      <c r="Q6" s="322"/>
      <c r="R6" s="322">
        <v>27</v>
      </c>
      <c r="S6" s="322">
        <v>239</v>
      </c>
      <c r="T6" s="322"/>
      <c r="U6" s="322"/>
      <c r="V6" s="322"/>
      <c r="W6" s="322">
        <v>146</v>
      </c>
      <c r="X6" s="322">
        <v>529</v>
      </c>
      <c r="Y6" s="322"/>
      <c r="Z6" s="322">
        <v>343</v>
      </c>
      <c r="AA6" s="456"/>
      <c r="AB6" s="456"/>
      <c r="AC6" s="456"/>
      <c r="AD6" s="456"/>
      <c r="AE6" s="456"/>
      <c r="AF6" s="456"/>
      <c r="AG6" s="456"/>
      <c r="AH6" s="456"/>
      <c r="AI6" s="456"/>
      <c r="AJ6" s="456"/>
      <c r="AK6" s="456"/>
      <c r="AL6" s="456"/>
      <c r="AM6" s="456"/>
      <c r="AN6" s="456"/>
    </row>
    <row r="7" spans="1:40" s="530" customFormat="1" ht="15" customHeight="1" x14ac:dyDescent="0.2">
      <c r="A7" s="322"/>
      <c r="B7" s="322"/>
      <c r="C7" s="322"/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>
        <v>224</v>
      </c>
      <c r="AA7" s="456"/>
      <c r="AB7" s="456"/>
      <c r="AC7" s="456"/>
      <c r="AD7" s="456"/>
      <c r="AE7" s="456"/>
      <c r="AF7" s="456"/>
      <c r="AG7" s="456"/>
      <c r="AH7" s="456"/>
      <c r="AI7" s="456"/>
      <c r="AJ7" s="456"/>
      <c r="AK7" s="456"/>
      <c r="AL7" s="456"/>
      <c r="AM7" s="456"/>
      <c r="AN7" s="456"/>
    </row>
    <row r="8" spans="1:40" s="530" customFormat="1" ht="15" customHeight="1" thickBot="1" x14ac:dyDescent="0.25">
      <c r="A8" s="322"/>
      <c r="B8" s="322"/>
      <c r="C8" s="322"/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  <c r="AA8" s="517"/>
      <c r="AB8" s="517"/>
      <c r="AC8" s="517"/>
      <c r="AD8" s="517"/>
      <c r="AE8" s="517"/>
      <c r="AF8" s="517"/>
      <c r="AG8" s="517"/>
      <c r="AH8" s="517"/>
      <c r="AI8" s="517"/>
      <c r="AJ8" s="517"/>
      <c r="AK8" s="517"/>
      <c r="AL8" s="517"/>
      <c r="AM8" s="517"/>
      <c r="AN8" s="517"/>
    </row>
    <row r="9" spans="1:40" s="517" customFormat="1" ht="15" customHeight="1" thickBot="1" x14ac:dyDescent="0.25">
      <c r="A9" s="693" t="s">
        <v>52</v>
      </c>
      <c r="B9" s="694"/>
      <c r="C9" s="694"/>
      <c r="D9" s="694"/>
      <c r="E9" s="694"/>
      <c r="F9" s="694"/>
      <c r="G9" s="694"/>
      <c r="H9" s="694"/>
      <c r="I9" s="694"/>
      <c r="J9" s="695"/>
      <c r="K9" s="696" t="s">
        <v>64</v>
      </c>
      <c r="L9" s="697"/>
      <c r="M9" s="697"/>
      <c r="N9" s="697"/>
      <c r="O9" s="697"/>
      <c r="P9" s="697"/>
      <c r="Q9" s="697"/>
      <c r="R9" s="697"/>
      <c r="S9" s="697"/>
      <c r="T9" s="698"/>
      <c r="U9" s="681" t="s">
        <v>62</v>
      </c>
      <c r="V9" s="681"/>
      <c r="W9" s="681"/>
      <c r="X9" s="681"/>
      <c r="Y9" s="681"/>
      <c r="Z9" s="681"/>
      <c r="AA9" s="681"/>
      <c r="AB9" s="681"/>
      <c r="AC9" s="681"/>
      <c r="AD9" s="682"/>
      <c r="AE9" s="699" t="s">
        <v>63</v>
      </c>
      <c r="AF9" s="700"/>
      <c r="AG9" s="700"/>
      <c r="AH9" s="700"/>
      <c r="AI9" s="700"/>
      <c r="AJ9" s="700"/>
      <c r="AK9" s="700"/>
      <c r="AL9" s="700"/>
      <c r="AM9" s="700"/>
      <c r="AN9" s="701"/>
    </row>
    <row r="10" spans="1:40" s="517" customFormat="1" ht="15" customHeight="1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  <c r="K10" s="538"/>
      <c r="L10" s="532" t="s">
        <v>53</v>
      </c>
      <c r="M10" s="519" t="s">
        <v>50</v>
      </c>
      <c r="N10" s="519" t="s">
        <v>149</v>
      </c>
      <c r="O10" s="519" t="s">
        <v>150</v>
      </c>
      <c r="P10" s="519" t="s">
        <v>151</v>
      </c>
      <c r="Q10" s="519" t="s">
        <v>152</v>
      </c>
      <c r="R10" s="519" t="s">
        <v>153</v>
      </c>
      <c r="S10" s="519" t="s">
        <v>123</v>
      </c>
      <c r="T10" s="520" t="s">
        <v>154</v>
      </c>
      <c r="U10" s="535"/>
      <c r="V10" s="521" t="s">
        <v>53</v>
      </c>
      <c r="W10" s="521" t="s">
        <v>50</v>
      </c>
      <c r="X10" s="521" t="s">
        <v>149</v>
      </c>
      <c r="Y10" s="521" t="s">
        <v>150</v>
      </c>
      <c r="Z10" s="521" t="s">
        <v>151</v>
      </c>
      <c r="AA10" s="519" t="s">
        <v>152</v>
      </c>
      <c r="AB10" s="519" t="s">
        <v>153</v>
      </c>
      <c r="AC10" s="519" t="s">
        <v>123</v>
      </c>
      <c r="AD10" s="520" t="s">
        <v>154</v>
      </c>
      <c r="AE10" s="518"/>
      <c r="AF10" s="519" t="s">
        <v>53</v>
      </c>
      <c r="AG10" s="519" t="s">
        <v>50</v>
      </c>
      <c r="AH10" s="519" t="s">
        <v>149</v>
      </c>
      <c r="AI10" s="519" t="s">
        <v>150</v>
      </c>
      <c r="AJ10" s="519" t="s">
        <v>151</v>
      </c>
      <c r="AK10" s="519" t="s">
        <v>152</v>
      </c>
      <c r="AL10" s="519" t="s">
        <v>153</v>
      </c>
      <c r="AM10" s="519" t="s">
        <v>123</v>
      </c>
      <c r="AN10" s="520" t="s">
        <v>154</v>
      </c>
    </row>
    <row r="11" spans="1:40" s="517" customFormat="1" ht="15" customHeight="1" x14ac:dyDescent="0.2">
      <c r="A11" s="684">
        <v>1</v>
      </c>
      <c r="B11" s="536">
        <v>1</v>
      </c>
      <c r="C11" s="342">
        <v>102</v>
      </c>
      <c r="D11" s="342">
        <v>110</v>
      </c>
      <c r="E11" s="342" t="s">
        <v>156</v>
      </c>
      <c r="F11" s="670">
        <v>790</v>
      </c>
      <c r="G11" s="670">
        <v>109</v>
      </c>
      <c r="H11" s="670">
        <v>71</v>
      </c>
      <c r="I11" s="670" t="s">
        <v>164</v>
      </c>
      <c r="J11" s="522"/>
      <c r="K11" s="541"/>
      <c r="L11" s="542">
        <v>1</v>
      </c>
      <c r="M11" s="528">
        <v>86</v>
      </c>
      <c r="N11" s="528">
        <v>112</v>
      </c>
      <c r="O11" s="528" t="s">
        <v>156</v>
      </c>
      <c r="P11" s="671">
        <v>786</v>
      </c>
      <c r="Q11" s="671">
        <v>110.5</v>
      </c>
      <c r="R11" s="671">
        <v>71</v>
      </c>
      <c r="S11" s="670">
        <v>1</v>
      </c>
      <c r="T11" s="679"/>
      <c r="U11" s="702">
        <v>1</v>
      </c>
      <c r="V11" s="342">
        <v>1</v>
      </c>
      <c r="W11" s="342">
        <v>107</v>
      </c>
      <c r="X11" s="342">
        <v>111.5</v>
      </c>
      <c r="Y11" s="342" t="s">
        <v>155</v>
      </c>
      <c r="Z11" s="670">
        <v>866</v>
      </c>
      <c r="AA11" s="670">
        <v>109.5</v>
      </c>
      <c r="AB11" s="670">
        <v>79</v>
      </c>
      <c r="AC11" s="670">
        <v>1</v>
      </c>
      <c r="AD11" s="683"/>
      <c r="AE11" s="673">
        <v>1</v>
      </c>
      <c r="AF11" s="342">
        <v>2</v>
      </c>
      <c r="AG11" s="342">
        <v>196</v>
      </c>
      <c r="AH11" s="342">
        <v>109</v>
      </c>
      <c r="AI11" s="342" t="s">
        <v>157</v>
      </c>
      <c r="AJ11" s="670">
        <v>916</v>
      </c>
      <c r="AK11" s="670"/>
      <c r="AL11" s="670">
        <v>82</v>
      </c>
      <c r="AM11" s="670">
        <v>2</v>
      </c>
      <c r="AN11" s="683"/>
    </row>
    <row r="12" spans="1:40" s="517" customFormat="1" ht="15" customHeight="1" x14ac:dyDescent="0.2">
      <c r="A12" s="685"/>
      <c r="B12" s="523">
        <v>2</v>
      </c>
      <c r="C12" s="524">
        <v>374</v>
      </c>
      <c r="D12" s="524">
        <v>107</v>
      </c>
      <c r="E12" s="524" t="s">
        <v>157</v>
      </c>
      <c r="F12" s="671"/>
      <c r="G12" s="671"/>
      <c r="H12" s="671"/>
      <c r="I12" s="671"/>
      <c r="J12" s="527"/>
      <c r="K12" s="541">
        <v>1</v>
      </c>
      <c r="L12" s="235">
        <v>2</v>
      </c>
      <c r="M12" s="233">
        <v>320</v>
      </c>
      <c r="N12" s="233">
        <v>110</v>
      </c>
      <c r="O12" s="233" t="s">
        <v>157</v>
      </c>
      <c r="P12" s="671"/>
      <c r="Q12" s="671"/>
      <c r="R12" s="671"/>
      <c r="S12" s="671"/>
      <c r="T12" s="679"/>
      <c r="U12" s="689"/>
      <c r="V12" s="233">
        <v>2</v>
      </c>
      <c r="W12" s="233">
        <v>617</v>
      </c>
      <c r="X12" s="233">
        <v>109</v>
      </c>
      <c r="Y12" s="233" t="s">
        <v>157</v>
      </c>
      <c r="Z12" s="671"/>
      <c r="AA12" s="671"/>
      <c r="AB12" s="671"/>
      <c r="AC12" s="671"/>
      <c r="AD12" s="679"/>
      <c r="AE12" s="674"/>
      <c r="AF12" s="563">
        <v>3</v>
      </c>
      <c r="AG12" s="563">
        <v>574</v>
      </c>
      <c r="AH12" s="563">
        <v>109</v>
      </c>
      <c r="AI12" s="563" t="s">
        <v>157</v>
      </c>
      <c r="AJ12" s="671"/>
      <c r="AK12" s="671"/>
      <c r="AL12" s="671"/>
      <c r="AM12" s="671"/>
      <c r="AN12" s="679"/>
    </row>
    <row r="13" spans="1:40" s="517" customFormat="1" ht="15" customHeight="1" thickBot="1" x14ac:dyDescent="0.25">
      <c r="A13" s="686"/>
      <c r="B13" s="537">
        <v>3</v>
      </c>
      <c r="C13" s="526">
        <v>314</v>
      </c>
      <c r="D13" s="526">
        <v>105.5</v>
      </c>
      <c r="E13" s="526" t="s">
        <v>155</v>
      </c>
      <c r="F13" s="672"/>
      <c r="G13" s="672"/>
      <c r="H13" s="672"/>
      <c r="I13" s="672"/>
      <c r="J13" s="527"/>
      <c r="K13" s="541"/>
      <c r="L13" s="237">
        <v>3</v>
      </c>
      <c r="M13" s="234">
        <v>380</v>
      </c>
      <c r="N13" s="234">
        <v>109.5</v>
      </c>
      <c r="O13" s="234" t="s">
        <v>155</v>
      </c>
      <c r="P13" s="672"/>
      <c r="Q13" s="672"/>
      <c r="R13" s="672"/>
      <c r="S13" s="672"/>
      <c r="T13" s="680"/>
      <c r="U13" s="690"/>
      <c r="V13" s="234">
        <v>3</v>
      </c>
      <c r="W13" s="234">
        <v>142</v>
      </c>
      <c r="X13" s="234">
        <v>108</v>
      </c>
      <c r="Y13" s="234" t="s">
        <v>158</v>
      </c>
      <c r="Z13" s="672"/>
      <c r="AA13" s="672"/>
      <c r="AB13" s="672"/>
      <c r="AC13" s="672"/>
      <c r="AD13" s="680"/>
      <c r="AE13" s="675"/>
      <c r="AF13" s="234">
        <v>4</v>
      </c>
      <c r="AG13" s="234">
        <v>146</v>
      </c>
      <c r="AH13" s="234">
        <v>108</v>
      </c>
      <c r="AI13" s="234" t="s">
        <v>158</v>
      </c>
      <c r="AJ13" s="672"/>
      <c r="AK13" s="672"/>
      <c r="AL13" s="672"/>
      <c r="AM13" s="672"/>
      <c r="AN13" s="680"/>
    </row>
    <row r="14" spans="1:40" s="517" customFormat="1" ht="15" customHeight="1" thickBot="1" x14ac:dyDescent="0.25">
      <c r="A14" s="684">
        <v>2</v>
      </c>
      <c r="B14" s="536">
        <v>3</v>
      </c>
      <c r="C14" s="342">
        <v>132</v>
      </c>
      <c r="D14" s="342">
        <v>105.5</v>
      </c>
      <c r="E14" s="342" t="s">
        <v>156</v>
      </c>
      <c r="F14" s="670">
        <v>790</v>
      </c>
      <c r="G14" s="670">
        <v>105.5</v>
      </c>
      <c r="H14" s="670">
        <v>71</v>
      </c>
      <c r="I14" s="670">
        <v>2</v>
      </c>
      <c r="J14" s="533"/>
      <c r="K14" s="684">
        <v>2</v>
      </c>
      <c r="L14" s="540">
        <v>3</v>
      </c>
      <c r="M14" s="528">
        <v>1</v>
      </c>
      <c r="N14" s="528">
        <v>109.5</v>
      </c>
      <c r="O14" s="528" t="s">
        <v>156</v>
      </c>
      <c r="P14" s="671">
        <v>785</v>
      </c>
      <c r="Q14" s="671">
        <v>109.5</v>
      </c>
      <c r="R14" s="671">
        <v>71</v>
      </c>
      <c r="S14" s="670">
        <v>2</v>
      </c>
      <c r="T14" s="679"/>
      <c r="U14" s="523" t="s">
        <v>159</v>
      </c>
      <c r="V14" s="524">
        <v>1</v>
      </c>
      <c r="W14" s="524">
        <v>220</v>
      </c>
      <c r="X14" s="524">
        <v>111.5</v>
      </c>
      <c r="Y14" s="524" t="s">
        <v>158</v>
      </c>
      <c r="Z14" s="524">
        <v>220</v>
      </c>
      <c r="AA14" s="524">
        <v>111.5</v>
      </c>
      <c r="AB14" s="524">
        <v>20</v>
      </c>
      <c r="AC14" s="524">
        <v>1</v>
      </c>
      <c r="AD14" s="525"/>
      <c r="AE14" s="564" t="s">
        <v>159</v>
      </c>
      <c r="AF14" s="563">
        <v>1</v>
      </c>
      <c r="AG14" s="563">
        <v>209</v>
      </c>
      <c r="AH14" s="563">
        <v>109.5</v>
      </c>
      <c r="AI14" s="563" t="s">
        <v>157</v>
      </c>
      <c r="AJ14" s="563">
        <v>209</v>
      </c>
      <c r="AK14" s="563"/>
      <c r="AL14" s="563">
        <v>20</v>
      </c>
      <c r="AM14" s="563">
        <v>1</v>
      </c>
      <c r="AN14" s="565"/>
    </row>
    <row r="15" spans="1:40" s="517" customFormat="1" ht="15" customHeight="1" x14ac:dyDescent="0.2">
      <c r="A15" s="685"/>
      <c r="B15" s="423">
        <v>4</v>
      </c>
      <c r="C15" s="233">
        <v>468</v>
      </c>
      <c r="D15" s="233">
        <v>106</v>
      </c>
      <c r="E15" s="233" t="s">
        <v>157</v>
      </c>
      <c r="F15" s="671"/>
      <c r="G15" s="671"/>
      <c r="H15" s="671"/>
      <c r="I15" s="671"/>
      <c r="J15" s="531"/>
      <c r="K15" s="685"/>
      <c r="L15" s="523">
        <v>4</v>
      </c>
      <c r="M15" s="524">
        <v>497</v>
      </c>
      <c r="N15" s="524">
        <v>109.5</v>
      </c>
      <c r="O15" s="524" t="s">
        <v>157</v>
      </c>
      <c r="P15" s="671"/>
      <c r="Q15" s="671"/>
      <c r="R15" s="671"/>
      <c r="S15" s="671"/>
      <c r="T15" s="679"/>
      <c r="U15" s="673">
        <v>3</v>
      </c>
      <c r="V15" s="342">
        <v>3</v>
      </c>
      <c r="W15" s="342">
        <v>346</v>
      </c>
      <c r="X15" s="342">
        <v>108</v>
      </c>
      <c r="Y15" s="342" t="s">
        <v>155</v>
      </c>
      <c r="Z15" s="670">
        <v>876</v>
      </c>
      <c r="AA15" s="670">
        <v>107.5</v>
      </c>
      <c r="AB15" s="670">
        <v>79</v>
      </c>
      <c r="AC15" s="670">
        <v>2</v>
      </c>
      <c r="AD15" s="670"/>
      <c r="AE15" s="673">
        <v>3</v>
      </c>
      <c r="AF15" s="342">
        <v>4</v>
      </c>
      <c r="AG15" s="342">
        <v>388</v>
      </c>
      <c r="AH15" s="342">
        <v>108</v>
      </c>
      <c r="AI15" s="342" t="s">
        <v>155</v>
      </c>
      <c r="AJ15" s="670">
        <v>917</v>
      </c>
      <c r="AK15" s="670"/>
      <c r="AL15" s="670">
        <v>82</v>
      </c>
      <c r="AM15" s="670">
        <v>2</v>
      </c>
      <c r="AN15" s="683"/>
    </row>
    <row r="16" spans="1:40" s="517" customFormat="1" ht="15" customHeight="1" thickBot="1" x14ac:dyDescent="0.25">
      <c r="A16" s="686"/>
      <c r="B16" s="424">
        <v>5</v>
      </c>
      <c r="C16" s="234">
        <v>190</v>
      </c>
      <c r="D16" s="234">
        <v>105</v>
      </c>
      <c r="E16" s="234" t="s">
        <v>158</v>
      </c>
      <c r="F16" s="672"/>
      <c r="G16" s="672"/>
      <c r="H16" s="672"/>
      <c r="I16" s="672"/>
      <c r="J16" s="534"/>
      <c r="K16" s="686"/>
      <c r="L16" s="424">
        <v>5</v>
      </c>
      <c r="M16" s="234">
        <v>287</v>
      </c>
      <c r="N16" s="234">
        <v>109</v>
      </c>
      <c r="O16" s="234" t="s">
        <v>155</v>
      </c>
      <c r="P16" s="672"/>
      <c r="Q16" s="672"/>
      <c r="R16" s="672"/>
      <c r="S16" s="672"/>
      <c r="T16" s="680"/>
      <c r="U16" s="674"/>
      <c r="V16" s="524">
        <v>4</v>
      </c>
      <c r="W16" s="524">
        <v>503</v>
      </c>
      <c r="X16" s="524">
        <v>107.5</v>
      </c>
      <c r="Y16" s="524" t="s">
        <v>157</v>
      </c>
      <c r="Z16" s="671"/>
      <c r="AA16" s="671"/>
      <c r="AB16" s="671"/>
      <c r="AC16" s="671"/>
      <c r="AD16" s="671"/>
      <c r="AE16" s="675"/>
      <c r="AF16" s="234">
        <v>5</v>
      </c>
      <c r="AG16" s="234">
        <v>529</v>
      </c>
      <c r="AH16" s="234">
        <v>106.5</v>
      </c>
      <c r="AI16" s="234" t="s">
        <v>155</v>
      </c>
      <c r="AJ16" s="672"/>
      <c r="AK16" s="672"/>
      <c r="AL16" s="672"/>
      <c r="AM16" s="672"/>
      <c r="AN16" s="680"/>
    </row>
    <row r="17" spans="1:40" s="517" customFormat="1" ht="15" customHeight="1" thickBot="1" x14ac:dyDescent="0.25">
      <c r="A17" s="539" t="s">
        <v>160</v>
      </c>
      <c r="B17" s="523">
        <v>1</v>
      </c>
      <c r="C17" s="524">
        <v>220</v>
      </c>
      <c r="D17" s="524">
        <v>110</v>
      </c>
      <c r="E17" s="524" t="s">
        <v>155</v>
      </c>
      <c r="F17" s="524">
        <v>220</v>
      </c>
      <c r="G17" s="524">
        <v>110</v>
      </c>
      <c r="H17" s="524">
        <v>20</v>
      </c>
      <c r="I17" s="524">
        <v>1</v>
      </c>
      <c r="J17" s="525"/>
      <c r="K17" s="539" t="s">
        <v>160</v>
      </c>
      <c r="L17" s="518">
        <v>1</v>
      </c>
      <c r="M17" s="519">
        <v>220</v>
      </c>
      <c r="N17" s="519">
        <v>112</v>
      </c>
      <c r="O17" s="519" t="s">
        <v>155</v>
      </c>
      <c r="P17" s="519">
        <v>220</v>
      </c>
      <c r="Q17" s="519">
        <v>112</v>
      </c>
      <c r="R17" s="519">
        <v>20</v>
      </c>
      <c r="S17" s="519">
        <v>1</v>
      </c>
      <c r="T17" s="520"/>
      <c r="U17" s="675"/>
      <c r="V17" s="234">
        <v>5</v>
      </c>
      <c r="W17" s="234">
        <v>27</v>
      </c>
      <c r="X17" s="234">
        <v>107</v>
      </c>
      <c r="Y17" s="234" t="s">
        <v>158</v>
      </c>
      <c r="Z17" s="672"/>
      <c r="AA17" s="672"/>
      <c r="AB17" s="672"/>
      <c r="AC17" s="672"/>
      <c r="AD17" s="672"/>
      <c r="AE17" s="673">
        <v>4</v>
      </c>
      <c r="AF17" s="528">
        <v>5</v>
      </c>
      <c r="AG17" s="528">
        <v>106</v>
      </c>
      <c r="AH17" s="528">
        <v>106.5</v>
      </c>
      <c r="AI17" s="528" t="s">
        <v>156</v>
      </c>
      <c r="AJ17" s="670">
        <v>917</v>
      </c>
      <c r="AK17" s="670"/>
      <c r="AL17" s="670">
        <v>82</v>
      </c>
      <c r="AM17" s="670">
        <v>3</v>
      </c>
      <c r="AN17" s="683"/>
    </row>
    <row r="18" spans="1:40" s="517" customFormat="1" ht="15" customHeight="1" x14ac:dyDescent="0.2">
      <c r="A18" s="684">
        <v>4</v>
      </c>
      <c r="B18" s="536">
        <v>5</v>
      </c>
      <c r="C18" s="342">
        <v>283</v>
      </c>
      <c r="D18" s="342">
        <v>105</v>
      </c>
      <c r="E18" s="342" t="s">
        <v>155</v>
      </c>
      <c r="F18" s="670">
        <v>790</v>
      </c>
      <c r="G18" s="670">
        <v>104.5</v>
      </c>
      <c r="H18" s="670">
        <v>71</v>
      </c>
      <c r="I18" s="670">
        <v>3</v>
      </c>
      <c r="J18" s="687"/>
      <c r="K18" s="684">
        <v>4</v>
      </c>
      <c r="L18" s="536">
        <v>5</v>
      </c>
      <c r="M18" s="342">
        <v>210</v>
      </c>
      <c r="N18" s="342">
        <v>109</v>
      </c>
      <c r="O18" s="342" t="s">
        <v>156</v>
      </c>
      <c r="P18" s="670">
        <v>784</v>
      </c>
      <c r="Q18" s="670">
        <v>108.5</v>
      </c>
      <c r="R18" s="670">
        <v>71</v>
      </c>
      <c r="S18" s="691">
        <v>3</v>
      </c>
      <c r="T18" s="683"/>
      <c r="U18" s="689">
        <v>4</v>
      </c>
      <c r="V18" s="528">
        <v>5</v>
      </c>
      <c r="W18" s="528">
        <v>637</v>
      </c>
      <c r="X18" s="528">
        <v>107</v>
      </c>
      <c r="Y18" s="528" t="s">
        <v>155</v>
      </c>
      <c r="Z18" s="671">
        <v>876</v>
      </c>
      <c r="AA18" s="671">
        <v>106.5</v>
      </c>
      <c r="AB18" s="671">
        <v>79</v>
      </c>
      <c r="AC18" s="671">
        <v>3</v>
      </c>
      <c r="AD18" s="679"/>
      <c r="AE18" s="674"/>
      <c r="AF18" s="563">
        <v>6</v>
      </c>
      <c r="AG18" s="563">
        <v>587</v>
      </c>
      <c r="AH18" s="563">
        <v>106</v>
      </c>
      <c r="AI18" s="563" t="s">
        <v>157</v>
      </c>
      <c r="AJ18" s="671"/>
      <c r="AK18" s="671"/>
      <c r="AL18" s="671"/>
      <c r="AM18" s="671"/>
      <c r="AN18" s="679"/>
    </row>
    <row r="19" spans="1:40" s="517" customFormat="1" ht="15" customHeight="1" thickBot="1" x14ac:dyDescent="0.25">
      <c r="A19" s="685"/>
      <c r="B19" s="423" t="s">
        <v>162</v>
      </c>
      <c r="C19" s="233">
        <v>324</v>
      </c>
      <c r="D19" s="233">
        <v>104.5</v>
      </c>
      <c r="E19" s="452" t="s">
        <v>155</v>
      </c>
      <c r="F19" s="671"/>
      <c r="G19" s="671"/>
      <c r="H19" s="671"/>
      <c r="I19" s="671"/>
      <c r="J19" s="688"/>
      <c r="K19" s="685"/>
      <c r="L19" s="537">
        <v>6</v>
      </c>
      <c r="M19" s="526">
        <v>574</v>
      </c>
      <c r="N19" s="526">
        <v>108</v>
      </c>
      <c r="O19" s="526" t="s">
        <v>155</v>
      </c>
      <c r="P19" s="671"/>
      <c r="Q19" s="671"/>
      <c r="R19" s="671"/>
      <c r="S19" s="692"/>
      <c r="T19" s="679"/>
      <c r="U19" s="690"/>
      <c r="V19" s="234">
        <v>6</v>
      </c>
      <c r="W19" s="234">
        <v>239</v>
      </c>
      <c r="X19" s="234">
        <v>104.5</v>
      </c>
      <c r="Y19" s="234" t="s">
        <v>156</v>
      </c>
      <c r="Z19" s="672"/>
      <c r="AA19" s="672"/>
      <c r="AB19" s="672"/>
      <c r="AC19" s="672"/>
      <c r="AD19" s="680"/>
      <c r="AE19" s="675"/>
      <c r="AF19" s="234">
        <v>7</v>
      </c>
      <c r="AG19" s="234">
        <v>224</v>
      </c>
      <c r="AH19" s="234">
        <v>104.5</v>
      </c>
      <c r="AI19" s="234" t="s">
        <v>156</v>
      </c>
      <c r="AJ19" s="672"/>
      <c r="AK19" s="672"/>
      <c r="AL19" s="672"/>
      <c r="AM19" s="672"/>
      <c r="AN19" s="680"/>
    </row>
    <row r="20" spans="1:40" s="517" customFormat="1" ht="15" customHeight="1" thickBot="1" x14ac:dyDescent="0.25">
      <c r="A20" s="686"/>
      <c r="B20" s="424" t="s">
        <v>161</v>
      </c>
      <c r="C20" s="234">
        <v>183</v>
      </c>
      <c r="D20" s="234">
        <v>104.5</v>
      </c>
      <c r="E20" s="529" t="s">
        <v>158</v>
      </c>
      <c r="F20" s="672"/>
      <c r="G20" s="672"/>
      <c r="H20" s="672"/>
      <c r="I20" s="672"/>
      <c r="J20" s="680"/>
      <c r="K20" s="684">
        <v>5</v>
      </c>
      <c r="L20" s="536">
        <v>6</v>
      </c>
      <c r="M20" s="342">
        <v>4</v>
      </c>
      <c r="N20" s="342">
        <v>108</v>
      </c>
      <c r="O20" s="342" t="s">
        <v>156</v>
      </c>
      <c r="P20" s="670">
        <v>784</v>
      </c>
      <c r="Q20" s="670">
        <v>107.5</v>
      </c>
      <c r="R20" s="670">
        <v>71</v>
      </c>
      <c r="S20" s="670">
        <v>3</v>
      </c>
      <c r="T20" s="683"/>
      <c r="U20" s="62"/>
      <c r="V20" s="62"/>
      <c r="W20" s="62"/>
      <c r="X20" s="62"/>
      <c r="Y20" s="62"/>
      <c r="Z20" s="62">
        <f>SUM(Z11:Z19)</f>
        <v>2838</v>
      </c>
      <c r="AA20" s="62"/>
      <c r="AB20" s="62">
        <f>SUM(AB11:AB19)</f>
        <v>257</v>
      </c>
      <c r="AC20" s="62"/>
      <c r="AD20" s="62"/>
      <c r="AE20" s="62"/>
      <c r="AF20" s="62"/>
      <c r="AG20" s="62"/>
      <c r="AH20" s="62"/>
      <c r="AI20" s="62"/>
      <c r="AJ20" s="62">
        <f>SUM(AJ11:AJ19)</f>
        <v>2959</v>
      </c>
      <c r="AK20" s="62"/>
      <c r="AL20" s="62">
        <f>SUM(AL11:AL19)</f>
        <v>266</v>
      </c>
      <c r="AM20" s="62"/>
      <c r="AN20" s="62"/>
    </row>
    <row r="21" spans="1:40" x14ac:dyDescent="0.2">
      <c r="A21" s="685">
        <v>5</v>
      </c>
      <c r="B21" s="540" t="s">
        <v>161</v>
      </c>
      <c r="C21" s="528">
        <v>343</v>
      </c>
      <c r="D21" s="528">
        <v>104.5</v>
      </c>
      <c r="E21" s="528" t="s">
        <v>155</v>
      </c>
      <c r="F21" s="670">
        <v>790</v>
      </c>
      <c r="G21" s="671">
        <v>106</v>
      </c>
      <c r="H21" s="671">
        <v>71</v>
      </c>
      <c r="I21" s="671">
        <v>3</v>
      </c>
      <c r="J21" s="679"/>
      <c r="K21" s="685"/>
      <c r="L21" s="423">
        <v>7</v>
      </c>
      <c r="M21" s="233">
        <v>717</v>
      </c>
      <c r="N21" s="233">
        <v>107.5</v>
      </c>
      <c r="O21" s="233" t="s">
        <v>157</v>
      </c>
      <c r="P21" s="671"/>
      <c r="Q21" s="671"/>
      <c r="R21" s="671"/>
      <c r="S21" s="671"/>
      <c r="T21" s="679"/>
    </row>
    <row r="22" spans="1:40" ht="13.5" thickBot="1" x14ac:dyDescent="0.25">
      <c r="A22" s="686"/>
      <c r="B22" s="424" t="s">
        <v>163</v>
      </c>
      <c r="C22" s="234">
        <v>447</v>
      </c>
      <c r="D22" s="234">
        <v>107</v>
      </c>
      <c r="E22" s="234" t="s">
        <v>155</v>
      </c>
      <c r="F22" s="672"/>
      <c r="G22" s="672"/>
      <c r="H22" s="672"/>
      <c r="I22" s="672"/>
      <c r="J22" s="680"/>
      <c r="K22" s="686"/>
      <c r="L22" s="424">
        <v>8</v>
      </c>
      <c r="M22" s="234">
        <v>63</v>
      </c>
      <c r="N22" s="234">
        <v>107</v>
      </c>
      <c r="O22" s="234" t="s">
        <v>156</v>
      </c>
      <c r="P22" s="672"/>
      <c r="Q22" s="672"/>
      <c r="R22" s="672"/>
      <c r="S22" s="672"/>
      <c r="T22" s="680"/>
      <c r="AE22" s="517"/>
      <c r="AF22" s="517"/>
      <c r="AG22" s="517"/>
      <c r="AH22" s="517"/>
      <c r="AI22" s="517"/>
      <c r="AJ22" s="517"/>
      <c r="AK22" s="517"/>
      <c r="AL22" s="517"/>
      <c r="AM22" s="517"/>
      <c r="AN22" s="517"/>
    </row>
    <row r="23" spans="1:40" x14ac:dyDescent="0.2">
      <c r="F23" s="62">
        <f>SUM(F11:F22)</f>
        <v>3380</v>
      </c>
      <c r="H23" s="62">
        <f>SUM(H11:H22)</f>
        <v>304</v>
      </c>
      <c r="P23" s="62">
        <f>SUM(P11:P22)</f>
        <v>3359</v>
      </c>
      <c r="R23" s="62">
        <f>SUM(R11:R22)</f>
        <v>304</v>
      </c>
    </row>
    <row r="24" spans="1:40" x14ac:dyDescent="0.2">
      <c r="K24" s="517"/>
      <c r="L24" s="517"/>
      <c r="M24" s="517"/>
      <c r="N24" s="517"/>
      <c r="O24" s="517"/>
      <c r="P24" s="517"/>
      <c r="Q24" s="517"/>
      <c r="R24" s="517"/>
      <c r="S24" s="517"/>
      <c r="T24" s="517"/>
    </row>
    <row r="25" spans="1:40" x14ac:dyDescent="0.2">
      <c r="K25" s="517"/>
      <c r="L25" s="517"/>
      <c r="M25" s="517"/>
      <c r="N25" s="517"/>
      <c r="O25" s="517"/>
      <c r="P25" s="517"/>
      <c r="Q25" s="517"/>
      <c r="R25" s="517"/>
      <c r="S25" s="517"/>
      <c r="T25" s="517"/>
    </row>
  </sheetData>
  <mergeCells count="89">
    <mergeCell ref="A9:J9"/>
    <mergeCell ref="K9:T9"/>
    <mergeCell ref="AE9:AN9"/>
    <mergeCell ref="A11:A13"/>
    <mergeCell ref="AN11:AN13"/>
    <mergeCell ref="AM11:AM13"/>
    <mergeCell ref="AL11:AL13"/>
    <mergeCell ref="AK11:AK13"/>
    <mergeCell ref="U11:U13"/>
    <mergeCell ref="Z11:Z13"/>
    <mergeCell ref="AA11:AA13"/>
    <mergeCell ref="AB11:AB13"/>
    <mergeCell ref="AC11:AC13"/>
    <mergeCell ref="AD11:AD13"/>
    <mergeCell ref="H11:H13"/>
    <mergeCell ref="I11:I13"/>
    <mergeCell ref="A14:A16"/>
    <mergeCell ref="G14:G16"/>
    <mergeCell ref="H14:H16"/>
    <mergeCell ref="K14:K16"/>
    <mergeCell ref="T14:T16"/>
    <mergeCell ref="S14:S16"/>
    <mergeCell ref="R14:R16"/>
    <mergeCell ref="F14:F16"/>
    <mergeCell ref="I14:I16"/>
    <mergeCell ref="P18:P19"/>
    <mergeCell ref="Q18:Q19"/>
    <mergeCell ref="R18:R19"/>
    <mergeCell ref="S18:S19"/>
    <mergeCell ref="T18:T19"/>
    <mergeCell ref="AN17:AN19"/>
    <mergeCell ref="AE17:AE19"/>
    <mergeCell ref="U18:U19"/>
    <mergeCell ref="Z18:Z19"/>
    <mergeCell ref="AA18:AA19"/>
    <mergeCell ref="AB18:AB19"/>
    <mergeCell ref="AC18:AC19"/>
    <mergeCell ref="AD18:AD19"/>
    <mergeCell ref="AA15:AA17"/>
    <mergeCell ref="AB15:AB17"/>
    <mergeCell ref="AC15:AC17"/>
    <mergeCell ref="AD15:AD17"/>
    <mergeCell ref="AN15:AN16"/>
    <mergeCell ref="AE15:AE16"/>
    <mergeCell ref="K20:K22"/>
    <mergeCell ref="A21:A22"/>
    <mergeCell ref="G21:G22"/>
    <mergeCell ref="H21:H22"/>
    <mergeCell ref="I21:I22"/>
    <mergeCell ref="J21:J22"/>
    <mergeCell ref="A18:A20"/>
    <mergeCell ref="G18:G20"/>
    <mergeCell ref="H18:H20"/>
    <mergeCell ref="I18:I20"/>
    <mergeCell ref="J18:J20"/>
    <mergeCell ref="K18:K19"/>
    <mergeCell ref="F18:F20"/>
    <mergeCell ref="F21:F22"/>
    <mergeCell ref="P20:P22"/>
    <mergeCell ref="Q20:Q22"/>
    <mergeCell ref="R20:R22"/>
    <mergeCell ref="S20:S22"/>
    <mergeCell ref="T20:T22"/>
    <mergeCell ref="A1:E1"/>
    <mergeCell ref="F1:M1"/>
    <mergeCell ref="N1:S1"/>
    <mergeCell ref="T1:Z1"/>
    <mergeCell ref="U15:U17"/>
    <mergeCell ref="Z15:Z17"/>
    <mergeCell ref="T11:T13"/>
    <mergeCell ref="Q14:Q16"/>
    <mergeCell ref="P14:P16"/>
    <mergeCell ref="P11:P13"/>
    <mergeCell ref="Q11:Q13"/>
    <mergeCell ref="R11:R13"/>
    <mergeCell ref="S11:S13"/>
    <mergeCell ref="U9:AD9"/>
    <mergeCell ref="G11:G13"/>
    <mergeCell ref="F11:F13"/>
    <mergeCell ref="AJ11:AJ13"/>
    <mergeCell ref="AE11:AE13"/>
    <mergeCell ref="AM15:AM16"/>
    <mergeCell ref="AM17:AM19"/>
    <mergeCell ref="AJ15:AJ16"/>
    <mergeCell ref="AK15:AK16"/>
    <mergeCell ref="AL15:AL16"/>
    <mergeCell ref="AJ17:AJ19"/>
    <mergeCell ref="AK17:AK19"/>
    <mergeCell ref="AL17:AL19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PROPUESTA APAREO</vt:lpstr>
      <vt:lpstr>CEPA 7 MODULO 1</vt:lpstr>
      <vt:lpstr>CEPA 4 MODULO 1</vt:lpstr>
      <vt:lpstr>PROPUESTA APAREO LM</vt:lpstr>
      <vt:lpstr>CEPA 1 MODULO 1</vt:lpstr>
      <vt:lpstr>Hoja1</vt:lpstr>
      <vt:lpstr>'PROPUESTA APAREO LM'!Área_de_impresión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2023-01-13T13:41:28Z</cp:lastPrinted>
  <dcterms:created xsi:type="dcterms:W3CDTF">1996-11-27T10:00:04Z</dcterms:created>
  <dcterms:modified xsi:type="dcterms:W3CDTF">2023-08-07T17:29:54Z</dcterms:modified>
</cp:coreProperties>
</file>