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3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Jbarbosa\Documents\AVIAGEN\ALABAMA\TERCER CICLO\MODULO 2\"/>
    </mc:Choice>
  </mc:AlternateContent>
  <xr:revisionPtr revIDLastSave="0" documentId="13_ncr:1_{C0BF1CC6-00A0-4DDE-951F-607989CFE2D1}" xr6:coauthVersionLast="36" xr6:coauthVersionMax="36" xr10:uidLastSave="{00000000-0000-0000-0000-000000000000}"/>
  <bookViews>
    <workbookView xWindow="0" yWindow="0" windowWidth="20490" windowHeight="7425" tabRatio="733" firstSheet="8" activeTab="9" xr2:uid="{00000000-000D-0000-FFFF-FFFF00000000}"/>
  </bookViews>
  <sheets>
    <sheet name="Semana 1" sheetId="233" state="hidden" r:id="rId1"/>
    <sheet name="Semana 2" sheetId="234" state="hidden" r:id="rId2"/>
    <sheet name="Semana 3" sheetId="235" state="hidden" r:id="rId3"/>
    <sheet name="Semana 4" sheetId="236" state="hidden" r:id="rId4"/>
    <sheet name="Resumen 8" sheetId="237" state="hidden" r:id="rId5"/>
    <sheet name="Resumen 7" sheetId="238" state="hidden" r:id="rId6"/>
    <sheet name="Resumen 4" sheetId="239" state="hidden" r:id="rId7"/>
    <sheet name="Resumen 1" sheetId="240" state="hidden" r:id="rId8"/>
    <sheet name="CEPA 9 MODULO 1" sheetId="248" r:id="rId9"/>
    <sheet name="CEPA 7 MODULO 1" sheetId="249" r:id="rId10"/>
    <sheet name="CEPA 4 MODULO 1" sheetId="250" r:id="rId11"/>
    <sheet name="CEPA 1 MODULO 1" sheetId="251" r:id="rId12"/>
  </sheets>
  <calcPr calcId="191029"/>
</workbook>
</file>

<file path=xl/calcChain.xml><?xml version="1.0" encoding="utf-8"?>
<calcChain xmlns="http://schemas.openxmlformats.org/spreadsheetml/2006/main">
  <c r="I188" i="251" l="1"/>
  <c r="F188" i="251"/>
  <c r="E188" i="251"/>
  <c r="D188" i="251"/>
  <c r="C188" i="251"/>
  <c r="B188" i="251"/>
  <c r="G186" i="251"/>
  <c r="G185" i="251"/>
  <c r="F185" i="251"/>
  <c r="E185" i="251"/>
  <c r="D185" i="251"/>
  <c r="C185" i="251"/>
  <c r="B185" i="251"/>
  <c r="G184" i="251"/>
  <c r="F184" i="251"/>
  <c r="E184" i="251"/>
  <c r="D184" i="251"/>
  <c r="C184" i="251"/>
  <c r="B184" i="251"/>
  <c r="H204" i="250"/>
  <c r="G204" i="250"/>
  <c r="F204" i="250"/>
  <c r="E204" i="250"/>
  <c r="D204" i="250"/>
  <c r="C204" i="250"/>
  <c r="B204" i="250"/>
  <c r="I201" i="250"/>
  <c r="H201" i="250"/>
  <c r="G201" i="250"/>
  <c r="F201" i="250"/>
  <c r="E201" i="250"/>
  <c r="D201" i="250"/>
  <c r="C201" i="250"/>
  <c r="B201" i="250"/>
  <c r="K204" i="250"/>
  <c r="I202" i="250"/>
  <c r="I200" i="250"/>
  <c r="H200" i="250"/>
  <c r="G200" i="250"/>
  <c r="F200" i="250"/>
  <c r="E200" i="250"/>
  <c r="D200" i="250"/>
  <c r="C200" i="250"/>
  <c r="B200" i="250"/>
  <c r="I190" i="249"/>
  <c r="F190" i="249"/>
  <c r="E190" i="249"/>
  <c r="D190" i="249"/>
  <c r="C190" i="249"/>
  <c r="B190" i="249"/>
  <c r="G188" i="249"/>
  <c r="G187" i="249"/>
  <c r="F187" i="249"/>
  <c r="E187" i="249"/>
  <c r="D187" i="249"/>
  <c r="C187" i="249"/>
  <c r="B187" i="249"/>
  <c r="G186" i="249"/>
  <c r="F186" i="249"/>
  <c r="E186" i="249"/>
  <c r="D186" i="249"/>
  <c r="C186" i="249"/>
  <c r="B186" i="249"/>
  <c r="T205" i="248"/>
  <c r="Q205" i="248"/>
  <c r="P205" i="248"/>
  <c r="N205" i="248"/>
  <c r="M205" i="248"/>
  <c r="L205" i="248"/>
  <c r="I205" i="248"/>
  <c r="H205" i="248"/>
  <c r="F205" i="248"/>
  <c r="E205" i="248"/>
  <c r="D205" i="248"/>
  <c r="T202" i="248"/>
  <c r="S202" i="248"/>
  <c r="R202" i="248"/>
  <c r="Q202" i="248"/>
  <c r="P202" i="248"/>
  <c r="O202" i="248"/>
  <c r="N202" i="248"/>
  <c r="M202" i="248"/>
  <c r="L202" i="248"/>
  <c r="K202" i="248"/>
  <c r="J202" i="248"/>
  <c r="I202" i="248"/>
  <c r="H202" i="248"/>
  <c r="G202" i="248"/>
  <c r="F202" i="248"/>
  <c r="E202" i="248"/>
  <c r="D202" i="248"/>
  <c r="C202" i="248"/>
  <c r="B202" i="248"/>
  <c r="S205" i="248"/>
  <c r="R205" i="248"/>
  <c r="O205" i="248"/>
  <c r="K205" i="248"/>
  <c r="J205" i="248"/>
  <c r="G205" i="248"/>
  <c r="C205" i="248"/>
  <c r="B205" i="248"/>
  <c r="W205" i="248"/>
  <c r="U202" i="248"/>
  <c r="U201" i="248"/>
  <c r="T201" i="248"/>
  <c r="S201" i="248"/>
  <c r="R201" i="248"/>
  <c r="Q201" i="248"/>
  <c r="P201" i="248"/>
  <c r="O201" i="248"/>
  <c r="N201" i="248"/>
  <c r="M201" i="248"/>
  <c r="L201" i="248"/>
  <c r="K201" i="248"/>
  <c r="J201" i="248"/>
  <c r="I201" i="248"/>
  <c r="H201" i="248"/>
  <c r="G201" i="248"/>
  <c r="F201" i="248"/>
  <c r="E201" i="248"/>
  <c r="D201" i="248"/>
  <c r="C201" i="248"/>
  <c r="B201" i="248"/>
  <c r="I175" i="251" l="1"/>
  <c r="F175" i="251"/>
  <c r="E175" i="251"/>
  <c r="D175" i="251"/>
  <c r="C175" i="251"/>
  <c r="B175" i="251"/>
  <c r="G173" i="251"/>
  <c r="I186" i="251" s="1"/>
  <c r="J186" i="251" s="1"/>
  <c r="G172" i="251"/>
  <c r="F172" i="251"/>
  <c r="E172" i="251"/>
  <c r="D172" i="251"/>
  <c r="C172" i="251"/>
  <c r="B172" i="251"/>
  <c r="G171" i="251"/>
  <c r="F171" i="251"/>
  <c r="E171" i="251"/>
  <c r="D171" i="251"/>
  <c r="C171" i="251"/>
  <c r="B171" i="251"/>
  <c r="L189" i="250"/>
  <c r="I189" i="250"/>
  <c r="H189" i="250"/>
  <c r="G189" i="250"/>
  <c r="F189" i="250"/>
  <c r="E189" i="250"/>
  <c r="D189" i="250"/>
  <c r="C189" i="250"/>
  <c r="B189" i="250"/>
  <c r="J187" i="250"/>
  <c r="K202" i="250" s="1"/>
  <c r="L202" i="250" s="1"/>
  <c r="J186" i="250"/>
  <c r="I186" i="250"/>
  <c r="H186" i="250"/>
  <c r="G186" i="250"/>
  <c r="F186" i="250"/>
  <c r="E186" i="250"/>
  <c r="D186" i="250"/>
  <c r="C186" i="250"/>
  <c r="B186" i="250"/>
  <c r="J185" i="250"/>
  <c r="I185" i="250"/>
  <c r="H185" i="250"/>
  <c r="G185" i="250"/>
  <c r="F185" i="250"/>
  <c r="E185" i="250"/>
  <c r="D185" i="250"/>
  <c r="C185" i="250"/>
  <c r="B185" i="250"/>
  <c r="I176" i="249"/>
  <c r="F176" i="249"/>
  <c r="E176" i="249"/>
  <c r="D176" i="249"/>
  <c r="C176" i="249"/>
  <c r="B176" i="249"/>
  <c r="G174" i="249"/>
  <c r="I188" i="249" s="1"/>
  <c r="J188" i="249" s="1"/>
  <c r="G173" i="249"/>
  <c r="F173" i="249"/>
  <c r="E173" i="249"/>
  <c r="D173" i="249"/>
  <c r="C173" i="249"/>
  <c r="B173" i="249"/>
  <c r="G172" i="249"/>
  <c r="F172" i="249"/>
  <c r="E172" i="249"/>
  <c r="D172" i="249"/>
  <c r="C172" i="249"/>
  <c r="B172" i="249"/>
  <c r="X190" i="248"/>
  <c r="U190" i="248"/>
  <c r="T190" i="248"/>
  <c r="S190" i="248"/>
  <c r="R190" i="248"/>
  <c r="Q190" i="248"/>
  <c r="P190" i="248"/>
  <c r="O190" i="248"/>
  <c r="N190" i="248"/>
  <c r="M190" i="248"/>
  <c r="L190" i="248"/>
  <c r="K190" i="248"/>
  <c r="J190" i="248"/>
  <c r="I190" i="248"/>
  <c r="H190" i="248"/>
  <c r="G190" i="248"/>
  <c r="F190" i="248"/>
  <c r="E190" i="248"/>
  <c r="D190" i="248"/>
  <c r="C190" i="248"/>
  <c r="B190" i="248"/>
  <c r="V188" i="248"/>
  <c r="W203" i="248" s="1"/>
  <c r="X203" i="248" s="1"/>
  <c r="V187" i="248"/>
  <c r="U187" i="248"/>
  <c r="T187" i="248"/>
  <c r="S187" i="248"/>
  <c r="R187" i="248"/>
  <c r="Q187" i="248"/>
  <c r="P187" i="248"/>
  <c r="O187" i="248"/>
  <c r="N187" i="248"/>
  <c r="M187" i="248"/>
  <c r="L187" i="248"/>
  <c r="K187" i="248"/>
  <c r="J187" i="248"/>
  <c r="I187" i="248"/>
  <c r="H187" i="248"/>
  <c r="G187" i="248"/>
  <c r="F187" i="248"/>
  <c r="E187" i="248"/>
  <c r="D187" i="248"/>
  <c r="C187" i="248"/>
  <c r="B187" i="248"/>
  <c r="V186" i="248"/>
  <c r="U186" i="248"/>
  <c r="T186" i="248"/>
  <c r="S186" i="248"/>
  <c r="R186" i="248"/>
  <c r="Q186" i="248"/>
  <c r="P186" i="248"/>
  <c r="O186" i="248"/>
  <c r="N186" i="248"/>
  <c r="M186" i="248"/>
  <c r="L186" i="248"/>
  <c r="K186" i="248"/>
  <c r="J186" i="248"/>
  <c r="I186" i="248"/>
  <c r="H186" i="248"/>
  <c r="G186" i="248"/>
  <c r="F186" i="248"/>
  <c r="E186" i="248"/>
  <c r="D186" i="248"/>
  <c r="C186" i="248"/>
  <c r="B186" i="248"/>
  <c r="I161" i="250" l="1"/>
  <c r="H161" i="250"/>
  <c r="G161" i="250"/>
  <c r="F161" i="250"/>
  <c r="E161" i="250"/>
  <c r="D161" i="250"/>
  <c r="C161" i="250"/>
  <c r="V173" i="248" l="1"/>
  <c r="I175" i="250" l="1"/>
  <c r="H175" i="250"/>
  <c r="G175" i="250"/>
  <c r="F175" i="250"/>
  <c r="E175" i="250"/>
  <c r="D175" i="250"/>
  <c r="C175" i="250"/>
  <c r="B175" i="250"/>
  <c r="J172" i="250"/>
  <c r="I172" i="250"/>
  <c r="H172" i="250"/>
  <c r="G172" i="250"/>
  <c r="F172" i="250"/>
  <c r="E172" i="250"/>
  <c r="D172" i="250"/>
  <c r="C172" i="250"/>
  <c r="B172" i="250"/>
  <c r="L175" i="250"/>
  <c r="I162" i="251" l="1"/>
  <c r="F162" i="251"/>
  <c r="E162" i="251"/>
  <c r="D162" i="251"/>
  <c r="C162" i="251"/>
  <c r="B162" i="251"/>
  <c r="G160" i="251"/>
  <c r="I173" i="251" s="1"/>
  <c r="J173" i="251" s="1"/>
  <c r="G159" i="251"/>
  <c r="F159" i="251"/>
  <c r="E159" i="251"/>
  <c r="D159" i="251"/>
  <c r="C159" i="251"/>
  <c r="B159" i="251"/>
  <c r="G158" i="251"/>
  <c r="F158" i="251"/>
  <c r="E158" i="251"/>
  <c r="D158" i="251"/>
  <c r="C158" i="251"/>
  <c r="B158" i="251"/>
  <c r="J173" i="250"/>
  <c r="L187" i="250" s="1"/>
  <c r="M187" i="250" s="1"/>
  <c r="J171" i="250"/>
  <c r="I171" i="250"/>
  <c r="H171" i="250"/>
  <c r="G171" i="250"/>
  <c r="F171" i="250"/>
  <c r="E171" i="250"/>
  <c r="D171" i="250"/>
  <c r="C171" i="250"/>
  <c r="B171" i="250"/>
  <c r="I163" i="249"/>
  <c r="F163" i="249"/>
  <c r="E163" i="249"/>
  <c r="D163" i="249"/>
  <c r="C163" i="249"/>
  <c r="B163" i="249"/>
  <c r="G161" i="249"/>
  <c r="I174" i="249" s="1"/>
  <c r="J174" i="249" s="1"/>
  <c r="G160" i="249"/>
  <c r="F160" i="249"/>
  <c r="E160" i="249"/>
  <c r="D160" i="249"/>
  <c r="C160" i="249"/>
  <c r="B160" i="249"/>
  <c r="G159" i="249"/>
  <c r="F159" i="249"/>
  <c r="E159" i="249"/>
  <c r="D159" i="249"/>
  <c r="C159" i="249"/>
  <c r="B159" i="249"/>
  <c r="X176" i="248"/>
  <c r="U176" i="248"/>
  <c r="T176" i="248"/>
  <c r="S176" i="248"/>
  <c r="R176" i="248"/>
  <c r="Q176" i="248"/>
  <c r="P176" i="248"/>
  <c r="O176" i="248"/>
  <c r="N176" i="248"/>
  <c r="M176" i="248"/>
  <c r="L176" i="248"/>
  <c r="K176" i="248"/>
  <c r="J176" i="248"/>
  <c r="I176" i="248"/>
  <c r="H176" i="248"/>
  <c r="G176" i="248"/>
  <c r="F176" i="248"/>
  <c r="E176" i="248"/>
  <c r="D176" i="248"/>
  <c r="C176" i="248"/>
  <c r="B176" i="248"/>
  <c r="V174" i="248"/>
  <c r="X188" i="248" s="1"/>
  <c r="Y188" i="248" s="1"/>
  <c r="U173" i="248"/>
  <c r="T173" i="248"/>
  <c r="S173" i="248"/>
  <c r="R173" i="248"/>
  <c r="Q173" i="248"/>
  <c r="P173" i="248"/>
  <c r="O173" i="248"/>
  <c r="N173" i="248"/>
  <c r="M173" i="248"/>
  <c r="L173" i="248"/>
  <c r="K173" i="248"/>
  <c r="J173" i="248"/>
  <c r="I173" i="248"/>
  <c r="H173" i="248"/>
  <c r="G173" i="248"/>
  <c r="F173" i="248"/>
  <c r="E173" i="248"/>
  <c r="D173" i="248"/>
  <c r="C173" i="248"/>
  <c r="B173" i="248"/>
  <c r="V172" i="248"/>
  <c r="U172" i="248"/>
  <c r="T172" i="248"/>
  <c r="S172" i="248"/>
  <c r="R172" i="248"/>
  <c r="Q172" i="248"/>
  <c r="P172" i="248"/>
  <c r="O172" i="248"/>
  <c r="N172" i="248"/>
  <c r="M172" i="248"/>
  <c r="L172" i="248"/>
  <c r="K172" i="248"/>
  <c r="J172" i="248"/>
  <c r="I172" i="248"/>
  <c r="H172" i="248"/>
  <c r="G172" i="248"/>
  <c r="F172" i="248"/>
  <c r="E172" i="248"/>
  <c r="D172" i="248"/>
  <c r="C172" i="248"/>
  <c r="B172" i="248"/>
  <c r="I150" i="249" l="1"/>
  <c r="I137" i="249"/>
  <c r="I124" i="249"/>
  <c r="U148" i="248" l="1"/>
  <c r="T148" i="248"/>
  <c r="S148" i="248"/>
  <c r="R148" i="248"/>
  <c r="Q148" i="248"/>
  <c r="P148" i="248"/>
  <c r="O148" i="248"/>
  <c r="N148" i="248"/>
  <c r="M148" i="248"/>
  <c r="L148" i="248"/>
  <c r="K148" i="248"/>
  <c r="J148" i="248"/>
  <c r="I148" i="248"/>
  <c r="H148" i="248"/>
  <c r="G148" i="248"/>
  <c r="F148" i="248"/>
  <c r="E148" i="248"/>
  <c r="D148" i="248"/>
  <c r="C148" i="248"/>
  <c r="B148" i="248"/>
  <c r="X148" i="248"/>
  <c r="I147" i="250" l="1"/>
  <c r="I136" i="251"/>
  <c r="F136" i="251"/>
  <c r="E136" i="251"/>
  <c r="D136" i="251"/>
  <c r="C136" i="251"/>
  <c r="B136" i="251"/>
  <c r="G134" i="251"/>
  <c r="G133" i="251"/>
  <c r="F133" i="251"/>
  <c r="E133" i="251"/>
  <c r="D133" i="251"/>
  <c r="C133" i="251"/>
  <c r="B133" i="251"/>
  <c r="G132" i="251"/>
  <c r="F132" i="251"/>
  <c r="E132" i="251"/>
  <c r="D132" i="251"/>
  <c r="C132" i="251"/>
  <c r="B132" i="251"/>
  <c r="J158" i="250"/>
  <c r="I158" i="250"/>
  <c r="H158" i="250"/>
  <c r="G158" i="250"/>
  <c r="F158" i="250"/>
  <c r="E158" i="250"/>
  <c r="D158" i="250"/>
  <c r="C158" i="250"/>
  <c r="B158" i="250"/>
  <c r="X162" i="248"/>
  <c r="L161" i="250"/>
  <c r="L147" i="250"/>
  <c r="E147" i="250"/>
  <c r="C147" i="250"/>
  <c r="B161" i="250"/>
  <c r="J145" i="250"/>
  <c r="J144" i="250"/>
  <c r="I144" i="250"/>
  <c r="H144" i="250"/>
  <c r="G144" i="250"/>
  <c r="F144" i="250"/>
  <c r="E144" i="250"/>
  <c r="D144" i="250"/>
  <c r="C144" i="250"/>
  <c r="B144" i="250"/>
  <c r="J143" i="250"/>
  <c r="I143" i="250"/>
  <c r="H143" i="250"/>
  <c r="G143" i="250"/>
  <c r="F143" i="250"/>
  <c r="E143" i="250"/>
  <c r="D143" i="250"/>
  <c r="C143" i="250"/>
  <c r="B143" i="250"/>
  <c r="F150" i="249"/>
  <c r="E150" i="249"/>
  <c r="D150" i="249"/>
  <c r="C150" i="249"/>
  <c r="B150" i="249"/>
  <c r="G147" i="249"/>
  <c r="F147" i="249"/>
  <c r="E147" i="249"/>
  <c r="D147" i="249"/>
  <c r="C147" i="249"/>
  <c r="B147" i="249"/>
  <c r="G135" i="249"/>
  <c r="G134" i="249"/>
  <c r="F134" i="249"/>
  <c r="E134" i="249"/>
  <c r="D134" i="249"/>
  <c r="C134" i="249"/>
  <c r="B134" i="249"/>
  <c r="G133" i="249"/>
  <c r="F133" i="249"/>
  <c r="E133" i="249"/>
  <c r="D133" i="249"/>
  <c r="C133" i="249"/>
  <c r="B133" i="249"/>
  <c r="V146" i="248"/>
  <c r="V145" i="248"/>
  <c r="U145" i="248"/>
  <c r="T145" i="248"/>
  <c r="S145" i="248"/>
  <c r="R145" i="248"/>
  <c r="Q145" i="248"/>
  <c r="P145" i="248"/>
  <c r="O145" i="248"/>
  <c r="N145" i="248"/>
  <c r="M145" i="248"/>
  <c r="L145" i="248"/>
  <c r="K145" i="248"/>
  <c r="J145" i="248"/>
  <c r="I145" i="248"/>
  <c r="H145" i="248"/>
  <c r="G145" i="248"/>
  <c r="F145" i="248"/>
  <c r="E145" i="248"/>
  <c r="D145" i="248"/>
  <c r="C145" i="248"/>
  <c r="B145" i="248"/>
  <c r="V144" i="248"/>
  <c r="U144" i="248"/>
  <c r="T144" i="248"/>
  <c r="S144" i="248"/>
  <c r="R144" i="248"/>
  <c r="Q144" i="248"/>
  <c r="P144" i="248"/>
  <c r="O144" i="248"/>
  <c r="N144" i="248"/>
  <c r="M144" i="248"/>
  <c r="L144" i="248"/>
  <c r="K144" i="248"/>
  <c r="J144" i="248"/>
  <c r="I144" i="248"/>
  <c r="H144" i="248"/>
  <c r="G144" i="248"/>
  <c r="F144" i="248"/>
  <c r="E144" i="248"/>
  <c r="D144" i="248"/>
  <c r="C144" i="248"/>
  <c r="B144" i="248"/>
  <c r="F147" i="250" l="1"/>
  <c r="D147" i="250"/>
  <c r="G147" i="250"/>
  <c r="H147" i="250"/>
  <c r="B147" i="250"/>
  <c r="I149" i="251"/>
  <c r="F149" i="251"/>
  <c r="E149" i="251"/>
  <c r="D149" i="251"/>
  <c r="C149" i="251"/>
  <c r="B149" i="251"/>
  <c r="G147" i="251"/>
  <c r="I160" i="251" s="1"/>
  <c r="J160" i="251" s="1"/>
  <c r="G146" i="251"/>
  <c r="F146" i="251"/>
  <c r="E146" i="251"/>
  <c r="D146" i="251"/>
  <c r="C146" i="251"/>
  <c r="B146" i="251"/>
  <c r="G145" i="251"/>
  <c r="F145" i="251"/>
  <c r="E145" i="251"/>
  <c r="D145" i="251"/>
  <c r="C145" i="251"/>
  <c r="B145" i="251"/>
  <c r="J159" i="250"/>
  <c r="J157" i="250"/>
  <c r="I157" i="250"/>
  <c r="H157" i="250"/>
  <c r="G157" i="250"/>
  <c r="F157" i="250"/>
  <c r="E157" i="250"/>
  <c r="D157" i="250"/>
  <c r="C157" i="250"/>
  <c r="B157" i="250"/>
  <c r="G148" i="249"/>
  <c r="I161" i="249" s="1"/>
  <c r="J161" i="249" s="1"/>
  <c r="G146" i="249"/>
  <c r="F146" i="249"/>
  <c r="E146" i="249"/>
  <c r="D146" i="249"/>
  <c r="C146" i="249"/>
  <c r="B146" i="249"/>
  <c r="U162" i="248"/>
  <c r="T162" i="248"/>
  <c r="S162" i="248"/>
  <c r="R162" i="248"/>
  <c r="Q162" i="248"/>
  <c r="P162" i="248"/>
  <c r="O162" i="248"/>
  <c r="N162" i="248"/>
  <c r="M162" i="248"/>
  <c r="L162" i="248"/>
  <c r="K162" i="248"/>
  <c r="J162" i="248"/>
  <c r="I162" i="248"/>
  <c r="H162" i="248"/>
  <c r="G162" i="248"/>
  <c r="F162" i="248"/>
  <c r="E162" i="248"/>
  <c r="D162" i="248"/>
  <c r="C162" i="248"/>
  <c r="B162" i="248"/>
  <c r="V160" i="248"/>
  <c r="X174" i="248" s="1"/>
  <c r="Y174" i="248" s="1"/>
  <c r="V159" i="248"/>
  <c r="U159" i="248"/>
  <c r="T159" i="248"/>
  <c r="S159" i="248"/>
  <c r="R159" i="248"/>
  <c r="Q159" i="248"/>
  <c r="P159" i="248"/>
  <c r="O159" i="248"/>
  <c r="N159" i="248"/>
  <c r="M159" i="248"/>
  <c r="L159" i="248"/>
  <c r="K159" i="248"/>
  <c r="J159" i="248"/>
  <c r="I159" i="248"/>
  <c r="H159" i="248"/>
  <c r="G159" i="248"/>
  <c r="F159" i="248"/>
  <c r="E159" i="248"/>
  <c r="D159" i="248"/>
  <c r="C159" i="248"/>
  <c r="B159" i="248"/>
  <c r="V158" i="248"/>
  <c r="U158" i="248"/>
  <c r="T158" i="248"/>
  <c r="S158" i="248"/>
  <c r="R158" i="248"/>
  <c r="Q158" i="248"/>
  <c r="P158" i="248"/>
  <c r="O158" i="248"/>
  <c r="N158" i="248"/>
  <c r="M158" i="248"/>
  <c r="L158" i="248"/>
  <c r="K158" i="248"/>
  <c r="J158" i="248"/>
  <c r="I158" i="248"/>
  <c r="H158" i="248"/>
  <c r="G158" i="248"/>
  <c r="F158" i="248"/>
  <c r="E158" i="248"/>
  <c r="D158" i="248"/>
  <c r="C158" i="248"/>
  <c r="B158" i="248"/>
  <c r="L159" i="250" l="1"/>
  <c r="M159" i="250" s="1"/>
  <c r="L173" i="250"/>
  <c r="M173" i="250" s="1"/>
  <c r="I148" i="249"/>
  <c r="J148" i="249" s="1"/>
  <c r="X160" i="248"/>
  <c r="Y160" i="248" s="1"/>
  <c r="G122" i="249"/>
  <c r="G121" i="249"/>
  <c r="F121" i="249"/>
  <c r="E121" i="249"/>
  <c r="D121" i="249"/>
  <c r="C121" i="249"/>
  <c r="B121" i="249"/>
  <c r="G120" i="249"/>
  <c r="F120" i="249"/>
  <c r="E120" i="249"/>
  <c r="D120" i="249"/>
  <c r="C120" i="249"/>
  <c r="B120" i="249"/>
  <c r="I122" i="249" l="1"/>
  <c r="I135" i="249"/>
  <c r="J135" i="249" s="1"/>
  <c r="I147" i="251"/>
  <c r="J147" i="251" s="1"/>
  <c r="P134" i="248" l="1"/>
  <c r="H134" i="248"/>
  <c r="V134" i="248"/>
  <c r="O134" i="248"/>
  <c r="N134" i="248"/>
  <c r="G134" i="248"/>
  <c r="F134" i="248"/>
  <c r="U134" i="248"/>
  <c r="T134" i="248"/>
  <c r="S134" i="248"/>
  <c r="R134" i="248"/>
  <c r="Q134" i="248"/>
  <c r="M134" i="248"/>
  <c r="L134" i="248"/>
  <c r="K134" i="248"/>
  <c r="J134" i="248"/>
  <c r="I134" i="248"/>
  <c r="E134" i="248"/>
  <c r="D134" i="248"/>
  <c r="C134" i="248"/>
  <c r="B134" i="248"/>
  <c r="I123" i="251" l="1"/>
  <c r="F123" i="251"/>
  <c r="E123" i="251"/>
  <c r="D123" i="251"/>
  <c r="C123" i="251"/>
  <c r="B123" i="251"/>
  <c r="G121" i="251"/>
  <c r="I134" i="251" s="1"/>
  <c r="J134" i="251" s="1"/>
  <c r="G120" i="251"/>
  <c r="F120" i="251"/>
  <c r="E120" i="251"/>
  <c r="D120" i="251"/>
  <c r="C120" i="251"/>
  <c r="B120" i="251"/>
  <c r="G119" i="251"/>
  <c r="F119" i="251"/>
  <c r="E119" i="251"/>
  <c r="D119" i="251"/>
  <c r="C119" i="251"/>
  <c r="B119" i="251"/>
  <c r="L133" i="250"/>
  <c r="I133" i="250"/>
  <c r="H133" i="250"/>
  <c r="G133" i="250"/>
  <c r="F133" i="250"/>
  <c r="E133" i="250"/>
  <c r="D133" i="250"/>
  <c r="B133" i="250"/>
  <c r="J131" i="250"/>
  <c r="L145" i="250" s="1"/>
  <c r="M145" i="250" s="1"/>
  <c r="J130" i="250"/>
  <c r="I130" i="250"/>
  <c r="H130" i="250"/>
  <c r="G130" i="250"/>
  <c r="F130" i="250"/>
  <c r="E130" i="250"/>
  <c r="D130" i="250"/>
  <c r="B130" i="250"/>
  <c r="J129" i="250"/>
  <c r="I129" i="250"/>
  <c r="H129" i="250"/>
  <c r="G129" i="250"/>
  <c r="F129" i="250"/>
  <c r="E129" i="250"/>
  <c r="D129" i="250"/>
  <c r="B129" i="250"/>
  <c r="Y134" i="248"/>
  <c r="W132" i="248"/>
  <c r="X146" i="248" s="1"/>
  <c r="Y146" i="248" s="1"/>
  <c r="W131" i="248"/>
  <c r="V131" i="248"/>
  <c r="U131" i="248"/>
  <c r="T131" i="248"/>
  <c r="S131" i="248"/>
  <c r="R131" i="248"/>
  <c r="Q131" i="248"/>
  <c r="P131" i="248"/>
  <c r="O131" i="248"/>
  <c r="N131" i="248"/>
  <c r="M131" i="248"/>
  <c r="L131" i="248"/>
  <c r="K131" i="248"/>
  <c r="J131" i="248"/>
  <c r="I131" i="248"/>
  <c r="H131" i="248"/>
  <c r="G131" i="248"/>
  <c r="F131" i="248"/>
  <c r="E131" i="248"/>
  <c r="D131" i="248"/>
  <c r="C131" i="248"/>
  <c r="B131" i="248"/>
  <c r="W130" i="248"/>
  <c r="V130" i="248"/>
  <c r="U130" i="248"/>
  <c r="T130" i="248"/>
  <c r="S130" i="248"/>
  <c r="R130" i="248"/>
  <c r="Q130" i="248"/>
  <c r="P130" i="248"/>
  <c r="O130" i="248"/>
  <c r="N130" i="248"/>
  <c r="M130" i="248"/>
  <c r="L130" i="248"/>
  <c r="K130" i="248"/>
  <c r="J130" i="248"/>
  <c r="I130" i="248"/>
  <c r="H130" i="248"/>
  <c r="G130" i="248"/>
  <c r="F130" i="248"/>
  <c r="E130" i="248"/>
  <c r="D130" i="248"/>
  <c r="C130" i="248"/>
  <c r="B130" i="248"/>
  <c r="M120" i="248" l="1"/>
  <c r="L120" i="248"/>
  <c r="K120" i="248"/>
  <c r="J120" i="248"/>
  <c r="I120" i="248"/>
  <c r="H120" i="248"/>
  <c r="G120" i="248"/>
  <c r="F120" i="248"/>
  <c r="E120" i="248"/>
  <c r="D120" i="248"/>
  <c r="C120" i="248"/>
  <c r="B120" i="248"/>
  <c r="I110" i="251" l="1"/>
  <c r="F110" i="251"/>
  <c r="E110" i="251"/>
  <c r="D110" i="251"/>
  <c r="C110" i="251"/>
  <c r="B110" i="251"/>
  <c r="G108" i="251"/>
  <c r="I121" i="251" s="1"/>
  <c r="J121" i="251" s="1"/>
  <c r="G107" i="251"/>
  <c r="F107" i="251"/>
  <c r="E107" i="251"/>
  <c r="D107" i="251"/>
  <c r="C107" i="251"/>
  <c r="B107" i="251"/>
  <c r="G106" i="251"/>
  <c r="F106" i="251"/>
  <c r="E106" i="251"/>
  <c r="D106" i="251"/>
  <c r="C106" i="251"/>
  <c r="B106" i="251"/>
  <c r="K119" i="250"/>
  <c r="H119" i="250"/>
  <c r="G119" i="250"/>
  <c r="F119" i="250"/>
  <c r="E119" i="250"/>
  <c r="D119" i="250"/>
  <c r="C119" i="250"/>
  <c r="B119" i="250"/>
  <c r="I117" i="250"/>
  <c r="L131" i="250" s="1"/>
  <c r="M131" i="250" s="1"/>
  <c r="I116" i="250"/>
  <c r="H116" i="250"/>
  <c r="G116" i="250"/>
  <c r="F116" i="250"/>
  <c r="E116" i="250"/>
  <c r="D116" i="250"/>
  <c r="C116" i="250"/>
  <c r="B116" i="250"/>
  <c r="I115" i="250"/>
  <c r="H115" i="250"/>
  <c r="G115" i="250"/>
  <c r="F115" i="250"/>
  <c r="E115" i="250"/>
  <c r="D115" i="250"/>
  <c r="C115" i="250"/>
  <c r="B115" i="250"/>
  <c r="I110" i="249"/>
  <c r="F110" i="249"/>
  <c r="F124" i="249" s="1"/>
  <c r="F137" i="249" s="1"/>
  <c r="E110" i="249"/>
  <c r="E124" i="249" s="1"/>
  <c r="E137" i="249" s="1"/>
  <c r="D110" i="249"/>
  <c r="D124" i="249" s="1"/>
  <c r="D137" i="249" s="1"/>
  <c r="C110" i="249"/>
  <c r="C124" i="249" s="1"/>
  <c r="C137" i="249" s="1"/>
  <c r="B110" i="249"/>
  <c r="B124" i="249" s="1"/>
  <c r="B137" i="249" s="1"/>
  <c r="G108" i="249"/>
  <c r="J122" i="249" s="1"/>
  <c r="G107" i="249"/>
  <c r="F107" i="249"/>
  <c r="E107" i="249"/>
  <c r="D107" i="249"/>
  <c r="C107" i="249"/>
  <c r="B107" i="249"/>
  <c r="G106" i="249"/>
  <c r="F106" i="249"/>
  <c r="E106" i="249"/>
  <c r="D106" i="249"/>
  <c r="C106" i="249"/>
  <c r="B106" i="249"/>
  <c r="Y120" i="248"/>
  <c r="S120" i="248"/>
  <c r="Q120" i="248"/>
  <c r="P120" i="248"/>
  <c r="O120" i="248"/>
  <c r="N120" i="248"/>
  <c r="W118" i="248"/>
  <c r="Y132" i="248" s="1"/>
  <c r="Z132" i="248" s="1"/>
  <c r="W117" i="248"/>
  <c r="V117" i="248"/>
  <c r="U117" i="248"/>
  <c r="T117" i="248"/>
  <c r="S117" i="248"/>
  <c r="R117" i="248"/>
  <c r="Q117" i="248"/>
  <c r="P117" i="248"/>
  <c r="O117" i="248"/>
  <c r="N117" i="248"/>
  <c r="M117" i="248"/>
  <c r="L117" i="248"/>
  <c r="K117" i="248"/>
  <c r="J117" i="248"/>
  <c r="I117" i="248"/>
  <c r="H117" i="248"/>
  <c r="G117" i="248"/>
  <c r="F117" i="248"/>
  <c r="E117" i="248"/>
  <c r="D117" i="248"/>
  <c r="C117" i="248"/>
  <c r="B117" i="248"/>
  <c r="W116" i="248"/>
  <c r="V116" i="248"/>
  <c r="U116" i="248"/>
  <c r="T116" i="248"/>
  <c r="S116" i="248"/>
  <c r="R116" i="248"/>
  <c r="Q116" i="248"/>
  <c r="P116" i="248"/>
  <c r="O116" i="248"/>
  <c r="N116" i="248"/>
  <c r="M116" i="248"/>
  <c r="L116" i="248"/>
  <c r="K116" i="248"/>
  <c r="J116" i="248"/>
  <c r="I116" i="248"/>
  <c r="H116" i="248"/>
  <c r="G116" i="248"/>
  <c r="F116" i="248"/>
  <c r="E116" i="248"/>
  <c r="D116" i="248"/>
  <c r="C116" i="248"/>
  <c r="B116" i="248"/>
  <c r="V105" i="248" l="1"/>
  <c r="V120" i="248" s="1"/>
  <c r="U105" i="248"/>
  <c r="U120" i="248" s="1"/>
  <c r="T105" i="248"/>
  <c r="T120" i="248" s="1"/>
  <c r="R105" i="248"/>
  <c r="Q106" i="248"/>
  <c r="O106" i="248"/>
  <c r="K105" i="248"/>
  <c r="K106" i="248" s="1"/>
  <c r="G105" i="248"/>
  <c r="G106" i="248" s="1"/>
  <c r="F105" i="248"/>
  <c r="F106" i="248" s="1"/>
  <c r="E105" i="248"/>
  <c r="E106" i="248" s="1"/>
  <c r="C105" i="248"/>
  <c r="C106" i="248" s="1"/>
  <c r="B106" i="248"/>
  <c r="I97" i="251"/>
  <c r="F97" i="251"/>
  <c r="E97" i="251"/>
  <c r="D97" i="251"/>
  <c r="C97" i="251"/>
  <c r="B97" i="251"/>
  <c r="G95" i="251"/>
  <c r="I108" i="251" s="1"/>
  <c r="J108" i="251" s="1"/>
  <c r="G94" i="251"/>
  <c r="F94" i="251"/>
  <c r="E94" i="251"/>
  <c r="D94" i="251"/>
  <c r="C94" i="251"/>
  <c r="B94" i="251"/>
  <c r="G93" i="251"/>
  <c r="F93" i="251"/>
  <c r="E93" i="251"/>
  <c r="D93" i="251"/>
  <c r="C93" i="251"/>
  <c r="B93" i="251"/>
  <c r="K105" i="250"/>
  <c r="H105" i="250"/>
  <c r="G105" i="250"/>
  <c r="F105" i="250"/>
  <c r="E105" i="250"/>
  <c r="D105" i="250"/>
  <c r="C105" i="250"/>
  <c r="B105" i="250"/>
  <c r="I103" i="250"/>
  <c r="K117" i="250" s="1"/>
  <c r="L117" i="250" s="1"/>
  <c r="I102" i="250"/>
  <c r="H102" i="250"/>
  <c r="G102" i="250"/>
  <c r="F102" i="250"/>
  <c r="E102" i="250"/>
  <c r="D102" i="250"/>
  <c r="C102" i="250"/>
  <c r="B102" i="250"/>
  <c r="I101" i="250"/>
  <c r="H101" i="250"/>
  <c r="G101" i="250"/>
  <c r="F101" i="250"/>
  <c r="E101" i="250"/>
  <c r="D101" i="250"/>
  <c r="C101" i="250"/>
  <c r="B101" i="250"/>
  <c r="I97" i="249"/>
  <c r="F97" i="249"/>
  <c r="E97" i="249"/>
  <c r="D97" i="249"/>
  <c r="C97" i="249"/>
  <c r="B97" i="249"/>
  <c r="G95" i="249"/>
  <c r="I108" i="249" s="1"/>
  <c r="J108" i="249" s="1"/>
  <c r="G94" i="249"/>
  <c r="F94" i="249"/>
  <c r="E94" i="249"/>
  <c r="D94" i="249"/>
  <c r="C94" i="249"/>
  <c r="B94" i="249"/>
  <c r="G93" i="249"/>
  <c r="F93" i="249"/>
  <c r="E93" i="249"/>
  <c r="D93" i="249"/>
  <c r="C93" i="249"/>
  <c r="B93" i="249"/>
  <c r="Y106" i="248"/>
  <c r="S106" i="248"/>
  <c r="P106" i="248"/>
  <c r="N106" i="248"/>
  <c r="M106" i="248"/>
  <c r="L106" i="248"/>
  <c r="J106" i="248"/>
  <c r="I106" i="248"/>
  <c r="H106" i="248"/>
  <c r="D106" i="248"/>
  <c r="W104" i="248"/>
  <c r="Y118" i="248" s="1"/>
  <c r="Z118" i="248" s="1"/>
  <c r="W103" i="248"/>
  <c r="V103" i="248"/>
  <c r="U103" i="248"/>
  <c r="T103" i="248"/>
  <c r="S103" i="248"/>
  <c r="R103" i="248"/>
  <c r="Q103" i="248"/>
  <c r="P103" i="248"/>
  <c r="O103" i="248"/>
  <c r="N103" i="248"/>
  <c r="M103" i="248"/>
  <c r="L103" i="248"/>
  <c r="K103" i="248"/>
  <c r="J103" i="248"/>
  <c r="I103" i="248"/>
  <c r="H103" i="248"/>
  <c r="G103" i="248"/>
  <c r="F103" i="248"/>
  <c r="E103" i="248"/>
  <c r="D103" i="248"/>
  <c r="C103" i="248"/>
  <c r="B103" i="248"/>
  <c r="W102" i="248"/>
  <c r="V102" i="248"/>
  <c r="U102" i="248"/>
  <c r="T102" i="248"/>
  <c r="S102" i="248"/>
  <c r="R102" i="248"/>
  <c r="Q102" i="248"/>
  <c r="P102" i="248"/>
  <c r="O102" i="248"/>
  <c r="N102" i="248"/>
  <c r="M102" i="248"/>
  <c r="L102" i="248"/>
  <c r="K102" i="248"/>
  <c r="J102" i="248"/>
  <c r="I102" i="248"/>
  <c r="H102" i="248"/>
  <c r="G102" i="248"/>
  <c r="F102" i="248"/>
  <c r="E102" i="248"/>
  <c r="D102" i="248"/>
  <c r="C102" i="248"/>
  <c r="B102" i="248"/>
  <c r="I84" i="251"/>
  <c r="F84" i="251"/>
  <c r="E84" i="251"/>
  <c r="D84" i="251"/>
  <c r="C84" i="251"/>
  <c r="B84" i="251"/>
  <c r="G82" i="251"/>
  <c r="G81" i="251"/>
  <c r="F81" i="251"/>
  <c r="E81" i="251"/>
  <c r="D81" i="251"/>
  <c r="C81" i="251"/>
  <c r="B81" i="251"/>
  <c r="G80" i="251"/>
  <c r="F80" i="251"/>
  <c r="E80" i="251"/>
  <c r="D80" i="251"/>
  <c r="C80" i="251"/>
  <c r="B80" i="251"/>
  <c r="H91" i="250"/>
  <c r="G91" i="250"/>
  <c r="F91" i="250"/>
  <c r="E91" i="250"/>
  <c r="D91" i="250"/>
  <c r="C91" i="250"/>
  <c r="B91" i="250"/>
  <c r="K91" i="250"/>
  <c r="I89" i="250"/>
  <c r="I88" i="250"/>
  <c r="H88" i="250"/>
  <c r="G88" i="250"/>
  <c r="F88" i="250"/>
  <c r="E88" i="250"/>
  <c r="D88" i="250"/>
  <c r="C88" i="250"/>
  <c r="B88" i="250"/>
  <c r="I87" i="250"/>
  <c r="H87" i="250"/>
  <c r="G87" i="250"/>
  <c r="F87" i="250"/>
  <c r="E87" i="250"/>
  <c r="D87" i="250"/>
  <c r="C87" i="250"/>
  <c r="B87" i="250"/>
  <c r="I84" i="249"/>
  <c r="F84" i="249"/>
  <c r="E84" i="249"/>
  <c r="D84" i="249"/>
  <c r="C84" i="249"/>
  <c r="B84" i="249"/>
  <c r="G82" i="249"/>
  <c r="G81" i="249"/>
  <c r="F81" i="249"/>
  <c r="E81" i="249"/>
  <c r="D81" i="249"/>
  <c r="C81" i="249"/>
  <c r="B81" i="249"/>
  <c r="G80" i="249"/>
  <c r="F80" i="249"/>
  <c r="E80" i="249"/>
  <c r="D80" i="249"/>
  <c r="C80" i="249"/>
  <c r="B80" i="249"/>
  <c r="W89" i="248"/>
  <c r="V89" i="248"/>
  <c r="U89" i="248"/>
  <c r="T89" i="248"/>
  <c r="S89" i="248"/>
  <c r="R89" i="248"/>
  <c r="Q89" i="248"/>
  <c r="P89" i="248"/>
  <c r="O89" i="248"/>
  <c r="N89" i="248"/>
  <c r="M89" i="248"/>
  <c r="L89" i="248"/>
  <c r="K89" i="248"/>
  <c r="J89" i="248"/>
  <c r="I89" i="248"/>
  <c r="H89" i="248"/>
  <c r="G89" i="248"/>
  <c r="F89" i="248"/>
  <c r="E89" i="248"/>
  <c r="D89" i="248"/>
  <c r="C89" i="248"/>
  <c r="V92" i="248"/>
  <c r="U92" i="248"/>
  <c r="O92" i="248"/>
  <c r="N92" i="248"/>
  <c r="M92" i="248"/>
  <c r="L92" i="248"/>
  <c r="K92" i="248"/>
  <c r="J92" i="248"/>
  <c r="H92" i="248"/>
  <c r="G92" i="248"/>
  <c r="D92" i="248"/>
  <c r="C92" i="248"/>
  <c r="W90" i="248"/>
  <c r="Y92" i="248"/>
  <c r="B92" i="248"/>
  <c r="B89" i="248"/>
  <c r="W88" i="248"/>
  <c r="V88" i="248"/>
  <c r="U88" i="248"/>
  <c r="T88" i="248"/>
  <c r="S88" i="248"/>
  <c r="R88" i="248"/>
  <c r="Q88" i="248"/>
  <c r="P88" i="248"/>
  <c r="O88" i="248"/>
  <c r="N88" i="248"/>
  <c r="M88" i="248"/>
  <c r="L88" i="248"/>
  <c r="K88" i="248"/>
  <c r="J88" i="248"/>
  <c r="I88" i="248"/>
  <c r="H88" i="248"/>
  <c r="G88" i="248"/>
  <c r="F88" i="248"/>
  <c r="E88" i="248"/>
  <c r="D88" i="248"/>
  <c r="C88" i="248"/>
  <c r="B88" i="248"/>
  <c r="H77" i="250"/>
  <c r="G77" i="250"/>
  <c r="F77" i="250"/>
  <c r="E77" i="250"/>
  <c r="D77" i="250"/>
  <c r="C77" i="250"/>
  <c r="B77" i="250"/>
  <c r="T77" i="248"/>
  <c r="T92" i="248" s="1"/>
  <c r="S77" i="248"/>
  <c r="S78" i="248" s="1"/>
  <c r="R77" i="248"/>
  <c r="R92" i="248" s="1"/>
  <c r="Q77" i="248"/>
  <c r="Q92" i="248" s="1"/>
  <c r="P77" i="248"/>
  <c r="I77" i="248"/>
  <c r="F77" i="248"/>
  <c r="F92" i="248" s="1"/>
  <c r="E77" i="248"/>
  <c r="E92" i="248" s="1"/>
  <c r="V78" i="248"/>
  <c r="U78" i="248"/>
  <c r="O78" i="248"/>
  <c r="N78" i="248"/>
  <c r="G73" i="250"/>
  <c r="G74" i="250"/>
  <c r="U74" i="248"/>
  <c r="U75" i="248"/>
  <c r="I71" i="251"/>
  <c r="F71" i="251"/>
  <c r="E71" i="251"/>
  <c r="D71" i="251"/>
  <c r="C71" i="251"/>
  <c r="B71" i="251"/>
  <c r="G69" i="251"/>
  <c r="I82" i="251" s="1"/>
  <c r="J82" i="251" s="1"/>
  <c r="G56" i="251"/>
  <c r="G68" i="251"/>
  <c r="F68" i="251"/>
  <c r="E68" i="251"/>
  <c r="D68" i="251"/>
  <c r="C68" i="251"/>
  <c r="B68" i="251"/>
  <c r="G67" i="251"/>
  <c r="F67" i="251"/>
  <c r="E67" i="251"/>
  <c r="D67" i="251"/>
  <c r="C67" i="251"/>
  <c r="B67" i="251"/>
  <c r="K77" i="250"/>
  <c r="I75" i="250"/>
  <c r="H60" i="250"/>
  <c r="I74" i="250"/>
  <c r="H74" i="250"/>
  <c r="F74" i="250"/>
  <c r="E74" i="250"/>
  <c r="D74" i="250"/>
  <c r="C74" i="250"/>
  <c r="B74" i="250"/>
  <c r="I73" i="250"/>
  <c r="H73" i="250"/>
  <c r="F73" i="250"/>
  <c r="E73" i="250"/>
  <c r="D73" i="250"/>
  <c r="C73" i="250"/>
  <c r="B73" i="250"/>
  <c r="I71" i="249"/>
  <c r="F71" i="249"/>
  <c r="E71" i="249"/>
  <c r="D71" i="249"/>
  <c r="C71" i="249"/>
  <c r="B71" i="249"/>
  <c r="G69" i="249"/>
  <c r="G56" i="249"/>
  <c r="G68" i="249"/>
  <c r="F68" i="249"/>
  <c r="E68" i="249"/>
  <c r="D68" i="249"/>
  <c r="C68" i="249"/>
  <c r="B68" i="249"/>
  <c r="G67" i="249"/>
  <c r="F67" i="249"/>
  <c r="E67" i="249"/>
  <c r="D67" i="249"/>
  <c r="C67" i="249"/>
  <c r="B67" i="249"/>
  <c r="M78" i="248"/>
  <c r="L78" i="248"/>
  <c r="K78" i="248"/>
  <c r="J78" i="248"/>
  <c r="H78" i="248"/>
  <c r="G78" i="248"/>
  <c r="D78" i="248"/>
  <c r="C78" i="248"/>
  <c r="B78" i="248"/>
  <c r="M75" i="248"/>
  <c r="L75" i="248"/>
  <c r="K75" i="248"/>
  <c r="J75" i="248"/>
  <c r="I75" i="248"/>
  <c r="H75" i="248"/>
  <c r="G75" i="248"/>
  <c r="F75" i="248"/>
  <c r="E75" i="248"/>
  <c r="D75" i="248"/>
  <c r="C75" i="248"/>
  <c r="B75" i="248"/>
  <c r="Y78" i="248"/>
  <c r="W76" i="248"/>
  <c r="V62" i="248"/>
  <c r="W75" i="248"/>
  <c r="V75" i="248"/>
  <c r="T75" i="248"/>
  <c r="S75" i="248"/>
  <c r="R75" i="248"/>
  <c r="Q75" i="248"/>
  <c r="P75" i="248"/>
  <c r="O75" i="248"/>
  <c r="N75" i="248"/>
  <c r="W74" i="248"/>
  <c r="V74" i="248"/>
  <c r="T74" i="248"/>
  <c r="S74" i="248"/>
  <c r="R74" i="248"/>
  <c r="Q74" i="248"/>
  <c r="P74" i="248"/>
  <c r="O74" i="248"/>
  <c r="N74" i="248"/>
  <c r="M74" i="248"/>
  <c r="L74" i="248"/>
  <c r="K74" i="248"/>
  <c r="J74" i="248"/>
  <c r="I74" i="248"/>
  <c r="H74" i="248"/>
  <c r="G74" i="248"/>
  <c r="F74" i="248"/>
  <c r="E74" i="248"/>
  <c r="D74" i="248"/>
  <c r="C74" i="248"/>
  <c r="B74" i="248"/>
  <c r="L61" i="248"/>
  <c r="K61" i="248"/>
  <c r="J61" i="248"/>
  <c r="I61" i="248"/>
  <c r="H61" i="248"/>
  <c r="G61" i="248"/>
  <c r="F61" i="248"/>
  <c r="E61" i="248"/>
  <c r="D61" i="248"/>
  <c r="C61" i="248"/>
  <c r="B61" i="248"/>
  <c r="M61" i="248"/>
  <c r="U60" i="248"/>
  <c r="T60" i="248"/>
  <c r="S60" i="248"/>
  <c r="R60" i="248"/>
  <c r="Q60" i="248"/>
  <c r="P60" i="248"/>
  <c r="O60" i="248"/>
  <c r="N60" i="248"/>
  <c r="M60" i="248"/>
  <c r="L60" i="248"/>
  <c r="K60" i="248"/>
  <c r="J60" i="248"/>
  <c r="I60" i="248"/>
  <c r="H60" i="248"/>
  <c r="G60" i="248"/>
  <c r="F60" i="248"/>
  <c r="E60" i="248"/>
  <c r="D60" i="248"/>
  <c r="C60" i="248"/>
  <c r="B60" i="248"/>
  <c r="G62" i="250"/>
  <c r="F62" i="250"/>
  <c r="E62" i="250"/>
  <c r="D47" i="250"/>
  <c r="D62" i="250" s="1"/>
  <c r="C62" i="250"/>
  <c r="B62" i="250"/>
  <c r="M64" i="248"/>
  <c r="L64" i="248"/>
  <c r="K64" i="248"/>
  <c r="J64" i="248"/>
  <c r="I64" i="248"/>
  <c r="H64" i="248"/>
  <c r="G64" i="248"/>
  <c r="F64" i="248"/>
  <c r="E64" i="248"/>
  <c r="D64" i="248"/>
  <c r="C64" i="248"/>
  <c r="B64" i="248"/>
  <c r="I58" i="251"/>
  <c r="F58" i="251"/>
  <c r="E58" i="251"/>
  <c r="D58" i="251"/>
  <c r="C58" i="251"/>
  <c r="B58" i="251"/>
  <c r="G43" i="251"/>
  <c r="G55" i="251"/>
  <c r="F55" i="251"/>
  <c r="E55" i="251"/>
  <c r="D55" i="251"/>
  <c r="C55" i="251"/>
  <c r="B55" i="251"/>
  <c r="G54" i="251"/>
  <c r="F54" i="251"/>
  <c r="E54" i="251"/>
  <c r="D54" i="251"/>
  <c r="C54" i="251"/>
  <c r="B54" i="251"/>
  <c r="J62" i="250"/>
  <c r="H46" i="250"/>
  <c r="J60" i="250" s="1"/>
  <c r="H59" i="250"/>
  <c r="G59" i="250"/>
  <c r="F59" i="250"/>
  <c r="E59" i="250"/>
  <c r="D59" i="250"/>
  <c r="C59" i="250"/>
  <c r="B59" i="250"/>
  <c r="H58" i="250"/>
  <c r="G58" i="250"/>
  <c r="F58" i="250"/>
  <c r="E58" i="250"/>
  <c r="D58" i="250"/>
  <c r="C58" i="250"/>
  <c r="B58" i="250"/>
  <c r="I58" i="249"/>
  <c r="F58" i="249"/>
  <c r="E58" i="249"/>
  <c r="D58" i="249"/>
  <c r="C58" i="249"/>
  <c r="B58" i="249"/>
  <c r="G43" i="249"/>
  <c r="G55" i="249"/>
  <c r="F55" i="249"/>
  <c r="E55" i="249"/>
  <c r="D55" i="249"/>
  <c r="C55" i="249"/>
  <c r="B55" i="249"/>
  <c r="G54" i="249"/>
  <c r="F54" i="249"/>
  <c r="E54" i="249"/>
  <c r="D54" i="249"/>
  <c r="C54" i="249"/>
  <c r="B54" i="249"/>
  <c r="X64" i="248"/>
  <c r="U64" i="248"/>
  <c r="T64" i="248"/>
  <c r="S64" i="248"/>
  <c r="R64" i="248"/>
  <c r="Q64" i="248"/>
  <c r="P64" i="248"/>
  <c r="O64" i="248"/>
  <c r="N64" i="248"/>
  <c r="V46" i="248"/>
  <c r="X62" i="248" s="1"/>
  <c r="Y62" i="248" s="1"/>
  <c r="V61" i="248"/>
  <c r="U61" i="248"/>
  <c r="T61" i="248"/>
  <c r="S61" i="248"/>
  <c r="R61" i="248"/>
  <c r="Q61" i="248"/>
  <c r="P61" i="248"/>
  <c r="O61" i="248"/>
  <c r="N61" i="248"/>
  <c r="V60" i="248"/>
  <c r="G48" i="250"/>
  <c r="F48" i="250"/>
  <c r="E48" i="250"/>
  <c r="C48" i="250"/>
  <c r="B48" i="250"/>
  <c r="I45" i="251"/>
  <c r="F45" i="251"/>
  <c r="E45" i="251"/>
  <c r="D45" i="251"/>
  <c r="C45" i="251"/>
  <c r="B45" i="251"/>
  <c r="G42" i="251"/>
  <c r="F42" i="251"/>
  <c r="E42" i="251"/>
  <c r="D42" i="251"/>
  <c r="C42" i="251"/>
  <c r="B42" i="251"/>
  <c r="G41" i="251"/>
  <c r="F41" i="251"/>
  <c r="E41" i="251"/>
  <c r="D41" i="251"/>
  <c r="C41" i="251"/>
  <c r="B41" i="251"/>
  <c r="J48" i="250"/>
  <c r="H45" i="250"/>
  <c r="G45" i="250"/>
  <c r="F45" i="250"/>
  <c r="E45" i="250"/>
  <c r="D45" i="250"/>
  <c r="C45" i="250"/>
  <c r="B45" i="250"/>
  <c r="H44" i="250"/>
  <c r="G44" i="250"/>
  <c r="F44" i="250"/>
  <c r="E44" i="250"/>
  <c r="D44" i="250"/>
  <c r="C44" i="250"/>
  <c r="B44" i="250"/>
  <c r="I45" i="249"/>
  <c r="F45" i="249"/>
  <c r="E45" i="249"/>
  <c r="D45" i="249"/>
  <c r="C45" i="249"/>
  <c r="B45" i="249"/>
  <c r="G42" i="249"/>
  <c r="F42" i="249"/>
  <c r="E42" i="249"/>
  <c r="D42" i="249"/>
  <c r="C42" i="249"/>
  <c r="B42" i="249"/>
  <c r="G41" i="249"/>
  <c r="F41" i="249"/>
  <c r="E41" i="249"/>
  <c r="D41" i="249"/>
  <c r="C41" i="249"/>
  <c r="B41" i="249"/>
  <c r="X48" i="248"/>
  <c r="U48" i="248"/>
  <c r="T48" i="248"/>
  <c r="S48" i="248"/>
  <c r="R48" i="248"/>
  <c r="Q48" i="248"/>
  <c r="P48" i="248"/>
  <c r="O48" i="248"/>
  <c r="N48" i="248"/>
  <c r="J48" i="248"/>
  <c r="I48" i="248"/>
  <c r="H48" i="248"/>
  <c r="G48" i="248"/>
  <c r="F48" i="248"/>
  <c r="E48" i="248"/>
  <c r="D48" i="248"/>
  <c r="C48" i="248"/>
  <c r="B48" i="248"/>
  <c r="V45" i="248"/>
  <c r="U45" i="248"/>
  <c r="T45" i="248"/>
  <c r="S45" i="248"/>
  <c r="R45" i="248"/>
  <c r="Q45" i="248"/>
  <c r="P45" i="248"/>
  <c r="O45" i="248"/>
  <c r="N45" i="248"/>
  <c r="J45" i="248"/>
  <c r="I45" i="248"/>
  <c r="H45" i="248"/>
  <c r="G45" i="248"/>
  <c r="F45" i="248"/>
  <c r="E45" i="248"/>
  <c r="D45" i="248"/>
  <c r="C45" i="248"/>
  <c r="B45" i="248"/>
  <c r="V44" i="248"/>
  <c r="U44" i="248"/>
  <c r="T44" i="248"/>
  <c r="S44" i="248"/>
  <c r="R44" i="248"/>
  <c r="Q44" i="248"/>
  <c r="P44" i="248"/>
  <c r="O44" i="248"/>
  <c r="N44" i="248"/>
  <c r="J44" i="248"/>
  <c r="I44" i="248"/>
  <c r="H44" i="248"/>
  <c r="G44" i="248"/>
  <c r="F44" i="248"/>
  <c r="E44" i="248"/>
  <c r="D44" i="248"/>
  <c r="C44" i="248"/>
  <c r="B44" i="248"/>
  <c r="F32" i="251"/>
  <c r="E32" i="251"/>
  <c r="D32" i="251"/>
  <c r="C32" i="251"/>
  <c r="B32" i="251"/>
  <c r="G29" i="251"/>
  <c r="F29" i="251"/>
  <c r="E29" i="251"/>
  <c r="D29" i="251"/>
  <c r="C29" i="251"/>
  <c r="B29" i="251"/>
  <c r="I32" i="251"/>
  <c r="J34" i="250"/>
  <c r="G30" i="251"/>
  <c r="I43" i="251" s="1"/>
  <c r="J43" i="251" s="1"/>
  <c r="G28" i="251"/>
  <c r="F28" i="251"/>
  <c r="E28" i="251"/>
  <c r="D28" i="251"/>
  <c r="C28" i="251"/>
  <c r="B28" i="251"/>
  <c r="G34" i="250"/>
  <c r="F34" i="250"/>
  <c r="E34" i="250"/>
  <c r="D34" i="250"/>
  <c r="C34" i="250"/>
  <c r="B34" i="250"/>
  <c r="H31" i="250"/>
  <c r="G31" i="250"/>
  <c r="F31" i="250"/>
  <c r="E31" i="250"/>
  <c r="D31" i="250"/>
  <c r="C31" i="250"/>
  <c r="B31" i="250"/>
  <c r="H32" i="250"/>
  <c r="H30" i="250"/>
  <c r="G30" i="250"/>
  <c r="F30" i="250"/>
  <c r="E30" i="250"/>
  <c r="D30" i="250"/>
  <c r="C30" i="250"/>
  <c r="B30" i="250"/>
  <c r="I32" i="249"/>
  <c r="U34" i="248"/>
  <c r="F32" i="249"/>
  <c r="E32" i="249"/>
  <c r="D32" i="249"/>
  <c r="C32" i="249"/>
  <c r="B32" i="249"/>
  <c r="G29" i="249"/>
  <c r="F29" i="249"/>
  <c r="E29" i="249"/>
  <c r="D29" i="249"/>
  <c r="C29" i="249"/>
  <c r="B29" i="249"/>
  <c r="G30" i="249"/>
  <c r="I43" i="249" s="1"/>
  <c r="J43" i="249" s="1"/>
  <c r="G28" i="249"/>
  <c r="F28" i="249"/>
  <c r="E28" i="249"/>
  <c r="D28" i="249"/>
  <c r="C28" i="249"/>
  <c r="B28" i="249"/>
  <c r="R34" i="248"/>
  <c r="Q34" i="248"/>
  <c r="P34" i="248"/>
  <c r="O34" i="248"/>
  <c r="N34" i="248"/>
  <c r="M34" i="248"/>
  <c r="L34" i="248"/>
  <c r="K34" i="248"/>
  <c r="J34" i="248"/>
  <c r="I34" i="248"/>
  <c r="H34" i="248"/>
  <c r="G34" i="248"/>
  <c r="F34" i="248"/>
  <c r="E34" i="248"/>
  <c r="D34" i="248"/>
  <c r="C34" i="248"/>
  <c r="B34" i="248"/>
  <c r="S31" i="248"/>
  <c r="R31" i="248"/>
  <c r="Q31" i="248"/>
  <c r="P31" i="248"/>
  <c r="O31" i="248"/>
  <c r="N31" i="248"/>
  <c r="M31" i="248"/>
  <c r="L31" i="248"/>
  <c r="K31" i="248"/>
  <c r="J31" i="248"/>
  <c r="I31" i="248"/>
  <c r="H31" i="248"/>
  <c r="G31" i="248"/>
  <c r="F31" i="248"/>
  <c r="E31" i="248"/>
  <c r="D31" i="248"/>
  <c r="C31" i="248"/>
  <c r="B31" i="248"/>
  <c r="S32" i="248"/>
  <c r="S30" i="248"/>
  <c r="R30" i="248"/>
  <c r="Q30" i="248"/>
  <c r="P30" i="248"/>
  <c r="O30" i="248"/>
  <c r="N30" i="248"/>
  <c r="M30" i="248"/>
  <c r="L30" i="248"/>
  <c r="K30" i="248"/>
  <c r="J30" i="248"/>
  <c r="I30" i="248"/>
  <c r="H30" i="248"/>
  <c r="G30" i="248"/>
  <c r="F30" i="248"/>
  <c r="E30" i="248"/>
  <c r="D30" i="248"/>
  <c r="C30" i="248"/>
  <c r="B30" i="248"/>
  <c r="N20" i="248"/>
  <c r="N17" i="248"/>
  <c r="N16" i="248"/>
  <c r="S18" i="248"/>
  <c r="J20" i="248"/>
  <c r="I20" i="248"/>
  <c r="H20" i="248"/>
  <c r="G20" i="248"/>
  <c r="F20" i="248"/>
  <c r="E20" i="248"/>
  <c r="D20" i="248"/>
  <c r="C20" i="248"/>
  <c r="B20" i="248"/>
  <c r="J17" i="248"/>
  <c r="I17" i="248"/>
  <c r="H17" i="248"/>
  <c r="G17" i="248"/>
  <c r="F17" i="248"/>
  <c r="E17" i="248"/>
  <c r="D17" i="248"/>
  <c r="C17" i="248"/>
  <c r="B17" i="248"/>
  <c r="J16" i="248"/>
  <c r="I16" i="248"/>
  <c r="H16" i="248"/>
  <c r="G16" i="248"/>
  <c r="F16" i="248"/>
  <c r="E16" i="248"/>
  <c r="D16" i="248"/>
  <c r="C16" i="248"/>
  <c r="B16" i="248"/>
  <c r="F16" i="250"/>
  <c r="F17" i="250"/>
  <c r="F20" i="250"/>
  <c r="F19" i="249"/>
  <c r="F19" i="251"/>
  <c r="F15" i="249"/>
  <c r="F16" i="249"/>
  <c r="F15" i="251"/>
  <c r="F16" i="251"/>
  <c r="E19" i="251"/>
  <c r="D19" i="251"/>
  <c r="C19" i="251"/>
  <c r="B19" i="251"/>
  <c r="G17" i="251"/>
  <c r="I17" i="251" s="1"/>
  <c r="J17" i="251" s="1"/>
  <c r="G16" i="251"/>
  <c r="E16" i="251"/>
  <c r="D16" i="251"/>
  <c r="C16" i="251"/>
  <c r="B16" i="251"/>
  <c r="G15" i="251"/>
  <c r="E15" i="251"/>
  <c r="D15" i="251"/>
  <c r="C15" i="251"/>
  <c r="B15" i="251"/>
  <c r="E16" i="250"/>
  <c r="E17" i="250"/>
  <c r="E20" i="250"/>
  <c r="Q16" i="248"/>
  <c r="R16" i="248"/>
  <c r="Q17" i="248"/>
  <c r="R17" i="248"/>
  <c r="Q20" i="248"/>
  <c r="R20" i="248"/>
  <c r="P20" i="248"/>
  <c r="O20" i="248"/>
  <c r="H17" i="250"/>
  <c r="G17" i="250"/>
  <c r="D17" i="250"/>
  <c r="C17" i="250"/>
  <c r="S17" i="248"/>
  <c r="P17" i="248"/>
  <c r="O17" i="248"/>
  <c r="M17" i="248"/>
  <c r="C20" i="250"/>
  <c r="C16" i="250"/>
  <c r="E19" i="249"/>
  <c r="M20" i="248"/>
  <c r="M16" i="248"/>
  <c r="P16" i="248"/>
  <c r="L16" i="248"/>
  <c r="L17" i="248"/>
  <c r="L20" i="248"/>
  <c r="H16" i="250"/>
  <c r="G16" i="250"/>
  <c r="D16" i="250"/>
  <c r="B16" i="250"/>
  <c r="G15" i="249"/>
  <c r="E15" i="249"/>
  <c r="D15" i="249"/>
  <c r="C15" i="249"/>
  <c r="B15" i="249"/>
  <c r="S16" i="248"/>
  <c r="O16" i="248"/>
  <c r="K16" i="248"/>
  <c r="E16" i="249"/>
  <c r="K20" i="248"/>
  <c r="U18" i="248"/>
  <c r="V18" i="248" s="1"/>
  <c r="K17" i="248"/>
  <c r="C19" i="249"/>
  <c r="D19" i="249"/>
  <c r="B19" i="249"/>
  <c r="C16" i="249"/>
  <c r="D16" i="249"/>
  <c r="G16" i="249"/>
  <c r="B16" i="249"/>
  <c r="D20" i="250"/>
  <c r="G20" i="250"/>
  <c r="B20" i="250"/>
  <c r="B17" i="250"/>
  <c r="H18" i="250"/>
  <c r="J18" i="250" s="1"/>
  <c r="K18" i="250" s="1"/>
  <c r="G17" i="249"/>
  <c r="I17" i="249" s="1"/>
  <c r="J17" i="249" s="1"/>
  <c r="B3" i="238"/>
  <c r="D3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G4" i="240" s="1"/>
  <c r="B3" i="240"/>
  <c r="B4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B4" i="239" s="1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H3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B4" i="237" s="1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H42" i="236"/>
  <c r="I30" i="236"/>
  <c r="G18" i="236"/>
  <c r="Y5" i="236"/>
  <c r="X5" i="236"/>
  <c r="Z5" i="236" s="1"/>
  <c r="H42" i="235"/>
  <c r="I30" i="235"/>
  <c r="G18" i="235"/>
  <c r="Y5" i="235"/>
  <c r="X5" i="235"/>
  <c r="H42" i="234"/>
  <c r="I30" i="234"/>
  <c r="G18" i="234"/>
  <c r="Y5" i="234"/>
  <c r="X5" i="234"/>
  <c r="G18" i="233"/>
  <c r="H42" i="233"/>
  <c r="H30" i="233"/>
  <c r="V5" i="233"/>
  <c r="U5" i="233"/>
  <c r="H3" i="240" l="1"/>
  <c r="G5" i="240"/>
  <c r="H5" i="240" s="1"/>
  <c r="H4" i="240"/>
  <c r="I69" i="249"/>
  <c r="J69" i="249" s="1"/>
  <c r="G4" i="239"/>
  <c r="H4" i="239" s="1"/>
  <c r="I69" i="251"/>
  <c r="J69" i="251" s="1"/>
  <c r="I30" i="251"/>
  <c r="J30" i="251" s="1"/>
  <c r="W5" i="233"/>
  <c r="Q78" i="248"/>
  <c r="D3" i="240"/>
  <c r="Z5" i="234"/>
  <c r="D3" i="239"/>
  <c r="I56" i="251"/>
  <c r="J56" i="251" s="1"/>
  <c r="T78" i="248"/>
  <c r="Y104" i="248"/>
  <c r="Z104" i="248" s="1"/>
  <c r="T106" i="248"/>
  <c r="I95" i="249"/>
  <c r="J95" i="249" s="1"/>
  <c r="I82" i="249"/>
  <c r="J82" i="249" s="1"/>
  <c r="S92" i="248"/>
  <c r="I95" i="251"/>
  <c r="J95" i="251" s="1"/>
  <c r="K103" i="250"/>
  <c r="L103" i="250" s="1"/>
  <c r="K89" i="250"/>
  <c r="L89" i="250" s="1"/>
  <c r="J46" i="250"/>
  <c r="K46" i="250" s="1"/>
  <c r="U32" i="248"/>
  <c r="V32" i="248" s="1"/>
  <c r="Y90" i="248"/>
  <c r="Z90" i="248" s="1"/>
  <c r="U106" i="248"/>
  <c r="F78" i="248"/>
  <c r="V106" i="248"/>
  <c r="D3" i="237"/>
  <c r="D48" i="250"/>
  <c r="R106" i="248"/>
  <c r="R120" i="248"/>
  <c r="Z5" i="235"/>
  <c r="G4" i="238"/>
  <c r="I30" i="249"/>
  <c r="J30" i="249" s="1"/>
  <c r="E78" i="248"/>
  <c r="B4" i="238"/>
  <c r="D4" i="238" s="1"/>
  <c r="J32" i="250"/>
  <c r="K32" i="250" s="1"/>
  <c r="R78" i="248"/>
  <c r="Y76" i="248"/>
  <c r="Z76" i="248" s="1"/>
  <c r="B5" i="239"/>
  <c r="D4" i="239"/>
  <c r="X46" i="248"/>
  <c r="Y46" i="248" s="1"/>
  <c r="I92" i="248"/>
  <c r="I78" i="248"/>
  <c r="G4" i="237"/>
  <c r="H3" i="237"/>
  <c r="B5" i="237"/>
  <c r="D4" i="237"/>
  <c r="D4" i="240"/>
  <c r="B5" i="240"/>
  <c r="P78" i="248"/>
  <c r="P92" i="248"/>
  <c r="I56" i="249"/>
  <c r="J56" i="249" s="1"/>
  <c r="K75" i="250"/>
  <c r="B5" i="238" l="1"/>
  <c r="G5" i="239"/>
  <c r="H5" i="239" s="1"/>
  <c r="G6" i="240"/>
  <c r="H6" i="240" s="1"/>
  <c r="H4" i="238"/>
  <c r="G5" i="238"/>
  <c r="H4" i="237"/>
  <c r="G5" i="237"/>
  <c r="D5" i="240"/>
  <c r="B6" i="240"/>
  <c r="B6" i="239"/>
  <c r="D5" i="239"/>
  <c r="B6" i="237"/>
  <c r="D5" i="237"/>
  <c r="B6" i="238"/>
  <c r="D5" i="238"/>
  <c r="G6" i="239" l="1"/>
  <c r="G7" i="240"/>
  <c r="G6" i="238"/>
  <c r="H5" i="238"/>
  <c r="D6" i="237"/>
  <c r="B7" i="237"/>
  <c r="B7" i="238"/>
  <c r="D6" i="238"/>
  <c r="B7" i="240"/>
  <c r="D6" i="240"/>
  <c r="H5" i="237"/>
  <c r="G6" i="237"/>
  <c r="B7" i="239"/>
  <c r="D6" i="239"/>
  <c r="G7" i="239" l="1"/>
  <c r="H6" i="239"/>
  <c r="G8" i="240"/>
  <c r="H7" i="240"/>
  <c r="H6" i="238"/>
  <c r="G7" i="238"/>
  <c r="D7" i="239"/>
  <c r="B8" i="239"/>
  <c r="B8" i="238"/>
  <c r="D7" i="238"/>
  <c r="G7" i="237"/>
  <c r="H6" i="237"/>
  <c r="B8" i="237"/>
  <c r="D7" i="237"/>
  <c r="D7" i="240"/>
  <c r="B8" i="240"/>
  <c r="G8" i="239" l="1"/>
  <c r="H7" i="239"/>
  <c r="G9" i="240"/>
  <c r="H8" i="240"/>
  <c r="G8" i="238"/>
  <c r="H7" i="238"/>
  <c r="B9" i="240"/>
  <c r="D8" i="240"/>
  <c r="D8" i="238"/>
  <c r="B9" i="238"/>
  <c r="D8" i="237"/>
  <c r="B9" i="237"/>
  <c r="B9" i="239"/>
  <c r="D8" i="239"/>
  <c r="H7" i="237"/>
  <c r="G8" i="237"/>
  <c r="H8" i="239" l="1"/>
  <c r="G9" i="239"/>
  <c r="G10" i="240"/>
  <c r="H9" i="240"/>
  <c r="H8" i="238"/>
  <c r="G9" i="238"/>
  <c r="D9" i="239"/>
  <c r="B10" i="239"/>
  <c r="B10" i="237"/>
  <c r="D9" i="237"/>
  <c r="H8" i="237"/>
  <c r="G9" i="237"/>
  <c r="D9" i="240"/>
  <c r="B10" i="240"/>
  <c r="B10" i="238"/>
  <c r="D9" i="238"/>
  <c r="G10" i="239" l="1"/>
  <c r="H9" i="239"/>
  <c r="H10" i="240"/>
  <c r="G11" i="240"/>
  <c r="G10" i="238"/>
  <c r="H9" i="238"/>
  <c r="G10" i="237"/>
  <c r="H9" i="237"/>
  <c r="D10" i="237"/>
  <c r="B11" i="237"/>
  <c r="D10" i="239"/>
  <c r="B11" i="239"/>
  <c r="B11" i="238"/>
  <c r="D10" i="238"/>
  <c r="D10" i="240"/>
  <c r="B11" i="240"/>
  <c r="H10" i="239" l="1"/>
  <c r="G11" i="239"/>
  <c r="H11" i="240"/>
  <c r="G12" i="240"/>
  <c r="H10" i="238"/>
  <c r="G11" i="238"/>
  <c r="D11" i="237"/>
  <c r="B12" i="237"/>
  <c r="D11" i="238"/>
  <c r="B12" i="238"/>
  <c r="B12" i="239"/>
  <c r="D11" i="239"/>
  <c r="B12" i="240"/>
  <c r="D11" i="240"/>
  <c r="G11" i="237"/>
  <c r="H10" i="237"/>
  <c r="G12" i="239" l="1"/>
  <c r="H11" i="239"/>
  <c r="G13" i="240"/>
  <c r="H12" i="240"/>
  <c r="H11" i="238"/>
  <c r="G12" i="238"/>
  <c r="D12" i="239"/>
  <c r="B13" i="239"/>
  <c r="D12" i="238"/>
  <c r="B13" i="238"/>
  <c r="G12" i="237"/>
  <c r="H11" i="237"/>
  <c r="D12" i="237"/>
  <c r="B13" i="237"/>
  <c r="B13" i="240"/>
  <c r="D12" i="240"/>
  <c r="H12" i="239" l="1"/>
  <c r="G13" i="239"/>
  <c r="H13" i="240"/>
  <c r="G14" i="240"/>
  <c r="H12" i="238"/>
  <c r="G13" i="238"/>
  <c r="G13" i="237"/>
  <c r="H12" i="237"/>
  <c r="B14" i="238"/>
  <c r="D13" i="238"/>
  <c r="D13" i="237"/>
  <c r="B14" i="237"/>
  <c r="B14" i="239"/>
  <c r="D13" i="239"/>
  <c r="B14" i="240"/>
  <c r="D13" i="240"/>
  <c r="H13" i="239" l="1"/>
  <c r="G14" i="239"/>
  <c r="H14" i="240"/>
  <c r="G15" i="240"/>
  <c r="H13" i="238"/>
  <c r="G14" i="238"/>
  <c r="B15" i="239"/>
  <c r="D14" i="239"/>
  <c r="D14" i="238"/>
  <c r="B15" i="238"/>
  <c r="B15" i="237"/>
  <c r="D14" i="237"/>
  <c r="D14" i="240"/>
  <c r="B15" i="240"/>
  <c r="H13" i="237"/>
  <c r="G14" i="237"/>
  <c r="G15" i="239" l="1"/>
  <c r="H14" i="239"/>
  <c r="G16" i="240"/>
  <c r="H15" i="240"/>
  <c r="H14" i="238"/>
  <c r="G15" i="238"/>
  <c r="B16" i="237"/>
  <c r="D15" i="237"/>
  <c r="D15" i="239"/>
  <c r="B16" i="239"/>
  <c r="H14" i="237"/>
  <c r="G15" i="237"/>
  <c r="B16" i="238"/>
  <c r="D15" i="238"/>
  <c r="D15" i="240"/>
  <c r="B16" i="240"/>
  <c r="G16" i="239" l="1"/>
  <c r="H15" i="239"/>
  <c r="H16" i="240"/>
  <c r="G17" i="240"/>
  <c r="G16" i="238"/>
  <c r="H15" i="238"/>
  <c r="B17" i="240"/>
  <c r="D16" i="240"/>
  <c r="H15" i="237"/>
  <c r="G16" i="237"/>
  <c r="D16" i="239"/>
  <c r="B17" i="239"/>
  <c r="D16" i="238"/>
  <c r="B17" i="238"/>
  <c r="D16" i="237"/>
  <c r="B17" i="237"/>
  <c r="G17" i="239" l="1"/>
  <c r="H16" i="239"/>
  <c r="G18" i="240"/>
  <c r="H17" i="240"/>
  <c r="H16" i="238"/>
  <c r="G17" i="238"/>
  <c r="D17" i="239"/>
  <c r="B18" i="239"/>
  <c r="D17" i="237"/>
  <c r="B18" i="237"/>
  <c r="G17" i="237"/>
  <c r="H16" i="237"/>
  <c r="D17" i="238"/>
  <c r="B18" i="238"/>
  <c r="D17" i="240"/>
  <c r="B18" i="240"/>
  <c r="H17" i="239" l="1"/>
  <c r="G18" i="239"/>
  <c r="H18" i="240"/>
  <c r="G19" i="240"/>
  <c r="G18" i="238"/>
  <c r="H17" i="238"/>
  <c r="D18" i="240"/>
  <c r="B19" i="240"/>
  <c r="B19" i="239"/>
  <c r="D18" i="239"/>
  <c r="G18" i="237"/>
  <c r="H17" i="237"/>
  <c r="D18" i="238"/>
  <c r="B19" i="238"/>
  <c r="D18" i="237"/>
  <c r="B19" i="237"/>
  <c r="G19" i="239" l="1"/>
  <c r="H18" i="239"/>
  <c r="H19" i="240"/>
  <c r="G20" i="240"/>
  <c r="G19" i="238"/>
  <c r="H18" i="238"/>
  <c r="H18" i="237"/>
  <c r="G19" i="237"/>
  <c r="D19" i="239"/>
  <c r="B20" i="239"/>
  <c r="D19" i="240"/>
  <c r="B20" i="240"/>
  <c r="D19" i="237"/>
  <c r="B20" i="237"/>
  <c r="B20" i="238"/>
  <c r="D19" i="238"/>
  <c r="G20" i="239" l="1"/>
  <c r="H19" i="239"/>
  <c r="G21" i="240"/>
  <c r="H20" i="240"/>
  <c r="H19" i="238"/>
  <c r="G20" i="238"/>
  <c r="B21" i="238"/>
  <c r="D20" i="238"/>
  <c r="B21" i="239"/>
  <c r="D20" i="239"/>
  <c r="B21" i="237"/>
  <c r="D20" i="237"/>
  <c r="H19" i="237"/>
  <c r="G20" i="237"/>
  <c r="D20" i="240"/>
  <c r="B21" i="240"/>
  <c r="G21" i="239" l="1"/>
  <c r="H20" i="239"/>
  <c r="G22" i="240"/>
  <c r="H21" i="240"/>
  <c r="G21" i="238"/>
  <c r="H20" i="238"/>
  <c r="D21" i="239"/>
  <c r="B22" i="239"/>
  <c r="H20" i="237"/>
  <c r="G21" i="237"/>
  <c r="B22" i="240"/>
  <c r="D21" i="240"/>
  <c r="B22" i="237"/>
  <c r="D21" i="237"/>
  <c r="D21" i="238"/>
  <c r="B22" i="238"/>
  <c r="H21" i="239" l="1"/>
  <c r="G22" i="239"/>
  <c r="G23" i="240"/>
  <c r="H22" i="240"/>
  <c r="G22" i="238"/>
  <c r="H21" i="238"/>
  <c r="B23" i="239"/>
  <c r="D22" i="239"/>
  <c r="D22" i="238"/>
  <c r="B23" i="238"/>
  <c r="B23" i="240"/>
  <c r="D22" i="240"/>
  <c r="D22" i="237"/>
  <c r="B23" i="237"/>
  <c r="H21" i="237"/>
  <c r="G22" i="237"/>
  <c r="H22" i="239" l="1"/>
  <c r="G23" i="239"/>
  <c r="G24" i="240"/>
  <c r="H23" i="240"/>
  <c r="G23" i="238"/>
  <c r="H22" i="238"/>
  <c r="D23" i="238"/>
  <c r="B24" i="238"/>
  <c r="B24" i="237"/>
  <c r="D23" i="237"/>
  <c r="B24" i="240"/>
  <c r="D23" i="240"/>
  <c r="H22" i="237"/>
  <c r="G23" i="237"/>
  <c r="B24" i="239"/>
  <c r="D23" i="239"/>
  <c r="H23" i="239" l="1"/>
  <c r="G24" i="239"/>
  <c r="H24" i="240"/>
  <c r="G25" i="240"/>
  <c r="H23" i="238"/>
  <c r="G24" i="238"/>
  <c r="B25" i="239"/>
  <c r="D24" i="239"/>
  <c r="B25" i="237"/>
  <c r="D24" i="237"/>
  <c r="B25" i="240"/>
  <c r="D24" i="240"/>
  <c r="G24" i="237"/>
  <c r="H23" i="237"/>
  <c r="B25" i="238"/>
  <c r="D24" i="238"/>
  <c r="H24" i="239" l="1"/>
  <c r="G25" i="239"/>
  <c r="H25" i="240"/>
  <c r="G26" i="240"/>
  <c r="H26" i="240" s="1"/>
  <c r="H24" i="238"/>
  <c r="G25" i="238"/>
  <c r="D25" i="240"/>
  <c r="B26" i="240"/>
  <c r="D26" i="240" s="1"/>
  <c r="G25" i="237"/>
  <c r="H24" i="237"/>
  <c r="D25" i="238"/>
  <c r="B26" i="238"/>
  <c r="D26" i="238" s="1"/>
  <c r="B26" i="237"/>
  <c r="D26" i="237" s="1"/>
  <c r="D25" i="237"/>
  <c r="D25" i="239"/>
  <c r="B26" i="239"/>
  <c r="D26" i="239" s="1"/>
  <c r="G26" i="239" l="1"/>
  <c r="H26" i="239" s="1"/>
  <c r="H25" i="239"/>
  <c r="H25" i="238"/>
  <c r="G26" i="238"/>
  <c r="H26" i="238" s="1"/>
  <c r="H25" i="237"/>
  <c r="G26" i="237"/>
  <c r="H26" i="237" s="1"/>
</calcChain>
</file>

<file path=xl/sharedStrings.xml><?xml version="1.0" encoding="utf-8"?>
<sst xmlns="http://schemas.openxmlformats.org/spreadsheetml/2006/main" count="1371" uniqueCount="111">
  <si>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</si>
  <si>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</si>
  <si>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</si>
  <si>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</si>
  <si>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</si>
  <si>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</si>
  <si>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</si>
  <si>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</si>
  <si>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</si>
  <si>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</si>
  <si>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</si>
  <si>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</si>
  <si>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</si>
  <si>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</si>
  <si>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</si>
  <si>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</si>
  <si>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</si>
  <si>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</si>
  <si>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</si>
  <si>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</si>
  <si>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</si>
  <si>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</si>
  <si>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SEMANA 1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</si>
  <si>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</si>
  <si>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</si>
  <si>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</si>
  <si>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</si>
  <si>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</si>
  <si>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</si>
  <si>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</si>
  <si>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</si>
  <si>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</si>
  <si>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</si>
  <si>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</si>
  <si>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</si>
  <si>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</si>
  <si>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</si>
  <si>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</si>
  <si>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</si>
  <si>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</si>
  <si>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</si>
  <si>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</si>
  <si>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</si>
  <si>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</si>
  <si>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</si>
  <si>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</si>
  <si>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</si>
  <si>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</si>
  <si>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</si>
  <si>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</si>
  <si>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</si>
  <si>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</si>
  <si>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</si>
  <si>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</si>
  <si>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</si>
  <si>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</si>
  <si>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</si>
  <si>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</si>
  <si>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</si>
  <si>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</si>
  <si>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</si>
  <si>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</si>
  <si>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</si>
  <si>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contar</t>
  </si>
  <si>
    <t>Semana 2</t>
  </si>
  <si>
    <t>Esta semana realizo grading a esta cepa con el personal de mi granja</t>
  </si>
  <si>
    <t>Contar</t>
  </si>
  <si>
    <t>Semana 3</t>
  </si>
  <si>
    <t>Grading 19 de octubre</t>
  </si>
  <si>
    <t>En lotes que han tenido pesos bajos en las primeras semanas como este lote, hemos dado 125 grs en esta semana</t>
  </si>
  <si>
    <t>Sin embargo según lo que hemos hablado de los sobrepesos de los machos, pienso que podemos dar 120 grs</t>
  </si>
  <si>
    <t>De acuerdo</t>
  </si>
  <si>
    <t>Semana 4</t>
  </si>
  <si>
    <t>Rango</t>
  </si>
  <si>
    <t>Caseta B</t>
  </si>
  <si>
    <t>Hoy estamos realizando grading de la caseta B</t>
  </si>
  <si>
    <t>El oscurecimiento del modulo va en un 75%, el fin de semana lo dejamos en un 90%, faltando detalles</t>
  </si>
  <si>
    <t>Prefiero darles mas porque despues en pesaje de 6ta semana empiezan a estar negativos y como ya estamos dando en promedio -3,85 gr despues nos lo puede cobrar.</t>
  </si>
  <si>
    <t>Semana 5</t>
  </si>
  <si>
    <t>Selección genetica</t>
  </si>
  <si>
    <t>Semana 6</t>
  </si>
  <si>
    <t>Semana 7</t>
  </si>
  <si>
    <t>Semana 8</t>
  </si>
  <si>
    <t>CASETA A2</t>
  </si>
  <si>
    <t>CASETA A1</t>
  </si>
  <si>
    <t>Mañana iniciamos la instalación de la cortina para mejorar oscurecimiento por temas de ventilas</t>
  </si>
  <si>
    <t>Lo instalaremos primero en la zona de la linea macho</t>
  </si>
  <si>
    <t>Estamos en grading el dia de hoy a toda la LM</t>
  </si>
  <si>
    <t>La caseta A ya tuvo grading el anterior jueves</t>
  </si>
  <si>
    <t>Grading el dia de hoy</t>
  </si>
  <si>
    <t>Sera error de pesaje esta semana o la anterior?</t>
  </si>
  <si>
    <t>Semana 9</t>
  </si>
  <si>
    <t>El peso se repitio al dia siguiente y concordaba con lo reportado en este informe</t>
  </si>
  <si>
    <t>El tema se puede deber a dias mas soleados y entrada de luz por ventilas, tema ya corregido</t>
  </si>
  <si>
    <t>Esta semana realizamos grading en la caseta B</t>
  </si>
  <si>
    <t>Semana 10</t>
  </si>
  <si>
    <t>Este incremento para poder dar ese gramo mas adelante en semanas 13 y 14</t>
  </si>
  <si>
    <t>Semana11</t>
  </si>
  <si>
    <t>Semana 11</t>
  </si>
  <si>
    <t>contar - revisar</t>
  </si>
  <si>
    <t xml:space="preserve">Se realizo grading al corral 1 </t>
  </si>
  <si>
    <t>La semana pasada en el momento de anotar en el corral 4 de la caseta B, se presento un error</t>
  </si>
  <si>
    <t>Los otros corrales eran coherentes con el peso, pues se verifico</t>
  </si>
  <si>
    <t>Semana12</t>
  </si>
  <si>
    <t>Semana 12</t>
  </si>
  <si>
    <t>Semana13</t>
  </si>
  <si>
    <t>Semana 13</t>
  </si>
  <si>
    <t>Para terminar de devolver el medio gramo de la semana 10</t>
  </si>
  <si>
    <t>Semana14</t>
  </si>
  <si>
    <t>Semana 14</t>
  </si>
  <si>
    <t>Esos descartes salen del sistema el dia de hoy (primer dia de la semana)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</si>
</sst>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0.0%"/>
    <numFmt numFmtId="166" formatCode="_-* #,##0.00\ [$€]_-;\-* #,##0.00\ [$€]_-;_-* &quot;-&quot;??\ [$€]_-;_-@_-"/>
  </numFmts>
  <fonts count="28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FF00"/>
        <bgColor indexed="64"/>
      </patternFill>
    </fill>
  </fills>
  <borders count="7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</borders>
  <cellStyleXfs count="491">
    <xf numFmtId="0" fontId="0" fillId="0" borderId="0"/>
    <xf numFmtId="166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6" fillId="0" borderId="0" applyFont="0" applyFill="0" applyBorder="0" applyAlignment="0" applyProtection="0"/>
  </cellStyleXfs>
  <cellXfs count="490">
    <xf numFmtId="0" fontId="0" fillId="0" borderId="0" xfId="0"/>
    <xf numFmtId="0" fontId="2" fillId="0" borderId="0" xfId="0" applyFont="1"/>
    <xf numFmtId="0" fontId="3" fillId="0" borderId="0" xfId="0" applyFont="1" applyBorder="1"/>
    <xf numFmtId="0" fontId="4" fillId="2" borderId="0" xfId="0" applyFont="1" applyFill="1" applyBorder="1" applyAlignment="1">
      <alignment horizontal="center"/>
    </xf>
    <xf numFmtId="0" fontId="0" fillId="0" borderId="0" xfId="0" applyBorder="1"/>
    <xf numFmtId="0" fontId="3" fillId="0" borderId="0" xfId="0" applyFont="1" applyBorder="1" applyAlignment="1">
      <alignment horizontal="center"/>
    </xf>
    <xf numFmtId="0" fontId="2" fillId="0" borderId="0" xfId="0" applyFont="1" applyBorder="1"/>
    <xf numFmtId="0" fontId="5" fillId="0" borderId="1" xfId="0" applyFont="1" applyBorder="1" applyAlignment="1">
      <alignment horizontal="center"/>
    </xf>
    <xf numFmtId="0" fontId="4" fillId="0" borderId="0" xfId="0" applyFont="1"/>
    <xf numFmtId="0" fontId="4" fillId="0" borderId="0" xfId="0" applyFont="1" applyBorder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0" fontId="4" fillId="0" borderId="6" xfId="3" applyNumberFormat="1" applyFont="1" applyBorder="1" applyAlignment="1">
      <alignment horizontal="center"/>
    </xf>
    <xf numFmtId="10" fontId="4" fillId="0" borderId="5" xfId="3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0" xfId="0" applyFont="1" applyBorder="1" applyAlignment="1">
      <alignment horizontal="center"/>
    </xf>
    <xf numFmtId="10" fontId="4" fillId="0" borderId="0" xfId="3" applyNumberFormat="1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10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10" fontId="2" fillId="0" borderId="6" xfId="3" applyNumberFormat="1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0" fontId="2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4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1" fillId="0" borderId="5" xfId="3" applyNumberFormat="1" applyFont="1" applyBorder="1" applyAlignment="1">
      <alignment horizontal="center"/>
    </xf>
    <xf numFmtId="4" fontId="7" fillId="0" borderId="5" xfId="3" applyNumberFormat="1" applyFont="1" applyBorder="1" applyAlignment="1">
      <alignment horizontal="center"/>
    </xf>
    <xf numFmtId="4" fontId="4" fillId="0" borderId="5" xfId="0" applyNumberFormat="1" applyFont="1" applyBorder="1" applyAlignment="1">
      <alignment horizontal="center"/>
    </xf>
    <xf numFmtId="1" fontId="4" fillId="0" borderId="5" xfId="3" applyNumberFormat="1" applyFont="1" applyBorder="1" applyAlignment="1">
      <alignment horizontal="center"/>
    </xf>
    <xf numFmtId="2" fontId="4" fillId="2" borderId="13" xfId="0" applyNumberFormat="1" applyFont="1" applyFill="1" applyBorder="1" applyAlignment="1">
      <alignment horizontal="center"/>
    </xf>
    <xf numFmtId="2" fontId="4" fillId="2" borderId="14" xfId="0" applyNumberFormat="1" applyFont="1" applyFill="1" applyBorder="1" applyAlignment="1">
      <alignment horizontal="center"/>
    </xf>
    <xf numFmtId="164" fontId="4" fillId="2" borderId="5" xfId="0" applyNumberFormat="1" applyFont="1" applyFill="1" applyBorder="1" applyAlignment="1">
      <alignment horizontal="center"/>
    </xf>
    <xf numFmtId="164" fontId="4" fillId="2" borderId="8" xfId="0" applyNumberFormat="1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2" fontId="4" fillId="2" borderId="5" xfId="0" applyNumberFormat="1" applyFont="1" applyFill="1" applyBorder="1" applyAlignment="1">
      <alignment horizontal="center"/>
    </xf>
    <xf numFmtId="10" fontId="4" fillId="2" borderId="5" xfId="0" applyNumberFormat="1" applyFont="1" applyFill="1" applyBorder="1" applyAlignment="1">
      <alignment horizontal="center"/>
    </xf>
    <xf numFmtId="10" fontId="4" fillId="2" borderId="8" xfId="0" applyNumberFormat="1" applyFont="1" applyFill="1" applyBorder="1" applyAlignment="1">
      <alignment horizontal="center"/>
    </xf>
    <xf numFmtId="10" fontId="4" fillId="2" borderId="9" xfId="3" applyNumberFormat="1" applyFont="1" applyFill="1" applyBorder="1" applyAlignment="1">
      <alignment horizontal="center"/>
    </xf>
    <xf numFmtId="2" fontId="4" fillId="2" borderId="8" xfId="0" applyNumberFormat="1" applyFont="1" applyFill="1" applyBorder="1" applyAlignment="1">
      <alignment horizontal="center"/>
    </xf>
    <xf numFmtId="10" fontId="2" fillId="2" borderId="6" xfId="3" applyNumberFormat="1" applyFont="1" applyFill="1" applyBorder="1" applyAlignment="1">
      <alignment horizontal="center"/>
    </xf>
    <xf numFmtId="10" fontId="2" fillId="2" borderId="7" xfId="3" applyNumberFormat="1" applyFont="1" applyFill="1" applyBorder="1" applyAlignment="1">
      <alignment horizontal="center"/>
    </xf>
    <xf numFmtId="10" fontId="4" fillId="2" borderId="6" xfId="3" applyNumberFormat="1" applyFont="1" applyFill="1" applyBorder="1" applyAlignment="1">
      <alignment horizontal="center"/>
    </xf>
    <xf numFmtId="10" fontId="4" fillId="2" borderId="7" xfId="3" applyNumberFormat="1" applyFont="1" applyFill="1" applyBorder="1" applyAlignment="1">
      <alignment horizontal="center"/>
    </xf>
    <xf numFmtId="2" fontId="4" fillId="0" borderId="0" xfId="0" applyNumberFormat="1" applyFont="1" applyBorder="1"/>
    <xf numFmtId="10" fontId="4" fillId="2" borderId="5" xfId="3" applyNumberFormat="1" applyFont="1" applyFill="1" applyBorder="1" applyAlignment="1">
      <alignment horizontal="center"/>
    </xf>
    <xf numFmtId="0" fontId="5" fillId="0" borderId="15" xfId="0" applyFont="1" applyBorder="1" applyAlignment="1">
      <alignment horizontal="center"/>
    </xf>
    <xf numFmtId="164" fontId="2" fillId="2" borderId="5" xfId="0" applyNumberFormat="1" applyFont="1" applyFill="1" applyBorder="1" applyAlignment="1">
      <alignment horizontal="center"/>
    </xf>
    <xf numFmtId="10" fontId="2" fillId="2" borderId="16" xfId="3" applyNumberFormat="1" applyFont="1" applyFill="1" applyBorder="1" applyAlignment="1">
      <alignment horizontal="center"/>
    </xf>
    <xf numFmtId="1" fontId="12" fillId="0" borderId="0" xfId="0" applyNumberFormat="1" applyFont="1" applyBorder="1"/>
    <xf numFmtId="3" fontId="4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2" fontId="4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17" xfId="0" applyFont="1" applyBorder="1" applyAlignment="1">
      <alignment horizontal="center"/>
    </xf>
    <xf numFmtId="1" fontId="3" fillId="0" borderId="0" xfId="0" applyNumberFormat="1" applyFont="1" applyBorder="1"/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10" fontId="4" fillId="0" borderId="2" xfId="0" applyNumberFormat="1" applyFont="1" applyBorder="1" applyAlignment="1">
      <alignment horizontal="center"/>
    </xf>
    <xf numFmtId="10" fontId="2" fillId="0" borderId="4" xfId="3" applyNumberFormat="1" applyFont="1" applyBorder="1" applyAlignment="1">
      <alignment horizontal="center"/>
    </xf>
    <xf numFmtId="10" fontId="2" fillId="0" borderId="19" xfId="3" applyNumberFormat="1" applyFont="1" applyBorder="1" applyAlignment="1">
      <alignment horizontal="center"/>
    </xf>
    <xf numFmtId="0" fontId="10" fillId="0" borderId="0" xfId="0" applyFont="1" applyBorder="1" applyAlignment="1"/>
    <xf numFmtId="4" fontId="0" fillId="0" borderId="8" xfId="0" applyNumberFormat="1" applyBorder="1" applyAlignment="1">
      <alignment horizontal="center"/>
    </xf>
    <xf numFmtId="10" fontId="1" fillId="0" borderId="8" xfId="3" applyNumberFormat="1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2" fontId="4" fillId="2" borderId="17" xfId="0" applyNumberFormat="1" applyFont="1" applyFill="1" applyBorder="1" applyAlignment="1">
      <alignment horizontal="center"/>
    </xf>
    <xf numFmtId="10" fontId="2" fillId="2" borderId="19" xfId="3" applyNumberFormat="1" applyFont="1" applyFill="1" applyBorder="1" applyAlignment="1">
      <alignment horizontal="center"/>
    </xf>
    <xf numFmtId="10" fontId="4" fillId="2" borderId="17" xfId="3" applyNumberFormat="1" applyFont="1" applyFill="1" applyBorder="1" applyAlignment="1">
      <alignment horizontal="center"/>
    </xf>
    <xf numFmtId="9" fontId="2" fillId="2" borderId="6" xfId="3" applyNumberFormat="1" applyFont="1" applyFill="1" applyBorder="1" applyAlignment="1">
      <alignment horizontal="center"/>
    </xf>
    <xf numFmtId="9" fontId="4" fillId="2" borderId="6" xfId="3" applyNumberFormat="1" applyFont="1" applyFill="1" applyBorder="1" applyAlignment="1">
      <alignment horizontal="center"/>
    </xf>
    <xf numFmtId="9" fontId="2" fillId="2" borderId="19" xfId="3" applyNumberFormat="1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10" fontId="4" fillId="0" borderId="8" xfId="0" applyNumberFormat="1" applyFont="1" applyBorder="1" applyAlignment="1">
      <alignment horizontal="center" vertical="center"/>
    </xf>
    <xf numFmtId="10" fontId="4" fillId="0" borderId="8" xfId="3" applyNumberFormat="1" applyFont="1" applyBorder="1" applyAlignment="1">
      <alignment horizontal="center" vertical="center"/>
    </xf>
    <xf numFmtId="2" fontId="4" fillId="0" borderId="3" xfId="3" applyNumberFormat="1" applyFont="1" applyBorder="1" applyAlignment="1">
      <alignment horizontal="center" vertical="center"/>
    </xf>
    <xf numFmtId="2" fontId="4" fillId="0" borderId="14" xfId="3" applyNumberFormat="1" applyFont="1" applyBorder="1" applyAlignment="1">
      <alignment horizontal="center" vertical="center"/>
    </xf>
    <xf numFmtId="2" fontId="4" fillId="0" borderId="13" xfId="3" applyNumberFormat="1" applyFont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 vertical="center"/>
    </xf>
    <xf numFmtId="10" fontId="2" fillId="0" borderId="4" xfId="3" applyNumberFormat="1" applyFont="1" applyBorder="1" applyAlignment="1">
      <alignment horizontal="center" vertical="center"/>
    </xf>
    <xf numFmtId="10" fontId="2" fillId="0" borderId="7" xfId="3" applyNumberFormat="1" applyFont="1" applyBorder="1" applyAlignment="1">
      <alignment horizontal="center" vertical="center"/>
    </xf>
    <xf numFmtId="10" fontId="2" fillId="0" borderId="6" xfId="3" applyNumberFormat="1" applyFont="1" applyBorder="1" applyAlignment="1">
      <alignment horizontal="center" vertical="center"/>
    </xf>
    <xf numFmtId="10" fontId="4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5" fontId="0" fillId="0" borderId="17" xfId="3" applyNumberFormat="1" applyFont="1" applyBorder="1" applyAlignment="1">
      <alignment horizontal="center" vertical="center"/>
    </xf>
    <xf numFmtId="165" fontId="0" fillId="0" borderId="19" xfId="3" applyNumberFormat="1" applyFont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/>
    </xf>
    <xf numFmtId="0" fontId="5" fillId="2" borderId="29" xfId="0" applyFont="1" applyFill="1" applyBorder="1" applyAlignment="1">
      <alignment horizontal="center"/>
    </xf>
    <xf numFmtId="0" fontId="5" fillId="2" borderId="32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1" fontId="3" fillId="2" borderId="10" xfId="0" applyNumberFormat="1" applyFont="1" applyFill="1" applyBorder="1" applyAlignment="1">
      <alignment horizontal="center"/>
    </xf>
    <xf numFmtId="1" fontId="3" fillId="2" borderId="34" xfId="0" applyNumberFormat="1" applyFont="1" applyFill="1" applyBorder="1" applyAlignment="1">
      <alignment horizontal="center"/>
    </xf>
    <xf numFmtId="0" fontId="10" fillId="0" borderId="35" xfId="0" applyFont="1" applyBorder="1" applyAlignment="1"/>
    <xf numFmtId="1" fontId="13" fillId="0" borderId="1" xfId="0" applyNumberFormat="1" applyFont="1" applyFill="1" applyBorder="1" applyAlignment="1">
      <alignment horizontal="center"/>
    </xf>
    <xf numFmtId="1" fontId="13" fillId="0" borderId="10" xfId="0" applyNumberFormat="1" applyFont="1" applyFill="1" applyBorder="1" applyAlignment="1">
      <alignment horizontal="center"/>
    </xf>
    <xf numFmtId="1" fontId="13" fillId="0" borderId="28" xfId="0" applyNumberFormat="1" applyFont="1" applyFill="1" applyBorder="1" applyAlignment="1">
      <alignment horizontal="center"/>
    </xf>
    <xf numFmtId="0" fontId="5" fillId="0" borderId="29" xfId="0" applyFont="1" applyBorder="1" applyAlignment="1">
      <alignment horizontal="center"/>
    </xf>
    <xf numFmtId="1" fontId="13" fillId="0" borderId="36" xfId="0" applyNumberFormat="1" applyFont="1" applyFill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1" fontId="3" fillId="2" borderId="38" xfId="0" applyNumberFormat="1" applyFont="1" applyFill="1" applyBorder="1" applyAlignment="1">
      <alignment horizontal="center"/>
    </xf>
    <xf numFmtId="1" fontId="3" fillId="2" borderId="39" xfId="0" applyNumberFormat="1" applyFont="1" applyFill="1" applyBorder="1" applyAlignment="1">
      <alignment horizontal="center"/>
    </xf>
    <xf numFmtId="1" fontId="3" fillId="2" borderId="36" xfId="0" applyNumberFormat="1" applyFont="1" applyFill="1" applyBorder="1" applyAlignment="1">
      <alignment horizontal="center"/>
    </xf>
    <xf numFmtId="1" fontId="3" fillId="2" borderId="24" xfId="0" applyNumberFormat="1" applyFont="1" applyFill="1" applyBorder="1" applyAlignment="1">
      <alignment horizontal="center"/>
    </xf>
    <xf numFmtId="1" fontId="3" fillId="2" borderId="35" xfId="0" applyNumberFormat="1" applyFont="1" applyFill="1" applyBorder="1" applyAlignment="1">
      <alignment horizontal="center"/>
    </xf>
    <xf numFmtId="2" fontId="4" fillId="0" borderId="5" xfId="3" applyNumberFormat="1" applyFont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2" fontId="4" fillId="0" borderId="2" xfId="3" applyNumberFormat="1" applyFont="1" applyBorder="1" applyAlignment="1">
      <alignment horizontal="center"/>
    </xf>
    <xf numFmtId="0" fontId="5" fillId="2" borderId="41" xfId="0" applyFont="1" applyFill="1" applyBorder="1" applyAlignment="1">
      <alignment horizontal="center"/>
    </xf>
    <xf numFmtId="1" fontId="3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1" fillId="0" borderId="17" xfId="3" applyNumberFormat="1" applyFont="1" applyBorder="1" applyAlignment="1">
      <alignment horizontal="center"/>
    </xf>
    <xf numFmtId="10" fontId="4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5" fontId="0" fillId="0" borderId="20" xfId="3" applyNumberFormat="1" applyFont="1" applyBorder="1" applyAlignment="1">
      <alignment horizontal="center" vertical="center"/>
    </xf>
    <xf numFmtId="0" fontId="3" fillId="0" borderId="40" xfId="0" applyFont="1" applyBorder="1" applyAlignment="1">
      <alignment horizontal="center"/>
    </xf>
    <xf numFmtId="2" fontId="2" fillId="0" borderId="17" xfId="0" applyNumberFormat="1" applyFont="1" applyBorder="1" applyAlignment="1">
      <alignment horizontal="center"/>
    </xf>
    <xf numFmtId="2" fontId="2" fillId="2" borderId="17" xfId="0" applyNumberFormat="1" applyFont="1" applyFill="1" applyBorder="1" applyAlignment="1">
      <alignment horizontal="center"/>
    </xf>
    <xf numFmtId="10" fontId="4" fillId="2" borderId="17" xfId="0" applyNumberFormat="1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2" fontId="4" fillId="0" borderId="20" xfId="0" applyNumberFormat="1" applyFont="1" applyBorder="1" applyAlignment="1">
      <alignment horizontal="center"/>
    </xf>
    <xf numFmtId="10" fontId="4" fillId="0" borderId="20" xfId="0" applyNumberFormat="1" applyFont="1" applyBorder="1" applyAlignment="1">
      <alignment horizontal="center"/>
    </xf>
    <xf numFmtId="10" fontId="2" fillId="0" borderId="43" xfId="3" applyNumberFormat="1" applyFont="1" applyBorder="1" applyAlignment="1">
      <alignment horizontal="center"/>
    </xf>
    <xf numFmtId="1" fontId="3" fillId="2" borderId="26" xfId="0" applyNumberFormat="1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10" fontId="4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2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5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5" fillId="2" borderId="45" xfId="0" applyFont="1" applyFill="1" applyBorder="1" applyAlignment="1">
      <alignment horizontal="center"/>
    </xf>
    <xf numFmtId="0" fontId="4" fillId="0" borderId="46" xfId="0" applyFont="1" applyBorder="1" applyAlignment="1">
      <alignment horizontal="center"/>
    </xf>
    <xf numFmtId="2" fontId="4" fillId="0" borderId="46" xfId="0" applyNumberFormat="1" applyFont="1" applyBorder="1" applyAlignment="1">
      <alignment horizontal="center"/>
    </xf>
    <xf numFmtId="164" fontId="4" fillId="2" borderId="46" xfId="0" applyNumberFormat="1" applyFont="1" applyFill="1" applyBorder="1" applyAlignment="1">
      <alignment horizontal="center"/>
    </xf>
    <xf numFmtId="10" fontId="4" fillId="2" borderId="46" xfId="0" applyNumberFormat="1" applyFont="1" applyFill="1" applyBorder="1" applyAlignment="1">
      <alignment horizontal="center"/>
    </xf>
    <xf numFmtId="2" fontId="4" fillId="2" borderId="46" xfId="0" applyNumberFormat="1" applyFont="1" applyFill="1" applyBorder="1" applyAlignment="1">
      <alignment horizontal="center"/>
    </xf>
    <xf numFmtId="2" fontId="4" fillId="2" borderId="47" xfId="0" applyNumberFormat="1" applyFont="1" applyFill="1" applyBorder="1" applyAlignment="1">
      <alignment horizontal="center"/>
    </xf>
    <xf numFmtId="10" fontId="4" fillId="2" borderId="48" xfId="3" applyNumberFormat="1" applyFont="1" applyFill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1" fontId="13" fillId="0" borderId="49" xfId="0" applyNumberFormat="1" applyFont="1" applyFill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1" fillId="0" borderId="0" xfId="0" applyFont="1"/>
    <xf numFmtId="1" fontId="0" fillId="0" borderId="0" xfId="0" applyNumberFormat="1"/>
    <xf numFmtId="2" fontId="0" fillId="3" borderId="0" xfId="0" applyNumberFormat="1" applyFill="1"/>
    <xf numFmtId="0" fontId="0" fillId="0" borderId="0" xfId="0" applyFill="1"/>
    <xf numFmtId="0" fontId="0" fillId="0" borderId="0" xfId="0" applyAlignment="1"/>
    <xf numFmtId="0" fontId="1" fillId="0" borderId="0" xfId="0" applyFont="1" applyAlignment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1" fillId="0" borderId="0" xfId="0" applyNumberFormat="1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/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1" fillId="0" borderId="0" xfId="0" applyFont="1" applyAlignment="1">
      <alignment vertical="center"/>
    </xf>
    <xf numFmtId="1" fontId="0" fillId="0" borderId="0" xfId="3" applyNumberFormat="1" applyFont="1" applyAlignment="1"/>
    <xf numFmtId="1" fontId="0" fillId="0" borderId="0" xfId="0" applyNumberFormat="1" applyAlignment="1"/>
    <xf numFmtId="0" fontId="0" fillId="3" borderId="0" xfId="0" applyFill="1" applyAlignment="1"/>
    <xf numFmtId="2" fontId="0" fillId="0" borderId="0" xfId="0" applyNumberFormat="1" applyAlignment="1"/>
    <xf numFmtId="0" fontId="0" fillId="0" borderId="0" xfId="0" applyFill="1" applyAlignment="1"/>
    <xf numFmtId="2" fontId="0" fillId="0" borderId="0" xfId="3" applyNumberFormat="1" applyFont="1" applyAlignment="1"/>
    <xf numFmtId="0" fontId="14" fillId="0" borderId="5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4" fillId="0" borderId="53" xfId="0" applyFont="1" applyFill="1" applyBorder="1" applyAlignment="1">
      <alignment horizontal="center" vertical="center"/>
    </xf>
    <xf numFmtId="0" fontId="14" fillId="0" borderId="2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56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9" borderId="5" xfId="0" applyFont="1" applyFill="1" applyBorder="1" applyAlignment="1">
      <alignment horizontal="center" vertical="center"/>
    </xf>
    <xf numFmtId="0" fontId="14" fillId="5" borderId="5" xfId="0" applyFont="1" applyFill="1" applyBorder="1" applyAlignment="1">
      <alignment horizontal="center" vertical="center"/>
    </xf>
    <xf numFmtId="2" fontId="12" fillId="0" borderId="2" xfId="10" applyNumberFormat="1" applyFont="1" applyFill="1" applyBorder="1" applyAlignment="1">
      <alignment horizontal="center" vertical="center"/>
    </xf>
    <xf numFmtId="2" fontId="12" fillId="0" borderId="5" xfId="10" applyNumberFormat="1" applyFont="1" applyFill="1" applyBorder="1" applyAlignment="1">
      <alignment horizontal="center" vertical="center"/>
    </xf>
    <xf numFmtId="2" fontId="12" fillId="0" borderId="17" xfId="10" applyNumberFormat="1" applyFont="1" applyFill="1" applyBorder="1" applyAlignment="1">
      <alignment horizontal="center" vertical="center"/>
    </xf>
    <xf numFmtId="2" fontId="1" fillId="3" borderId="2" xfId="10" applyNumberFormat="1" applyFont="1" applyFill="1" applyBorder="1" applyAlignment="1">
      <alignment horizontal="center" vertical="center"/>
    </xf>
    <xf numFmtId="2" fontId="1" fillId="3" borderId="5" xfId="10" applyNumberFormat="1" applyFont="1" applyFill="1" applyBorder="1" applyAlignment="1">
      <alignment horizontal="center" vertical="center"/>
    </xf>
    <xf numFmtId="2" fontId="1" fillId="3" borderId="17" xfId="10" applyNumberFormat="1" applyFont="1" applyFill="1" applyBorder="1" applyAlignment="1">
      <alignment horizontal="center" vertical="center"/>
    </xf>
    <xf numFmtId="2" fontId="1" fillId="3" borderId="50" xfId="0" applyNumberFormat="1" applyFont="1" applyFill="1" applyBorder="1" applyAlignment="1">
      <alignment horizontal="center" vertical="center"/>
    </xf>
    <xf numFmtId="2" fontId="1" fillId="0" borderId="2" xfId="10" applyNumberFormat="1" applyFont="1" applyFill="1" applyBorder="1" applyAlignment="1">
      <alignment horizontal="center" vertical="center"/>
    </xf>
    <xf numFmtId="2" fontId="1" fillId="0" borderId="5" xfId="10" applyNumberFormat="1" applyFont="1" applyFill="1" applyBorder="1" applyAlignment="1">
      <alignment horizontal="center" vertical="center"/>
    </xf>
    <xf numFmtId="2" fontId="1" fillId="0" borderId="17" xfId="10" applyNumberFormat="1" applyFont="1" applyFill="1" applyBorder="1" applyAlignment="1">
      <alignment horizontal="center" vertical="center"/>
    </xf>
    <xf numFmtId="10" fontId="1" fillId="0" borderId="2" xfId="3" applyNumberFormat="1" applyFont="1" applyFill="1" applyBorder="1" applyAlignment="1">
      <alignment horizontal="center" vertical="center"/>
    </xf>
    <xf numFmtId="10" fontId="1" fillId="0" borderId="5" xfId="3" applyNumberFormat="1" applyFont="1" applyFill="1" applyBorder="1" applyAlignment="1">
      <alignment horizontal="center" vertical="center"/>
    </xf>
    <xf numFmtId="10" fontId="1" fillId="0" borderId="17" xfId="3" applyNumberFormat="1" applyFont="1" applyFill="1" applyBorder="1" applyAlignment="1">
      <alignment horizontal="center" vertical="center"/>
    </xf>
    <xf numFmtId="2" fontId="1" fillId="3" borderId="2" xfId="3" applyNumberFormat="1" applyFont="1" applyFill="1" applyBorder="1" applyAlignment="1">
      <alignment horizontal="center" vertical="center"/>
    </xf>
    <xf numFmtId="2" fontId="1" fillId="3" borderId="5" xfId="3" applyNumberFormat="1" applyFont="1" applyFill="1" applyBorder="1" applyAlignment="1">
      <alignment horizontal="center" vertical="center"/>
    </xf>
    <xf numFmtId="2" fontId="1" fillId="3" borderId="17" xfId="3" applyNumberFormat="1" applyFont="1" applyFill="1" applyBorder="1" applyAlignment="1">
      <alignment horizontal="center" vertical="center"/>
    </xf>
    <xf numFmtId="2" fontId="1" fillId="3" borderId="50" xfId="3" applyNumberFormat="1" applyFont="1" applyFill="1" applyBorder="1" applyAlignment="1">
      <alignment horizontal="center" vertical="center"/>
    </xf>
    <xf numFmtId="2" fontId="1" fillId="0" borderId="3" xfId="0" applyNumberFormat="1" applyFont="1" applyFill="1" applyBorder="1" applyAlignment="1">
      <alignment horizontal="center" vertical="center"/>
    </xf>
    <xf numFmtId="2" fontId="1" fillId="0" borderId="13" xfId="0" applyNumberFormat="1" applyFont="1" applyFill="1" applyBorder="1" applyAlignment="1">
      <alignment horizontal="center" vertical="center"/>
    </xf>
    <xf numFmtId="2" fontId="1" fillId="0" borderId="54" xfId="0" applyNumberFormat="1" applyFont="1" applyFill="1" applyBorder="1" applyAlignment="1">
      <alignment horizontal="center" vertical="center"/>
    </xf>
    <xf numFmtId="2" fontId="1" fillId="0" borderId="51" xfId="0" applyNumberFormat="1" applyFont="1" applyFill="1" applyBorder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2" xfId="0" applyNumberFormat="1" applyFont="1" applyFill="1" applyBorder="1" applyAlignment="1">
      <alignment horizontal="center" vertical="center"/>
    </xf>
    <xf numFmtId="1" fontId="1" fillId="0" borderId="40" xfId="0" applyNumberFormat="1" applyFont="1" applyFill="1" applyBorder="1" applyAlignment="1">
      <alignment horizontal="center" vertical="center"/>
    </xf>
    <xf numFmtId="1" fontId="1" fillId="0" borderId="53" xfId="0" applyNumberFormat="1" applyFont="1" applyFill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10" fontId="1" fillId="0" borderId="0" xfId="3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27" fillId="0" borderId="50" xfId="0" applyFont="1" applyFill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6" fillId="0" borderId="53" xfId="0" applyFont="1" applyFill="1" applyBorder="1" applyAlignment="1">
      <alignment vertical="center"/>
    </xf>
    <xf numFmtId="0" fontId="16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2" fontId="12" fillId="0" borderId="50" xfId="10" applyNumberFormat="1" applyFont="1" applyFill="1" applyBorder="1" applyAlignment="1">
      <alignment horizontal="center" vertical="center"/>
    </xf>
    <xf numFmtId="2" fontId="12" fillId="0" borderId="0" xfId="10" applyNumberFormat="1" applyFont="1" applyFill="1" applyBorder="1" applyAlignment="1">
      <alignment horizontal="center" vertical="center"/>
    </xf>
    <xf numFmtId="0" fontId="14" fillId="3" borderId="50" xfId="0" applyFont="1" applyFill="1" applyBorder="1" applyAlignment="1">
      <alignment horizontal="center" vertical="center"/>
    </xf>
    <xf numFmtId="2" fontId="1" fillId="3" borderId="8" xfId="10" applyNumberFormat="1" applyFont="1" applyFill="1" applyBorder="1" applyAlignment="1">
      <alignment horizontal="center" vertical="center"/>
    </xf>
    <xf numFmtId="2" fontId="1" fillId="3" borderId="50" xfId="10" applyNumberFormat="1" applyFont="1" applyFill="1" applyBorder="1" applyAlignment="1">
      <alignment horizontal="center" vertical="center"/>
    </xf>
    <xf numFmtId="2" fontId="1" fillId="0" borderId="0" xfId="10" applyNumberFormat="1" applyFont="1" applyFill="1" applyBorder="1" applyAlignment="1">
      <alignment horizontal="center" vertical="center"/>
    </xf>
    <xf numFmtId="2" fontId="1" fillId="0" borderId="8" xfId="10" applyNumberFormat="1" applyFont="1" applyFill="1" applyBorder="1" applyAlignment="1">
      <alignment horizontal="center" vertical="center"/>
    </xf>
    <xf numFmtId="2" fontId="19" fillId="0" borderId="50" xfId="10" applyNumberFormat="1" applyFont="1" applyFill="1" applyBorder="1" applyAlignment="1">
      <alignment horizontal="center" vertical="center"/>
    </xf>
    <xf numFmtId="2" fontId="19" fillId="0" borderId="0" xfId="10" applyNumberFormat="1" applyFont="1" applyFill="1" applyBorder="1" applyAlignment="1">
      <alignment horizontal="center" vertical="center"/>
    </xf>
    <xf numFmtId="10" fontId="1" fillId="0" borderId="8" xfId="3" applyNumberFormat="1" applyFont="1" applyFill="1" applyBorder="1" applyAlignment="1">
      <alignment horizontal="center" vertical="center"/>
    </xf>
    <xf numFmtId="10" fontId="1" fillId="0" borderId="50" xfId="3" applyNumberFormat="1" applyFont="1" applyFill="1" applyBorder="1" applyAlignment="1">
      <alignment horizontal="center" vertical="center"/>
    </xf>
    <xf numFmtId="10" fontId="1" fillId="0" borderId="0" xfId="3" applyNumberFormat="1" applyFont="1" applyFill="1" applyBorder="1" applyAlignment="1">
      <alignment horizontal="center" vertical="center"/>
    </xf>
    <xf numFmtId="0" fontId="1" fillId="6" borderId="0" xfId="0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2" fontId="1" fillId="0" borderId="52" xfId="0" applyNumberFormat="1" applyFon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14" fillId="0" borderId="55" xfId="0" applyFont="1" applyFill="1" applyBorder="1" applyAlignment="1">
      <alignment horizontal="center" vertical="center"/>
    </xf>
    <xf numFmtId="1" fontId="1" fillId="0" borderId="0" xfId="0" applyNumberFormat="1" applyFont="1" applyFill="1" applyBorder="1" applyAlignment="1">
      <alignment horizontal="center" vertical="center"/>
    </xf>
    <xf numFmtId="1" fontId="1" fillId="6" borderId="0" xfId="0" applyNumberFormat="1" applyFont="1" applyFill="1" applyBorder="1" applyAlignment="1">
      <alignment horizontal="center" vertical="center"/>
    </xf>
    <xf numFmtId="0" fontId="14" fillId="0" borderId="32" xfId="0" applyFont="1" applyFill="1" applyBorder="1" applyAlignment="1">
      <alignment horizontal="center" vertical="center"/>
    </xf>
    <xf numFmtId="0" fontId="1" fillId="7" borderId="35" xfId="0" applyFont="1" applyFill="1" applyBorder="1" applyAlignment="1">
      <alignment horizontal="center" vertical="center"/>
    </xf>
    <xf numFmtId="0" fontId="1" fillId="7" borderId="34" xfId="0" applyFont="1" applyFill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4" fillId="0" borderId="21" xfId="0" applyFont="1" applyFill="1" applyBorder="1" applyAlignment="1">
      <alignment horizontal="center" vertical="center"/>
    </xf>
    <xf numFmtId="2" fontId="12" fillId="0" borderId="2" xfId="0" applyNumberFormat="1" applyFont="1" applyFill="1" applyBorder="1" applyAlignment="1">
      <alignment horizontal="center" vertical="center"/>
    </xf>
    <xf numFmtId="2" fontId="12" fillId="0" borderId="5" xfId="0" applyNumberFormat="1" applyFont="1" applyFill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50" xfId="0" applyFont="1" applyBorder="1" applyAlignment="1">
      <alignment horizontal="center" vertical="center"/>
    </xf>
    <xf numFmtId="2" fontId="1" fillId="3" borderId="2" xfId="0" applyNumberFormat="1" applyFont="1" applyFill="1" applyBorder="1" applyAlignment="1">
      <alignment horizontal="center" vertical="center"/>
    </xf>
    <xf numFmtId="2" fontId="1" fillId="3" borderId="5" xfId="0" applyNumberFormat="1" applyFont="1" applyFill="1" applyBorder="1" applyAlignment="1">
      <alignment horizontal="center" vertical="center"/>
    </xf>
    <xf numFmtId="164" fontId="1" fillId="0" borderId="2" xfId="0" applyNumberFormat="1" applyFont="1" applyFill="1" applyBorder="1" applyAlignment="1">
      <alignment horizontal="center" vertical="center"/>
    </xf>
    <xf numFmtId="164" fontId="1" fillId="0" borderId="5" xfId="0" applyNumberFormat="1" applyFont="1" applyFill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2" fontId="1" fillId="0" borderId="50" xfId="0" applyNumberFormat="1" applyFont="1" applyBorder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0" fontId="1" fillId="0" borderId="50" xfId="0" applyNumberFormat="1" applyFont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1" fontId="1" fillId="0" borderId="53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0" fontId="1" fillId="0" borderId="0" xfId="3" applyNumberFormat="1" applyFont="1" applyAlignment="1">
      <alignment horizontal="center" vertical="center"/>
    </xf>
    <xf numFmtId="0" fontId="14" fillId="10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5" borderId="17" xfId="0" applyFont="1" applyFill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0" fontId="1" fillId="7" borderId="57" xfId="0" applyFont="1" applyFill="1" applyBorder="1" applyAlignment="1">
      <alignment horizontal="center" vertical="center"/>
    </xf>
    <xf numFmtId="0" fontId="1" fillId="0" borderId="58" xfId="0" applyFont="1" applyBorder="1" applyAlignment="1">
      <alignment horizontal="center" vertical="center"/>
    </xf>
    <xf numFmtId="0" fontId="14" fillId="0" borderId="58" xfId="0" applyFont="1" applyFill="1" applyBorder="1" applyAlignment="1">
      <alignment horizontal="center" vertical="center"/>
    </xf>
    <xf numFmtId="2" fontId="12" fillId="0" borderId="58" xfId="0" applyNumberFormat="1" applyFont="1" applyFill="1" applyBorder="1" applyAlignment="1">
      <alignment horizontal="center" vertical="center"/>
    </xf>
    <xf numFmtId="2" fontId="1" fillId="3" borderId="58" xfId="0" applyNumberFormat="1" applyFont="1" applyFill="1" applyBorder="1" applyAlignment="1">
      <alignment horizontal="center" vertical="center"/>
    </xf>
    <xf numFmtId="2" fontId="1" fillId="0" borderId="58" xfId="0" applyNumberFormat="1" applyFont="1" applyFill="1" applyBorder="1" applyAlignment="1">
      <alignment horizontal="center" vertical="center"/>
    </xf>
    <xf numFmtId="10" fontId="1" fillId="0" borderId="58" xfId="0" applyNumberFormat="1" applyFont="1" applyFill="1" applyBorder="1" applyAlignment="1">
      <alignment horizontal="center" vertical="center"/>
    </xf>
    <xf numFmtId="2" fontId="1" fillId="3" borderId="58" xfId="3" applyNumberFormat="1" applyFont="1" applyFill="1" applyBorder="1" applyAlignment="1">
      <alignment horizontal="center" vertical="center"/>
    </xf>
    <xf numFmtId="2" fontId="1" fillId="0" borderId="59" xfId="0" applyNumberFormat="1" applyFont="1" applyFill="1" applyBorder="1" applyAlignment="1">
      <alignment horizontal="center" vertical="center"/>
    </xf>
    <xf numFmtId="1" fontId="1" fillId="0" borderId="57" xfId="0" applyNumberFormat="1" applyFont="1" applyFill="1" applyBorder="1" applyAlignment="1">
      <alignment horizontal="center" vertical="center"/>
    </xf>
    <xf numFmtId="0" fontId="1" fillId="0" borderId="60" xfId="0" applyFont="1" applyBorder="1" applyAlignment="1">
      <alignment horizontal="center" vertical="center"/>
    </xf>
    <xf numFmtId="0" fontId="14" fillId="0" borderId="51" xfId="0" applyFont="1" applyFill="1" applyBorder="1" applyAlignment="1">
      <alignment horizontal="center" vertical="center"/>
    </xf>
    <xf numFmtId="0" fontId="14" fillId="0" borderId="24" xfId="0" applyFont="1" applyFill="1" applyBorder="1" applyAlignment="1">
      <alignment horizontal="center" vertical="center"/>
    </xf>
    <xf numFmtId="0" fontId="14" fillId="11" borderId="17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2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1" fontId="12" fillId="0" borderId="2" xfId="0" applyNumberFormat="1" applyFont="1" applyFill="1" applyBorder="1" applyAlignment="1">
      <alignment horizontal="center" vertical="center"/>
    </xf>
    <xf numFmtId="1" fontId="12" fillId="0" borderId="5" xfId="0" applyNumberFormat="1" applyFont="1" applyFill="1" applyBorder="1" applyAlignment="1">
      <alignment horizontal="center" vertical="center"/>
    </xf>
    <xf numFmtId="1" fontId="12" fillId="0" borderId="5" xfId="0" applyNumberFormat="1" applyFont="1" applyBorder="1" applyAlignment="1">
      <alignment horizontal="center" vertical="center"/>
    </xf>
    <xf numFmtId="1" fontId="12" fillId="0" borderId="50" xfId="0" applyNumberFormat="1" applyFont="1" applyBorder="1" applyAlignment="1">
      <alignment horizontal="center" vertical="center"/>
    </xf>
    <xf numFmtId="0" fontId="1" fillId="13" borderId="0" xfId="0" applyFont="1" applyFill="1" applyAlignment="1">
      <alignment horizontal="left" vertical="center"/>
    </xf>
    <xf numFmtId="0" fontId="1" fillId="0" borderId="0" xfId="0" applyFont="1" applyFill="1" applyAlignment="1">
      <alignment horizontal="center" vertical="center"/>
    </xf>
    <xf numFmtId="0" fontId="1" fillId="13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13" borderId="5" xfId="0" applyFont="1" applyFill="1" applyBorder="1" applyAlignment="1">
      <alignment horizontal="center" vertical="center"/>
    </xf>
    <xf numFmtId="0" fontId="14" fillId="14" borderId="5" xfId="0" applyFont="1" applyFill="1" applyBorder="1" applyAlignment="1">
      <alignment horizontal="center" vertical="center"/>
    </xf>
    <xf numFmtId="0" fontId="14" fillId="15" borderId="17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left" vertical="center"/>
    </xf>
    <xf numFmtId="0" fontId="1" fillId="16" borderId="0" xfId="0" applyFont="1" applyFill="1" applyAlignment="1">
      <alignment horizontal="left" vertical="center"/>
    </xf>
    <xf numFmtId="0" fontId="1" fillId="4" borderId="44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4" fillId="11" borderId="46" xfId="0" applyFont="1" applyFill="1" applyBorder="1" applyAlignment="1">
      <alignment horizontal="center" vertical="center"/>
    </xf>
    <xf numFmtId="2" fontId="12" fillId="0" borderId="46" xfId="10" applyNumberFormat="1" applyFont="1" applyFill="1" applyBorder="1" applyAlignment="1">
      <alignment horizontal="center" vertical="center"/>
    </xf>
    <xf numFmtId="2" fontId="1" fillId="3" borderId="46" xfId="10" applyNumberFormat="1" applyFont="1" applyFill="1" applyBorder="1" applyAlignment="1">
      <alignment horizontal="center" vertical="center"/>
    </xf>
    <xf numFmtId="2" fontId="1" fillId="0" borderId="46" xfId="10" applyNumberFormat="1" applyFont="1" applyFill="1" applyBorder="1" applyAlignment="1">
      <alignment horizontal="center" vertical="center"/>
    </xf>
    <xf numFmtId="10" fontId="1" fillId="0" borderId="46" xfId="3" applyNumberFormat="1" applyFont="1" applyFill="1" applyBorder="1" applyAlignment="1">
      <alignment horizontal="center" vertical="center"/>
    </xf>
    <xf numFmtId="2" fontId="1" fillId="3" borderId="46" xfId="3" applyNumberFormat="1" applyFont="1" applyFill="1" applyBorder="1" applyAlignment="1">
      <alignment horizontal="center" vertical="center"/>
    </xf>
    <xf numFmtId="2" fontId="1" fillId="0" borderId="47" xfId="0" applyNumberFormat="1" applyFont="1" applyFill="1" applyBorder="1" applyAlignment="1">
      <alignment horizontal="center" vertical="center"/>
    </xf>
    <xf numFmtId="1" fontId="1" fillId="0" borderId="62" xfId="0" applyNumberFormat="1" applyFont="1" applyFill="1" applyBorder="1" applyAlignment="1">
      <alignment horizontal="center" vertical="center"/>
    </xf>
    <xf numFmtId="0" fontId="1" fillId="0" borderId="46" xfId="0" applyFont="1" applyFill="1" applyBorder="1" applyAlignment="1">
      <alignment horizontal="center" vertical="center"/>
    </xf>
    <xf numFmtId="0" fontId="1" fillId="0" borderId="48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3" xfId="0" applyFont="1" applyBorder="1" applyAlignment="1">
      <alignment horizontal="center" vertical="center"/>
    </xf>
    <xf numFmtId="2" fontId="12" fillId="0" borderId="8" xfId="10" applyNumberFormat="1" applyFont="1" applyFill="1" applyBorder="1" applyAlignment="1">
      <alignment horizontal="center" vertical="center"/>
    </xf>
    <xf numFmtId="1" fontId="1" fillId="0" borderId="64" xfId="0" applyNumberFormat="1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5" xfId="0" applyFont="1" applyBorder="1" applyAlignment="1">
      <alignment horizontal="center" vertical="center"/>
    </xf>
    <xf numFmtId="0" fontId="14" fillId="14" borderId="20" xfId="0" applyFont="1" applyFill="1" applyBorder="1" applyAlignment="1">
      <alignment horizontal="center" vertical="center"/>
    </xf>
    <xf numFmtId="2" fontId="12" fillId="0" borderId="20" xfId="10" applyNumberFormat="1" applyFont="1" applyFill="1" applyBorder="1" applyAlignment="1">
      <alignment horizontal="center" vertical="center"/>
    </xf>
    <xf numFmtId="2" fontId="1" fillId="3" borderId="20" xfId="10" applyNumberFormat="1" applyFont="1" applyFill="1" applyBorder="1" applyAlignment="1">
      <alignment horizontal="center" vertical="center"/>
    </xf>
    <xf numFmtId="2" fontId="1" fillId="0" borderId="20" xfId="10" applyNumberFormat="1" applyFont="1" applyFill="1" applyBorder="1" applyAlignment="1">
      <alignment horizontal="center" vertical="center"/>
    </xf>
    <xf numFmtId="10" fontId="1" fillId="0" borderId="20" xfId="3" applyNumberFormat="1" applyFont="1" applyFill="1" applyBorder="1" applyAlignment="1">
      <alignment horizontal="center" vertical="center"/>
    </xf>
    <xf numFmtId="2" fontId="1" fillId="3" borderId="20" xfId="3" applyNumberFormat="1" applyFont="1" applyFill="1" applyBorder="1" applyAlignment="1">
      <alignment horizontal="center" vertical="center"/>
    </xf>
    <xf numFmtId="2" fontId="1" fillId="0" borderId="66" xfId="0" applyNumberFormat="1" applyFont="1" applyFill="1" applyBorder="1" applyAlignment="1">
      <alignment horizontal="center" vertical="center"/>
    </xf>
    <xf numFmtId="1" fontId="1" fillId="0" borderId="41" xfId="0" applyNumberFormat="1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43" xfId="0" applyFont="1" applyFill="1" applyBorder="1" applyAlignment="1">
      <alignment horizontal="center" vertical="center"/>
    </xf>
    <xf numFmtId="0" fontId="1" fillId="17" borderId="0" xfId="0" applyFont="1" applyFill="1" applyAlignment="1">
      <alignment horizontal="left" vertical="center"/>
    </xf>
    <xf numFmtId="2" fontId="1" fillId="12" borderId="5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5" borderId="0" xfId="0" applyFont="1" applyFill="1" applyAlignment="1">
      <alignment horizontal="left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2" fontId="12" fillId="0" borderId="58" xfId="10" applyNumberFormat="1" applyFont="1" applyFill="1" applyBorder="1" applyAlignment="1">
      <alignment horizontal="center" vertical="center"/>
    </xf>
    <xf numFmtId="2" fontId="1" fillId="3" borderId="58" xfId="10" applyNumberFormat="1" applyFont="1" applyFill="1" applyBorder="1" applyAlignment="1">
      <alignment horizontal="center" vertical="center"/>
    </xf>
    <xf numFmtId="10" fontId="1" fillId="0" borderId="58" xfId="3" applyNumberFormat="1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4" fillId="0" borderId="9" xfId="0" applyFont="1" applyFill="1" applyBorder="1" applyAlignment="1">
      <alignment horizontal="center" vertical="center"/>
    </xf>
    <xf numFmtId="0" fontId="20" fillId="0" borderId="9" xfId="0" applyFont="1" applyFill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0" fontId="16" fillId="0" borderId="57" xfId="0" applyFont="1" applyFill="1" applyBorder="1" applyAlignment="1">
      <alignment vertical="center"/>
    </xf>
    <xf numFmtId="0" fontId="27" fillId="0" borderId="58" xfId="0" applyFont="1" applyFill="1" applyBorder="1" applyAlignment="1">
      <alignment horizontal="center" vertical="center"/>
    </xf>
    <xf numFmtId="2" fontId="19" fillId="0" borderId="58" xfId="10" applyNumberFormat="1" applyFont="1" applyFill="1" applyBorder="1" applyAlignment="1">
      <alignment horizontal="center" vertical="center"/>
    </xf>
    <xf numFmtId="2" fontId="1" fillId="0" borderId="60" xfId="0" applyNumberFormat="1" applyFont="1" applyFill="1" applyBorder="1" applyAlignment="1">
      <alignment horizontal="center" vertical="center"/>
    </xf>
    <xf numFmtId="0" fontId="14" fillId="18" borderId="17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0" borderId="67" xfId="0" applyFont="1" applyFill="1" applyBorder="1" applyAlignment="1">
      <alignment horizontal="center" vertical="center"/>
    </xf>
    <xf numFmtId="0" fontId="14" fillId="0" borderId="45" xfId="0" applyFont="1" applyFill="1" applyBorder="1" applyAlignment="1">
      <alignment horizontal="center" vertical="center"/>
    </xf>
    <xf numFmtId="0" fontId="14" fillId="0" borderId="40" xfId="0" applyFont="1" applyFill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2" fontId="1" fillId="3" borderId="17" xfId="0" applyNumberFormat="1" applyFont="1" applyFill="1" applyBorder="1" applyAlignment="1">
      <alignment horizontal="center" vertical="center"/>
    </xf>
    <xf numFmtId="2" fontId="1" fillId="0" borderId="17" xfId="0" applyNumberFormat="1" applyFont="1" applyBorder="1" applyAlignment="1">
      <alignment horizontal="center" vertical="center"/>
    </xf>
    <xf numFmtId="10" fontId="1" fillId="0" borderId="17" xfId="0" applyNumberFormat="1" applyFont="1" applyBorder="1" applyAlignment="1">
      <alignment horizontal="center" vertical="center"/>
    </xf>
    <xf numFmtId="0" fontId="1" fillId="0" borderId="40" xfId="0" applyFont="1" applyFill="1" applyBorder="1" applyAlignment="1">
      <alignment horizontal="center" vertical="center"/>
    </xf>
    <xf numFmtId="164" fontId="1" fillId="0" borderId="19" xfId="0" applyNumberFormat="1" applyFont="1" applyBorder="1" applyAlignment="1">
      <alignment horizontal="center" vertical="center"/>
    </xf>
    <xf numFmtId="0" fontId="14" fillId="0" borderId="57" xfId="0" applyFont="1" applyFill="1" applyBorder="1" applyAlignment="1">
      <alignment horizontal="center" vertical="center"/>
    </xf>
    <xf numFmtId="2" fontId="1" fillId="0" borderId="58" xfId="0" applyNumberFormat="1" applyFont="1" applyBorder="1" applyAlignment="1">
      <alignment horizontal="center" vertical="center"/>
    </xf>
    <xf numFmtId="10" fontId="1" fillId="0" borderId="58" xfId="0" applyNumberFormat="1" applyFont="1" applyBorder="1" applyAlignment="1">
      <alignment horizontal="center" vertical="center"/>
    </xf>
    <xf numFmtId="1" fontId="1" fillId="0" borderId="57" xfId="0" applyNumberFormat="1" applyFont="1" applyBorder="1" applyAlignment="1">
      <alignment horizontal="center" vertical="center"/>
    </xf>
    <xf numFmtId="0" fontId="12" fillId="0" borderId="58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4" fillId="9" borderId="2" xfId="0" applyFont="1" applyFill="1" applyBorder="1" applyAlignment="1">
      <alignment horizontal="center" vertical="center"/>
    </xf>
    <xf numFmtId="0" fontId="14" fillId="14" borderId="17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3" borderId="20" xfId="0" applyFont="1" applyFill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2" fontId="1" fillId="0" borderId="43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9" borderId="0" xfId="0" applyFont="1" applyFill="1" applyBorder="1" applyAlignment="1">
      <alignment horizontal="center" vertical="center"/>
    </xf>
    <xf numFmtId="2" fontId="1" fillId="19" borderId="4" xfId="0" applyNumberFormat="1" applyFont="1" applyFill="1" applyBorder="1" applyAlignment="1">
      <alignment horizontal="center" vertical="center"/>
    </xf>
    <xf numFmtId="2" fontId="1" fillId="19" borderId="6" xfId="0" applyNumberFormat="1" applyFont="1" applyFill="1" applyBorder="1" applyAlignment="1">
      <alignment horizontal="center" vertical="center"/>
    </xf>
    <xf numFmtId="164" fontId="1" fillId="0" borderId="0" xfId="0" applyNumberFormat="1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3" borderId="8" xfId="3" applyNumberFormat="1" applyFont="1" applyFill="1" applyBorder="1" applyAlignment="1">
      <alignment horizontal="center" vertical="center"/>
    </xf>
    <xf numFmtId="2" fontId="1" fillId="0" borderId="14" xfId="0" applyNumberFormat="1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4" fillId="9" borderId="17" xfId="0" applyFont="1" applyFill="1" applyBorder="1" applyAlignment="1">
      <alignment horizontal="center" vertical="center"/>
    </xf>
    <xf numFmtId="0" fontId="1" fillId="19" borderId="0" xfId="0" applyFont="1" applyFill="1" applyAlignment="1">
      <alignment horizontal="left" vertical="center"/>
    </xf>
    <xf numFmtId="0" fontId="10" fillId="0" borderId="11" xfId="0" applyFont="1" applyBorder="1" applyAlignment="1">
      <alignment horizontal="center"/>
    </xf>
    <xf numFmtId="0" fontId="10" fillId="0" borderId="4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/>
    <xf numFmtId="0" fontId="1" fillId="4" borderId="11" xfId="0" applyFont="1" applyFill="1" applyBorder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4" borderId="34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4" borderId="69" xfId="0" applyFont="1" applyFill="1" applyBorder="1" applyAlignment="1">
      <alignment horizontal="center" vertical="center"/>
    </xf>
    <xf numFmtId="0" fontId="1" fillId="4" borderId="35" xfId="0" applyFont="1" applyFill="1" applyBorder="1" applyAlignment="1">
      <alignment horizontal="center" vertical="center"/>
    </xf>
    <xf numFmtId="0" fontId="1" fillId="4" borderId="68" xfId="0" applyFont="1" applyFill="1" applyBorder="1" applyAlignment="1">
      <alignment horizontal="center" vertical="center"/>
    </xf>
    <xf numFmtId="0" fontId="1" fillId="4" borderId="62" xfId="0" applyFont="1" applyFill="1" applyBorder="1" applyAlignment="1">
      <alignment horizontal="center" vertical="center"/>
    </xf>
    <xf numFmtId="0" fontId="1" fillId="4" borderId="57" xfId="0" applyFont="1" applyFill="1" applyBorder="1" applyAlignment="1">
      <alignment horizontal="center" vertical="center"/>
    </xf>
  </cellXfs>
  <cellStyles count="491">
    <cellStyle name="Euro" xfId="1" xr:uid="{00000000-0005-0000-0000-000000000000}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 2" xfId="15" xr:uid="{00000000-0005-0000-0000-0000D5010000}"/>
    <cellStyle name="Normal" xfId="0" builtinId="0"/>
    <cellStyle name="Normal 2" xfId="2" xr:uid="{00000000-0005-0000-0000-0000D7010000}"/>
    <cellStyle name="Normal 2 2" xfId="10" xr:uid="{00000000-0005-0000-0000-0000D8010000}"/>
    <cellStyle name="Normal 3" xfId="9" xr:uid="{00000000-0005-0000-0000-0000D9010000}"/>
    <cellStyle name="Porcentaje" xfId="3" builtinId="5"/>
    <cellStyle name="Porcentaje 2" xfId="7" xr:uid="{00000000-0005-0000-0000-0000DB010000}"/>
    <cellStyle name="Porcentaje 3" xfId="8" xr:uid="{00000000-0005-0000-0000-0000DC010000}"/>
    <cellStyle name="Porcentaje 3 2" xfId="14" xr:uid="{00000000-0005-0000-0000-0000DD010000}"/>
    <cellStyle name="Porcentaje 4" xfId="484" xr:uid="{00000000-0005-0000-0000-0000DE010000}"/>
    <cellStyle name="Porcentaje 4 2" xfId="486" xr:uid="{00000000-0005-0000-0000-0000DF010000}"/>
    <cellStyle name="Porcentaje 5" xfId="485" xr:uid="{00000000-0005-0000-0000-0000E0010000}"/>
    <cellStyle name="Porcentaje 6" xfId="487" xr:uid="{00000000-0005-0000-0000-0000E1010000}"/>
    <cellStyle name="Porcentaje 7" xfId="488" xr:uid="{00000000-0005-0000-0000-0000E2010000}"/>
    <cellStyle name="Porcentaje 8" xfId="489" xr:uid="{00000000-0005-0000-0000-0000E3010000}"/>
    <cellStyle name="Porcentaje 9" xfId="490" xr:uid="{00000000-0005-0000-0000-0000E4010000}"/>
    <cellStyle name="Porcentual 2" xfId="4" xr:uid="{00000000-0005-0000-0000-0000E5010000}"/>
    <cellStyle name="Porcentual 2 2" xfId="11" xr:uid="{00000000-0005-0000-0000-0000E6010000}"/>
    <cellStyle name="Porcentual 3" xfId="5" xr:uid="{00000000-0005-0000-0000-0000E7010000}"/>
    <cellStyle name="Porcentual 3 2" xfId="12" xr:uid="{00000000-0005-0000-0000-0000E8010000}"/>
    <cellStyle name="Porcentual 4" xfId="6" xr:uid="{00000000-0005-0000-0000-0000E9010000}"/>
    <cellStyle name="Porcentual 4 2" xfId="13" xr:uid="{00000000-0005-0000-0000-0000EA010000}"/>
  </cellStyles>
  <dxfs count="0"/>
  <tableStyles count="0" defaultTableStyle="TableStyleMedium9" defaultPivotStyle="PivotStyleLight16"/>
  <colors>
    <mruColors>
      <color rgb="FF00FF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250944"/>
        <c:axId val="141252480"/>
      </c:barChart>
      <c:catAx>
        <c:axId val="141250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1252480"/>
        <c:crosses val="autoZero"/>
        <c:auto val="1"/>
        <c:lblAlgn val="ctr"/>
        <c:lblOffset val="100"/>
        <c:noMultiLvlLbl val="0"/>
      </c:catAx>
      <c:valAx>
        <c:axId val="14125248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2509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560256"/>
        <c:axId val="142582528"/>
      </c:barChart>
      <c:catAx>
        <c:axId val="142560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82528"/>
        <c:crosses val="autoZero"/>
        <c:auto val="1"/>
        <c:lblAlgn val="ctr"/>
        <c:lblOffset val="100"/>
        <c:noMultiLvlLbl val="0"/>
      </c:catAx>
      <c:valAx>
        <c:axId val="14258252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602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91872"/>
        <c:axId val="142593408"/>
      </c:lineChart>
      <c:catAx>
        <c:axId val="142591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93408"/>
        <c:crosses val="autoZero"/>
        <c:auto val="1"/>
        <c:lblAlgn val="ctr"/>
        <c:lblOffset val="100"/>
        <c:noMultiLvlLbl val="0"/>
      </c:catAx>
      <c:valAx>
        <c:axId val="142593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91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652544"/>
        <c:axId val="142654080"/>
      </c:lineChart>
      <c:catAx>
        <c:axId val="142652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2654080"/>
        <c:crosses val="autoZero"/>
        <c:auto val="1"/>
        <c:lblAlgn val="ctr"/>
        <c:lblOffset val="100"/>
        <c:noMultiLvlLbl val="0"/>
      </c:catAx>
      <c:valAx>
        <c:axId val="14265408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6525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631360"/>
        <c:axId val="151632896"/>
      </c:lineChart>
      <c:catAx>
        <c:axId val="151631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51632896"/>
        <c:crosses val="autoZero"/>
        <c:auto val="1"/>
        <c:lblAlgn val="ctr"/>
        <c:lblOffset val="100"/>
        <c:noMultiLvlLbl val="0"/>
      </c:catAx>
      <c:valAx>
        <c:axId val="15163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6313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49792"/>
        <c:axId val="209453440"/>
      </c:lineChart>
      <c:catAx>
        <c:axId val="187249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53440"/>
        <c:crosses val="autoZero"/>
        <c:auto val="1"/>
        <c:lblAlgn val="ctr"/>
        <c:lblOffset val="100"/>
        <c:noMultiLvlLbl val="0"/>
      </c:catAx>
      <c:valAx>
        <c:axId val="20945344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2497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904512"/>
        <c:axId val="141906304"/>
      </c:barChart>
      <c:catAx>
        <c:axId val="141904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06304"/>
        <c:crosses val="autoZero"/>
        <c:auto val="1"/>
        <c:lblAlgn val="ctr"/>
        <c:lblOffset val="100"/>
        <c:noMultiLvlLbl val="0"/>
      </c:catAx>
      <c:valAx>
        <c:axId val="14190630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045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923840"/>
        <c:axId val="141925376"/>
      </c:lineChart>
      <c:catAx>
        <c:axId val="141923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25376"/>
        <c:crosses val="autoZero"/>
        <c:auto val="1"/>
        <c:lblAlgn val="ctr"/>
        <c:lblOffset val="100"/>
        <c:noMultiLvlLbl val="0"/>
      </c:catAx>
      <c:valAx>
        <c:axId val="141925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238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091008"/>
        <c:axId val="142092544"/>
      </c:lineChart>
      <c:catAx>
        <c:axId val="142091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092544"/>
        <c:crosses val="autoZero"/>
        <c:auto val="1"/>
        <c:lblAlgn val="ctr"/>
        <c:lblOffset val="100"/>
        <c:noMultiLvlLbl val="0"/>
      </c:catAx>
      <c:valAx>
        <c:axId val="14209254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0910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353536"/>
        <c:axId val="142355072"/>
      </c:barChart>
      <c:catAx>
        <c:axId val="142353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55072"/>
        <c:crosses val="autoZero"/>
        <c:auto val="1"/>
        <c:lblAlgn val="ctr"/>
        <c:lblOffset val="100"/>
        <c:noMultiLvlLbl val="0"/>
      </c:catAx>
      <c:valAx>
        <c:axId val="142355072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5353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89248"/>
        <c:axId val="142390784"/>
      </c:lineChart>
      <c:catAx>
        <c:axId val="142389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90784"/>
        <c:crosses val="autoZero"/>
        <c:auto val="1"/>
        <c:lblAlgn val="ctr"/>
        <c:lblOffset val="100"/>
        <c:noMultiLvlLbl val="0"/>
      </c:catAx>
      <c:valAx>
        <c:axId val="142390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892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43872"/>
        <c:axId val="142549760"/>
      </c:lineChart>
      <c:catAx>
        <c:axId val="142543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49760"/>
        <c:crosses val="autoZero"/>
        <c:auto val="1"/>
        <c:lblAlgn val="ctr"/>
        <c:lblOffset val="100"/>
        <c:noMultiLvlLbl val="0"/>
      </c:catAx>
      <c:valAx>
        <c:axId val="14254976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43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fitToPage="1"/>
  </sheetPr>
  <dimension ref="A1:Z52"/>
  <sheetViews>
    <sheetView topLeftCell="A28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6" ht="4.3499999999999996" customHeight="1" x14ac:dyDescent="0.2"/>
    <row r="2" spans="1:26" x14ac:dyDescent="0.2">
      <c r="A2" s="1" t="s">
        <v>22</v>
      </c>
      <c r="D2" s="1"/>
    </row>
    <row r="3" spans="1:26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6" ht="16.5" customHeight="1" thickBot="1" x14ac:dyDescent="0.3">
      <c r="A4" s="5" t="s">
        <v>16</v>
      </c>
      <c r="B4" s="475" t="s">
        <v>18</v>
      </c>
      <c r="C4" s="476"/>
      <c r="D4" s="476"/>
      <c r="E4" s="476"/>
      <c r="F4" s="476"/>
      <c r="G4" s="476"/>
      <c r="H4" s="476"/>
      <c r="I4" s="476"/>
      <c r="J4" s="477"/>
      <c r="K4" s="475" t="s">
        <v>21</v>
      </c>
      <c r="L4" s="476"/>
      <c r="M4" s="476"/>
      <c r="N4" s="476"/>
      <c r="O4" s="476"/>
      <c r="P4" s="476"/>
      <c r="Q4" s="476"/>
      <c r="R4" s="476"/>
      <c r="S4" s="476"/>
      <c r="T4" s="477"/>
      <c r="U4" s="81" t="s">
        <v>19</v>
      </c>
      <c r="V4" s="81" t="s">
        <v>20</v>
      </c>
      <c r="W4" s="119"/>
      <c r="X4" s="77"/>
      <c r="Y4" s="77"/>
      <c r="Z4" s="77"/>
    </row>
    <row r="5" spans="1:26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30">
        <f>+B5+C5+D5+E5</f>
        <v>0</v>
      </c>
      <c r="V5" s="131">
        <f>+F5+G5+H5+I5+J5+T5+K5+L5+M5+N5+O5+P5+Q5+R5</f>
        <v>0</v>
      </c>
      <c r="W5" s="132">
        <f>+U5+V5</f>
        <v>0</v>
      </c>
    </row>
    <row r="6" spans="1:26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 t="s">
        <v>15</v>
      </c>
      <c r="V6" s="134" t="s">
        <v>15</v>
      </c>
      <c r="W6" s="135" t="s">
        <v>0</v>
      </c>
    </row>
    <row r="7" spans="1:26" x14ac:dyDescent="0.2">
      <c r="A7" s="68" t="s">
        <v>3</v>
      </c>
      <c r="B7" s="72">
        <v>110</v>
      </c>
      <c r="C7" s="26">
        <v>110</v>
      </c>
      <c r="D7" s="26">
        <v>110</v>
      </c>
      <c r="E7" s="26">
        <v>110</v>
      </c>
      <c r="F7" s="26">
        <v>110</v>
      </c>
      <c r="G7" s="26">
        <v>110</v>
      </c>
      <c r="H7" s="26">
        <v>110</v>
      </c>
      <c r="I7" s="26">
        <v>110</v>
      </c>
      <c r="J7" s="136">
        <v>110</v>
      </c>
      <c r="K7" s="72">
        <v>110</v>
      </c>
      <c r="L7" s="26">
        <v>110</v>
      </c>
      <c r="M7" s="26">
        <v>110</v>
      </c>
      <c r="N7" s="26">
        <v>110</v>
      </c>
      <c r="O7" s="26">
        <v>110</v>
      </c>
      <c r="P7" s="26">
        <v>110</v>
      </c>
      <c r="Q7" s="26">
        <v>110</v>
      </c>
      <c r="R7" s="26">
        <v>110</v>
      </c>
      <c r="S7" s="136">
        <v>110</v>
      </c>
      <c r="T7" s="136">
        <v>110</v>
      </c>
      <c r="U7" s="151">
        <v>110</v>
      </c>
      <c r="V7" s="26">
        <v>110</v>
      </c>
      <c r="W7" s="165">
        <v>110</v>
      </c>
    </row>
    <row r="8" spans="1:26" x14ac:dyDescent="0.2">
      <c r="A8" s="69" t="s">
        <v>4</v>
      </c>
      <c r="B8" s="73">
        <v>5925</v>
      </c>
      <c r="C8" s="16">
        <v>6550</v>
      </c>
      <c r="D8" s="16">
        <v>6147</v>
      </c>
      <c r="E8" s="16">
        <v>6551</v>
      </c>
      <c r="F8" s="16">
        <v>6112</v>
      </c>
      <c r="G8" s="16">
        <v>6418</v>
      </c>
      <c r="H8" s="16">
        <v>6042</v>
      </c>
      <c r="I8" s="16">
        <v>6118</v>
      </c>
      <c r="J8" s="66">
        <v>6540</v>
      </c>
      <c r="K8" s="152">
        <v>8958</v>
      </c>
      <c r="L8" s="16">
        <v>9159</v>
      </c>
      <c r="M8" s="16">
        <v>8351</v>
      </c>
      <c r="N8" s="16">
        <v>7751</v>
      </c>
      <c r="O8" s="29">
        <v>9112</v>
      </c>
      <c r="P8" s="40">
        <v>8702</v>
      </c>
      <c r="Q8" s="34">
        <v>8678</v>
      </c>
      <c r="R8" s="34">
        <v>9250</v>
      </c>
      <c r="S8" s="161">
        <v>10254</v>
      </c>
      <c r="T8" s="140">
        <v>11349</v>
      </c>
      <c r="U8" s="144">
        <v>56403</v>
      </c>
      <c r="V8" s="23">
        <v>91564</v>
      </c>
      <c r="W8" s="106">
        <v>147967</v>
      </c>
    </row>
    <row r="9" spans="1:26" x14ac:dyDescent="0.2">
      <c r="A9" s="69" t="s">
        <v>5</v>
      </c>
      <c r="B9" s="73">
        <v>40</v>
      </c>
      <c r="C9" s="16">
        <v>45</v>
      </c>
      <c r="D9" s="16">
        <v>41</v>
      </c>
      <c r="E9" s="16">
        <v>43</v>
      </c>
      <c r="F9" s="16">
        <v>41</v>
      </c>
      <c r="G9" s="16">
        <v>43</v>
      </c>
      <c r="H9" s="16">
        <v>41</v>
      </c>
      <c r="I9" s="16">
        <v>42</v>
      </c>
      <c r="J9" s="66">
        <v>44</v>
      </c>
      <c r="K9" s="152">
        <v>60</v>
      </c>
      <c r="L9" s="16">
        <v>60</v>
      </c>
      <c r="M9" s="16">
        <v>55</v>
      </c>
      <c r="N9" s="16">
        <v>51</v>
      </c>
      <c r="O9" s="29">
        <v>60</v>
      </c>
      <c r="P9" s="61">
        <v>58</v>
      </c>
      <c r="Q9" s="62">
        <v>60</v>
      </c>
      <c r="R9" s="62">
        <v>62</v>
      </c>
      <c r="S9" s="162">
        <v>68</v>
      </c>
      <c r="T9" s="140">
        <v>77</v>
      </c>
      <c r="U9" s="144">
        <v>380</v>
      </c>
      <c r="V9" s="23">
        <v>611</v>
      </c>
      <c r="W9" s="106">
        <v>991</v>
      </c>
    </row>
    <row r="10" spans="1:26" x14ac:dyDescent="0.2">
      <c r="A10" s="69" t="s">
        <v>6</v>
      </c>
      <c r="B10" s="63">
        <v>148.125</v>
      </c>
      <c r="C10" s="15">
        <v>145.55555555555554</v>
      </c>
      <c r="D10" s="15">
        <v>149.92682926829269</v>
      </c>
      <c r="E10" s="15">
        <v>152.34883720930233</v>
      </c>
      <c r="F10" s="15">
        <v>149.07317073170731</v>
      </c>
      <c r="G10" s="15">
        <v>149.25581395348837</v>
      </c>
      <c r="H10" s="15">
        <v>147.36585365853659</v>
      </c>
      <c r="I10" s="15">
        <v>145.66666666666666</v>
      </c>
      <c r="J10" s="64">
        <v>148.63636363636363</v>
      </c>
      <c r="K10" s="153">
        <v>134.30000000000001</v>
      </c>
      <c r="L10" s="15">
        <v>137.65</v>
      </c>
      <c r="M10" s="15">
        <v>136.84</v>
      </c>
      <c r="N10" s="15">
        <v>136.97999999999999</v>
      </c>
      <c r="O10" s="27">
        <v>136.86000000000001</v>
      </c>
      <c r="P10" s="35">
        <v>135.03</v>
      </c>
      <c r="Q10" s="36">
        <v>129.63</v>
      </c>
      <c r="R10" s="36">
        <v>134.19</v>
      </c>
      <c r="S10" s="78">
        <v>135.79</v>
      </c>
      <c r="T10" s="141">
        <v>132.38</v>
      </c>
      <c r="U10" s="145">
        <v>148.42894736842106</v>
      </c>
      <c r="V10" s="166">
        <v>134.85</v>
      </c>
      <c r="W10" s="107">
        <v>149.31079717457115</v>
      </c>
    </row>
    <row r="11" spans="1:26" x14ac:dyDescent="0.2">
      <c r="A11" s="69" t="s">
        <v>7</v>
      </c>
      <c r="B11" s="63">
        <v>75</v>
      </c>
      <c r="C11" s="15">
        <v>68.888888888888886</v>
      </c>
      <c r="D11" s="15">
        <v>56.097560975609753</v>
      </c>
      <c r="E11" s="15">
        <v>83.720930232558146</v>
      </c>
      <c r="F11" s="15">
        <v>65.853658536585371</v>
      </c>
      <c r="G11" s="15">
        <v>90.697674418604649</v>
      </c>
      <c r="H11" s="15">
        <v>92.682926829268297</v>
      </c>
      <c r="I11" s="15">
        <v>88.095238095238102</v>
      </c>
      <c r="J11" s="64">
        <v>93.181818181818187</v>
      </c>
      <c r="K11" s="153">
        <v>70</v>
      </c>
      <c r="L11" s="15">
        <v>70</v>
      </c>
      <c r="M11" s="15">
        <v>63.636363636363633</v>
      </c>
      <c r="N11" s="15">
        <v>74.509803921568633</v>
      </c>
      <c r="O11" s="27">
        <v>70</v>
      </c>
      <c r="P11" s="35">
        <v>68.965517241379317</v>
      </c>
      <c r="Q11" s="36">
        <v>68.333333333333329</v>
      </c>
      <c r="R11" s="36">
        <v>74.193548387096769</v>
      </c>
      <c r="S11" s="78">
        <v>72.058823529411768</v>
      </c>
      <c r="T11" s="141">
        <v>80.519480519480524</v>
      </c>
      <c r="U11" s="145">
        <v>80.526315789473685</v>
      </c>
      <c r="V11" s="166">
        <v>70.86743044189852</v>
      </c>
      <c r="W11" s="107">
        <v>74.571140262361254</v>
      </c>
    </row>
    <row r="12" spans="1:26" x14ac:dyDescent="0.2">
      <c r="A12" s="69" t="s">
        <v>8</v>
      </c>
      <c r="B12" s="74">
        <v>8.7727191362359305E-2</v>
      </c>
      <c r="C12" s="19">
        <v>0.10044594929742309</v>
      </c>
      <c r="D12" s="14">
        <v>0.10493869154299762</v>
      </c>
      <c r="E12" s="14">
        <v>6.3337519377633794E-2</v>
      </c>
      <c r="F12" s="14">
        <v>9.2517082936007605E-2</v>
      </c>
      <c r="G12" s="19">
        <v>5.7853398360724929E-2</v>
      </c>
      <c r="H12" s="14">
        <v>5.7006432834980039E-2</v>
      </c>
      <c r="I12" s="19">
        <v>6.2411314804969566E-2</v>
      </c>
      <c r="J12" s="160">
        <v>5.990294125744617E-2</v>
      </c>
      <c r="K12" s="154">
        <v>9.5824014184351394E-2</v>
      </c>
      <c r="L12" s="14">
        <v>9.7230986032580416E-2</v>
      </c>
      <c r="M12" s="19">
        <v>0.10695710047666468</v>
      </c>
      <c r="N12" s="19">
        <v>9.0625913641511513E-2</v>
      </c>
      <c r="O12" s="28">
        <v>9.8165150902272166E-2</v>
      </c>
      <c r="P12" s="14">
        <v>9.6966593267426682E-2</v>
      </c>
      <c r="Q12" s="37">
        <v>0.10165408867655897</v>
      </c>
      <c r="R12" s="37">
        <v>8.4353425331933879E-2</v>
      </c>
      <c r="S12" s="79">
        <v>9.1321660069635491E-2</v>
      </c>
      <c r="T12" s="142">
        <v>9.0123604576965721E-2</v>
      </c>
      <c r="U12" s="146">
        <v>7.9511247589149792E-2</v>
      </c>
      <c r="V12" s="167">
        <v>9.6556579058853717E-2</v>
      </c>
      <c r="W12" s="108">
        <v>9.0597101431533822E-2</v>
      </c>
    </row>
    <row r="13" spans="1:26" x14ac:dyDescent="0.2">
      <c r="A13" s="69" t="s">
        <v>9</v>
      </c>
      <c r="B13" s="63">
        <v>12.994590220549473</v>
      </c>
      <c r="C13" s="15">
        <v>14.620465953291582</v>
      </c>
      <c r="D13" s="15">
        <v>15.733125290605035</v>
      </c>
      <c r="E13" s="15">
        <v>9.6493974289041624</v>
      </c>
      <c r="F13" s="15">
        <v>13.791814900118986</v>
      </c>
      <c r="G13" s="15">
        <v>8.6349560623054096</v>
      </c>
      <c r="H13" s="15">
        <v>8.4008016387548636</v>
      </c>
      <c r="I13" s="15">
        <v>9.091248189923899</v>
      </c>
      <c r="J13" s="64">
        <v>8.903755359629498</v>
      </c>
      <c r="K13" s="153">
        <v>14.306525317723665</v>
      </c>
      <c r="L13" s="15">
        <v>14.842310017873402</v>
      </c>
      <c r="M13" s="15">
        <v>16.23997720146594</v>
      </c>
      <c r="N13" s="15">
        <v>13.773361894810895</v>
      </c>
      <c r="O13" s="27">
        <v>14.9080142503584</v>
      </c>
      <c r="P13" s="35">
        <v>14.548332665743914</v>
      </c>
      <c r="Q13" s="36">
        <v>14.702569692252977</v>
      </c>
      <c r="R13" s="36">
        <v>12.584986843877232</v>
      </c>
      <c r="S13" s="78">
        <v>13.770769152265327</v>
      </c>
      <c r="T13" s="141">
        <v>13.283282965506286</v>
      </c>
      <c r="U13" s="145">
        <v>11.801770783607411</v>
      </c>
      <c r="V13" s="166">
        <v>14.469896243772309</v>
      </c>
      <c r="W13" s="107">
        <v>13.527125436447795</v>
      </c>
    </row>
    <row r="14" spans="1:26" x14ac:dyDescent="0.2">
      <c r="A14" s="70" t="s">
        <v>10</v>
      </c>
      <c r="B14" s="137">
        <v>38.125</v>
      </c>
      <c r="C14" s="133">
        <v>35.555555555555543</v>
      </c>
      <c r="D14" s="133">
        <v>39.926829268292693</v>
      </c>
      <c r="E14" s="15">
        <v>42.348837209302332</v>
      </c>
      <c r="F14" s="15">
        <v>39.073170731707307</v>
      </c>
      <c r="G14" s="15">
        <v>39.255813953488371</v>
      </c>
      <c r="H14" s="15">
        <v>37.365853658536594</v>
      </c>
      <c r="I14" s="15">
        <v>35.666666666666657</v>
      </c>
      <c r="J14" s="64">
        <v>38.636363636363626</v>
      </c>
      <c r="K14" s="153">
        <v>24.300000000000011</v>
      </c>
      <c r="L14" s="15">
        <v>27.650000000000006</v>
      </c>
      <c r="M14" s="15">
        <v>26.840000000000003</v>
      </c>
      <c r="N14" s="15">
        <v>26.97999999999999</v>
      </c>
      <c r="O14" s="38">
        <v>26.860000000000014</v>
      </c>
      <c r="P14" s="39">
        <v>25.03</v>
      </c>
      <c r="Q14" s="36">
        <v>19.629999999999995</v>
      </c>
      <c r="R14" s="36">
        <v>24.189999999999998</v>
      </c>
      <c r="S14" s="78">
        <v>25.789999999999992</v>
      </c>
      <c r="T14" s="141">
        <v>22.379999999999995</v>
      </c>
      <c r="U14" s="145">
        <v>38.428947368421063</v>
      </c>
      <c r="V14" s="166">
        <v>24.849999999999994</v>
      </c>
      <c r="W14" s="107">
        <v>39.31079717457115</v>
      </c>
    </row>
    <row r="15" spans="1:26" ht="13.5" thickBot="1" x14ac:dyDescent="0.25">
      <c r="A15" s="71" t="s">
        <v>1</v>
      </c>
      <c r="B15" s="75">
        <v>0.34659090909090912</v>
      </c>
      <c r="C15" s="31">
        <v>0.32323232323232309</v>
      </c>
      <c r="D15" s="31">
        <v>0.36297117516629723</v>
      </c>
      <c r="E15" s="31">
        <v>0.38498942917547574</v>
      </c>
      <c r="F15" s="13">
        <v>0.35521064301552097</v>
      </c>
      <c r="G15" s="13">
        <v>0.35687103594080338</v>
      </c>
      <c r="H15" s="31">
        <v>0.33968957871396904</v>
      </c>
      <c r="I15" s="31">
        <v>0.32424242424242417</v>
      </c>
      <c r="J15" s="76">
        <v>0.35123966942148749</v>
      </c>
      <c r="K15" s="155">
        <v>0.220909090909091</v>
      </c>
      <c r="L15" s="13">
        <v>0.2513636363636364</v>
      </c>
      <c r="M15" s="13">
        <v>0.24400000000000002</v>
      </c>
      <c r="N15" s="31">
        <v>0.24527272727272717</v>
      </c>
      <c r="O15" s="31">
        <v>0.24418181818181831</v>
      </c>
      <c r="P15" s="31">
        <v>0.22754545454545455</v>
      </c>
      <c r="Q15" s="31">
        <v>0.17845454545454542</v>
      </c>
      <c r="R15" s="31">
        <v>0.21990909090909089</v>
      </c>
      <c r="S15" s="163">
        <v>0.23445454545454539</v>
      </c>
      <c r="T15" s="143">
        <v>0.20345454545454542</v>
      </c>
      <c r="U15" s="164">
        <v>0.34935406698564603</v>
      </c>
      <c r="V15" s="168">
        <v>0.22590909090909086</v>
      </c>
      <c r="W15" s="169">
        <v>0.35737088340519224</v>
      </c>
    </row>
    <row r="16" spans="1:26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2" ht="16.5" customHeight="1" thickBot="1" x14ac:dyDescent="0.3">
      <c r="A17" s="5" t="s">
        <v>17</v>
      </c>
      <c r="B17" s="475" t="s">
        <v>23</v>
      </c>
      <c r="C17" s="476"/>
      <c r="D17" s="476"/>
      <c r="E17" s="476"/>
      <c r="F17" s="477"/>
      <c r="G17" s="77"/>
      <c r="H17" s="77"/>
    </row>
    <row r="18" spans="1:22" ht="16.5" customHeight="1" thickBot="1" x14ac:dyDescent="0.25">
      <c r="A18" s="80"/>
      <c r="B18" s="116"/>
      <c r="C18" s="117"/>
      <c r="D18" s="117"/>
      <c r="E18" s="117"/>
      <c r="F18" s="117"/>
      <c r="G18" s="118">
        <f>SUM(B18:F18)</f>
        <v>0</v>
      </c>
    </row>
    <row r="19" spans="1:22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14">
        <v>4</v>
      </c>
      <c r="F19" s="113">
        <v>5</v>
      </c>
      <c r="G19" s="115" t="s">
        <v>0</v>
      </c>
    </row>
    <row r="20" spans="1:22" x14ac:dyDescent="0.2">
      <c r="A20" s="68" t="s">
        <v>3</v>
      </c>
      <c r="B20" s="110">
        <v>140</v>
      </c>
      <c r="C20" s="110">
        <v>140</v>
      </c>
      <c r="D20" s="110">
        <v>140</v>
      </c>
      <c r="E20" s="110">
        <v>140</v>
      </c>
      <c r="F20" s="110">
        <v>140</v>
      </c>
      <c r="G20" s="111">
        <v>140</v>
      </c>
    </row>
    <row r="21" spans="1:22" x14ac:dyDescent="0.2">
      <c r="A21" s="69" t="s">
        <v>4</v>
      </c>
      <c r="B21" s="91">
        <v>11797</v>
      </c>
      <c r="C21" s="92">
        <v>10634</v>
      </c>
      <c r="D21" s="92">
        <v>11399</v>
      </c>
      <c r="E21" s="92">
        <v>11086</v>
      </c>
      <c r="F21" s="92">
        <v>10276</v>
      </c>
      <c r="G21" s="106">
        <v>55192</v>
      </c>
    </row>
    <row r="22" spans="1:22" x14ac:dyDescent="0.2">
      <c r="A22" s="69" t="s">
        <v>5</v>
      </c>
      <c r="B22" s="91">
        <v>69</v>
      </c>
      <c r="C22" s="92">
        <v>64</v>
      </c>
      <c r="D22" s="92">
        <v>67</v>
      </c>
      <c r="E22" s="92">
        <v>68</v>
      </c>
      <c r="F22" s="92">
        <v>65</v>
      </c>
      <c r="G22" s="106">
        <v>333</v>
      </c>
    </row>
    <row r="23" spans="1:22" x14ac:dyDescent="0.2">
      <c r="A23" s="69" t="s">
        <v>6</v>
      </c>
      <c r="B23" s="93">
        <v>170.97101449275362</v>
      </c>
      <c r="C23" s="94">
        <v>166.15625</v>
      </c>
      <c r="D23" s="94">
        <v>170.13432835820896</v>
      </c>
      <c r="E23" s="94">
        <v>163.02941176470588</v>
      </c>
      <c r="F23" s="94">
        <v>158.09230769230768</v>
      </c>
      <c r="G23" s="107">
        <v>165.74174174174175</v>
      </c>
    </row>
    <row r="24" spans="1:22" x14ac:dyDescent="0.2">
      <c r="A24" s="69" t="s">
        <v>7</v>
      </c>
      <c r="B24" s="93">
        <v>81.159420289855078</v>
      </c>
      <c r="C24" s="94">
        <v>75</v>
      </c>
      <c r="D24" s="94">
        <v>82.089552238805965</v>
      </c>
      <c r="E24" s="94">
        <v>77.941176470588232</v>
      </c>
      <c r="F24" s="94">
        <v>69.230769230769226</v>
      </c>
      <c r="G24" s="107">
        <v>74.77477477477477</v>
      </c>
    </row>
    <row r="25" spans="1:22" x14ac:dyDescent="0.2">
      <c r="A25" s="69" t="s">
        <v>8</v>
      </c>
      <c r="B25" s="95">
        <v>8.3800196355494849E-2</v>
      </c>
      <c r="C25" s="96">
        <v>8.304166978670309E-2</v>
      </c>
      <c r="D25" s="97">
        <v>7.2960911430361625E-2</v>
      </c>
      <c r="E25" s="97">
        <v>7.5886058556545219E-2</v>
      </c>
      <c r="F25" s="97">
        <v>8.9549306343611898E-2</v>
      </c>
      <c r="G25" s="108">
        <v>8.596567585992114E-2</v>
      </c>
    </row>
    <row r="26" spans="1:22" x14ac:dyDescent="0.2">
      <c r="A26" s="69" t="s">
        <v>9</v>
      </c>
      <c r="B26" s="93">
        <v>14.32740458559091</v>
      </c>
      <c r="C26" s="94">
        <v>13.797892445496885</v>
      </c>
      <c r="D26" s="94">
        <v>12.413155662607346</v>
      </c>
      <c r="E26" s="94">
        <v>12.371659487615592</v>
      </c>
      <c r="F26" s="94">
        <v>14.157056492107012</v>
      </c>
      <c r="G26" s="107">
        <v>14.248100847029333</v>
      </c>
    </row>
    <row r="27" spans="1:22" x14ac:dyDescent="0.2">
      <c r="A27" s="70" t="s">
        <v>10</v>
      </c>
      <c r="B27" s="98">
        <v>30.971014492753625</v>
      </c>
      <c r="C27" s="99">
        <v>26.15625</v>
      </c>
      <c r="D27" s="100">
        <v>30.134328358208961</v>
      </c>
      <c r="E27" s="101">
        <v>23.029411764705884</v>
      </c>
      <c r="F27" s="94">
        <v>18.092307692307685</v>
      </c>
      <c r="G27" s="107">
        <v>25.741741741741748</v>
      </c>
    </row>
    <row r="28" spans="1:22" ht="13.5" thickBot="1" x14ac:dyDescent="0.25">
      <c r="A28" s="71" t="s">
        <v>1</v>
      </c>
      <c r="B28" s="102">
        <v>0.22122153209109732</v>
      </c>
      <c r="C28" s="103">
        <v>0.18683035714285715</v>
      </c>
      <c r="D28" s="104">
        <v>0.21524520255863544</v>
      </c>
      <c r="E28" s="104">
        <v>0.16449579831932773</v>
      </c>
      <c r="F28" s="105">
        <v>0.12923076923076918</v>
      </c>
      <c r="G28" s="109">
        <v>0.18386958386958391</v>
      </c>
    </row>
    <row r="29" spans="1:22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2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24"/>
      <c r="H30" s="67">
        <f>+F30+E30+D30+C30+B30</f>
        <v>0</v>
      </c>
      <c r="I30" s="60"/>
      <c r="J30" s="9"/>
      <c r="K30" s="9"/>
      <c r="L30" s="9"/>
      <c r="M30" s="9"/>
      <c r="N30" s="9"/>
      <c r="O30" s="9"/>
      <c r="P30" s="8"/>
    </row>
    <row r="31" spans="1:22" ht="13.5" thickBot="1" x14ac:dyDescent="0.25">
      <c r="A31" s="7" t="s">
        <v>2</v>
      </c>
      <c r="B31" s="32">
        <v>1</v>
      </c>
      <c r="C31" s="32">
        <v>2</v>
      </c>
      <c r="D31" s="32">
        <v>3</v>
      </c>
      <c r="E31" s="32">
        <v>4</v>
      </c>
      <c r="F31" s="123">
        <v>5</v>
      </c>
      <c r="G31" s="7">
        <v>6</v>
      </c>
      <c r="H31" s="125" t="s">
        <v>0</v>
      </c>
      <c r="I31" s="9"/>
      <c r="J31" s="9"/>
      <c r="K31" s="9"/>
      <c r="L31" s="8"/>
    </row>
    <row r="32" spans="1:22" x14ac:dyDescent="0.2">
      <c r="A32" s="83" t="s">
        <v>3</v>
      </c>
      <c r="B32" s="84">
        <v>115</v>
      </c>
      <c r="C32" s="84">
        <v>115</v>
      </c>
      <c r="D32" s="84">
        <v>115</v>
      </c>
      <c r="E32" s="84">
        <v>115</v>
      </c>
      <c r="F32" s="84">
        <v>115</v>
      </c>
      <c r="G32" s="84">
        <v>115</v>
      </c>
      <c r="H32" s="147">
        <v>115</v>
      </c>
      <c r="I32" s="9"/>
      <c r="J32" s="9"/>
      <c r="K32" s="9"/>
      <c r="L32" s="8"/>
    </row>
    <row r="33" spans="1:16" x14ac:dyDescent="0.2">
      <c r="A33" s="10" t="s">
        <v>4</v>
      </c>
      <c r="B33" s="16">
        <v>9104</v>
      </c>
      <c r="C33" s="17">
        <v>9723</v>
      </c>
      <c r="D33" s="16">
        <v>10753</v>
      </c>
      <c r="E33" s="16">
        <v>11069</v>
      </c>
      <c r="F33" s="17">
        <v>9436</v>
      </c>
      <c r="G33" s="21">
        <v>9502</v>
      </c>
      <c r="H33" s="66">
        <v>59587</v>
      </c>
      <c r="I33" s="9"/>
      <c r="J33" s="9"/>
      <c r="K33" s="9"/>
      <c r="L33" s="8"/>
    </row>
    <row r="34" spans="1:16" x14ac:dyDescent="0.2">
      <c r="A34" s="10" t="s">
        <v>5</v>
      </c>
      <c r="B34" s="16">
        <v>55</v>
      </c>
      <c r="C34" s="17">
        <v>59</v>
      </c>
      <c r="D34" s="16">
        <v>66</v>
      </c>
      <c r="E34" s="16">
        <v>68</v>
      </c>
      <c r="F34" s="17">
        <v>58</v>
      </c>
      <c r="G34" s="21">
        <v>55</v>
      </c>
      <c r="H34" s="66">
        <v>361</v>
      </c>
      <c r="I34" s="9"/>
      <c r="J34" s="9"/>
      <c r="K34" s="9"/>
      <c r="L34" s="8"/>
    </row>
    <row r="35" spans="1:16" x14ac:dyDescent="0.2">
      <c r="A35" s="10" t="s">
        <v>6</v>
      </c>
      <c r="B35" s="20">
        <v>148.53</v>
      </c>
      <c r="C35" s="18">
        <v>147.80000000000001</v>
      </c>
      <c r="D35" s="15">
        <v>145.91999999999999</v>
      </c>
      <c r="E35" s="15">
        <v>145.78</v>
      </c>
      <c r="F35" s="18">
        <v>145.69</v>
      </c>
      <c r="G35" s="22">
        <v>155.76</v>
      </c>
      <c r="H35" s="148">
        <v>148.06</v>
      </c>
      <c r="I35" s="9"/>
      <c r="J35" s="9"/>
      <c r="K35" s="9"/>
      <c r="L35" s="8"/>
    </row>
    <row r="36" spans="1:16" x14ac:dyDescent="0.2">
      <c r="A36" s="10" t="s">
        <v>7</v>
      </c>
      <c r="B36" s="58">
        <v>72.727272727272734</v>
      </c>
      <c r="C36" s="44">
        <v>71.186440677966104</v>
      </c>
      <c r="D36" s="58">
        <v>78.787878787878782</v>
      </c>
      <c r="E36" s="58">
        <v>60.294117647058826</v>
      </c>
      <c r="F36" s="44">
        <v>72.41379310344827</v>
      </c>
      <c r="G36" s="45">
        <v>72.727272727272734</v>
      </c>
      <c r="H36" s="149">
        <v>69.80609418282549</v>
      </c>
      <c r="I36" s="9"/>
      <c r="J36" s="55"/>
      <c r="K36" s="9"/>
      <c r="L36" s="8"/>
    </row>
    <row r="37" spans="1:16" x14ac:dyDescent="0.2">
      <c r="A37" s="10" t="s">
        <v>8</v>
      </c>
      <c r="B37" s="47">
        <v>9.7745279509022759E-2</v>
      </c>
      <c r="C37" s="48">
        <v>9.1957743415756757E-2</v>
      </c>
      <c r="D37" s="47">
        <v>9.051867546276765E-2</v>
      </c>
      <c r="E37" s="47">
        <v>0.10107546051374057</v>
      </c>
      <c r="F37" s="48">
        <v>0.10906398749896151</v>
      </c>
      <c r="G37" s="49">
        <v>9.9351965052663874E-2</v>
      </c>
      <c r="H37" s="150">
        <v>0.10054743016200073</v>
      </c>
      <c r="I37" s="9"/>
      <c r="J37" s="9"/>
      <c r="K37" s="9"/>
      <c r="L37" s="8"/>
    </row>
    <row r="38" spans="1:16" x14ac:dyDescent="0.2">
      <c r="A38" s="10" t="s">
        <v>9</v>
      </c>
      <c r="B38" s="46">
        <v>16.179509539093512</v>
      </c>
      <c r="C38" s="50">
        <v>15.154324393752592</v>
      </c>
      <c r="D38" s="46">
        <v>14.747686625017282</v>
      </c>
      <c r="E38" s="46">
        <v>16.453004006273446</v>
      </c>
      <c r="F38" s="50">
        <v>17.743582517934495</v>
      </c>
      <c r="G38" s="45">
        <v>17.164406762371129</v>
      </c>
      <c r="H38" s="85">
        <v>16.596453520950519</v>
      </c>
      <c r="I38" s="9"/>
      <c r="J38" s="9"/>
      <c r="K38" s="9"/>
      <c r="L38" s="8"/>
    </row>
    <row r="39" spans="1:16" x14ac:dyDescent="0.2">
      <c r="A39" s="11" t="s">
        <v>10</v>
      </c>
      <c r="B39" s="41">
        <v>33.53</v>
      </c>
      <c r="C39" s="42">
        <v>32.800000000000011</v>
      </c>
      <c r="D39" s="41">
        <v>30.919999999999987</v>
      </c>
      <c r="E39" s="41">
        <v>30.78</v>
      </c>
      <c r="F39" s="42">
        <v>30.689999999999998</v>
      </c>
      <c r="G39" s="45">
        <v>40.759999999999991</v>
      </c>
      <c r="H39" s="85">
        <v>33.06</v>
      </c>
      <c r="I39" s="9"/>
      <c r="J39" s="9"/>
      <c r="K39" s="9"/>
      <c r="L39" s="8"/>
    </row>
    <row r="40" spans="1:16" ht="13.5" thickBot="1" x14ac:dyDescent="0.25">
      <c r="A40" s="12" t="s">
        <v>1</v>
      </c>
      <c r="B40" s="51">
        <v>0.29156521739130437</v>
      </c>
      <c r="C40" s="52">
        <v>0.28521739130434792</v>
      </c>
      <c r="D40" s="51">
        <v>0.26886956521739119</v>
      </c>
      <c r="E40" s="53">
        <v>0.26765217391304347</v>
      </c>
      <c r="F40" s="54">
        <v>0.2668695652173913</v>
      </c>
      <c r="G40" s="59">
        <v>0.3544347826086956</v>
      </c>
      <c r="H40" s="86">
        <v>0.28747826086956524</v>
      </c>
      <c r="I40" s="9"/>
      <c r="J40" s="9"/>
      <c r="K40" s="9"/>
      <c r="L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140</v>
      </c>
      <c r="C44" s="84">
        <v>140</v>
      </c>
      <c r="D44" s="84">
        <v>140</v>
      </c>
      <c r="E44" s="84">
        <v>140</v>
      </c>
      <c r="F44" s="84">
        <v>140</v>
      </c>
      <c r="G44" s="84"/>
      <c r="H44" s="84">
        <v>140</v>
      </c>
      <c r="I44" s="9"/>
      <c r="J44" s="9"/>
      <c r="K44" s="9"/>
      <c r="L44" s="8"/>
    </row>
    <row r="45" spans="1:16" x14ac:dyDescent="0.2">
      <c r="A45" s="10" t="s">
        <v>4</v>
      </c>
      <c r="B45" s="16">
        <v>6516</v>
      </c>
      <c r="C45" s="16">
        <v>8294</v>
      </c>
      <c r="D45" s="16">
        <v>9801</v>
      </c>
      <c r="E45" s="16">
        <v>10403</v>
      </c>
      <c r="F45" s="16">
        <v>8388</v>
      </c>
      <c r="G45" s="16"/>
      <c r="H45" s="66">
        <v>43402</v>
      </c>
      <c r="I45" s="9"/>
      <c r="J45" s="9"/>
      <c r="K45" s="9"/>
      <c r="L45" s="8"/>
    </row>
    <row r="46" spans="1:16" x14ac:dyDescent="0.2">
      <c r="A46" s="10" t="s">
        <v>5</v>
      </c>
      <c r="B46" s="16">
        <v>31</v>
      </c>
      <c r="C46" s="16">
        <v>40</v>
      </c>
      <c r="D46" s="16">
        <v>44</v>
      </c>
      <c r="E46" s="16">
        <v>48</v>
      </c>
      <c r="F46" s="16">
        <v>39</v>
      </c>
      <c r="G46" s="16"/>
      <c r="H46" s="66">
        <v>202</v>
      </c>
      <c r="I46" s="9"/>
      <c r="J46" s="9"/>
      <c r="K46" s="9"/>
      <c r="L46" s="8"/>
    </row>
    <row r="47" spans="1:16" x14ac:dyDescent="0.2">
      <c r="A47" s="10" t="s">
        <v>6</v>
      </c>
      <c r="B47" s="20">
        <v>186.69</v>
      </c>
      <c r="C47" s="15">
        <v>183.85</v>
      </c>
      <c r="D47" s="15">
        <v>199.25</v>
      </c>
      <c r="E47" s="15">
        <v>193.23</v>
      </c>
      <c r="F47" s="15">
        <v>191.58</v>
      </c>
      <c r="G47" s="15"/>
      <c r="H47" s="64">
        <v>191.36</v>
      </c>
      <c r="I47" s="9"/>
      <c r="J47" s="9"/>
      <c r="K47" s="9"/>
      <c r="L47" s="8"/>
    </row>
    <row r="48" spans="1:16" x14ac:dyDescent="0.2">
      <c r="A48" s="10" t="s">
        <v>7</v>
      </c>
      <c r="B48" s="58">
        <v>93.548387096774192</v>
      </c>
      <c r="C48" s="43">
        <v>75</v>
      </c>
      <c r="D48" s="58">
        <v>77.272727272727266</v>
      </c>
      <c r="E48" s="58">
        <v>75</v>
      </c>
      <c r="F48" s="43">
        <v>71.794871794871796</v>
      </c>
      <c r="G48" s="46"/>
      <c r="H48" s="85">
        <v>75.742574257425744</v>
      </c>
      <c r="I48" s="9"/>
      <c r="J48" s="55"/>
      <c r="K48" s="9"/>
      <c r="L48" s="8"/>
    </row>
    <row r="49" spans="1:12" x14ac:dyDescent="0.2">
      <c r="A49" s="10" t="s">
        <v>8</v>
      </c>
      <c r="B49" s="47">
        <v>6.9074413767874501E-2</v>
      </c>
      <c r="C49" s="47">
        <v>8.8241745702054675E-2</v>
      </c>
      <c r="D49" s="47">
        <v>7.9454044772703264E-2</v>
      </c>
      <c r="E49" s="47">
        <v>8.5742287574848183E-2</v>
      </c>
      <c r="F49" s="47">
        <v>8.7399834814107347E-2</v>
      </c>
      <c r="G49" s="56"/>
      <c r="H49" s="87">
        <v>8.6579948840718804E-2</v>
      </c>
      <c r="I49" s="9"/>
      <c r="J49" s="9"/>
      <c r="K49" s="9"/>
      <c r="L49" s="8"/>
    </row>
    <row r="50" spans="1:12" x14ac:dyDescent="0.2">
      <c r="A50" s="10" t="s">
        <v>9</v>
      </c>
      <c r="B50" s="46">
        <v>14.518996132628073</v>
      </c>
      <c r="C50" s="46">
        <v>18.296925971321038</v>
      </c>
      <c r="D50" s="46">
        <v>17.698388473119653</v>
      </c>
      <c r="E50" s="46">
        <v>18.582854534190535</v>
      </c>
      <c r="F50" s="46">
        <v>18.797687549249549</v>
      </c>
      <c r="G50" s="46"/>
      <c r="H50" s="85">
        <v>18.602687819727116</v>
      </c>
      <c r="I50" s="9"/>
      <c r="J50" s="9"/>
      <c r="K50" s="9"/>
      <c r="L50" s="8"/>
    </row>
    <row r="51" spans="1:12" x14ac:dyDescent="0.2">
      <c r="A51" s="11" t="s">
        <v>10</v>
      </c>
      <c r="B51" s="46">
        <v>46.69</v>
      </c>
      <c r="C51" s="46">
        <v>43.849999999999994</v>
      </c>
      <c r="D51" s="46">
        <v>59.25</v>
      </c>
      <c r="E51" s="46">
        <v>53.22999999999999</v>
      </c>
      <c r="F51" s="46">
        <v>51.580000000000013</v>
      </c>
      <c r="G51" s="46"/>
      <c r="H51" s="85">
        <v>51.360000000000014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0.33349999999999996</v>
      </c>
      <c r="C52" s="88">
        <v>0.31321428571428567</v>
      </c>
      <c r="D52" s="88">
        <v>0.42321428571428571</v>
      </c>
      <c r="E52" s="89">
        <v>0.38021428571428562</v>
      </c>
      <c r="F52" s="89">
        <v>0.36842857142857149</v>
      </c>
      <c r="G52" s="88"/>
      <c r="H52" s="90">
        <v>0.36685714285714294</v>
      </c>
      <c r="I52" s="9"/>
      <c r="J52" s="9"/>
      <c r="K52" s="9"/>
      <c r="L52" s="8"/>
    </row>
  </sheetData>
  <mergeCells count="3">
    <mergeCell ref="B4:J4"/>
    <mergeCell ref="K4:T4"/>
    <mergeCell ref="B17:F17"/>
  </mergeCells>
  <phoneticPr fontId="0" type="noConversion"/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10"/>
  <dimension ref="A1:S191"/>
  <sheetViews>
    <sheetView showGridLines="0" tabSelected="1" topLeftCell="A162" zoomScale="75" zoomScaleNormal="75" workbookViewId="0">
      <selection activeCell="B189" sqref="B189:E189"/>
    </sheetView>
  </sheetViews>
  <sheetFormatPr baseColWidth="10" defaultColWidth="19.85546875" defaultRowHeight="12.75" x14ac:dyDescent="0.2"/>
  <cols>
    <col min="1" max="1" width="16.85546875" style="280" customWidth="1"/>
    <col min="2" max="8" width="10.7109375" style="280" customWidth="1"/>
    <col min="9" max="9" width="9.28515625" style="280" customWidth="1"/>
    <col min="10" max="10" width="11" style="280" bestFit="1" customWidth="1"/>
    <col min="11" max="11" width="9.85546875" style="280" customWidth="1"/>
    <col min="12" max="12" width="9.7109375" style="280" bestFit="1" customWidth="1"/>
    <col min="13" max="13" width="10.42578125" style="280" customWidth="1"/>
    <col min="14" max="16" width="11" style="280" customWidth="1"/>
    <col min="17" max="16384" width="19.85546875" style="280"/>
  </cols>
  <sheetData>
    <row r="1" spans="1:7" x14ac:dyDescent="0.2">
      <c r="A1" s="280" t="s">
        <v>58</v>
      </c>
    </row>
    <row r="2" spans="1:7" x14ac:dyDescent="0.2">
      <c r="A2" s="280" t="s">
        <v>59</v>
      </c>
      <c r="B2" s="239">
        <v>34.700000000000003</v>
      </c>
    </row>
    <row r="3" spans="1:7" x14ac:dyDescent="0.2">
      <c r="A3" s="280" t="s">
        <v>7</v>
      </c>
      <c r="B3" s="280">
        <v>82.2</v>
      </c>
    </row>
    <row r="4" spans="1:7" x14ac:dyDescent="0.2">
      <c r="A4" s="280" t="s">
        <v>60</v>
      </c>
      <c r="B4" s="280">
        <v>3418</v>
      </c>
    </row>
    <row r="6" spans="1:7" x14ac:dyDescent="0.2">
      <c r="A6" s="246" t="s">
        <v>61</v>
      </c>
      <c r="B6" s="239">
        <v>34.700000000000003</v>
      </c>
      <c r="C6" s="239">
        <v>34.700000000000003</v>
      </c>
      <c r="D6" s="239">
        <v>34.700000000000003</v>
      </c>
      <c r="E6" s="239">
        <v>34.700000000000003</v>
      </c>
      <c r="F6" s="239">
        <v>34.700000000000003</v>
      </c>
      <c r="G6" s="239">
        <v>34.700000000000003</v>
      </c>
    </row>
    <row r="7" spans="1:7" x14ac:dyDescent="0.2">
      <c r="A7" s="246" t="s">
        <v>62</v>
      </c>
      <c r="B7" s="239">
        <v>30.1</v>
      </c>
      <c r="C7" s="239">
        <v>30.1</v>
      </c>
      <c r="D7" s="239">
        <v>30.1</v>
      </c>
      <c r="E7" s="239">
        <v>30.1</v>
      </c>
      <c r="F7" s="239">
        <v>30.1</v>
      </c>
    </row>
    <row r="8" spans="1:7" ht="13.5" thickBot="1" x14ac:dyDescent="0.25">
      <c r="A8" s="246"/>
    </row>
    <row r="9" spans="1:7" ht="13.5" thickBot="1" x14ac:dyDescent="0.25">
      <c r="A9" s="285" t="s">
        <v>49</v>
      </c>
      <c r="B9" s="480" t="s">
        <v>53</v>
      </c>
      <c r="C9" s="481"/>
      <c r="D9" s="481"/>
      <c r="E9" s="481"/>
      <c r="F9" s="482"/>
      <c r="G9" s="314" t="s">
        <v>0</v>
      </c>
    </row>
    <row r="10" spans="1:7" x14ac:dyDescent="0.2">
      <c r="A10" s="226" t="s">
        <v>2</v>
      </c>
      <c r="B10" s="316">
        <v>1</v>
      </c>
      <c r="C10" s="236">
        <v>2</v>
      </c>
      <c r="D10" s="236">
        <v>3</v>
      </c>
      <c r="E10" s="236">
        <v>4</v>
      </c>
      <c r="F10" s="236">
        <v>5</v>
      </c>
      <c r="G10" s="235"/>
    </row>
    <row r="11" spans="1:7" x14ac:dyDescent="0.2">
      <c r="A11" s="292" t="s">
        <v>3</v>
      </c>
      <c r="B11" s="317">
        <v>140</v>
      </c>
      <c r="C11" s="318">
        <v>140</v>
      </c>
      <c r="D11" s="319">
        <v>140</v>
      </c>
      <c r="E11" s="319">
        <v>140</v>
      </c>
      <c r="F11" s="319">
        <v>140</v>
      </c>
      <c r="G11" s="320">
        <v>140</v>
      </c>
    </row>
    <row r="12" spans="1:7" x14ac:dyDescent="0.2">
      <c r="A12" s="295" t="s">
        <v>6</v>
      </c>
      <c r="B12" s="321">
        <v>148.56944444444446</v>
      </c>
      <c r="C12" s="322">
        <v>150.55223880597015</v>
      </c>
      <c r="D12" s="322">
        <v>151.5625</v>
      </c>
      <c r="E12" s="322">
        <v>145.19642857142858</v>
      </c>
      <c r="F12" s="322">
        <v>157.21875</v>
      </c>
      <c r="G12" s="259">
        <v>170.70278637770897</v>
      </c>
    </row>
    <row r="13" spans="1:7" x14ac:dyDescent="0.2">
      <c r="A13" s="226" t="s">
        <v>7</v>
      </c>
      <c r="B13" s="323">
        <v>61.111111111111114</v>
      </c>
      <c r="C13" s="324">
        <v>73.134328358208961</v>
      </c>
      <c r="D13" s="325">
        <v>68.75</v>
      </c>
      <c r="E13" s="325">
        <v>67.857142857142861</v>
      </c>
      <c r="F13" s="325">
        <v>43.75</v>
      </c>
      <c r="G13" s="326">
        <v>69.969040247678024</v>
      </c>
    </row>
    <row r="14" spans="1:7" x14ac:dyDescent="0.2">
      <c r="A14" s="226" t="s">
        <v>8</v>
      </c>
      <c r="B14" s="263">
        <v>0.10752900827336573</v>
      </c>
      <c r="C14" s="264">
        <v>8.9852602568050915E-2</v>
      </c>
      <c r="D14" s="327">
        <v>0.10017054221625647</v>
      </c>
      <c r="E14" s="327">
        <v>0.10390855551813652</v>
      </c>
      <c r="F14" s="327">
        <v>0.13983059824393473</v>
      </c>
      <c r="G14" s="328">
        <v>9.9860225983532239E-2</v>
      </c>
    </row>
    <row r="15" spans="1:7" x14ac:dyDescent="0.2">
      <c r="A15" s="295" t="s">
        <v>1</v>
      </c>
      <c r="B15" s="266">
        <f t="shared" ref="B15:G15" si="0">B12/B11*100-100</f>
        <v>6.1210317460317611</v>
      </c>
      <c r="C15" s="267">
        <f t="shared" si="0"/>
        <v>7.5373134328358162</v>
      </c>
      <c r="D15" s="267">
        <f t="shared" si="0"/>
        <v>8.2589285714285836</v>
      </c>
      <c r="E15" s="267">
        <f t="shared" si="0"/>
        <v>3.7117346938775597</v>
      </c>
      <c r="F15" s="267">
        <f t="shared" ref="F15" si="1">F12/F11*100-100</f>
        <v>12.299107142857139</v>
      </c>
      <c r="G15" s="269">
        <f t="shared" si="0"/>
        <v>21.930561698363562</v>
      </c>
    </row>
    <row r="16" spans="1:7" ht="13.5" thickBot="1" x14ac:dyDescent="0.25">
      <c r="A16" s="226" t="s">
        <v>27</v>
      </c>
      <c r="B16" s="270">
        <f>B12-B6</f>
        <v>113.86944444444445</v>
      </c>
      <c r="C16" s="271">
        <f t="shared" ref="C16:G16" si="2">C12-C6</f>
        <v>115.85223880597015</v>
      </c>
      <c r="D16" s="271">
        <f t="shared" si="2"/>
        <v>116.8625</v>
      </c>
      <c r="E16" s="271">
        <f t="shared" si="2"/>
        <v>110.49642857142858</v>
      </c>
      <c r="F16" s="271">
        <f t="shared" ref="F16" si="3">F12-F6</f>
        <v>122.51875</v>
      </c>
      <c r="G16" s="273">
        <f t="shared" si="2"/>
        <v>136.00278637770896</v>
      </c>
    </row>
    <row r="17" spans="1:10" x14ac:dyDescent="0.2">
      <c r="A17" s="309" t="s">
        <v>52</v>
      </c>
      <c r="B17" s="274">
        <v>611</v>
      </c>
      <c r="C17" s="275">
        <v>630</v>
      </c>
      <c r="D17" s="275">
        <v>628</v>
      </c>
      <c r="E17" s="275">
        <v>628</v>
      </c>
      <c r="F17" s="329">
        <v>626</v>
      </c>
      <c r="G17" s="330">
        <f>SUM(B17:F17)</f>
        <v>3123</v>
      </c>
      <c r="H17" s="280" t="s">
        <v>56</v>
      </c>
      <c r="I17" s="331">
        <f>B4-G17</f>
        <v>295</v>
      </c>
      <c r="J17" s="332">
        <f>I17/B4</f>
        <v>8.6307782328847282E-2</v>
      </c>
    </row>
    <row r="18" spans="1:10" x14ac:dyDescent="0.2">
      <c r="A18" s="309" t="s">
        <v>28</v>
      </c>
      <c r="B18" s="229">
        <v>65</v>
      </c>
      <c r="C18" s="281">
        <v>65</v>
      </c>
      <c r="D18" s="281">
        <v>65</v>
      </c>
      <c r="E18" s="281">
        <v>65</v>
      </c>
      <c r="F18" s="281">
        <v>65</v>
      </c>
      <c r="G18" s="233"/>
      <c r="H18" s="280" t="s">
        <v>57</v>
      </c>
      <c r="I18" s="280">
        <v>30.1</v>
      </c>
    </row>
    <row r="19" spans="1:10" ht="13.5" thickBot="1" x14ac:dyDescent="0.25">
      <c r="A19" s="312" t="s">
        <v>26</v>
      </c>
      <c r="B19" s="336">
        <f>B18-B7</f>
        <v>34.9</v>
      </c>
      <c r="C19" s="337">
        <f>C18-C7</f>
        <v>34.9</v>
      </c>
      <c r="D19" s="337">
        <f>D18-D7</f>
        <v>34.9</v>
      </c>
      <c r="E19" s="337">
        <f>E18-E7</f>
        <v>34.9</v>
      </c>
      <c r="F19" s="337">
        <f>F18-F7</f>
        <v>34.9</v>
      </c>
      <c r="G19" s="234"/>
      <c r="H19" s="280" t="s">
        <v>26</v>
      </c>
    </row>
    <row r="21" spans="1:10" ht="13.5" thickBot="1" x14ac:dyDescent="0.25"/>
    <row r="22" spans="1:10" ht="13.5" thickBot="1" x14ac:dyDescent="0.25">
      <c r="A22" s="285" t="s">
        <v>64</v>
      </c>
      <c r="B22" s="480" t="s">
        <v>53</v>
      </c>
      <c r="C22" s="481"/>
      <c r="D22" s="481"/>
      <c r="E22" s="481"/>
      <c r="F22" s="482"/>
      <c r="G22" s="314" t="s">
        <v>0</v>
      </c>
      <c r="H22" s="352"/>
      <c r="I22" s="352"/>
      <c r="J22" s="352"/>
    </row>
    <row r="23" spans="1:10" x14ac:dyDescent="0.2">
      <c r="A23" s="226" t="s">
        <v>2</v>
      </c>
      <c r="B23" s="316">
        <v>1</v>
      </c>
      <c r="C23" s="236">
        <v>2</v>
      </c>
      <c r="D23" s="236">
        <v>3</v>
      </c>
      <c r="E23" s="236">
        <v>4</v>
      </c>
      <c r="F23" s="236">
        <v>5</v>
      </c>
      <c r="G23" s="235"/>
      <c r="H23" s="352"/>
      <c r="I23" s="352"/>
      <c r="J23" s="352"/>
    </row>
    <row r="24" spans="1:10" x14ac:dyDescent="0.2">
      <c r="A24" s="292" t="s">
        <v>3</v>
      </c>
      <c r="B24" s="355">
        <v>300</v>
      </c>
      <c r="C24" s="356">
        <v>300</v>
      </c>
      <c r="D24" s="357">
        <v>300</v>
      </c>
      <c r="E24" s="357">
        <v>300</v>
      </c>
      <c r="F24" s="357">
        <v>300</v>
      </c>
      <c r="G24" s="358">
        <v>300</v>
      </c>
      <c r="H24" s="352"/>
      <c r="I24" s="352"/>
      <c r="J24" s="352"/>
    </row>
    <row r="25" spans="1:10" x14ac:dyDescent="0.2">
      <c r="A25" s="295" t="s">
        <v>6</v>
      </c>
      <c r="B25" s="321">
        <v>381.96428571428572</v>
      </c>
      <c r="C25" s="322">
        <v>404.66666666666669</v>
      </c>
      <c r="D25" s="322">
        <v>403.97058823529414</v>
      </c>
      <c r="E25" s="322">
        <v>417.79220779220782</v>
      </c>
      <c r="F25" s="322">
        <v>401.27272727272725</v>
      </c>
      <c r="G25" s="259">
        <v>403.1012658227848</v>
      </c>
      <c r="H25" s="352"/>
      <c r="I25" s="352"/>
      <c r="J25" s="352"/>
    </row>
    <row r="26" spans="1:10" x14ac:dyDescent="0.2">
      <c r="A26" s="226" t="s">
        <v>7</v>
      </c>
      <c r="B26" s="323">
        <v>75</v>
      </c>
      <c r="C26" s="324">
        <v>76.666666666666671</v>
      </c>
      <c r="D26" s="325">
        <v>79.411764705882348</v>
      </c>
      <c r="E26" s="325">
        <v>77.922077922077918</v>
      </c>
      <c r="F26" s="325">
        <v>69.090909090909093</v>
      </c>
      <c r="G26" s="326">
        <v>73.417721518987335</v>
      </c>
      <c r="H26" s="352"/>
      <c r="I26" s="352"/>
      <c r="J26" s="352"/>
    </row>
    <row r="27" spans="1:10" x14ac:dyDescent="0.2">
      <c r="A27" s="226" t="s">
        <v>8</v>
      </c>
      <c r="B27" s="263">
        <v>8.4606065255852014E-2</v>
      </c>
      <c r="C27" s="264">
        <v>7.9496760240163736E-2</v>
      </c>
      <c r="D27" s="327">
        <v>7.8755009162423575E-2</v>
      </c>
      <c r="E27" s="327">
        <v>7.6533176807037806E-2</v>
      </c>
      <c r="F27" s="327">
        <v>9.6230961393034026E-2</v>
      </c>
      <c r="G27" s="328">
        <v>8.7392540458763407E-2</v>
      </c>
      <c r="H27" s="352"/>
      <c r="I27" s="352"/>
      <c r="J27" s="352"/>
    </row>
    <row r="28" spans="1:10" x14ac:dyDescent="0.2">
      <c r="A28" s="295" t="s">
        <v>1</v>
      </c>
      <c r="B28" s="266">
        <f t="shared" ref="B28:G28" si="4">B25/B24*100-100</f>
        <v>27.321428571428569</v>
      </c>
      <c r="C28" s="267">
        <f t="shared" si="4"/>
        <v>34.888888888888914</v>
      </c>
      <c r="D28" s="267">
        <f t="shared" si="4"/>
        <v>34.656862745098039</v>
      </c>
      <c r="E28" s="267">
        <f t="shared" si="4"/>
        <v>39.264069264069263</v>
      </c>
      <c r="F28" s="267">
        <f t="shared" si="4"/>
        <v>33.757575757575751</v>
      </c>
      <c r="G28" s="269">
        <f t="shared" si="4"/>
        <v>34.367088607594951</v>
      </c>
      <c r="H28" s="352"/>
      <c r="I28" s="352"/>
      <c r="J28" s="352"/>
    </row>
    <row r="29" spans="1:10" ht="13.5" thickBot="1" x14ac:dyDescent="0.25">
      <c r="A29" s="226" t="s">
        <v>27</v>
      </c>
      <c r="B29" s="270">
        <f>B25-B12</f>
        <v>233.39484126984127</v>
      </c>
      <c r="C29" s="271">
        <f t="shared" ref="C29:G29" si="5">C25-C12</f>
        <v>254.11442786069654</v>
      </c>
      <c r="D29" s="271">
        <f t="shared" si="5"/>
        <v>252.40808823529414</v>
      </c>
      <c r="E29" s="271">
        <f t="shared" si="5"/>
        <v>272.59577922077926</v>
      </c>
      <c r="F29" s="271">
        <f t="shared" si="5"/>
        <v>244.05397727272725</v>
      </c>
      <c r="G29" s="273">
        <f t="shared" si="5"/>
        <v>232.39847944507582</v>
      </c>
      <c r="H29" s="352"/>
      <c r="I29" s="352"/>
      <c r="J29" s="352"/>
    </row>
    <row r="30" spans="1:10" x14ac:dyDescent="0.2">
      <c r="A30" s="309" t="s">
        <v>52</v>
      </c>
      <c r="B30" s="274">
        <v>598</v>
      </c>
      <c r="C30" s="275">
        <v>629</v>
      </c>
      <c r="D30" s="275">
        <v>625</v>
      </c>
      <c r="E30" s="275">
        <v>625</v>
      </c>
      <c r="F30" s="329">
        <v>626</v>
      </c>
      <c r="G30" s="330">
        <f>SUM(B30:F30)</f>
        <v>3103</v>
      </c>
      <c r="H30" s="352" t="s">
        <v>56</v>
      </c>
      <c r="I30" s="331">
        <f>G17-G30</f>
        <v>20</v>
      </c>
      <c r="J30" s="332">
        <f>I30/G17</f>
        <v>6.4040986231187957E-3</v>
      </c>
    </row>
    <row r="31" spans="1:10" x14ac:dyDescent="0.2">
      <c r="A31" s="309" t="s">
        <v>28</v>
      </c>
      <c r="B31" s="229">
        <v>95</v>
      </c>
      <c r="C31" s="281">
        <v>95</v>
      </c>
      <c r="D31" s="281">
        <v>95</v>
      </c>
      <c r="E31" s="281">
        <v>95</v>
      </c>
      <c r="F31" s="281">
        <v>95</v>
      </c>
      <c r="G31" s="233"/>
      <c r="H31" s="352" t="s">
        <v>57</v>
      </c>
      <c r="I31" s="352">
        <v>65</v>
      </c>
      <c r="J31" s="352"/>
    </row>
    <row r="32" spans="1:10" ht="13.5" thickBot="1" x14ac:dyDescent="0.25">
      <c r="A32" s="312" t="s">
        <v>26</v>
      </c>
      <c r="B32" s="336">
        <f>B31-B18</f>
        <v>30</v>
      </c>
      <c r="C32" s="337">
        <f t="shared" ref="C32:F32" si="6">C31-C18</f>
        <v>30</v>
      </c>
      <c r="D32" s="337">
        <f t="shared" si="6"/>
        <v>30</v>
      </c>
      <c r="E32" s="337">
        <f t="shared" si="6"/>
        <v>30</v>
      </c>
      <c r="F32" s="337">
        <f t="shared" si="6"/>
        <v>30</v>
      </c>
      <c r="G32" s="234"/>
      <c r="H32" s="352" t="s">
        <v>26</v>
      </c>
      <c r="I32" s="227">
        <f>I31-I18</f>
        <v>34.9</v>
      </c>
      <c r="J32" s="352"/>
    </row>
    <row r="33" spans="1:19" x14ac:dyDescent="0.2">
      <c r="B33" s="280" t="s">
        <v>66</v>
      </c>
    </row>
    <row r="34" spans="1:19" ht="13.5" thickBot="1" x14ac:dyDescent="0.25"/>
    <row r="35" spans="1:19" s="354" customFormat="1" ht="13.5" thickBot="1" x14ac:dyDescent="0.25">
      <c r="A35" s="285" t="s">
        <v>67</v>
      </c>
      <c r="B35" s="480" t="s">
        <v>53</v>
      </c>
      <c r="C35" s="481"/>
      <c r="D35" s="481"/>
      <c r="E35" s="481"/>
      <c r="F35" s="482"/>
      <c r="G35" s="314" t="s">
        <v>0</v>
      </c>
    </row>
    <row r="36" spans="1:19" s="354" customFormat="1" x14ac:dyDescent="0.2">
      <c r="A36" s="226" t="s">
        <v>2</v>
      </c>
      <c r="B36" s="316">
        <v>1</v>
      </c>
      <c r="C36" s="236">
        <v>2</v>
      </c>
      <c r="D36" s="236">
        <v>3</v>
      </c>
      <c r="E36" s="236">
        <v>4</v>
      </c>
      <c r="F36" s="236">
        <v>5</v>
      </c>
      <c r="G36" s="235"/>
    </row>
    <row r="37" spans="1:19" s="354" customFormat="1" x14ac:dyDescent="0.2">
      <c r="A37" s="292" t="s">
        <v>3</v>
      </c>
      <c r="B37" s="355">
        <v>490</v>
      </c>
      <c r="C37" s="356">
        <v>490</v>
      </c>
      <c r="D37" s="357">
        <v>490</v>
      </c>
      <c r="E37" s="357">
        <v>490</v>
      </c>
      <c r="F37" s="357">
        <v>490</v>
      </c>
      <c r="G37" s="358">
        <v>490</v>
      </c>
    </row>
    <row r="38" spans="1:19" s="354" customFormat="1" x14ac:dyDescent="0.2">
      <c r="A38" s="295" t="s">
        <v>6</v>
      </c>
      <c r="B38" s="321">
        <v>810.49019607843138</v>
      </c>
      <c r="C38" s="322"/>
      <c r="D38" s="322"/>
      <c r="E38" s="322"/>
      <c r="F38" s="322"/>
      <c r="G38" s="259">
        <v>810.49019607843138</v>
      </c>
    </row>
    <row r="39" spans="1:19" s="354" customFormat="1" x14ac:dyDescent="0.2">
      <c r="A39" s="226" t="s">
        <v>7</v>
      </c>
      <c r="B39" s="323">
        <v>72.549019607843135</v>
      </c>
      <c r="C39" s="324"/>
      <c r="D39" s="325"/>
      <c r="E39" s="325"/>
      <c r="F39" s="325"/>
      <c r="G39" s="326">
        <v>72.549019607843135</v>
      </c>
    </row>
    <row r="40" spans="1:19" s="354" customFormat="1" x14ac:dyDescent="0.2">
      <c r="A40" s="226" t="s">
        <v>8</v>
      </c>
      <c r="B40" s="263">
        <v>9.6127431035751915E-2</v>
      </c>
      <c r="C40" s="264"/>
      <c r="D40" s="327"/>
      <c r="E40" s="327"/>
      <c r="F40" s="327"/>
      <c r="G40" s="328">
        <v>9.6127431035751915E-2</v>
      </c>
    </row>
    <row r="41" spans="1:19" s="354" customFormat="1" x14ac:dyDescent="0.2">
      <c r="A41" s="295" t="s">
        <v>1</v>
      </c>
      <c r="B41" s="266">
        <f t="shared" ref="B41:G41" si="7">B38/B37*100-100</f>
        <v>65.406162464986011</v>
      </c>
      <c r="C41" s="267">
        <f t="shared" si="7"/>
        <v>-100</v>
      </c>
      <c r="D41" s="267">
        <f t="shared" si="7"/>
        <v>-100</v>
      </c>
      <c r="E41" s="267">
        <f t="shared" si="7"/>
        <v>-100</v>
      </c>
      <c r="F41" s="267">
        <f t="shared" si="7"/>
        <v>-100</v>
      </c>
      <c r="G41" s="269">
        <f t="shared" si="7"/>
        <v>65.406162464986011</v>
      </c>
    </row>
    <row r="42" spans="1:19" s="354" customFormat="1" ht="13.5" thickBot="1" x14ac:dyDescent="0.25">
      <c r="A42" s="226" t="s">
        <v>27</v>
      </c>
      <c r="B42" s="270">
        <f>B38-B25</f>
        <v>428.52591036414566</v>
      </c>
      <c r="C42" s="271">
        <f t="shared" ref="C42:G42" si="8">C38-C25</f>
        <v>-404.66666666666669</v>
      </c>
      <c r="D42" s="271">
        <f t="shared" si="8"/>
        <v>-403.97058823529414</v>
      </c>
      <c r="E42" s="271">
        <f t="shared" si="8"/>
        <v>-417.79220779220782</v>
      </c>
      <c r="F42" s="271">
        <f t="shared" si="8"/>
        <v>-401.27272727272725</v>
      </c>
      <c r="G42" s="273">
        <f t="shared" si="8"/>
        <v>407.38893025564659</v>
      </c>
    </row>
    <row r="43" spans="1:19" s="354" customFormat="1" x14ac:dyDescent="0.2">
      <c r="A43" s="309" t="s">
        <v>52</v>
      </c>
      <c r="B43" s="274">
        <v>3091</v>
      </c>
      <c r="C43" s="275"/>
      <c r="D43" s="275"/>
      <c r="E43" s="275"/>
      <c r="F43" s="329"/>
      <c r="G43" s="330">
        <f>SUM(B43:F43)</f>
        <v>3091</v>
      </c>
      <c r="H43" s="354" t="s">
        <v>56</v>
      </c>
      <c r="I43" s="331">
        <f>G30-G43</f>
        <v>12</v>
      </c>
      <c r="J43" s="332">
        <f>I43/G30</f>
        <v>3.8672252658717371E-3</v>
      </c>
      <c r="K43" s="353" t="s">
        <v>69</v>
      </c>
      <c r="S43" s="360"/>
    </row>
    <row r="44" spans="1:19" s="354" customFormat="1" x14ac:dyDescent="0.2">
      <c r="A44" s="309" t="s">
        <v>28</v>
      </c>
      <c r="B44" s="229">
        <v>120</v>
      </c>
      <c r="C44" s="281"/>
      <c r="D44" s="281"/>
      <c r="E44" s="281"/>
      <c r="F44" s="281"/>
      <c r="G44" s="233"/>
      <c r="H44" s="354" t="s">
        <v>57</v>
      </c>
      <c r="I44" s="354">
        <v>95.01</v>
      </c>
      <c r="K44" s="359" t="s">
        <v>70</v>
      </c>
      <c r="S44" s="361" t="s">
        <v>71</v>
      </c>
    </row>
    <row r="45" spans="1:19" s="354" customFormat="1" ht="13.5" thickBot="1" x14ac:dyDescent="0.25">
      <c r="A45" s="312" t="s">
        <v>26</v>
      </c>
      <c r="B45" s="336">
        <f>B44-B31</f>
        <v>25</v>
      </c>
      <c r="C45" s="337">
        <f t="shared" ref="C45:F45" si="9">C44-C31</f>
        <v>-95</v>
      </c>
      <c r="D45" s="337">
        <f t="shared" si="9"/>
        <v>-95</v>
      </c>
      <c r="E45" s="337">
        <f t="shared" si="9"/>
        <v>-95</v>
      </c>
      <c r="F45" s="337">
        <f t="shared" si="9"/>
        <v>-95</v>
      </c>
      <c r="G45" s="234"/>
      <c r="H45" s="354" t="s">
        <v>26</v>
      </c>
      <c r="I45" s="227">
        <f>I44-I31</f>
        <v>30.010000000000005</v>
      </c>
    </row>
    <row r="47" spans="1:19" ht="13.5" thickBot="1" x14ac:dyDescent="0.25"/>
    <row r="48" spans="1:19" ht="13.5" thickBot="1" x14ac:dyDescent="0.25">
      <c r="A48" s="285" t="s">
        <v>72</v>
      </c>
      <c r="B48" s="480" t="s">
        <v>53</v>
      </c>
      <c r="C48" s="481"/>
      <c r="D48" s="481"/>
      <c r="E48" s="481"/>
      <c r="F48" s="482"/>
      <c r="G48" s="314" t="s">
        <v>0</v>
      </c>
      <c r="H48" s="362"/>
      <c r="I48" s="362"/>
      <c r="J48" s="362"/>
    </row>
    <row r="49" spans="1:10" x14ac:dyDescent="0.2">
      <c r="A49" s="226" t="s">
        <v>2</v>
      </c>
      <c r="B49" s="316">
        <v>1</v>
      </c>
      <c r="C49" s="236">
        <v>2</v>
      </c>
      <c r="D49" s="236">
        <v>3</v>
      </c>
      <c r="E49" s="236">
        <v>4</v>
      </c>
      <c r="F49" s="236">
        <v>5</v>
      </c>
      <c r="G49" s="235"/>
      <c r="H49" s="362"/>
      <c r="I49" s="362"/>
      <c r="J49" s="362"/>
    </row>
    <row r="50" spans="1:10" x14ac:dyDescent="0.2">
      <c r="A50" s="292" t="s">
        <v>3</v>
      </c>
      <c r="B50" s="355">
        <v>690</v>
      </c>
      <c r="C50" s="356">
        <v>690</v>
      </c>
      <c r="D50" s="357">
        <v>690</v>
      </c>
      <c r="E50" s="357">
        <v>690</v>
      </c>
      <c r="F50" s="357">
        <v>690</v>
      </c>
      <c r="G50" s="358">
        <v>690</v>
      </c>
      <c r="H50" s="362"/>
      <c r="I50" s="362"/>
      <c r="J50" s="362"/>
    </row>
    <row r="51" spans="1:10" x14ac:dyDescent="0.2">
      <c r="A51" s="295" t="s">
        <v>6</v>
      </c>
      <c r="B51" s="321">
        <v>1340.1090909090908</v>
      </c>
      <c r="C51" s="322"/>
      <c r="D51" s="322"/>
      <c r="E51" s="322"/>
      <c r="F51" s="322"/>
      <c r="G51" s="259">
        <v>1340.1090909090908</v>
      </c>
      <c r="H51" s="362"/>
      <c r="I51" s="362"/>
      <c r="J51" s="362"/>
    </row>
    <row r="52" spans="1:10" x14ac:dyDescent="0.2">
      <c r="A52" s="226" t="s">
        <v>7</v>
      </c>
      <c r="B52" s="323">
        <v>79.63636363636364</v>
      </c>
      <c r="C52" s="324"/>
      <c r="D52" s="325"/>
      <c r="E52" s="325"/>
      <c r="F52" s="325"/>
      <c r="G52" s="326">
        <v>79.63636363636364</v>
      </c>
      <c r="H52" s="362"/>
      <c r="I52" s="362"/>
      <c r="J52" s="362"/>
    </row>
    <row r="53" spans="1:10" x14ac:dyDescent="0.2">
      <c r="A53" s="226" t="s">
        <v>8</v>
      </c>
      <c r="B53" s="263">
        <v>7.9087756034554119E-2</v>
      </c>
      <c r="C53" s="264"/>
      <c r="D53" s="327"/>
      <c r="E53" s="327"/>
      <c r="F53" s="327"/>
      <c r="G53" s="328">
        <v>7.9087756034554119E-2</v>
      </c>
      <c r="H53" s="362"/>
      <c r="I53" s="362"/>
      <c r="J53" s="362"/>
    </row>
    <row r="54" spans="1:10" x14ac:dyDescent="0.2">
      <c r="A54" s="295" t="s">
        <v>1</v>
      </c>
      <c r="B54" s="266">
        <f t="shared" ref="B54:G54" si="10">B51/B50*100-100</f>
        <v>94.21870882740447</v>
      </c>
      <c r="C54" s="267">
        <f t="shared" si="10"/>
        <v>-100</v>
      </c>
      <c r="D54" s="267">
        <f t="shared" si="10"/>
        <v>-100</v>
      </c>
      <c r="E54" s="267">
        <f t="shared" si="10"/>
        <v>-100</v>
      </c>
      <c r="F54" s="267">
        <f t="shared" si="10"/>
        <v>-100</v>
      </c>
      <c r="G54" s="269">
        <f t="shared" si="10"/>
        <v>94.21870882740447</v>
      </c>
      <c r="H54" s="362"/>
      <c r="I54" s="362"/>
      <c r="J54" s="362"/>
    </row>
    <row r="55" spans="1:10" ht="13.5" thickBot="1" x14ac:dyDescent="0.25">
      <c r="A55" s="226" t="s">
        <v>27</v>
      </c>
      <c r="B55" s="270">
        <f>B51-B38</f>
        <v>529.61889483065943</v>
      </c>
      <c r="C55" s="271">
        <f t="shared" ref="C55:G55" si="11">C51-C38</f>
        <v>0</v>
      </c>
      <c r="D55" s="271">
        <f t="shared" si="11"/>
        <v>0</v>
      </c>
      <c r="E55" s="271">
        <f t="shared" si="11"/>
        <v>0</v>
      </c>
      <c r="F55" s="271">
        <f t="shared" si="11"/>
        <v>0</v>
      </c>
      <c r="G55" s="273">
        <f t="shared" si="11"/>
        <v>529.61889483065943</v>
      </c>
      <c r="H55" s="362"/>
      <c r="I55" s="362"/>
      <c r="J55" s="362"/>
    </row>
    <row r="56" spans="1:10" x14ac:dyDescent="0.2">
      <c r="A56" s="309" t="s">
        <v>52</v>
      </c>
      <c r="B56" s="274">
        <v>3070</v>
      </c>
      <c r="C56" s="275"/>
      <c r="D56" s="275"/>
      <c r="E56" s="275"/>
      <c r="F56" s="329"/>
      <c r="G56" s="330">
        <f>SUM(B56:F56)</f>
        <v>3070</v>
      </c>
      <c r="H56" s="362" t="s">
        <v>56</v>
      </c>
      <c r="I56" s="331">
        <f>G43-G56</f>
        <v>21</v>
      </c>
      <c r="J56" s="332">
        <f>I56/G43</f>
        <v>6.7939178259462957E-3</v>
      </c>
    </row>
    <row r="57" spans="1:10" x14ac:dyDescent="0.2">
      <c r="A57" s="309" t="s">
        <v>28</v>
      </c>
      <c r="B57" s="229">
        <v>83.71</v>
      </c>
      <c r="C57" s="281">
        <v>83.71</v>
      </c>
      <c r="D57" s="281">
        <v>83.71</v>
      </c>
      <c r="E57" s="281">
        <v>83.71</v>
      </c>
      <c r="F57" s="281">
        <v>83.71</v>
      </c>
      <c r="G57" s="233"/>
      <c r="H57" s="362" t="s">
        <v>57</v>
      </c>
      <c r="I57" s="362">
        <v>119.99</v>
      </c>
      <c r="J57" s="362"/>
    </row>
    <row r="58" spans="1:10" ht="13.5" thickBot="1" x14ac:dyDescent="0.25">
      <c r="A58" s="312" t="s">
        <v>26</v>
      </c>
      <c r="B58" s="336">
        <f>B57-B44</f>
        <v>-36.290000000000006</v>
      </c>
      <c r="C58" s="337">
        <f t="shared" ref="C58:F58" si="12">C57-C44</f>
        <v>83.71</v>
      </c>
      <c r="D58" s="337">
        <f t="shared" si="12"/>
        <v>83.71</v>
      </c>
      <c r="E58" s="337">
        <f t="shared" si="12"/>
        <v>83.71</v>
      </c>
      <c r="F58" s="337">
        <f t="shared" si="12"/>
        <v>83.71</v>
      </c>
      <c r="G58" s="234"/>
      <c r="H58" s="362" t="s">
        <v>26</v>
      </c>
      <c r="I58" s="227">
        <f>I57-I44</f>
        <v>24.97999999999999</v>
      </c>
      <c r="J58" s="362"/>
    </row>
    <row r="60" spans="1:10" ht="13.5" thickBot="1" x14ac:dyDescent="0.25"/>
    <row r="61" spans="1:10" s="383" customFormat="1" ht="13.5" thickBot="1" x14ac:dyDescent="0.25">
      <c r="A61" s="285" t="s">
        <v>78</v>
      </c>
      <c r="B61" s="480" t="s">
        <v>50</v>
      </c>
      <c r="C61" s="481"/>
      <c r="D61" s="481"/>
      <c r="E61" s="481"/>
      <c r="F61" s="482"/>
      <c r="G61" s="314" t="s">
        <v>0</v>
      </c>
    </row>
    <row r="62" spans="1:10" s="383" customFormat="1" x14ac:dyDescent="0.2">
      <c r="A62" s="226" t="s">
        <v>2</v>
      </c>
      <c r="B62" s="316">
        <v>1</v>
      </c>
      <c r="C62" s="236">
        <v>2</v>
      </c>
      <c r="D62" s="236">
        <v>3</v>
      </c>
      <c r="E62" s="236">
        <v>4</v>
      </c>
      <c r="F62" s="236">
        <v>5</v>
      </c>
      <c r="G62" s="235"/>
    </row>
    <row r="63" spans="1:10" s="383" customFormat="1" x14ac:dyDescent="0.2">
      <c r="A63" s="292" t="s">
        <v>3</v>
      </c>
      <c r="B63" s="355">
        <v>890</v>
      </c>
      <c r="C63" s="356">
        <v>890</v>
      </c>
      <c r="D63" s="357">
        <v>890</v>
      </c>
      <c r="E63" s="357">
        <v>890</v>
      </c>
      <c r="F63" s="357">
        <v>890</v>
      </c>
      <c r="G63" s="358">
        <v>890</v>
      </c>
    </row>
    <row r="64" spans="1:10" s="383" customFormat="1" x14ac:dyDescent="0.2">
      <c r="A64" s="295" t="s">
        <v>6</v>
      </c>
      <c r="B64" s="321">
        <v>1386.6666666666667</v>
      </c>
      <c r="C64" s="322">
        <v>1397.3076923076924</v>
      </c>
      <c r="D64" s="322">
        <v>1435.1851851851852</v>
      </c>
      <c r="E64" s="322">
        <v>1467.037037037037</v>
      </c>
      <c r="F64" s="322">
        <v>1603.7037037037037</v>
      </c>
      <c r="G64" s="259">
        <v>1456.8613138686133</v>
      </c>
    </row>
    <row r="65" spans="1:11" s="383" customFormat="1" x14ac:dyDescent="0.2">
      <c r="A65" s="226" t="s">
        <v>7</v>
      </c>
      <c r="B65" s="323">
        <v>100</v>
      </c>
      <c r="C65" s="324">
        <v>100</v>
      </c>
      <c r="D65" s="325">
        <v>100</v>
      </c>
      <c r="E65" s="325">
        <v>100</v>
      </c>
      <c r="F65" s="325">
        <v>92.592592592592595</v>
      </c>
      <c r="G65" s="326">
        <v>92.700729927007302</v>
      </c>
    </row>
    <row r="66" spans="1:11" s="383" customFormat="1" x14ac:dyDescent="0.2">
      <c r="A66" s="226" t="s">
        <v>8</v>
      </c>
      <c r="B66" s="263">
        <v>1.779495723396201E-2</v>
      </c>
      <c r="C66" s="264">
        <v>1.7704243028774942E-2</v>
      </c>
      <c r="D66" s="327">
        <v>2.650663043119262E-2</v>
      </c>
      <c r="E66" s="327">
        <v>2.2325363261231041E-2</v>
      </c>
      <c r="F66" s="327">
        <v>5.6469228269853206E-2</v>
      </c>
      <c r="G66" s="328">
        <v>6.3197971073685119E-2</v>
      </c>
    </row>
    <row r="67" spans="1:11" s="383" customFormat="1" x14ac:dyDescent="0.2">
      <c r="A67" s="295" t="s">
        <v>1</v>
      </c>
      <c r="B67" s="266">
        <f t="shared" ref="B67:G67" si="13">B64/B63*100-100</f>
        <v>55.805243445692895</v>
      </c>
      <c r="C67" s="267">
        <f t="shared" si="13"/>
        <v>57.000864304235108</v>
      </c>
      <c r="D67" s="267">
        <f t="shared" si="13"/>
        <v>61.256762380357884</v>
      </c>
      <c r="E67" s="267">
        <f t="shared" si="13"/>
        <v>64.835622138992932</v>
      </c>
      <c r="F67" s="267">
        <f t="shared" si="13"/>
        <v>80.191427382438604</v>
      </c>
      <c r="G67" s="269">
        <f t="shared" si="13"/>
        <v>63.692282457147542</v>
      </c>
    </row>
    <row r="68" spans="1:11" s="383" customFormat="1" ht="13.5" thickBot="1" x14ac:dyDescent="0.25">
      <c r="A68" s="226" t="s">
        <v>27</v>
      </c>
      <c r="B68" s="270">
        <f>B64-B51</f>
        <v>46.557575757575933</v>
      </c>
      <c r="C68" s="271">
        <f t="shared" ref="C68:G68" si="14">C64-C51</f>
        <v>1397.3076923076924</v>
      </c>
      <c r="D68" s="271">
        <f t="shared" si="14"/>
        <v>1435.1851851851852</v>
      </c>
      <c r="E68" s="271">
        <f t="shared" si="14"/>
        <v>1467.037037037037</v>
      </c>
      <c r="F68" s="271">
        <f t="shared" si="14"/>
        <v>1603.7037037037037</v>
      </c>
      <c r="G68" s="273">
        <f t="shared" si="14"/>
        <v>116.75222295952244</v>
      </c>
    </row>
    <row r="69" spans="1:11" s="383" customFormat="1" x14ac:dyDescent="0.2">
      <c r="A69" s="309" t="s">
        <v>52</v>
      </c>
      <c r="B69" s="274">
        <v>255</v>
      </c>
      <c r="C69" s="275">
        <v>382</v>
      </c>
      <c r="D69" s="275">
        <v>413</v>
      </c>
      <c r="E69" s="275">
        <v>395</v>
      </c>
      <c r="F69" s="329">
        <v>375</v>
      </c>
      <c r="G69" s="330">
        <f>SUM(B69:F69)</f>
        <v>1820</v>
      </c>
      <c r="H69" s="383" t="s">
        <v>56</v>
      </c>
      <c r="I69" s="331">
        <f>G56-G69</f>
        <v>1250</v>
      </c>
      <c r="J69" s="332">
        <f>I69/G56</f>
        <v>0.40716612377850164</v>
      </c>
      <c r="K69" s="359" t="s">
        <v>79</v>
      </c>
    </row>
    <row r="70" spans="1:11" s="383" customFormat="1" x14ac:dyDescent="0.2">
      <c r="A70" s="309" t="s">
        <v>28</v>
      </c>
      <c r="B70" s="229">
        <v>65</v>
      </c>
      <c r="C70" s="382">
        <v>65</v>
      </c>
      <c r="D70" s="382">
        <v>65</v>
      </c>
      <c r="E70" s="382">
        <v>65</v>
      </c>
      <c r="F70" s="382">
        <v>65</v>
      </c>
      <c r="G70" s="233"/>
      <c r="H70" s="383" t="s">
        <v>57</v>
      </c>
      <c r="I70" s="383">
        <v>83.54</v>
      </c>
    </row>
    <row r="71" spans="1:11" s="383" customFormat="1" ht="13.5" thickBot="1" x14ac:dyDescent="0.25">
      <c r="A71" s="312" t="s">
        <v>26</v>
      </c>
      <c r="B71" s="336">
        <f>B70-B57</f>
        <v>-18.709999999999994</v>
      </c>
      <c r="C71" s="337">
        <f t="shared" ref="C71:F71" si="15">C70-C57</f>
        <v>-18.709999999999994</v>
      </c>
      <c r="D71" s="337">
        <f t="shared" si="15"/>
        <v>-18.709999999999994</v>
      </c>
      <c r="E71" s="337">
        <f t="shared" si="15"/>
        <v>-18.709999999999994</v>
      </c>
      <c r="F71" s="337">
        <f t="shared" si="15"/>
        <v>-18.709999999999994</v>
      </c>
      <c r="G71" s="234"/>
      <c r="H71" s="383" t="s">
        <v>26</v>
      </c>
      <c r="I71" s="227">
        <f>I70-I57</f>
        <v>-36.449999999999989</v>
      </c>
    </row>
    <row r="73" spans="1:11" ht="13.5" thickBot="1" x14ac:dyDescent="0.25"/>
    <row r="74" spans="1:11" ht="13.5" thickBot="1" x14ac:dyDescent="0.25">
      <c r="A74" s="285" t="s">
        <v>80</v>
      </c>
      <c r="B74" s="480" t="s">
        <v>50</v>
      </c>
      <c r="C74" s="481"/>
      <c r="D74" s="481"/>
      <c r="E74" s="481"/>
      <c r="F74" s="482"/>
      <c r="G74" s="314" t="s">
        <v>0</v>
      </c>
      <c r="H74" s="389"/>
      <c r="I74" s="389"/>
      <c r="J74" s="389"/>
    </row>
    <row r="75" spans="1:11" x14ac:dyDescent="0.2">
      <c r="A75" s="226" t="s">
        <v>2</v>
      </c>
      <c r="B75" s="316">
        <v>1</v>
      </c>
      <c r="C75" s="236">
        <v>2</v>
      </c>
      <c r="D75" s="236">
        <v>3</v>
      </c>
      <c r="E75" s="236">
        <v>4</v>
      </c>
      <c r="F75" s="236">
        <v>5</v>
      </c>
      <c r="G75" s="235"/>
      <c r="H75" s="389"/>
      <c r="I75" s="389"/>
      <c r="J75" s="389"/>
    </row>
    <row r="76" spans="1:11" x14ac:dyDescent="0.2">
      <c r="A76" s="292" t="s">
        <v>3</v>
      </c>
      <c r="B76" s="355">
        <v>1080</v>
      </c>
      <c r="C76" s="356">
        <v>1080</v>
      </c>
      <c r="D76" s="357">
        <v>1080</v>
      </c>
      <c r="E76" s="357">
        <v>1080</v>
      </c>
      <c r="F76" s="357">
        <v>1080</v>
      </c>
      <c r="G76" s="358">
        <v>1080</v>
      </c>
      <c r="H76" s="389"/>
      <c r="I76" s="389"/>
      <c r="J76" s="389"/>
    </row>
    <row r="77" spans="1:11" x14ac:dyDescent="0.2">
      <c r="A77" s="295" t="s">
        <v>6</v>
      </c>
      <c r="B77" s="321">
        <v>1543.4615384615386</v>
      </c>
      <c r="C77" s="322">
        <v>1553.4285714285713</v>
      </c>
      <c r="D77" s="322">
        <v>1592.75</v>
      </c>
      <c r="E77" s="322">
        <v>1611.1764705882354</v>
      </c>
      <c r="F77" s="322">
        <v>1684.6875</v>
      </c>
      <c r="G77" s="259">
        <v>1598.2035928143712</v>
      </c>
      <c r="H77" s="389"/>
      <c r="I77" s="389"/>
      <c r="J77" s="389"/>
    </row>
    <row r="78" spans="1:11" x14ac:dyDescent="0.2">
      <c r="A78" s="226" t="s">
        <v>7</v>
      </c>
      <c r="B78" s="323">
        <v>96.15384615384616</v>
      </c>
      <c r="C78" s="324">
        <v>100</v>
      </c>
      <c r="D78" s="325">
        <v>100</v>
      </c>
      <c r="E78" s="325">
        <v>94.117647058823536</v>
      </c>
      <c r="F78" s="325">
        <v>96.875</v>
      </c>
      <c r="G78" s="326">
        <v>95.209580838323348</v>
      </c>
      <c r="H78" s="389"/>
      <c r="I78" s="389"/>
      <c r="J78" s="389"/>
    </row>
    <row r="79" spans="1:11" x14ac:dyDescent="0.2">
      <c r="A79" s="226" t="s">
        <v>8</v>
      </c>
      <c r="B79" s="263">
        <v>4.2024569327572335E-2</v>
      </c>
      <c r="C79" s="264">
        <v>3.6543255732324802E-2</v>
      </c>
      <c r="D79" s="327">
        <v>2.6525519186414211E-2</v>
      </c>
      <c r="E79" s="327">
        <v>4.6023917399162596E-2</v>
      </c>
      <c r="F79" s="327">
        <v>4.1364406538671662E-2</v>
      </c>
      <c r="G79" s="328">
        <v>4.9145449120531703E-2</v>
      </c>
      <c r="H79" s="389"/>
      <c r="I79" s="389"/>
      <c r="J79" s="389"/>
    </row>
    <row r="80" spans="1:11" x14ac:dyDescent="0.2">
      <c r="A80" s="295" t="s">
        <v>1</v>
      </c>
      <c r="B80" s="266">
        <f t="shared" ref="B80:G80" si="16">B77/B76*100-100</f>
        <v>42.913105413105427</v>
      </c>
      <c r="C80" s="267">
        <f t="shared" si="16"/>
        <v>43.835978835978835</v>
      </c>
      <c r="D80" s="267">
        <f t="shared" si="16"/>
        <v>47.476851851851848</v>
      </c>
      <c r="E80" s="267">
        <f t="shared" si="16"/>
        <v>49.183006535947726</v>
      </c>
      <c r="F80" s="267">
        <f t="shared" si="16"/>
        <v>55.989583333333314</v>
      </c>
      <c r="G80" s="269">
        <f t="shared" si="16"/>
        <v>47.981814149478822</v>
      </c>
      <c r="H80" s="389"/>
      <c r="I80" s="389"/>
      <c r="J80" s="389"/>
    </row>
    <row r="81" spans="1:10" ht="13.5" thickBot="1" x14ac:dyDescent="0.25">
      <c r="A81" s="226" t="s">
        <v>27</v>
      </c>
      <c r="B81" s="270">
        <f>B77-B64</f>
        <v>156.79487179487182</v>
      </c>
      <c r="C81" s="271">
        <f t="shared" ref="C81:G81" si="17">C77-C64</f>
        <v>156.12087912087895</v>
      </c>
      <c r="D81" s="271">
        <f t="shared" si="17"/>
        <v>157.56481481481478</v>
      </c>
      <c r="E81" s="271">
        <f t="shared" si="17"/>
        <v>144.13943355119841</v>
      </c>
      <c r="F81" s="271">
        <f t="shared" si="17"/>
        <v>80.983796296296305</v>
      </c>
      <c r="G81" s="273">
        <f t="shared" si="17"/>
        <v>141.34227894575793</v>
      </c>
      <c r="H81" s="389"/>
      <c r="I81" s="389"/>
      <c r="J81" s="389"/>
    </row>
    <row r="82" spans="1:10" x14ac:dyDescent="0.2">
      <c r="A82" s="309" t="s">
        <v>52</v>
      </c>
      <c r="B82" s="274">
        <v>253</v>
      </c>
      <c r="C82" s="275">
        <v>382</v>
      </c>
      <c r="D82" s="275">
        <v>413</v>
      </c>
      <c r="E82" s="275">
        <v>395</v>
      </c>
      <c r="F82" s="329">
        <v>375</v>
      </c>
      <c r="G82" s="330">
        <f>SUM(B82:F82)</f>
        <v>1818</v>
      </c>
      <c r="H82" s="389" t="s">
        <v>56</v>
      </c>
      <c r="I82" s="331">
        <f>G69-G82</f>
        <v>2</v>
      </c>
      <c r="J82" s="332">
        <f>I82/G69</f>
        <v>1.0989010989010989E-3</v>
      </c>
    </row>
    <row r="83" spans="1:10" x14ac:dyDescent="0.2">
      <c r="A83" s="309" t="s">
        <v>28</v>
      </c>
      <c r="B83" s="229">
        <v>66</v>
      </c>
      <c r="C83" s="388">
        <v>66</v>
      </c>
      <c r="D83" s="388">
        <v>66</v>
      </c>
      <c r="E83" s="388">
        <v>66</v>
      </c>
      <c r="F83" s="388">
        <v>66</v>
      </c>
      <c r="G83" s="233"/>
      <c r="H83" s="389" t="s">
        <v>57</v>
      </c>
      <c r="I83" s="389">
        <v>64.989999999999995</v>
      </c>
      <c r="J83" s="389"/>
    </row>
    <row r="84" spans="1:10" ht="13.5" thickBot="1" x14ac:dyDescent="0.25">
      <c r="A84" s="312" t="s">
        <v>26</v>
      </c>
      <c r="B84" s="336">
        <f>B83-B70</f>
        <v>1</v>
      </c>
      <c r="C84" s="337">
        <f t="shared" ref="C84:F84" si="18">C83-C70</f>
        <v>1</v>
      </c>
      <c r="D84" s="337">
        <f t="shared" si="18"/>
        <v>1</v>
      </c>
      <c r="E84" s="337">
        <f t="shared" si="18"/>
        <v>1</v>
      </c>
      <c r="F84" s="337">
        <f t="shared" si="18"/>
        <v>1</v>
      </c>
      <c r="G84" s="234"/>
      <c r="H84" s="389" t="s">
        <v>26</v>
      </c>
      <c r="I84" s="227">
        <f>I83-I70</f>
        <v>-18.550000000000011</v>
      </c>
      <c r="J84" s="389"/>
    </row>
    <row r="86" spans="1:10" ht="13.5" thickBot="1" x14ac:dyDescent="0.25"/>
    <row r="87" spans="1:10" s="391" customFormat="1" ht="13.5" thickBot="1" x14ac:dyDescent="0.25">
      <c r="A87" s="285" t="s">
        <v>81</v>
      </c>
      <c r="B87" s="480" t="s">
        <v>50</v>
      </c>
      <c r="C87" s="481"/>
      <c r="D87" s="481"/>
      <c r="E87" s="481"/>
      <c r="F87" s="482"/>
      <c r="G87" s="314" t="s">
        <v>0</v>
      </c>
    </row>
    <row r="88" spans="1:10" s="391" customFormat="1" x14ac:dyDescent="0.2">
      <c r="A88" s="226" t="s">
        <v>2</v>
      </c>
      <c r="B88" s="316">
        <v>1</v>
      </c>
      <c r="C88" s="236">
        <v>2</v>
      </c>
      <c r="D88" s="236">
        <v>3</v>
      </c>
      <c r="E88" s="236">
        <v>4</v>
      </c>
      <c r="F88" s="236">
        <v>5</v>
      </c>
      <c r="G88" s="235"/>
    </row>
    <row r="89" spans="1:10" s="391" customFormat="1" x14ac:dyDescent="0.2">
      <c r="A89" s="292" t="s">
        <v>3</v>
      </c>
      <c r="B89" s="355">
        <v>1250</v>
      </c>
      <c r="C89" s="356">
        <v>1250</v>
      </c>
      <c r="D89" s="357">
        <v>1250</v>
      </c>
      <c r="E89" s="357">
        <v>1250</v>
      </c>
      <c r="F89" s="357">
        <v>1250</v>
      </c>
      <c r="G89" s="358">
        <v>1250</v>
      </c>
    </row>
    <row r="90" spans="1:10" s="391" customFormat="1" x14ac:dyDescent="0.2">
      <c r="A90" s="295" t="s">
        <v>6</v>
      </c>
      <c r="B90" s="321">
        <v>1643.7037037037037</v>
      </c>
      <c r="C90" s="322">
        <v>1637.8378378378379</v>
      </c>
      <c r="D90" s="322">
        <v>1672.051282051282</v>
      </c>
      <c r="E90" s="322">
        <v>1700.2564102564102</v>
      </c>
      <c r="F90" s="322">
        <v>1782.5</v>
      </c>
      <c r="G90" s="259">
        <v>1691.2087912087911</v>
      </c>
    </row>
    <row r="91" spans="1:10" s="391" customFormat="1" x14ac:dyDescent="0.2">
      <c r="A91" s="226" t="s">
        <v>7</v>
      </c>
      <c r="B91" s="323">
        <v>100</v>
      </c>
      <c r="C91" s="324">
        <v>100</v>
      </c>
      <c r="D91" s="325">
        <v>100</v>
      </c>
      <c r="E91" s="325">
        <v>97.435897435897431</v>
      </c>
      <c r="F91" s="325">
        <v>95</v>
      </c>
      <c r="G91" s="326">
        <v>93.956043956043956</v>
      </c>
    </row>
    <row r="92" spans="1:10" s="391" customFormat="1" x14ac:dyDescent="0.2">
      <c r="A92" s="226" t="s">
        <v>8</v>
      </c>
      <c r="B92" s="263">
        <v>3.7618092392445117E-2</v>
      </c>
      <c r="C92" s="264">
        <v>4.0528267809923947E-2</v>
      </c>
      <c r="D92" s="327">
        <v>3.3152140142608817E-2</v>
      </c>
      <c r="E92" s="327">
        <v>4.0715047631786294E-2</v>
      </c>
      <c r="F92" s="327">
        <v>4.9907018422805975E-2</v>
      </c>
      <c r="G92" s="328">
        <v>5.1984405393115586E-2</v>
      </c>
    </row>
    <row r="93" spans="1:10" s="391" customFormat="1" x14ac:dyDescent="0.2">
      <c r="A93" s="295" t="s">
        <v>1</v>
      </c>
      <c r="B93" s="266">
        <f t="shared" ref="B93:G93" si="19">B90/B89*100-100</f>
        <v>31.496296296296293</v>
      </c>
      <c r="C93" s="267">
        <f t="shared" si="19"/>
        <v>31.027027027027032</v>
      </c>
      <c r="D93" s="267">
        <f t="shared" si="19"/>
        <v>33.764102564102558</v>
      </c>
      <c r="E93" s="267">
        <f t="shared" si="19"/>
        <v>36.020512820512806</v>
      </c>
      <c r="F93" s="267">
        <f t="shared" si="19"/>
        <v>42.599999999999994</v>
      </c>
      <c r="G93" s="269">
        <f t="shared" si="19"/>
        <v>35.296703296703299</v>
      </c>
    </row>
    <row r="94" spans="1:10" s="391" customFormat="1" ht="13.5" thickBot="1" x14ac:dyDescent="0.25">
      <c r="A94" s="226" t="s">
        <v>27</v>
      </c>
      <c r="B94" s="270">
        <f>B90-B77</f>
        <v>100.24216524216513</v>
      </c>
      <c r="C94" s="271">
        <f t="shared" ref="C94:G94" si="20">C90-C77</f>
        <v>84.409266409266593</v>
      </c>
      <c r="D94" s="271">
        <f t="shared" si="20"/>
        <v>79.301282051281987</v>
      </c>
      <c r="E94" s="271">
        <f t="shared" si="20"/>
        <v>89.079939668174802</v>
      </c>
      <c r="F94" s="271">
        <f t="shared" si="20"/>
        <v>97.8125</v>
      </c>
      <c r="G94" s="273">
        <f t="shared" si="20"/>
        <v>93.005198394419949</v>
      </c>
    </row>
    <row r="95" spans="1:10" s="391" customFormat="1" x14ac:dyDescent="0.2">
      <c r="A95" s="309" t="s">
        <v>52</v>
      </c>
      <c r="B95" s="274">
        <v>253</v>
      </c>
      <c r="C95" s="275">
        <v>382</v>
      </c>
      <c r="D95" s="275">
        <v>413</v>
      </c>
      <c r="E95" s="275">
        <v>395</v>
      </c>
      <c r="F95" s="329">
        <v>375</v>
      </c>
      <c r="G95" s="330">
        <f>SUM(B95:F95)</f>
        <v>1818</v>
      </c>
      <c r="H95" s="391" t="s">
        <v>56</v>
      </c>
      <c r="I95" s="331">
        <f>G82-G95</f>
        <v>0</v>
      </c>
      <c r="J95" s="332">
        <f>I95/G82</f>
        <v>0</v>
      </c>
    </row>
    <row r="96" spans="1:10" s="391" customFormat="1" x14ac:dyDescent="0.2">
      <c r="A96" s="309" t="s">
        <v>28</v>
      </c>
      <c r="B96" s="229">
        <v>67</v>
      </c>
      <c r="C96" s="390">
        <v>67</v>
      </c>
      <c r="D96" s="390">
        <v>67</v>
      </c>
      <c r="E96" s="390">
        <v>67</v>
      </c>
      <c r="F96" s="390">
        <v>67</v>
      </c>
      <c r="G96" s="233"/>
      <c r="H96" s="391" t="s">
        <v>57</v>
      </c>
      <c r="I96" s="391">
        <v>65.989999999999995</v>
      </c>
    </row>
    <row r="97" spans="1:10" s="391" customFormat="1" ht="13.5" thickBot="1" x14ac:dyDescent="0.25">
      <c r="A97" s="312" t="s">
        <v>26</v>
      </c>
      <c r="B97" s="336">
        <f>B96-B83</f>
        <v>1</v>
      </c>
      <c r="C97" s="337">
        <f t="shared" ref="C97:F97" si="21">C96-C83</f>
        <v>1</v>
      </c>
      <c r="D97" s="337">
        <f t="shared" si="21"/>
        <v>1</v>
      </c>
      <c r="E97" s="337">
        <f t="shared" si="21"/>
        <v>1</v>
      </c>
      <c r="F97" s="337">
        <f t="shared" si="21"/>
        <v>1</v>
      </c>
      <c r="G97" s="234"/>
      <c r="H97" s="391" t="s">
        <v>26</v>
      </c>
      <c r="I97" s="227">
        <f>I96-I83</f>
        <v>1</v>
      </c>
    </row>
    <row r="99" spans="1:10" ht="13.5" thickBot="1" x14ac:dyDescent="0.25"/>
    <row r="100" spans="1:10" ht="13.5" thickBot="1" x14ac:dyDescent="0.25">
      <c r="A100" s="285" t="s">
        <v>82</v>
      </c>
      <c r="B100" s="480" t="s">
        <v>50</v>
      </c>
      <c r="C100" s="481"/>
      <c r="D100" s="481"/>
      <c r="E100" s="481"/>
      <c r="F100" s="482"/>
      <c r="G100" s="314" t="s">
        <v>0</v>
      </c>
      <c r="H100" s="392"/>
      <c r="I100" s="392"/>
      <c r="J100" s="392"/>
    </row>
    <row r="101" spans="1:10" x14ac:dyDescent="0.2">
      <c r="A101" s="226" t="s">
        <v>2</v>
      </c>
      <c r="B101" s="316">
        <v>1</v>
      </c>
      <c r="C101" s="236">
        <v>2</v>
      </c>
      <c r="D101" s="236">
        <v>3</v>
      </c>
      <c r="E101" s="236">
        <v>4</v>
      </c>
      <c r="F101" s="236">
        <v>5</v>
      </c>
      <c r="G101" s="235"/>
      <c r="H101" s="392"/>
      <c r="I101" s="392"/>
      <c r="J101" s="392"/>
    </row>
    <row r="102" spans="1:10" x14ac:dyDescent="0.2">
      <c r="A102" s="292" t="s">
        <v>3</v>
      </c>
      <c r="B102" s="355">
        <v>1400</v>
      </c>
      <c r="C102" s="356">
        <v>1400</v>
      </c>
      <c r="D102" s="357">
        <v>1400</v>
      </c>
      <c r="E102" s="357">
        <v>1400</v>
      </c>
      <c r="F102" s="357">
        <v>1400</v>
      </c>
      <c r="G102" s="358">
        <v>1400</v>
      </c>
      <c r="H102" s="392"/>
      <c r="I102" s="392"/>
      <c r="J102" s="392"/>
    </row>
    <row r="103" spans="1:10" x14ac:dyDescent="0.2">
      <c r="A103" s="295" t="s">
        <v>6</v>
      </c>
      <c r="B103" s="321">
        <v>1711.304347826087</v>
      </c>
      <c r="C103" s="322">
        <v>1726.7647058823529</v>
      </c>
      <c r="D103" s="322">
        <v>1781.4285714285713</v>
      </c>
      <c r="E103" s="322">
        <v>1765.5555555555557</v>
      </c>
      <c r="F103" s="322">
        <v>1823.8888888888889</v>
      </c>
      <c r="G103" s="259">
        <v>1766.0975609756097</v>
      </c>
      <c r="H103" s="392"/>
      <c r="I103" s="392"/>
      <c r="J103" s="392"/>
    </row>
    <row r="104" spans="1:10" x14ac:dyDescent="0.2">
      <c r="A104" s="226" t="s">
        <v>7</v>
      </c>
      <c r="B104" s="323">
        <v>91.304347826086953</v>
      </c>
      <c r="C104" s="324">
        <v>97.058823529411768</v>
      </c>
      <c r="D104" s="325">
        <v>100</v>
      </c>
      <c r="E104" s="325">
        <v>100</v>
      </c>
      <c r="F104" s="325">
        <v>94.444444444444443</v>
      </c>
      <c r="G104" s="326">
        <v>96.341463414634148</v>
      </c>
      <c r="H104" s="392"/>
      <c r="I104" s="392"/>
      <c r="J104" s="392"/>
    </row>
    <row r="105" spans="1:10" x14ac:dyDescent="0.2">
      <c r="A105" s="226" t="s">
        <v>8</v>
      </c>
      <c r="B105" s="263">
        <v>4.9950763565918738E-2</v>
      </c>
      <c r="C105" s="264">
        <v>3.8942751408868187E-2</v>
      </c>
      <c r="D105" s="327">
        <v>3.5959859382574164E-2</v>
      </c>
      <c r="E105" s="327">
        <v>3.7366847731585301E-2</v>
      </c>
      <c r="F105" s="327">
        <v>4.7750275377979857E-2</v>
      </c>
      <c r="G105" s="328">
        <v>4.7317683826454016E-2</v>
      </c>
      <c r="H105" s="392"/>
      <c r="I105" s="392"/>
      <c r="J105" s="392"/>
    </row>
    <row r="106" spans="1:10" x14ac:dyDescent="0.2">
      <c r="A106" s="295" t="s">
        <v>1</v>
      </c>
      <c r="B106" s="266">
        <f t="shared" ref="B106:G106" si="22">B103/B102*100-100</f>
        <v>22.23602484472049</v>
      </c>
      <c r="C106" s="267">
        <f t="shared" si="22"/>
        <v>23.340336134453793</v>
      </c>
      <c r="D106" s="267">
        <f t="shared" si="22"/>
        <v>27.24489795918366</v>
      </c>
      <c r="E106" s="267">
        <f t="shared" si="22"/>
        <v>26.111111111111128</v>
      </c>
      <c r="F106" s="267">
        <f t="shared" si="22"/>
        <v>30.277777777777771</v>
      </c>
      <c r="G106" s="269">
        <f t="shared" si="22"/>
        <v>26.149825783972119</v>
      </c>
      <c r="H106" s="392"/>
      <c r="I106" s="392"/>
      <c r="J106" s="392"/>
    </row>
    <row r="107" spans="1:10" ht="13.5" thickBot="1" x14ac:dyDescent="0.25">
      <c r="A107" s="226" t="s">
        <v>27</v>
      </c>
      <c r="B107" s="270">
        <f>B103-B90</f>
        <v>67.600644122383301</v>
      </c>
      <c r="C107" s="271">
        <f t="shared" ref="C107:G107" si="23">C103-C90</f>
        <v>88.926868044515004</v>
      </c>
      <c r="D107" s="271">
        <f t="shared" si="23"/>
        <v>109.37728937728934</v>
      </c>
      <c r="E107" s="271">
        <f t="shared" si="23"/>
        <v>65.299145299145493</v>
      </c>
      <c r="F107" s="271">
        <f t="shared" si="23"/>
        <v>41.388888888888914</v>
      </c>
      <c r="G107" s="273">
        <f t="shared" si="23"/>
        <v>74.888769766818541</v>
      </c>
      <c r="H107" s="392"/>
      <c r="I107" s="392"/>
      <c r="J107" s="392"/>
    </row>
    <row r="108" spans="1:10" x14ac:dyDescent="0.2">
      <c r="A108" s="309" t="s">
        <v>52</v>
      </c>
      <c r="B108" s="274">
        <v>253</v>
      </c>
      <c r="C108" s="275">
        <v>382</v>
      </c>
      <c r="D108" s="275">
        <v>413</v>
      </c>
      <c r="E108" s="275">
        <v>395</v>
      </c>
      <c r="F108" s="329">
        <v>375</v>
      </c>
      <c r="G108" s="330">
        <f>SUM(B108:F108)</f>
        <v>1818</v>
      </c>
      <c r="H108" s="392" t="s">
        <v>56</v>
      </c>
      <c r="I108" s="331">
        <f>G95-G108</f>
        <v>0</v>
      </c>
      <c r="J108" s="332">
        <f>I108/G95</f>
        <v>0</v>
      </c>
    </row>
    <row r="109" spans="1:10" x14ac:dyDescent="0.2">
      <c r="A109" s="309" t="s">
        <v>28</v>
      </c>
      <c r="B109" s="229">
        <v>68</v>
      </c>
      <c r="C109" s="393">
        <v>68</v>
      </c>
      <c r="D109" s="393">
        <v>68</v>
      </c>
      <c r="E109" s="393">
        <v>68</v>
      </c>
      <c r="F109" s="393">
        <v>68</v>
      </c>
      <c r="G109" s="233"/>
      <c r="H109" s="392" t="s">
        <v>57</v>
      </c>
      <c r="I109" s="392">
        <v>66.989999999999995</v>
      </c>
      <c r="J109" s="392"/>
    </row>
    <row r="110" spans="1:10" ht="13.5" thickBot="1" x14ac:dyDescent="0.25">
      <c r="A110" s="312" t="s">
        <v>26</v>
      </c>
      <c r="B110" s="336">
        <f>B109-B96</f>
        <v>1</v>
      </c>
      <c r="C110" s="337">
        <f t="shared" ref="C110:F110" si="24">C109-C96</f>
        <v>1</v>
      </c>
      <c r="D110" s="337">
        <f t="shared" si="24"/>
        <v>1</v>
      </c>
      <c r="E110" s="337">
        <f t="shared" si="24"/>
        <v>1</v>
      </c>
      <c r="F110" s="337">
        <f t="shared" si="24"/>
        <v>1</v>
      </c>
      <c r="G110" s="234"/>
      <c r="H110" s="392" t="s">
        <v>26</v>
      </c>
      <c r="I110" s="227">
        <f>I109-I96</f>
        <v>1</v>
      </c>
      <c r="J110" s="392"/>
    </row>
    <row r="111" spans="1:10" x14ac:dyDescent="0.2">
      <c r="E111" s="280" t="s">
        <v>66</v>
      </c>
    </row>
    <row r="113" spans="1:14" s="408" customFormat="1" ht="13.5" thickBot="1" x14ac:dyDescent="0.25">
      <c r="A113" s="413"/>
      <c r="B113" s="413"/>
      <c r="C113" s="413"/>
      <c r="D113" s="413"/>
      <c r="E113" s="413"/>
      <c r="F113" s="413"/>
      <c r="G113" s="413"/>
      <c r="H113" s="413"/>
      <c r="I113" s="413"/>
      <c r="J113" s="413"/>
      <c r="K113" s="413"/>
      <c r="L113" s="413"/>
      <c r="M113" s="413"/>
      <c r="N113" s="413"/>
    </row>
    <row r="114" spans="1:14" s="408" customFormat="1" ht="13.5" thickBot="1" x14ac:dyDescent="0.25">
      <c r="A114" s="285" t="s">
        <v>91</v>
      </c>
      <c r="B114" s="480" t="s">
        <v>50</v>
      </c>
      <c r="C114" s="481"/>
      <c r="D114" s="481"/>
      <c r="E114" s="481"/>
      <c r="F114" s="482"/>
      <c r="G114" s="314" t="s">
        <v>0</v>
      </c>
      <c r="H114" s="413"/>
      <c r="I114" s="413"/>
      <c r="J114" s="413"/>
      <c r="K114" s="413"/>
      <c r="L114" s="413"/>
      <c r="M114" s="413"/>
      <c r="N114" s="413"/>
    </row>
    <row r="115" spans="1:14" s="408" customFormat="1" x14ac:dyDescent="0.2">
      <c r="A115" s="226" t="s">
        <v>2</v>
      </c>
      <c r="B115" s="316">
        <v>1</v>
      </c>
      <c r="C115" s="236">
        <v>2</v>
      </c>
      <c r="D115" s="236">
        <v>3</v>
      </c>
      <c r="E115" s="236">
        <v>4</v>
      </c>
      <c r="F115" s="236">
        <v>5</v>
      </c>
      <c r="G115" s="235"/>
      <c r="H115" s="413"/>
      <c r="I115" s="413"/>
      <c r="J115" s="413"/>
      <c r="K115" s="413"/>
      <c r="L115" s="413"/>
      <c r="M115" s="413"/>
      <c r="N115" s="413"/>
    </row>
    <row r="116" spans="1:14" s="408" customFormat="1" x14ac:dyDescent="0.2">
      <c r="A116" s="292" t="s">
        <v>3</v>
      </c>
      <c r="B116" s="355">
        <v>1540</v>
      </c>
      <c r="C116" s="356">
        <v>1540</v>
      </c>
      <c r="D116" s="357">
        <v>1540</v>
      </c>
      <c r="E116" s="357">
        <v>1540</v>
      </c>
      <c r="F116" s="357">
        <v>1540</v>
      </c>
      <c r="G116" s="358">
        <v>1540</v>
      </c>
      <c r="H116" s="413"/>
      <c r="I116" s="413"/>
      <c r="J116" s="413"/>
      <c r="K116" s="413"/>
      <c r="L116" s="413"/>
      <c r="M116" s="413"/>
      <c r="N116" s="413"/>
    </row>
    <row r="117" spans="1:14" s="408" customFormat="1" x14ac:dyDescent="0.2">
      <c r="A117" s="295" t="s">
        <v>6</v>
      </c>
      <c r="B117" s="321">
        <v>1768.5714285714287</v>
      </c>
      <c r="C117" s="322">
        <v>1819.4594594594594</v>
      </c>
      <c r="D117" s="322">
        <v>1869.1891891891892</v>
      </c>
      <c r="E117" s="322">
        <v>1915.1515151515152</v>
      </c>
      <c r="F117" s="322">
        <v>1989.047619047619</v>
      </c>
      <c r="G117" s="259">
        <v>1869.7315436241611</v>
      </c>
      <c r="H117" s="413"/>
      <c r="I117" s="413"/>
      <c r="J117" s="413"/>
      <c r="K117" s="413"/>
      <c r="L117" s="413"/>
      <c r="M117" s="413"/>
      <c r="N117" s="413"/>
    </row>
    <row r="118" spans="1:14" s="408" customFormat="1" x14ac:dyDescent="0.2">
      <c r="A118" s="226" t="s">
        <v>7</v>
      </c>
      <c r="B118" s="323">
        <v>100</v>
      </c>
      <c r="C118" s="324">
        <v>100</v>
      </c>
      <c r="D118" s="325">
        <v>100</v>
      </c>
      <c r="E118" s="325">
        <v>100</v>
      </c>
      <c r="F118" s="325">
        <v>100</v>
      </c>
      <c r="G118" s="326">
        <v>97.986577181208048</v>
      </c>
      <c r="H118" s="413"/>
      <c r="I118" s="413"/>
      <c r="J118" s="413"/>
      <c r="K118" s="413"/>
      <c r="L118" s="413"/>
      <c r="M118" s="413"/>
      <c r="N118" s="413"/>
    </row>
    <row r="119" spans="1:14" s="408" customFormat="1" x14ac:dyDescent="0.2">
      <c r="A119" s="226" t="s">
        <v>8</v>
      </c>
      <c r="B119" s="263">
        <v>2.0741104116930958E-2</v>
      </c>
      <c r="C119" s="264">
        <v>2.3281204038581124E-2</v>
      </c>
      <c r="D119" s="327">
        <v>2.3710483848578531E-2</v>
      </c>
      <c r="E119" s="327">
        <v>3.0558054000814183E-2</v>
      </c>
      <c r="F119" s="327">
        <v>3.2393358440187932E-2</v>
      </c>
      <c r="G119" s="328">
        <v>4.4747371484419596E-2</v>
      </c>
      <c r="H119" s="413"/>
      <c r="I119" s="413"/>
      <c r="J119" s="413"/>
      <c r="K119" s="413"/>
      <c r="L119" s="413"/>
      <c r="M119" s="413"/>
      <c r="N119" s="413"/>
    </row>
    <row r="120" spans="1:14" s="408" customFormat="1" x14ac:dyDescent="0.2">
      <c r="A120" s="295" t="s">
        <v>1</v>
      </c>
      <c r="B120" s="266">
        <f t="shared" ref="B120:G120" si="25">B117/B116*100-100</f>
        <v>14.842300556586281</v>
      </c>
      <c r="C120" s="267">
        <f t="shared" si="25"/>
        <v>18.146718146718129</v>
      </c>
      <c r="D120" s="267">
        <f t="shared" si="25"/>
        <v>21.375921375921365</v>
      </c>
      <c r="E120" s="267">
        <f t="shared" si="25"/>
        <v>24.360487996851646</v>
      </c>
      <c r="F120" s="267">
        <f t="shared" si="25"/>
        <v>29.15893630179346</v>
      </c>
      <c r="G120" s="269">
        <f t="shared" si="25"/>
        <v>21.411139196374094</v>
      </c>
      <c r="H120" s="413"/>
      <c r="I120" s="413"/>
      <c r="J120" s="413"/>
      <c r="K120" s="413"/>
      <c r="L120" s="413"/>
      <c r="M120" s="413"/>
      <c r="N120" s="413"/>
    </row>
    <row r="121" spans="1:14" s="408" customFormat="1" ht="13.5" thickBot="1" x14ac:dyDescent="0.25">
      <c r="A121" s="226" t="s">
        <v>27</v>
      </c>
      <c r="B121" s="270">
        <f>B117-B104</f>
        <v>1677.2670807453417</v>
      </c>
      <c r="C121" s="271">
        <f t="shared" ref="C121:G121" si="26">C117-C104</f>
        <v>1722.4006359300477</v>
      </c>
      <c r="D121" s="271">
        <f t="shared" si="26"/>
        <v>1769.1891891891892</v>
      </c>
      <c r="E121" s="271">
        <f t="shared" si="26"/>
        <v>1815.1515151515152</v>
      </c>
      <c r="F121" s="271">
        <f t="shared" si="26"/>
        <v>1894.6031746031747</v>
      </c>
      <c r="G121" s="273">
        <f t="shared" si="26"/>
        <v>1773.390080209527</v>
      </c>
      <c r="H121" s="413"/>
      <c r="I121" s="413"/>
      <c r="J121" s="413"/>
      <c r="K121" s="413"/>
      <c r="L121" s="413"/>
      <c r="M121" s="413"/>
      <c r="N121" s="413"/>
    </row>
    <row r="122" spans="1:14" s="408" customFormat="1" x14ac:dyDescent="0.2">
      <c r="A122" s="309" t="s">
        <v>52</v>
      </c>
      <c r="B122" s="274">
        <v>207</v>
      </c>
      <c r="C122" s="275">
        <v>361</v>
      </c>
      <c r="D122" s="275">
        <v>442</v>
      </c>
      <c r="E122" s="275">
        <v>337</v>
      </c>
      <c r="F122" s="329">
        <v>283</v>
      </c>
      <c r="G122" s="330">
        <f>SUM(B122:F122)</f>
        <v>1630</v>
      </c>
      <c r="H122" s="413" t="s">
        <v>56</v>
      </c>
      <c r="I122" s="331">
        <f>G109-G122</f>
        <v>-1630</v>
      </c>
      <c r="J122" s="332">
        <f>I122/G108</f>
        <v>-0.8965896589658966</v>
      </c>
      <c r="K122" s="413"/>
      <c r="L122" s="413"/>
      <c r="M122" s="413"/>
      <c r="N122" s="413"/>
    </row>
    <row r="123" spans="1:14" s="408" customFormat="1" x14ac:dyDescent="0.2">
      <c r="A123" s="309" t="s">
        <v>28</v>
      </c>
      <c r="B123" s="229">
        <v>71</v>
      </c>
      <c r="C123" s="412">
        <v>71</v>
      </c>
      <c r="D123" s="412">
        <v>71</v>
      </c>
      <c r="E123" s="412">
        <v>71</v>
      </c>
      <c r="F123" s="412">
        <v>71</v>
      </c>
      <c r="G123" s="233"/>
      <c r="H123" s="413" t="s">
        <v>57</v>
      </c>
      <c r="I123" s="413">
        <v>67.989999999999995</v>
      </c>
      <c r="J123" s="413"/>
      <c r="K123" s="413"/>
      <c r="L123" s="413"/>
      <c r="M123" s="413"/>
      <c r="N123" s="413"/>
    </row>
    <row r="124" spans="1:14" ht="13.5" thickBot="1" x14ac:dyDescent="0.25">
      <c r="A124" s="312" t="s">
        <v>26</v>
      </c>
      <c r="B124" s="336">
        <f>B123-B110</f>
        <v>70</v>
      </c>
      <c r="C124" s="337">
        <f t="shared" ref="C124:F124" si="27">C123-C110</f>
        <v>70</v>
      </c>
      <c r="D124" s="337">
        <f t="shared" si="27"/>
        <v>70</v>
      </c>
      <c r="E124" s="337">
        <f t="shared" si="27"/>
        <v>70</v>
      </c>
      <c r="F124" s="337">
        <f t="shared" si="27"/>
        <v>70</v>
      </c>
      <c r="G124" s="234"/>
      <c r="H124" s="413" t="s">
        <v>26</v>
      </c>
      <c r="I124" s="227">
        <f>I123-I109</f>
        <v>1</v>
      </c>
      <c r="J124" s="413"/>
      <c r="K124" s="413"/>
      <c r="L124" s="413"/>
      <c r="M124" s="413"/>
      <c r="N124" s="413"/>
    </row>
    <row r="125" spans="1:14" x14ac:dyDescent="0.2">
      <c r="A125" s="413"/>
      <c r="B125" s="413">
        <v>70</v>
      </c>
      <c r="C125" s="413">
        <v>70</v>
      </c>
      <c r="D125" s="413">
        <v>70</v>
      </c>
      <c r="E125" s="413">
        <v>70</v>
      </c>
      <c r="F125" s="413">
        <v>70</v>
      </c>
      <c r="G125" s="413"/>
      <c r="H125" s="381" t="s">
        <v>96</v>
      </c>
      <c r="I125" s="413"/>
      <c r="J125" s="413"/>
      <c r="K125" s="413"/>
      <c r="L125" s="413"/>
      <c r="M125" s="413"/>
      <c r="N125" s="413"/>
    </row>
    <row r="126" spans="1:14" s="413" customFormat="1" ht="13.5" thickBot="1" x14ac:dyDescent="0.25">
      <c r="H126" s="381"/>
    </row>
    <row r="127" spans="1:14" s="428" customFormat="1" ht="13.5" thickBot="1" x14ac:dyDescent="0.25">
      <c r="A127" s="285" t="s">
        <v>95</v>
      </c>
      <c r="B127" s="480" t="s">
        <v>50</v>
      </c>
      <c r="C127" s="481"/>
      <c r="D127" s="481"/>
      <c r="E127" s="481"/>
      <c r="F127" s="482"/>
      <c r="G127" s="314" t="s">
        <v>0</v>
      </c>
    </row>
    <row r="128" spans="1:14" s="428" customFormat="1" x14ac:dyDescent="0.2">
      <c r="A128" s="226" t="s">
        <v>2</v>
      </c>
      <c r="B128" s="316">
        <v>1</v>
      </c>
      <c r="C128" s="236">
        <v>2</v>
      </c>
      <c r="D128" s="236">
        <v>3</v>
      </c>
      <c r="E128" s="236">
        <v>4</v>
      </c>
      <c r="F128" s="236">
        <v>5</v>
      </c>
      <c r="G128" s="235"/>
    </row>
    <row r="129" spans="1:10" s="428" customFormat="1" x14ac:dyDescent="0.2">
      <c r="A129" s="292" t="s">
        <v>3</v>
      </c>
      <c r="B129" s="355">
        <v>1670</v>
      </c>
      <c r="C129" s="356">
        <v>1670</v>
      </c>
      <c r="D129" s="357">
        <v>1670</v>
      </c>
      <c r="E129" s="357">
        <v>1670</v>
      </c>
      <c r="F129" s="357">
        <v>1670</v>
      </c>
      <c r="G129" s="358">
        <v>1670</v>
      </c>
    </row>
    <row r="130" spans="1:10" s="428" customFormat="1" x14ac:dyDescent="0.2">
      <c r="A130" s="295" t="s">
        <v>6</v>
      </c>
      <c r="B130" s="321">
        <v>1856</v>
      </c>
      <c r="C130" s="322">
        <v>1971.9444444444443</v>
      </c>
      <c r="D130" s="322">
        <v>1972.7272727272727</v>
      </c>
      <c r="E130" s="322">
        <v>2020</v>
      </c>
      <c r="F130" s="322">
        <v>2093.4482758620688</v>
      </c>
      <c r="G130" s="259">
        <v>1989.3827160493827</v>
      </c>
    </row>
    <row r="131" spans="1:10" s="428" customFormat="1" x14ac:dyDescent="0.2">
      <c r="A131" s="226" t="s">
        <v>7</v>
      </c>
      <c r="B131" s="323">
        <v>100</v>
      </c>
      <c r="C131" s="324">
        <v>100</v>
      </c>
      <c r="D131" s="325">
        <v>100</v>
      </c>
      <c r="E131" s="325">
        <v>100</v>
      </c>
      <c r="F131" s="325">
        <v>100</v>
      </c>
      <c r="G131" s="326">
        <v>97.53086419753086</v>
      </c>
    </row>
    <row r="132" spans="1:10" s="428" customFormat="1" x14ac:dyDescent="0.2">
      <c r="A132" s="226" t="s">
        <v>8</v>
      </c>
      <c r="B132" s="263">
        <v>2.9184488284376812E-2</v>
      </c>
      <c r="C132" s="264">
        <v>3.0068307264700129E-2</v>
      </c>
      <c r="D132" s="327">
        <v>2.7155724458222327E-2</v>
      </c>
      <c r="E132" s="327">
        <v>3.4856462563587251E-2</v>
      </c>
      <c r="F132" s="327">
        <v>3.5153201861515507E-2</v>
      </c>
      <c r="G132" s="328">
        <v>4.5991347959167879E-2</v>
      </c>
    </row>
    <row r="133" spans="1:10" s="428" customFormat="1" x14ac:dyDescent="0.2">
      <c r="A133" s="295" t="s">
        <v>1</v>
      </c>
      <c r="B133" s="266">
        <f t="shared" ref="B133:G133" si="28">B130/B129*100-100</f>
        <v>11.137724550898213</v>
      </c>
      <c r="C133" s="267">
        <f t="shared" si="28"/>
        <v>18.08050565535595</v>
      </c>
      <c r="D133" s="267">
        <f t="shared" si="28"/>
        <v>18.127381600435498</v>
      </c>
      <c r="E133" s="267">
        <f t="shared" si="28"/>
        <v>20.958083832335333</v>
      </c>
      <c r="F133" s="267">
        <f t="shared" si="28"/>
        <v>25.356184183357414</v>
      </c>
      <c r="G133" s="269">
        <f t="shared" si="28"/>
        <v>19.124713535891175</v>
      </c>
    </row>
    <row r="134" spans="1:10" s="428" customFormat="1" ht="13.5" thickBot="1" x14ac:dyDescent="0.25">
      <c r="A134" s="226" t="s">
        <v>27</v>
      </c>
      <c r="B134" s="270">
        <f t="shared" ref="B134:G134" si="29">B130-B118</f>
        <v>1756</v>
      </c>
      <c r="C134" s="271">
        <f t="shared" si="29"/>
        <v>1871.9444444444443</v>
      </c>
      <c r="D134" s="271">
        <f t="shared" si="29"/>
        <v>1872.7272727272727</v>
      </c>
      <c r="E134" s="271">
        <f t="shared" si="29"/>
        <v>1920</v>
      </c>
      <c r="F134" s="271">
        <f t="shared" si="29"/>
        <v>1993.4482758620688</v>
      </c>
      <c r="G134" s="273">
        <f t="shared" si="29"/>
        <v>1891.3961388681746</v>
      </c>
    </row>
    <row r="135" spans="1:10" s="428" customFormat="1" x14ac:dyDescent="0.2">
      <c r="A135" s="309" t="s">
        <v>52</v>
      </c>
      <c r="B135" s="274">
        <v>207</v>
      </c>
      <c r="C135" s="275">
        <v>361</v>
      </c>
      <c r="D135" s="275">
        <v>442</v>
      </c>
      <c r="E135" s="275">
        <v>337</v>
      </c>
      <c r="F135" s="329">
        <v>283</v>
      </c>
      <c r="G135" s="330">
        <f>SUM(B135:F135)</f>
        <v>1630</v>
      </c>
      <c r="H135" s="428" t="s">
        <v>56</v>
      </c>
      <c r="I135" s="331">
        <f>G122-G135</f>
        <v>0</v>
      </c>
      <c r="J135" s="332">
        <f>I135/G122</f>
        <v>0</v>
      </c>
    </row>
    <row r="136" spans="1:10" s="428" customFormat="1" x14ac:dyDescent="0.2">
      <c r="A136" s="309" t="s">
        <v>28</v>
      </c>
      <c r="B136" s="229">
        <v>71</v>
      </c>
      <c r="C136" s="429">
        <v>71</v>
      </c>
      <c r="D136" s="429">
        <v>71</v>
      </c>
      <c r="E136" s="429">
        <v>71</v>
      </c>
      <c r="F136" s="429">
        <v>71</v>
      </c>
      <c r="G136" s="233"/>
      <c r="H136" s="428" t="s">
        <v>57</v>
      </c>
      <c r="I136" s="428">
        <v>70</v>
      </c>
    </row>
    <row r="137" spans="1:10" s="428" customFormat="1" ht="13.5" thickBot="1" x14ac:dyDescent="0.25">
      <c r="A137" s="312" t="s">
        <v>26</v>
      </c>
      <c r="B137" s="336">
        <f>B136-B124</f>
        <v>1</v>
      </c>
      <c r="C137" s="337">
        <f>C136-C124</f>
        <v>1</v>
      </c>
      <c r="D137" s="337">
        <f>D136-D124</f>
        <v>1</v>
      </c>
      <c r="E137" s="337">
        <f>E136-E124</f>
        <v>1</v>
      </c>
      <c r="F137" s="337">
        <f>F136-F124</f>
        <v>1</v>
      </c>
      <c r="G137" s="234"/>
      <c r="H137" s="428" t="s">
        <v>26</v>
      </c>
      <c r="I137" s="227">
        <f>I136-I123</f>
        <v>2.0100000000000051</v>
      </c>
    </row>
    <row r="138" spans="1:10" s="428" customFormat="1" x14ac:dyDescent="0.2">
      <c r="C138" s="428" t="s">
        <v>66</v>
      </c>
    </row>
    <row r="139" spans="1:10" ht="13.5" thickBot="1" x14ac:dyDescent="0.25"/>
    <row r="140" spans="1:10" ht="13.5" thickBot="1" x14ac:dyDescent="0.25">
      <c r="A140" s="285" t="s">
        <v>98</v>
      </c>
      <c r="B140" s="480" t="s">
        <v>50</v>
      </c>
      <c r="C140" s="481"/>
      <c r="D140" s="481"/>
      <c r="E140" s="481"/>
      <c r="F140" s="482"/>
      <c r="G140" s="314" t="s">
        <v>0</v>
      </c>
      <c r="H140" s="414"/>
      <c r="I140" s="414"/>
      <c r="J140" s="414"/>
    </row>
    <row r="141" spans="1:10" x14ac:dyDescent="0.2">
      <c r="A141" s="226" t="s">
        <v>2</v>
      </c>
      <c r="B141" s="316">
        <v>1</v>
      </c>
      <c r="C141" s="236">
        <v>2</v>
      </c>
      <c r="D141" s="236">
        <v>3</v>
      </c>
      <c r="E141" s="236">
        <v>4</v>
      </c>
      <c r="F141" s="236">
        <v>5</v>
      </c>
      <c r="G141" s="235"/>
      <c r="H141" s="414"/>
      <c r="I141" s="414"/>
      <c r="J141" s="414"/>
    </row>
    <row r="142" spans="1:10" x14ac:dyDescent="0.2">
      <c r="A142" s="292" t="s">
        <v>3</v>
      </c>
      <c r="B142" s="355">
        <v>1790</v>
      </c>
      <c r="C142" s="356">
        <v>1790</v>
      </c>
      <c r="D142" s="357">
        <v>1790</v>
      </c>
      <c r="E142" s="357">
        <v>1790</v>
      </c>
      <c r="F142" s="357">
        <v>1790</v>
      </c>
      <c r="G142" s="358">
        <v>1790</v>
      </c>
      <c r="H142" s="414"/>
      <c r="I142" s="414"/>
      <c r="J142" s="414"/>
    </row>
    <row r="143" spans="1:10" x14ac:dyDescent="0.2">
      <c r="A143" s="295" t="s">
        <v>6</v>
      </c>
      <c r="B143" s="321">
        <v>2013</v>
      </c>
      <c r="C143" s="322">
        <v>2070.8333333333335</v>
      </c>
      <c r="D143" s="322">
        <v>2116.4444444444443</v>
      </c>
      <c r="E143" s="322">
        <v>2146.2857142857142</v>
      </c>
      <c r="F143" s="322">
        <v>2192.5</v>
      </c>
      <c r="G143" s="259">
        <v>2113.1707317073169</v>
      </c>
      <c r="H143" s="414"/>
      <c r="I143" s="414"/>
      <c r="J143" s="414"/>
    </row>
    <row r="144" spans="1:10" x14ac:dyDescent="0.2">
      <c r="A144" s="226" t="s">
        <v>7</v>
      </c>
      <c r="B144" s="323">
        <v>100</v>
      </c>
      <c r="C144" s="324">
        <v>100</v>
      </c>
      <c r="D144" s="325">
        <v>100</v>
      </c>
      <c r="E144" s="325">
        <v>100</v>
      </c>
      <c r="F144" s="325">
        <v>96.428571428571431</v>
      </c>
      <c r="G144" s="326">
        <v>95.731707317073173</v>
      </c>
      <c r="H144" s="414"/>
      <c r="I144" s="414"/>
      <c r="J144" s="414"/>
    </row>
    <row r="145" spans="1:10" x14ac:dyDescent="0.2">
      <c r="A145" s="226" t="s">
        <v>8</v>
      </c>
      <c r="B145" s="263">
        <v>3.68113671337265E-2</v>
      </c>
      <c r="C145" s="264">
        <v>3.9761728137403592E-2</v>
      </c>
      <c r="D145" s="327">
        <v>4.1540439032185551E-2</v>
      </c>
      <c r="E145" s="327">
        <v>3.7918505970989565E-2</v>
      </c>
      <c r="F145" s="327">
        <v>4.3090966258328117E-2</v>
      </c>
      <c r="G145" s="328">
        <v>4.7663692328403798E-2</v>
      </c>
      <c r="H145" s="414"/>
      <c r="I145" s="414"/>
      <c r="J145" s="414"/>
    </row>
    <row r="146" spans="1:10" x14ac:dyDescent="0.2">
      <c r="A146" s="295" t="s">
        <v>1</v>
      </c>
      <c r="B146" s="266">
        <f t="shared" ref="B146:G146" si="30">B143/B142*100-100</f>
        <v>12.458100558659211</v>
      </c>
      <c r="C146" s="267">
        <f t="shared" si="30"/>
        <v>15.689013035381748</v>
      </c>
      <c r="D146" s="267">
        <f t="shared" si="30"/>
        <v>18.237119801365594</v>
      </c>
      <c r="E146" s="267">
        <f t="shared" si="30"/>
        <v>19.904229848363926</v>
      </c>
      <c r="F146" s="267">
        <f t="shared" si="30"/>
        <v>22.486033519553075</v>
      </c>
      <c r="G146" s="269">
        <f t="shared" si="30"/>
        <v>18.054230821637816</v>
      </c>
      <c r="H146" s="414"/>
      <c r="I146" s="414"/>
      <c r="J146" s="414"/>
    </row>
    <row r="147" spans="1:10" ht="13.5" thickBot="1" x14ac:dyDescent="0.25">
      <c r="A147" s="226" t="s">
        <v>27</v>
      </c>
      <c r="B147" s="270">
        <f>B143-B130</f>
        <v>157</v>
      </c>
      <c r="C147" s="271">
        <f t="shared" ref="C147:G147" si="31">C143-C130</f>
        <v>98.888888888889142</v>
      </c>
      <c r="D147" s="271">
        <f t="shared" si="31"/>
        <v>143.7171717171716</v>
      </c>
      <c r="E147" s="271">
        <f t="shared" si="31"/>
        <v>126.28571428571422</v>
      </c>
      <c r="F147" s="271">
        <f t="shared" si="31"/>
        <v>99.05172413793116</v>
      </c>
      <c r="G147" s="273">
        <f t="shared" si="31"/>
        <v>123.78801565793424</v>
      </c>
      <c r="H147" s="414"/>
      <c r="I147" s="414"/>
      <c r="J147" s="414"/>
    </row>
    <row r="148" spans="1:10" x14ac:dyDescent="0.2">
      <c r="A148" s="309" t="s">
        <v>52</v>
      </c>
      <c r="B148" s="274">
        <v>207</v>
      </c>
      <c r="C148" s="275">
        <v>361</v>
      </c>
      <c r="D148" s="275">
        <v>441</v>
      </c>
      <c r="E148" s="275">
        <v>337</v>
      </c>
      <c r="F148" s="329">
        <v>282</v>
      </c>
      <c r="G148" s="330">
        <f>SUM(B148:F148)</f>
        <v>1628</v>
      </c>
      <c r="H148" s="414" t="s">
        <v>56</v>
      </c>
      <c r="I148" s="331">
        <f>G135-G148</f>
        <v>2</v>
      </c>
      <c r="J148" s="332">
        <f>I148/G135</f>
        <v>1.2269938650306749E-3</v>
      </c>
    </row>
    <row r="149" spans="1:10" x14ac:dyDescent="0.2">
      <c r="A149" s="309" t="s">
        <v>28</v>
      </c>
      <c r="B149" s="229">
        <v>72</v>
      </c>
      <c r="C149" s="415">
        <v>72</v>
      </c>
      <c r="D149" s="415">
        <v>72</v>
      </c>
      <c r="E149" s="415">
        <v>72</v>
      </c>
      <c r="F149" s="415">
        <v>72</v>
      </c>
      <c r="G149" s="233"/>
      <c r="H149" s="414" t="s">
        <v>57</v>
      </c>
      <c r="I149" s="414">
        <v>71.02</v>
      </c>
      <c r="J149" s="414"/>
    </row>
    <row r="150" spans="1:10" ht="13.5" thickBot="1" x14ac:dyDescent="0.25">
      <c r="A150" s="312" t="s">
        <v>26</v>
      </c>
      <c r="B150" s="336">
        <f>B149-B136</f>
        <v>1</v>
      </c>
      <c r="C150" s="337">
        <f t="shared" ref="C150:F150" si="32">C149-C136</f>
        <v>1</v>
      </c>
      <c r="D150" s="337">
        <f t="shared" si="32"/>
        <v>1</v>
      </c>
      <c r="E150" s="337">
        <f t="shared" si="32"/>
        <v>1</v>
      </c>
      <c r="F150" s="337">
        <f t="shared" si="32"/>
        <v>1</v>
      </c>
      <c r="G150" s="234"/>
      <c r="H150" s="414" t="s">
        <v>26</v>
      </c>
      <c r="I150" s="227">
        <f>I149-I136</f>
        <v>1.019999999999996</v>
      </c>
      <c r="J150" s="414"/>
    </row>
    <row r="152" spans="1:10" ht="13.5" thickBot="1" x14ac:dyDescent="0.25"/>
    <row r="153" spans="1:10" ht="13.5" thickBot="1" x14ac:dyDescent="0.25">
      <c r="A153" s="285" t="s">
        <v>104</v>
      </c>
      <c r="B153" s="480" t="s">
        <v>50</v>
      </c>
      <c r="C153" s="481"/>
      <c r="D153" s="481"/>
      <c r="E153" s="481"/>
      <c r="F153" s="482"/>
      <c r="G153" s="314" t="s">
        <v>0</v>
      </c>
      <c r="H153" s="450"/>
      <c r="I153" s="450"/>
      <c r="J153" s="450"/>
    </row>
    <row r="154" spans="1:10" x14ac:dyDescent="0.2">
      <c r="A154" s="226" t="s">
        <v>2</v>
      </c>
      <c r="B154" s="316">
        <v>1</v>
      </c>
      <c r="C154" s="236">
        <v>2</v>
      </c>
      <c r="D154" s="236">
        <v>3</v>
      </c>
      <c r="E154" s="236">
        <v>4</v>
      </c>
      <c r="F154" s="236">
        <v>5</v>
      </c>
      <c r="G154" s="235"/>
      <c r="H154" s="450"/>
      <c r="I154" s="450"/>
      <c r="J154" s="450"/>
    </row>
    <row r="155" spans="1:10" x14ac:dyDescent="0.2">
      <c r="A155" s="292" t="s">
        <v>3</v>
      </c>
      <c r="B155" s="355">
        <v>1900</v>
      </c>
      <c r="C155" s="356">
        <v>1900</v>
      </c>
      <c r="D155" s="357">
        <v>1900</v>
      </c>
      <c r="E155" s="357">
        <v>1900</v>
      </c>
      <c r="F155" s="357">
        <v>1900</v>
      </c>
      <c r="G155" s="358">
        <v>1900</v>
      </c>
      <c r="H155" s="450"/>
      <c r="I155" s="450"/>
      <c r="J155" s="450"/>
    </row>
    <row r="156" spans="1:10" x14ac:dyDescent="0.2">
      <c r="A156" s="295" t="s">
        <v>6</v>
      </c>
      <c r="B156" s="321">
        <v>2087.6190476190477</v>
      </c>
      <c r="C156" s="322">
        <v>2194.4444444444443</v>
      </c>
      <c r="D156" s="322">
        <v>2183.409090909091</v>
      </c>
      <c r="E156" s="322">
        <v>2224.6875</v>
      </c>
      <c r="F156" s="322">
        <v>2295.7142857142858</v>
      </c>
      <c r="G156" s="259">
        <v>2201.1180124223602</v>
      </c>
      <c r="H156" s="450"/>
      <c r="I156" s="450"/>
      <c r="J156" s="450"/>
    </row>
    <row r="157" spans="1:10" x14ac:dyDescent="0.2">
      <c r="A157" s="226" t="s">
        <v>7</v>
      </c>
      <c r="B157" s="323">
        <v>100</v>
      </c>
      <c r="C157" s="324">
        <v>100</v>
      </c>
      <c r="D157" s="325">
        <v>93.181818181818187</v>
      </c>
      <c r="E157" s="325">
        <v>96.875</v>
      </c>
      <c r="F157" s="325">
        <v>92.857142857142861</v>
      </c>
      <c r="G157" s="326">
        <v>92.546583850931682</v>
      </c>
      <c r="H157" s="450"/>
      <c r="I157" s="450"/>
      <c r="J157" s="450"/>
    </row>
    <row r="158" spans="1:10" x14ac:dyDescent="0.2">
      <c r="A158" s="226" t="s">
        <v>8</v>
      </c>
      <c r="B158" s="263">
        <v>4.0830929122786651E-2</v>
      </c>
      <c r="C158" s="264">
        <v>4.5066135595051827E-2</v>
      </c>
      <c r="D158" s="327">
        <v>5.2863662070448819E-2</v>
      </c>
      <c r="E158" s="327">
        <v>4.6780872509451496E-2</v>
      </c>
      <c r="F158" s="327">
        <v>5.262569884720758E-2</v>
      </c>
      <c r="G158" s="328">
        <v>5.5473482515238315E-2</v>
      </c>
      <c r="H158" s="450"/>
      <c r="I158" s="450"/>
      <c r="J158" s="450"/>
    </row>
    <row r="159" spans="1:10" x14ac:dyDescent="0.2">
      <c r="A159" s="295" t="s">
        <v>1</v>
      </c>
      <c r="B159" s="266">
        <f t="shared" ref="B159:G159" si="33">B156/B155*100-100</f>
        <v>9.8746867167919845</v>
      </c>
      <c r="C159" s="267">
        <f t="shared" si="33"/>
        <v>15.497076023391813</v>
      </c>
      <c r="D159" s="267">
        <f t="shared" si="33"/>
        <v>14.916267942583744</v>
      </c>
      <c r="E159" s="267">
        <f t="shared" si="33"/>
        <v>17.088815789473671</v>
      </c>
      <c r="F159" s="267">
        <f t="shared" si="33"/>
        <v>20.827067669172934</v>
      </c>
      <c r="G159" s="269">
        <f t="shared" si="33"/>
        <v>15.848316443282101</v>
      </c>
      <c r="H159" s="450"/>
      <c r="I159" s="450"/>
      <c r="J159" s="450"/>
    </row>
    <row r="160" spans="1:10" ht="13.5" thickBot="1" x14ac:dyDescent="0.25">
      <c r="A160" s="226" t="s">
        <v>27</v>
      </c>
      <c r="B160" s="270">
        <f>B156-B143</f>
        <v>74.619047619047706</v>
      </c>
      <c r="C160" s="271">
        <f t="shared" ref="C160:G160" si="34">C156-C143</f>
        <v>123.61111111111086</v>
      </c>
      <c r="D160" s="271">
        <f t="shared" si="34"/>
        <v>66.964646464646648</v>
      </c>
      <c r="E160" s="271">
        <f t="shared" si="34"/>
        <v>78.401785714285779</v>
      </c>
      <c r="F160" s="271">
        <f t="shared" si="34"/>
        <v>103.21428571428578</v>
      </c>
      <c r="G160" s="273">
        <f t="shared" si="34"/>
        <v>87.947280715043235</v>
      </c>
      <c r="H160" s="450"/>
      <c r="I160" s="450"/>
      <c r="J160" s="450"/>
    </row>
    <row r="161" spans="1:10" x14ac:dyDescent="0.2">
      <c r="A161" s="309" t="s">
        <v>52</v>
      </c>
      <c r="B161" s="274">
        <v>207</v>
      </c>
      <c r="C161" s="275">
        <v>360</v>
      </c>
      <c r="D161" s="275">
        <v>441</v>
      </c>
      <c r="E161" s="275">
        <v>337</v>
      </c>
      <c r="F161" s="329">
        <v>282</v>
      </c>
      <c r="G161" s="330">
        <f>SUM(B161:F161)</f>
        <v>1627</v>
      </c>
      <c r="H161" s="450" t="s">
        <v>56</v>
      </c>
      <c r="I161" s="331">
        <f>G148-G161</f>
        <v>1</v>
      </c>
      <c r="J161" s="332">
        <f>I161/G148</f>
        <v>6.1425061425061424E-4</v>
      </c>
    </row>
    <row r="162" spans="1:10" x14ac:dyDescent="0.2">
      <c r="A162" s="309" t="s">
        <v>28</v>
      </c>
      <c r="B162" s="229">
        <v>74.5</v>
      </c>
      <c r="C162" s="449">
        <v>74.5</v>
      </c>
      <c r="D162" s="449">
        <v>74.5</v>
      </c>
      <c r="E162" s="449">
        <v>74.5</v>
      </c>
      <c r="F162" s="449">
        <v>74.5</v>
      </c>
      <c r="G162" s="233"/>
      <c r="H162" s="450" t="s">
        <v>57</v>
      </c>
      <c r="I162" s="454">
        <v>71.989999999999995</v>
      </c>
      <c r="J162" s="450"/>
    </row>
    <row r="163" spans="1:10" ht="13.5" thickBot="1" x14ac:dyDescent="0.25">
      <c r="A163" s="312" t="s">
        <v>26</v>
      </c>
      <c r="B163" s="336">
        <f>B162-B149</f>
        <v>2.5</v>
      </c>
      <c r="C163" s="337">
        <f t="shared" ref="C163:F163" si="35">C162-C149</f>
        <v>2.5</v>
      </c>
      <c r="D163" s="337">
        <f t="shared" si="35"/>
        <v>2.5</v>
      </c>
      <c r="E163" s="337">
        <f t="shared" si="35"/>
        <v>2.5</v>
      </c>
      <c r="F163" s="337">
        <f t="shared" si="35"/>
        <v>2.5</v>
      </c>
      <c r="G163" s="234"/>
      <c r="H163" s="450" t="s">
        <v>26</v>
      </c>
      <c r="I163" s="227">
        <f>I162-I149</f>
        <v>0.96999999999999886</v>
      </c>
      <c r="J163" s="450"/>
    </row>
    <row r="165" spans="1:10" ht="13.5" thickBot="1" x14ac:dyDescent="0.25"/>
    <row r="166" spans="1:10" s="459" customFormat="1" ht="13.5" thickBot="1" x14ac:dyDescent="0.25">
      <c r="A166" s="285" t="s">
        <v>106</v>
      </c>
      <c r="B166" s="480" t="s">
        <v>50</v>
      </c>
      <c r="C166" s="481"/>
      <c r="D166" s="481"/>
      <c r="E166" s="481"/>
      <c r="F166" s="482"/>
      <c r="G166" s="314" t="s">
        <v>0</v>
      </c>
    </row>
    <row r="167" spans="1:10" s="459" customFormat="1" x14ac:dyDescent="0.2">
      <c r="A167" s="226" t="s">
        <v>2</v>
      </c>
      <c r="B167" s="316">
        <v>1</v>
      </c>
      <c r="C167" s="236">
        <v>2</v>
      </c>
      <c r="D167" s="236">
        <v>3</v>
      </c>
      <c r="E167" s="236">
        <v>4</v>
      </c>
      <c r="F167" s="236">
        <v>5</v>
      </c>
      <c r="G167" s="235"/>
    </row>
    <row r="168" spans="1:10" s="459" customFormat="1" x14ac:dyDescent="0.2">
      <c r="A168" s="292" t="s">
        <v>3</v>
      </c>
      <c r="B168" s="355">
        <v>2010</v>
      </c>
      <c r="C168" s="356">
        <v>2010</v>
      </c>
      <c r="D168" s="357">
        <v>2010</v>
      </c>
      <c r="E168" s="357">
        <v>2010</v>
      </c>
      <c r="F168" s="357">
        <v>2010</v>
      </c>
      <c r="G168" s="358">
        <v>2010</v>
      </c>
    </row>
    <row r="169" spans="1:10" s="459" customFormat="1" x14ac:dyDescent="0.2">
      <c r="A169" s="295" t="s">
        <v>6</v>
      </c>
      <c r="B169" s="321">
        <v>2212.63</v>
      </c>
      <c r="C169" s="322">
        <v>2268.5700000000002</v>
      </c>
      <c r="D169" s="322">
        <v>2235.16</v>
      </c>
      <c r="E169" s="322">
        <v>2290.83</v>
      </c>
      <c r="F169" s="322">
        <v>2365</v>
      </c>
      <c r="G169" s="259">
        <v>2275.94</v>
      </c>
    </row>
    <row r="170" spans="1:10" s="459" customFormat="1" x14ac:dyDescent="0.2">
      <c r="A170" s="226" t="s">
        <v>7</v>
      </c>
      <c r="B170" s="323">
        <v>94.7</v>
      </c>
      <c r="C170" s="324">
        <v>92.9</v>
      </c>
      <c r="D170" s="325">
        <v>83.87</v>
      </c>
      <c r="E170" s="325">
        <v>87.5</v>
      </c>
      <c r="F170" s="325">
        <v>88.46</v>
      </c>
      <c r="G170" s="326">
        <v>89.06</v>
      </c>
    </row>
    <row r="171" spans="1:10" s="459" customFormat="1" x14ac:dyDescent="0.2">
      <c r="A171" s="226" t="s">
        <v>8</v>
      </c>
      <c r="B171" s="263">
        <v>6.0600000000000001E-2</v>
      </c>
      <c r="C171" s="264">
        <v>4.8399999999999999E-2</v>
      </c>
      <c r="D171" s="327">
        <v>6.3E-2</v>
      </c>
      <c r="E171" s="327">
        <v>7.7700000000000005E-2</v>
      </c>
      <c r="F171" s="327">
        <v>0.06</v>
      </c>
      <c r="G171" s="328">
        <v>6.6400000000000001E-2</v>
      </c>
    </row>
    <row r="172" spans="1:10" s="459" customFormat="1" x14ac:dyDescent="0.2">
      <c r="A172" s="295" t="s">
        <v>1</v>
      </c>
      <c r="B172" s="266">
        <f t="shared" ref="B172:G172" si="36">B169/B168*100-100</f>
        <v>10.081094527363192</v>
      </c>
      <c r="C172" s="267">
        <f t="shared" si="36"/>
        <v>12.864179104477614</v>
      </c>
      <c r="D172" s="267">
        <f t="shared" si="36"/>
        <v>11.201990049751245</v>
      </c>
      <c r="E172" s="267">
        <f t="shared" si="36"/>
        <v>13.971641791044775</v>
      </c>
      <c r="F172" s="267">
        <f t="shared" si="36"/>
        <v>17.661691542288565</v>
      </c>
      <c r="G172" s="269">
        <f t="shared" si="36"/>
        <v>13.230845771144288</v>
      </c>
    </row>
    <row r="173" spans="1:10" s="459" customFormat="1" ht="13.5" thickBot="1" x14ac:dyDescent="0.25">
      <c r="A173" s="226" t="s">
        <v>27</v>
      </c>
      <c r="B173" s="270">
        <f>B169-B156</f>
        <v>125.0109523809524</v>
      </c>
      <c r="C173" s="271">
        <f t="shared" ref="C173:G173" si="37">C169-C156</f>
        <v>74.12555555555582</v>
      </c>
      <c r="D173" s="271">
        <f t="shared" si="37"/>
        <v>51.750909090908863</v>
      </c>
      <c r="E173" s="271">
        <f t="shared" si="37"/>
        <v>66.142499999999927</v>
      </c>
      <c r="F173" s="271">
        <f t="shared" si="37"/>
        <v>69.285714285714221</v>
      </c>
      <c r="G173" s="273">
        <f t="shared" si="37"/>
        <v>74.821987577639902</v>
      </c>
    </row>
    <row r="174" spans="1:10" s="459" customFormat="1" x14ac:dyDescent="0.2">
      <c r="A174" s="309" t="s">
        <v>52</v>
      </c>
      <c r="B174" s="274">
        <v>207</v>
      </c>
      <c r="C174" s="275">
        <v>360</v>
      </c>
      <c r="D174" s="275">
        <v>438</v>
      </c>
      <c r="E174" s="275">
        <v>336</v>
      </c>
      <c r="F174" s="329">
        <v>281</v>
      </c>
      <c r="G174" s="330">
        <f>SUM(B174:F174)</f>
        <v>1622</v>
      </c>
      <c r="H174" s="459" t="s">
        <v>56</v>
      </c>
      <c r="I174" s="331">
        <f>G161-G174</f>
        <v>5</v>
      </c>
      <c r="J174" s="332">
        <f>I174/G161</f>
        <v>3.0731407498463428E-3</v>
      </c>
    </row>
    <row r="175" spans="1:10" s="459" customFormat="1" x14ac:dyDescent="0.2">
      <c r="A175" s="309" t="s">
        <v>28</v>
      </c>
      <c r="B175" s="229">
        <v>77</v>
      </c>
      <c r="C175" s="460">
        <v>77</v>
      </c>
      <c r="D175" s="460">
        <v>77</v>
      </c>
      <c r="E175" s="460">
        <v>77</v>
      </c>
      <c r="F175" s="460">
        <v>77</v>
      </c>
      <c r="G175" s="233"/>
      <c r="H175" s="459" t="s">
        <v>57</v>
      </c>
      <c r="I175" s="459">
        <v>74.5</v>
      </c>
    </row>
    <row r="176" spans="1:10" s="459" customFormat="1" ht="13.5" thickBot="1" x14ac:dyDescent="0.25">
      <c r="A176" s="312" t="s">
        <v>26</v>
      </c>
      <c r="B176" s="336">
        <f>B175-B162</f>
        <v>2.5</v>
      </c>
      <c r="C176" s="337">
        <f t="shared" ref="C176:F176" si="38">C175-C162</f>
        <v>2.5</v>
      </c>
      <c r="D176" s="337">
        <f t="shared" si="38"/>
        <v>2.5</v>
      </c>
      <c r="E176" s="337">
        <f t="shared" si="38"/>
        <v>2.5</v>
      </c>
      <c r="F176" s="337">
        <f t="shared" si="38"/>
        <v>2.5</v>
      </c>
      <c r="G176" s="234"/>
      <c r="H176" s="459" t="s">
        <v>26</v>
      </c>
      <c r="I176" s="227">
        <f>I175-I162</f>
        <v>2.5100000000000051</v>
      </c>
    </row>
    <row r="177" spans="1:11" x14ac:dyDescent="0.2">
      <c r="B177" s="280">
        <v>77</v>
      </c>
      <c r="C177" s="463">
        <v>77</v>
      </c>
      <c r="D177" s="463">
        <v>77</v>
      </c>
      <c r="E177" s="463">
        <v>77</v>
      </c>
      <c r="F177" s="463">
        <v>77</v>
      </c>
      <c r="H177" s="381" t="s">
        <v>107</v>
      </c>
    </row>
    <row r="178" spans="1:11" x14ac:dyDescent="0.2">
      <c r="B178" s="280" t="s">
        <v>66</v>
      </c>
    </row>
    <row r="179" spans="1:11" s="465" customFormat="1" ht="13.5" thickBot="1" x14ac:dyDescent="0.25"/>
    <row r="180" spans="1:11" ht="13.5" thickBot="1" x14ac:dyDescent="0.25">
      <c r="A180" s="285" t="s">
        <v>109</v>
      </c>
      <c r="B180" s="480" t="s">
        <v>50</v>
      </c>
      <c r="C180" s="481"/>
      <c r="D180" s="481"/>
      <c r="E180" s="481"/>
      <c r="F180" s="482"/>
      <c r="G180" s="314" t="s">
        <v>0</v>
      </c>
      <c r="H180" s="465"/>
      <c r="I180" s="465"/>
      <c r="J180" s="465"/>
    </row>
    <row r="181" spans="1:11" x14ac:dyDescent="0.2">
      <c r="A181" s="226" t="s">
        <v>2</v>
      </c>
      <c r="B181" s="316">
        <v>1</v>
      </c>
      <c r="C181" s="236">
        <v>2</v>
      </c>
      <c r="D181" s="236">
        <v>3</v>
      </c>
      <c r="E181" s="236">
        <v>4</v>
      </c>
      <c r="F181" s="236">
        <v>5</v>
      </c>
      <c r="G181" s="235"/>
      <c r="H181" s="465"/>
      <c r="I181" s="465"/>
      <c r="J181" s="465"/>
    </row>
    <row r="182" spans="1:11" x14ac:dyDescent="0.2">
      <c r="A182" s="292" t="s">
        <v>3</v>
      </c>
      <c r="B182" s="355">
        <v>2120</v>
      </c>
      <c r="C182" s="356">
        <v>2120</v>
      </c>
      <c r="D182" s="357">
        <v>2120</v>
      </c>
      <c r="E182" s="357">
        <v>2120</v>
      </c>
      <c r="F182" s="357"/>
      <c r="G182" s="358">
        <v>2120</v>
      </c>
      <c r="H182" s="465"/>
      <c r="I182" s="465"/>
      <c r="J182" s="465"/>
    </row>
    <row r="183" spans="1:11" x14ac:dyDescent="0.2">
      <c r="A183" s="295" t="s">
        <v>6</v>
      </c>
      <c r="B183" s="321">
        <v>2258.6999999999998</v>
      </c>
      <c r="C183" s="322">
        <v>2366.9</v>
      </c>
      <c r="D183" s="322">
        <v>2475.56</v>
      </c>
      <c r="E183" s="322">
        <v>2564.17</v>
      </c>
      <c r="F183" s="322"/>
      <c r="G183" s="259">
        <v>2429.12</v>
      </c>
      <c r="H183" s="465"/>
      <c r="I183" s="465"/>
      <c r="J183" s="465"/>
    </row>
    <row r="184" spans="1:11" x14ac:dyDescent="0.2">
      <c r="A184" s="226" t="s">
        <v>7</v>
      </c>
      <c r="B184" s="323">
        <v>100</v>
      </c>
      <c r="C184" s="324">
        <v>100</v>
      </c>
      <c r="D184" s="325">
        <v>100</v>
      </c>
      <c r="E184" s="325">
        <v>100</v>
      </c>
      <c r="F184" s="325"/>
      <c r="G184" s="326">
        <v>94.89</v>
      </c>
      <c r="H184" s="465"/>
      <c r="I184" s="465"/>
      <c r="J184" s="465"/>
    </row>
    <row r="185" spans="1:11" x14ac:dyDescent="0.2">
      <c r="A185" s="226" t="s">
        <v>8</v>
      </c>
      <c r="B185" s="263">
        <v>3.1E-2</v>
      </c>
      <c r="C185" s="264">
        <v>2.7E-2</v>
      </c>
      <c r="D185" s="327">
        <v>2.5999999999999999E-2</v>
      </c>
      <c r="E185" s="327">
        <v>3.5900000000000001E-2</v>
      </c>
      <c r="F185" s="327"/>
      <c r="G185" s="328">
        <v>5.3400000000000003E-2</v>
      </c>
      <c r="H185" s="465"/>
      <c r="I185" s="465"/>
      <c r="J185" s="465"/>
    </row>
    <row r="186" spans="1:11" x14ac:dyDescent="0.2">
      <c r="A186" s="295" t="s">
        <v>1</v>
      </c>
      <c r="B186" s="266">
        <f t="shared" ref="B186:G186" si="39">B183/B182*100-100</f>
        <v>6.5424528301886653</v>
      </c>
      <c r="C186" s="267">
        <f t="shared" si="39"/>
        <v>11.646226415094347</v>
      </c>
      <c r="D186" s="267">
        <f t="shared" si="39"/>
        <v>16.771698113207535</v>
      </c>
      <c r="E186" s="267">
        <f t="shared" si="39"/>
        <v>20.951415094339623</v>
      </c>
      <c r="F186" s="267" t="e">
        <f t="shared" si="39"/>
        <v>#DIV/0!</v>
      </c>
      <c r="G186" s="269">
        <f t="shared" si="39"/>
        <v>14.581132075471686</v>
      </c>
      <c r="H186" s="465"/>
      <c r="I186" s="465"/>
      <c r="J186" s="465"/>
    </row>
    <row r="187" spans="1:11" ht="13.5" thickBot="1" x14ac:dyDescent="0.25">
      <c r="A187" s="226" t="s">
        <v>27</v>
      </c>
      <c r="B187" s="270">
        <f>B183-B169</f>
        <v>46.069999999999709</v>
      </c>
      <c r="C187" s="271">
        <f t="shared" ref="C187:G187" si="40">C183-C169</f>
        <v>98.329999999999927</v>
      </c>
      <c r="D187" s="271">
        <f t="shared" si="40"/>
        <v>240.40000000000009</v>
      </c>
      <c r="E187" s="271">
        <f t="shared" si="40"/>
        <v>273.34000000000015</v>
      </c>
      <c r="F187" s="271">
        <f t="shared" si="40"/>
        <v>-2365</v>
      </c>
      <c r="G187" s="273">
        <f t="shared" si="40"/>
        <v>153.17999999999984</v>
      </c>
      <c r="H187" s="465"/>
      <c r="I187" s="465"/>
      <c r="J187" s="465"/>
    </row>
    <row r="188" spans="1:11" x14ac:dyDescent="0.2">
      <c r="A188" s="309" t="s">
        <v>52</v>
      </c>
      <c r="B188" s="274">
        <v>205</v>
      </c>
      <c r="C188" s="275">
        <v>431</v>
      </c>
      <c r="D188" s="275">
        <v>345</v>
      </c>
      <c r="E188" s="275">
        <v>354</v>
      </c>
      <c r="F188" s="329"/>
      <c r="G188" s="330">
        <f>SUM(B188:F188)</f>
        <v>1335</v>
      </c>
      <c r="H188" s="465" t="s">
        <v>56</v>
      </c>
      <c r="I188" s="331">
        <f>G174-G188</f>
        <v>287</v>
      </c>
      <c r="J188" s="332">
        <f>I188/G174</f>
        <v>0.17694204685573367</v>
      </c>
      <c r="K188" s="474" t="s">
        <v>110</v>
      </c>
    </row>
    <row r="189" spans="1:11" x14ac:dyDescent="0.2">
      <c r="A189" s="309" t="s">
        <v>28</v>
      </c>
      <c r="B189" s="229">
        <v>80</v>
      </c>
      <c r="C189" s="464">
        <v>80</v>
      </c>
      <c r="D189" s="464">
        <v>80</v>
      </c>
      <c r="E189" s="464">
        <v>79.5</v>
      </c>
      <c r="F189" s="464"/>
      <c r="G189" s="233"/>
      <c r="H189" s="465" t="s">
        <v>57</v>
      </c>
      <c r="I189" s="465">
        <v>76.92</v>
      </c>
      <c r="J189" s="465"/>
    </row>
    <row r="190" spans="1:11" ht="13.5" thickBot="1" x14ac:dyDescent="0.25">
      <c r="A190" s="312" t="s">
        <v>26</v>
      </c>
      <c r="B190" s="336">
        <f>B189-B175</f>
        <v>3</v>
      </c>
      <c r="C190" s="337">
        <f t="shared" ref="C190:F190" si="41">C189-C175</f>
        <v>3</v>
      </c>
      <c r="D190" s="337">
        <f t="shared" si="41"/>
        <v>3</v>
      </c>
      <c r="E190" s="337">
        <f t="shared" si="41"/>
        <v>2.5</v>
      </c>
      <c r="F190" s="337">
        <f t="shared" si="41"/>
        <v>-77</v>
      </c>
      <c r="G190" s="234"/>
      <c r="H190" s="465" t="s">
        <v>26</v>
      </c>
      <c r="I190" s="227">
        <f>I189-I175</f>
        <v>2.4200000000000017</v>
      </c>
      <c r="J190" s="465"/>
    </row>
    <row r="191" spans="1:11" x14ac:dyDescent="0.2">
      <c r="E191" s="280">
        <v>80</v>
      </c>
    </row>
  </sheetData>
  <mergeCells count="14">
    <mergeCell ref="B180:F180"/>
    <mergeCell ref="B166:F166"/>
    <mergeCell ref="B153:F153"/>
    <mergeCell ref="B9:F9"/>
    <mergeCell ref="B22:F22"/>
    <mergeCell ref="B35:F35"/>
    <mergeCell ref="B48:F48"/>
    <mergeCell ref="B61:F61"/>
    <mergeCell ref="B140:F140"/>
    <mergeCell ref="B127:F127"/>
    <mergeCell ref="B100:F100"/>
    <mergeCell ref="B87:F87"/>
    <mergeCell ref="B74:F74"/>
    <mergeCell ref="B114:F114"/>
  </mergeCells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1"/>
  <dimension ref="A1:O205"/>
  <sheetViews>
    <sheetView showGridLines="0" topLeftCell="A170" zoomScale="73" zoomScaleNormal="73" workbookViewId="0">
      <selection activeCell="B203" sqref="B203:H203"/>
    </sheetView>
  </sheetViews>
  <sheetFormatPr baseColWidth="10" defaultRowHeight="12.75" x14ac:dyDescent="0.2"/>
  <cols>
    <col min="1" max="1" width="16.28515625" style="280" bestFit="1" customWidth="1"/>
    <col min="2" max="6" width="9.7109375" style="280" customWidth="1"/>
    <col min="7" max="7" width="10.140625" style="280" bestFit="1" customWidth="1"/>
    <col min="8" max="8" width="10.85546875" style="280" customWidth="1"/>
    <col min="9" max="10" width="11.140625" style="280" customWidth="1"/>
    <col min="11" max="16384" width="11.42578125" style="280"/>
  </cols>
  <sheetData>
    <row r="1" spans="1:11" x14ac:dyDescent="0.2">
      <c r="A1" s="280" t="s">
        <v>58</v>
      </c>
    </row>
    <row r="2" spans="1:11" x14ac:dyDescent="0.2">
      <c r="A2" s="280" t="s">
        <v>59</v>
      </c>
      <c r="B2" s="239">
        <v>39.700000000000003</v>
      </c>
    </row>
    <row r="3" spans="1:11" x14ac:dyDescent="0.2">
      <c r="A3" s="280" t="s">
        <v>7</v>
      </c>
      <c r="B3" s="280">
        <v>76.5</v>
      </c>
    </row>
    <row r="4" spans="1:11" x14ac:dyDescent="0.2">
      <c r="A4" s="280" t="s">
        <v>60</v>
      </c>
      <c r="B4" s="280">
        <v>3775</v>
      </c>
    </row>
    <row r="6" spans="1:11" x14ac:dyDescent="0.2">
      <c r="A6" s="246" t="s">
        <v>61</v>
      </c>
      <c r="B6" s="239">
        <v>39.729999999999997</v>
      </c>
      <c r="C6" s="239">
        <v>39.729999999999997</v>
      </c>
      <c r="D6" s="239">
        <v>39.729999999999997</v>
      </c>
      <c r="E6" s="239">
        <v>39.729999999999997</v>
      </c>
      <c r="F6" s="239">
        <v>39.729999999999997</v>
      </c>
      <c r="G6" s="239">
        <v>39.729999999999997</v>
      </c>
      <c r="H6" s="239">
        <v>39.729999999999997</v>
      </c>
    </row>
    <row r="7" spans="1:11" x14ac:dyDescent="0.2">
      <c r="A7" s="246" t="s">
        <v>62</v>
      </c>
      <c r="B7" s="228">
        <v>21.35</v>
      </c>
      <c r="C7" s="228">
        <v>21.35</v>
      </c>
      <c r="D7" s="228">
        <v>21.35</v>
      </c>
      <c r="E7" s="228">
        <v>21.35</v>
      </c>
      <c r="F7" s="228">
        <v>21.35</v>
      </c>
      <c r="G7" s="228">
        <v>21.35</v>
      </c>
      <c r="H7" s="228"/>
    </row>
    <row r="8" spans="1:11" ht="13.5" thickBot="1" x14ac:dyDescent="0.25">
      <c r="A8" s="246"/>
      <c r="B8" s="228"/>
      <c r="C8" s="228"/>
      <c r="D8" s="228"/>
      <c r="E8" s="228"/>
      <c r="F8" s="228"/>
      <c r="G8" s="228"/>
      <c r="H8" s="228"/>
    </row>
    <row r="9" spans="1:11" ht="13.5" thickBot="1" x14ac:dyDescent="0.25">
      <c r="A9" s="285" t="s">
        <v>49</v>
      </c>
      <c r="B9" s="480" t="s">
        <v>50</v>
      </c>
      <c r="C9" s="481"/>
      <c r="D9" s="481"/>
      <c r="E9" s="481"/>
      <c r="F9" s="481"/>
      <c r="G9" s="482"/>
      <c r="H9" s="313" t="s">
        <v>0</v>
      </c>
      <c r="I9" s="227"/>
    </row>
    <row r="10" spans="1:11" x14ac:dyDescent="0.2">
      <c r="A10" s="226" t="s">
        <v>54</v>
      </c>
      <c r="B10" s="286">
        <v>1</v>
      </c>
      <c r="C10" s="287">
        <v>2</v>
      </c>
      <c r="D10" s="288">
        <v>3</v>
      </c>
      <c r="E10" s="287">
        <v>4</v>
      </c>
      <c r="F10" s="288">
        <v>5</v>
      </c>
      <c r="G10" s="283">
        <v>6</v>
      </c>
      <c r="H10" s="289"/>
      <c r="I10" s="290"/>
    </row>
    <row r="11" spans="1:11" x14ac:dyDescent="0.2">
      <c r="A11" s="226" t="s">
        <v>2</v>
      </c>
      <c r="B11" s="250">
        <v>1</v>
      </c>
      <c r="C11" s="333">
        <v>2</v>
      </c>
      <c r="D11" s="251">
        <v>3</v>
      </c>
      <c r="E11" s="315">
        <v>4</v>
      </c>
      <c r="F11" s="251">
        <v>5</v>
      </c>
      <c r="G11" s="335">
        <v>6</v>
      </c>
      <c r="H11" s="284" t="s">
        <v>0</v>
      </c>
      <c r="I11" s="246"/>
      <c r="J11" s="291"/>
    </row>
    <row r="12" spans="1:11" x14ac:dyDescent="0.2">
      <c r="A12" s="292" t="s">
        <v>3</v>
      </c>
      <c r="B12" s="253">
        <v>150</v>
      </c>
      <c r="C12" s="254">
        <v>150</v>
      </c>
      <c r="D12" s="254">
        <v>150</v>
      </c>
      <c r="E12" s="254">
        <v>150</v>
      </c>
      <c r="F12" s="254">
        <v>150</v>
      </c>
      <c r="G12" s="255">
        <v>150</v>
      </c>
      <c r="H12" s="293">
        <v>150</v>
      </c>
      <c r="I12" s="294"/>
      <c r="J12" s="291"/>
    </row>
    <row r="13" spans="1:11" x14ac:dyDescent="0.2">
      <c r="A13" s="295" t="s">
        <v>6</v>
      </c>
      <c r="B13" s="256">
        <v>149</v>
      </c>
      <c r="C13" s="257">
        <v>158.4264705882353</v>
      </c>
      <c r="D13" s="257">
        <v>160.45744680851064</v>
      </c>
      <c r="E13" s="257">
        <v>163.97499999999999</v>
      </c>
      <c r="F13" s="296">
        <v>183.08</v>
      </c>
      <c r="G13" s="258">
        <v>185.53846153846155</v>
      </c>
      <c r="H13" s="297">
        <v>162.95890410958904</v>
      </c>
      <c r="I13" s="298"/>
      <c r="J13" s="291"/>
    </row>
    <row r="14" spans="1:11" x14ac:dyDescent="0.2">
      <c r="A14" s="226" t="s">
        <v>7</v>
      </c>
      <c r="B14" s="260">
        <v>70</v>
      </c>
      <c r="C14" s="261">
        <v>92.647058823529406</v>
      </c>
      <c r="D14" s="261">
        <v>93.61702127659575</v>
      </c>
      <c r="E14" s="261">
        <v>95</v>
      </c>
      <c r="F14" s="299">
        <v>94</v>
      </c>
      <c r="G14" s="262">
        <v>92.307692307692307</v>
      </c>
      <c r="H14" s="300">
        <v>79.726027397260268</v>
      </c>
      <c r="I14" s="301"/>
      <c r="J14" s="291"/>
    </row>
    <row r="15" spans="1:11" x14ac:dyDescent="0.2">
      <c r="A15" s="226" t="s">
        <v>8</v>
      </c>
      <c r="B15" s="263">
        <v>8.9440704692390238E-2</v>
      </c>
      <c r="C15" s="264">
        <v>5.5370431446969001E-2</v>
      </c>
      <c r="D15" s="264">
        <v>5.4639288193060201E-2</v>
      </c>
      <c r="E15" s="264">
        <v>4.6773624112726474E-2</v>
      </c>
      <c r="F15" s="302">
        <v>5.9412308954986046E-2</v>
      </c>
      <c r="G15" s="265">
        <v>4.9334908061835478E-2</v>
      </c>
      <c r="H15" s="303">
        <v>8.8230290688952703E-2</v>
      </c>
      <c r="I15" s="304"/>
      <c r="J15" s="305"/>
      <c r="K15" s="306"/>
    </row>
    <row r="16" spans="1:11" x14ac:dyDescent="0.2">
      <c r="A16" s="295" t="s">
        <v>1</v>
      </c>
      <c r="B16" s="266">
        <f t="shared" ref="B16:H16" si="0">B13/B12*100-100</f>
        <v>-0.6666666666666714</v>
      </c>
      <c r="C16" s="267">
        <f t="shared" si="0"/>
        <v>5.6176470588235219</v>
      </c>
      <c r="D16" s="267">
        <f t="shared" si="0"/>
        <v>6.9716312056737735</v>
      </c>
      <c r="E16" s="267">
        <f t="shared" si="0"/>
        <v>9.3166666666666629</v>
      </c>
      <c r="F16" s="267">
        <f t="shared" ref="F16" si="1">F13/F12*100-100</f>
        <v>22.053333333333342</v>
      </c>
      <c r="G16" s="268">
        <f t="shared" si="0"/>
        <v>23.692307692307708</v>
      </c>
      <c r="H16" s="269">
        <f t="shared" si="0"/>
        <v>8.6392694063926996</v>
      </c>
      <c r="I16" s="304"/>
      <c r="J16" s="305"/>
      <c r="K16" s="227"/>
    </row>
    <row r="17" spans="1:12" ht="13.5" thickBot="1" x14ac:dyDescent="0.25">
      <c r="A17" s="226" t="s">
        <v>27</v>
      </c>
      <c r="B17" s="270">
        <f t="shared" ref="B17:H17" si="2">B13-B6</f>
        <v>109.27000000000001</v>
      </c>
      <c r="C17" s="271">
        <f t="shared" si="2"/>
        <v>118.69647058823531</v>
      </c>
      <c r="D17" s="271">
        <f t="shared" si="2"/>
        <v>120.72744680851065</v>
      </c>
      <c r="E17" s="271">
        <f t="shared" si="2"/>
        <v>124.245</v>
      </c>
      <c r="F17" s="271">
        <f t="shared" si="2"/>
        <v>143.35000000000002</v>
      </c>
      <c r="G17" s="272">
        <f t="shared" si="2"/>
        <v>145.80846153846156</v>
      </c>
      <c r="H17" s="307">
        <f t="shared" si="2"/>
        <v>123.22890410958905</v>
      </c>
      <c r="I17" s="308"/>
      <c r="J17" s="305"/>
      <c r="K17" s="227"/>
    </row>
    <row r="18" spans="1:12" x14ac:dyDescent="0.2">
      <c r="A18" s="309" t="s">
        <v>51</v>
      </c>
      <c r="B18" s="274">
        <v>589</v>
      </c>
      <c r="C18" s="275">
        <v>663</v>
      </c>
      <c r="D18" s="275">
        <v>928</v>
      </c>
      <c r="E18" s="275">
        <v>817</v>
      </c>
      <c r="F18" s="275">
        <v>532</v>
      </c>
      <c r="G18" s="276">
        <v>153</v>
      </c>
      <c r="H18" s="277">
        <f>SUM(B18:G18)</f>
        <v>3682</v>
      </c>
      <c r="I18" s="310" t="s">
        <v>56</v>
      </c>
      <c r="J18" s="311">
        <f>B4-H18</f>
        <v>93</v>
      </c>
      <c r="K18" s="279">
        <f>J18/B4</f>
        <v>2.4635761589403973E-2</v>
      </c>
    </row>
    <row r="19" spans="1:12" x14ac:dyDescent="0.2">
      <c r="A19" s="309" t="s">
        <v>28</v>
      </c>
      <c r="B19" s="229">
        <v>30</v>
      </c>
      <c r="C19" s="281">
        <v>29</v>
      </c>
      <c r="D19" s="281">
        <v>28.5</v>
      </c>
      <c r="E19" s="281">
        <v>28</v>
      </c>
      <c r="F19" s="281">
        <v>27</v>
      </c>
      <c r="G19" s="230">
        <v>27</v>
      </c>
      <c r="H19" s="233"/>
      <c r="I19" s="227" t="s">
        <v>57</v>
      </c>
      <c r="J19" s="280">
        <v>21.35</v>
      </c>
    </row>
    <row r="20" spans="1:12" ht="13.5" thickBot="1" x14ac:dyDescent="0.25">
      <c r="A20" s="312" t="s">
        <v>26</v>
      </c>
      <c r="B20" s="231">
        <f t="shared" ref="B20:G20" si="3">B19-B7</f>
        <v>8.6499999999999986</v>
      </c>
      <c r="C20" s="232">
        <f t="shared" si="3"/>
        <v>7.6499999999999986</v>
      </c>
      <c r="D20" s="232">
        <f t="shared" si="3"/>
        <v>7.1499999999999986</v>
      </c>
      <c r="E20" s="232">
        <f t="shared" si="3"/>
        <v>6.6499999999999986</v>
      </c>
      <c r="F20" s="232">
        <f t="shared" si="3"/>
        <v>5.6499999999999986</v>
      </c>
      <c r="G20" s="238">
        <f t="shared" si="3"/>
        <v>5.6499999999999986</v>
      </c>
      <c r="H20" s="234"/>
      <c r="I20" s="280" t="s">
        <v>26</v>
      </c>
    </row>
    <row r="21" spans="1:12" x14ac:dyDescent="0.2">
      <c r="D21" s="280">
        <v>28.5</v>
      </c>
      <c r="E21" s="280">
        <v>28</v>
      </c>
      <c r="F21" s="280">
        <v>27</v>
      </c>
      <c r="G21" s="280">
        <v>27</v>
      </c>
    </row>
    <row r="22" spans="1:12" ht="13.5" thickBot="1" x14ac:dyDescent="0.25"/>
    <row r="23" spans="1:12" s="352" customFormat="1" ht="13.5" thickBot="1" x14ac:dyDescent="0.25">
      <c r="A23" s="285" t="s">
        <v>64</v>
      </c>
      <c r="B23" s="480" t="s">
        <v>50</v>
      </c>
      <c r="C23" s="481"/>
      <c r="D23" s="481"/>
      <c r="E23" s="481"/>
      <c r="F23" s="481"/>
      <c r="G23" s="482"/>
      <c r="H23" s="313" t="s">
        <v>0</v>
      </c>
      <c r="I23" s="227"/>
    </row>
    <row r="24" spans="1:12" s="352" customFormat="1" x14ac:dyDescent="0.2">
      <c r="A24" s="226" t="s">
        <v>54</v>
      </c>
      <c r="B24" s="286">
        <v>1</v>
      </c>
      <c r="C24" s="287">
        <v>2</v>
      </c>
      <c r="D24" s="288">
        <v>3</v>
      </c>
      <c r="E24" s="287">
        <v>4</v>
      </c>
      <c r="F24" s="288">
        <v>5</v>
      </c>
      <c r="G24" s="283">
        <v>6</v>
      </c>
      <c r="H24" s="289"/>
      <c r="I24" s="290"/>
    </row>
    <row r="25" spans="1:12" s="352" customFormat="1" x14ac:dyDescent="0.2">
      <c r="A25" s="226" t="s">
        <v>2</v>
      </c>
      <c r="B25" s="250">
        <v>1</v>
      </c>
      <c r="C25" s="333">
        <v>2</v>
      </c>
      <c r="D25" s="251">
        <v>3</v>
      </c>
      <c r="E25" s="315">
        <v>4</v>
      </c>
      <c r="F25" s="251">
        <v>5</v>
      </c>
      <c r="G25" s="335">
        <v>6</v>
      </c>
      <c r="H25" s="284" t="s">
        <v>0</v>
      </c>
      <c r="I25" s="246"/>
      <c r="J25" s="291"/>
    </row>
    <row r="26" spans="1:12" s="352" customFormat="1" x14ac:dyDescent="0.2">
      <c r="A26" s="292" t="s">
        <v>3</v>
      </c>
      <c r="B26" s="253">
        <v>260</v>
      </c>
      <c r="C26" s="254">
        <v>260</v>
      </c>
      <c r="D26" s="254">
        <v>260</v>
      </c>
      <c r="E26" s="254">
        <v>260</v>
      </c>
      <c r="F26" s="254">
        <v>260</v>
      </c>
      <c r="G26" s="255">
        <v>260</v>
      </c>
      <c r="H26" s="293">
        <v>260</v>
      </c>
      <c r="I26" s="294"/>
      <c r="J26" s="291"/>
    </row>
    <row r="27" spans="1:12" s="352" customFormat="1" x14ac:dyDescent="0.2">
      <c r="A27" s="295" t="s">
        <v>6</v>
      </c>
      <c r="B27" s="256">
        <v>309.07407407407408</v>
      </c>
      <c r="C27" s="257">
        <v>317.5</v>
      </c>
      <c r="D27" s="257">
        <v>289.77011494252872</v>
      </c>
      <c r="E27" s="257">
        <v>292</v>
      </c>
      <c r="F27" s="296">
        <v>297.11864406779659</v>
      </c>
      <c r="G27" s="258">
        <v>314</v>
      </c>
      <c r="H27" s="297">
        <v>300.2197802197802</v>
      </c>
      <c r="I27" s="298"/>
      <c r="J27" s="291"/>
    </row>
    <row r="28" spans="1:12" s="352" customFormat="1" x14ac:dyDescent="0.2">
      <c r="A28" s="226" t="s">
        <v>7</v>
      </c>
      <c r="B28" s="260">
        <v>66.666666666666671</v>
      </c>
      <c r="C28" s="261">
        <v>59.375</v>
      </c>
      <c r="D28" s="261">
        <v>75.862068965517238</v>
      </c>
      <c r="E28" s="261">
        <v>81.17647058823529</v>
      </c>
      <c r="F28" s="299">
        <v>74.576271186440678</v>
      </c>
      <c r="G28" s="262">
        <v>66.666666666666671</v>
      </c>
      <c r="H28" s="300">
        <v>68.681318681318686</v>
      </c>
      <c r="I28" s="301"/>
      <c r="J28" s="291"/>
    </row>
    <row r="29" spans="1:12" s="352" customFormat="1" x14ac:dyDescent="0.2">
      <c r="A29" s="226" t="s">
        <v>8</v>
      </c>
      <c r="B29" s="263">
        <v>9.2622256045233817E-2</v>
      </c>
      <c r="C29" s="264">
        <v>9.3829726675692796E-2</v>
      </c>
      <c r="D29" s="264">
        <v>7.4177974525060336E-2</v>
      </c>
      <c r="E29" s="264">
        <v>8.4182184862016923E-2</v>
      </c>
      <c r="F29" s="302">
        <v>8.6098372822480243E-2</v>
      </c>
      <c r="G29" s="265">
        <v>9.1418471938900153E-2</v>
      </c>
      <c r="H29" s="303">
        <v>9.3298731350254696E-2</v>
      </c>
      <c r="I29" s="304"/>
      <c r="J29" s="305"/>
      <c r="K29" s="306"/>
    </row>
    <row r="30" spans="1:12" s="352" customFormat="1" x14ac:dyDescent="0.2">
      <c r="A30" s="295" t="s">
        <v>1</v>
      </c>
      <c r="B30" s="266">
        <f t="shared" ref="B30:H30" si="4">B27/B26*100-100</f>
        <v>18.87464387464388</v>
      </c>
      <c r="C30" s="267">
        <f t="shared" si="4"/>
        <v>22.115384615384627</v>
      </c>
      <c r="D30" s="267">
        <f t="shared" si="4"/>
        <v>11.450044208664892</v>
      </c>
      <c r="E30" s="267">
        <f t="shared" si="4"/>
        <v>12.307692307692307</v>
      </c>
      <c r="F30" s="267">
        <f t="shared" si="4"/>
        <v>14.276401564537153</v>
      </c>
      <c r="G30" s="268">
        <f t="shared" si="4"/>
        <v>20.769230769230759</v>
      </c>
      <c r="H30" s="269">
        <f t="shared" si="4"/>
        <v>15.469146238377007</v>
      </c>
      <c r="I30" s="304"/>
      <c r="J30" s="305"/>
      <c r="K30" s="227"/>
    </row>
    <row r="31" spans="1:12" s="352" customFormat="1" ht="13.5" thickBot="1" x14ac:dyDescent="0.25">
      <c r="A31" s="226" t="s">
        <v>27</v>
      </c>
      <c r="B31" s="270">
        <f>B27-B13</f>
        <v>160.07407407407408</v>
      </c>
      <c r="C31" s="271">
        <f t="shared" ref="C31:H31" si="5">C27-C13</f>
        <v>159.0735294117647</v>
      </c>
      <c r="D31" s="271">
        <f t="shared" si="5"/>
        <v>129.31266813401808</v>
      </c>
      <c r="E31" s="271">
        <f t="shared" si="5"/>
        <v>128.02500000000001</v>
      </c>
      <c r="F31" s="271">
        <f t="shared" si="5"/>
        <v>114.03864406779658</v>
      </c>
      <c r="G31" s="272">
        <f t="shared" si="5"/>
        <v>128.46153846153845</v>
      </c>
      <c r="H31" s="307">
        <f t="shared" si="5"/>
        <v>137.26087611019116</v>
      </c>
      <c r="I31" s="308"/>
      <c r="J31" s="305"/>
      <c r="K31" s="227"/>
    </row>
    <row r="32" spans="1:12" s="352" customFormat="1" x14ac:dyDescent="0.2">
      <c r="A32" s="309" t="s">
        <v>51</v>
      </c>
      <c r="B32" s="274">
        <v>584</v>
      </c>
      <c r="C32" s="275">
        <v>659</v>
      </c>
      <c r="D32" s="275">
        <v>928</v>
      </c>
      <c r="E32" s="275">
        <v>817</v>
      </c>
      <c r="F32" s="275">
        <v>532</v>
      </c>
      <c r="G32" s="276">
        <v>153</v>
      </c>
      <c r="H32" s="277">
        <f>SUM(B32:G32)</f>
        <v>3673</v>
      </c>
      <c r="I32" s="310" t="s">
        <v>56</v>
      </c>
      <c r="J32" s="311">
        <f>H18-H32</f>
        <v>9</v>
      </c>
      <c r="K32" s="279">
        <f>J32/H18</f>
        <v>2.4443237370994023E-3</v>
      </c>
      <c r="L32" s="353" t="s">
        <v>65</v>
      </c>
    </row>
    <row r="33" spans="1:12" s="352" customFormat="1" x14ac:dyDescent="0.2">
      <c r="A33" s="309" t="s">
        <v>28</v>
      </c>
      <c r="B33" s="229">
        <v>33.5</v>
      </c>
      <c r="C33" s="281">
        <v>32.5</v>
      </c>
      <c r="D33" s="281">
        <v>32.5</v>
      </c>
      <c r="E33" s="281">
        <v>32</v>
      </c>
      <c r="F33" s="281">
        <v>31</v>
      </c>
      <c r="G33" s="230">
        <v>30.5</v>
      </c>
      <c r="H33" s="233"/>
      <c r="I33" s="227" t="s">
        <v>57</v>
      </c>
      <c r="J33" s="352">
        <v>28.5</v>
      </c>
    </row>
    <row r="34" spans="1:12" s="352" customFormat="1" ht="13.5" thickBot="1" x14ac:dyDescent="0.25">
      <c r="A34" s="312" t="s">
        <v>26</v>
      </c>
      <c r="B34" s="231">
        <f>B33-B19</f>
        <v>3.5</v>
      </c>
      <c r="C34" s="232">
        <f t="shared" ref="C34:G34" si="6">C33-C19</f>
        <v>3.5</v>
      </c>
      <c r="D34" s="232">
        <f t="shared" si="6"/>
        <v>4</v>
      </c>
      <c r="E34" s="232">
        <f t="shared" si="6"/>
        <v>4</v>
      </c>
      <c r="F34" s="232">
        <f t="shared" si="6"/>
        <v>4</v>
      </c>
      <c r="G34" s="238">
        <f t="shared" si="6"/>
        <v>3.5</v>
      </c>
      <c r="H34" s="234"/>
      <c r="I34" s="352" t="s">
        <v>26</v>
      </c>
      <c r="J34" s="227">
        <f>J33-J19</f>
        <v>7.1499999999999986</v>
      </c>
    </row>
    <row r="36" spans="1:12" ht="13.5" thickBot="1" x14ac:dyDescent="0.25">
      <c r="B36" s="280">
        <v>32.39</v>
      </c>
      <c r="C36" s="280">
        <v>32.39</v>
      </c>
      <c r="D36" s="280">
        <v>32.39</v>
      </c>
      <c r="E36" s="280">
        <v>32.39</v>
      </c>
      <c r="F36" s="280">
        <v>32.39</v>
      </c>
      <c r="G36" s="280">
        <v>32.39</v>
      </c>
    </row>
    <row r="37" spans="1:12" ht="13.5" thickBot="1" x14ac:dyDescent="0.25">
      <c r="A37" s="285" t="s">
        <v>67</v>
      </c>
      <c r="B37" s="480" t="s">
        <v>50</v>
      </c>
      <c r="C37" s="481"/>
      <c r="D37" s="481"/>
      <c r="E37" s="481"/>
      <c r="F37" s="481"/>
      <c r="G37" s="482"/>
      <c r="H37" s="313" t="s">
        <v>0</v>
      </c>
      <c r="I37" s="227"/>
      <c r="J37" s="354"/>
      <c r="K37" s="354"/>
    </row>
    <row r="38" spans="1:12" x14ac:dyDescent="0.2">
      <c r="A38" s="226" t="s">
        <v>54</v>
      </c>
      <c r="B38" s="286">
        <v>1</v>
      </c>
      <c r="C38" s="287">
        <v>2</v>
      </c>
      <c r="D38" s="288">
        <v>3</v>
      </c>
      <c r="E38" s="287">
        <v>4</v>
      </c>
      <c r="F38" s="288">
        <v>5</v>
      </c>
      <c r="G38" s="283">
        <v>6</v>
      </c>
      <c r="H38" s="289"/>
      <c r="I38" s="290"/>
      <c r="J38" s="354"/>
      <c r="K38" s="354"/>
    </row>
    <row r="39" spans="1:12" x14ac:dyDescent="0.2">
      <c r="A39" s="226" t="s">
        <v>2</v>
      </c>
      <c r="B39" s="250">
        <v>1</v>
      </c>
      <c r="C39" s="333">
        <v>2</v>
      </c>
      <c r="D39" s="251">
        <v>3</v>
      </c>
      <c r="E39" s="315">
        <v>4</v>
      </c>
      <c r="F39" s="251">
        <v>5</v>
      </c>
      <c r="G39" s="335">
        <v>6</v>
      </c>
      <c r="H39" s="284" t="s">
        <v>0</v>
      </c>
      <c r="I39" s="246"/>
      <c r="J39" s="291"/>
      <c r="K39" s="354"/>
    </row>
    <row r="40" spans="1:12" x14ac:dyDescent="0.2">
      <c r="A40" s="292" t="s">
        <v>3</v>
      </c>
      <c r="B40" s="253">
        <v>390</v>
      </c>
      <c r="C40" s="254">
        <v>390</v>
      </c>
      <c r="D40" s="254">
        <v>390</v>
      </c>
      <c r="E40" s="254">
        <v>390</v>
      </c>
      <c r="F40" s="254">
        <v>390</v>
      </c>
      <c r="G40" s="255">
        <v>390</v>
      </c>
      <c r="H40" s="293">
        <v>390</v>
      </c>
      <c r="I40" s="294"/>
      <c r="J40" s="291"/>
      <c r="K40" s="354"/>
    </row>
    <row r="41" spans="1:12" x14ac:dyDescent="0.2">
      <c r="A41" s="295" t="s">
        <v>6</v>
      </c>
      <c r="B41" s="256">
        <v>416.04651162790697</v>
      </c>
      <c r="C41" s="257">
        <v>410.78431372549022</v>
      </c>
      <c r="D41" s="257">
        <v>417.75510204081633</v>
      </c>
      <c r="E41" s="257">
        <v>435.63218390804599</v>
      </c>
      <c r="F41" s="296">
        <v>450.94117647058823</v>
      </c>
      <c r="G41" s="258">
        <v>488.23529411764707</v>
      </c>
      <c r="H41" s="297">
        <v>438.36065573770492</v>
      </c>
      <c r="I41" s="298"/>
      <c r="J41" s="291"/>
      <c r="K41" s="354"/>
    </row>
    <row r="42" spans="1:12" x14ac:dyDescent="0.2">
      <c r="A42" s="226" t="s">
        <v>7</v>
      </c>
      <c r="B42" s="260">
        <v>95.348837209302332</v>
      </c>
      <c r="C42" s="261">
        <v>100</v>
      </c>
      <c r="D42" s="261">
        <v>81.632653061224488</v>
      </c>
      <c r="E42" s="261">
        <v>94.252873563218387</v>
      </c>
      <c r="F42" s="299">
        <v>83.529411764705884</v>
      </c>
      <c r="G42" s="262">
        <v>94.117647058823536</v>
      </c>
      <c r="H42" s="300">
        <v>79.78142076502732</v>
      </c>
      <c r="I42" s="301"/>
      <c r="J42" s="291"/>
      <c r="K42" s="354"/>
    </row>
    <row r="43" spans="1:12" x14ac:dyDescent="0.2">
      <c r="A43" s="226" t="s">
        <v>8</v>
      </c>
      <c r="B43" s="263">
        <v>5.7288442595054431E-2</v>
      </c>
      <c r="C43" s="264">
        <v>4.9125270950906207E-2</v>
      </c>
      <c r="D43" s="264">
        <v>5.9675446228146176E-2</v>
      </c>
      <c r="E43" s="264">
        <v>5.3206640525666954E-2</v>
      </c>
      <c r="F43" s="302">
        <v>6.9013767670596152E-2</v>
      </c>
      <c r="G43" s="265">
        <v>6.2666046906954737E-2</v>
      </c>
      <c r="H43" s="303">
        <v>8.2131117728028141E-2</v>
      </c>
      <c r="I43" s="304"/>
      <c r="J43" s="305"/>
      <c r="K43" s="306"/>
    </row>
    <row r="44" spans="1:12" x14ac:dyDescent="0.2">
      <c r="A44" s="295" t="s">
        <v>1</v>
      </c>
      <c r="B44" s="266">
        <f t="shared" ref="B44:H44" si="7">B41/B40*100-100</f>
        <v>6.678592725104366</v>
      </c>
      <c r="C44" s="267">
        <f t="shared" si="7"/>
        <v>5.3293112116641623</v>
      </c>
      <c r="D44" s="267">
        <f t="shared" si="7"/>
        <v>7.1166928309785504</v>
      </c>
      <c r="E44" s="267">
        <f t="shared" si="7"/>
        <v>11.700559976422056</v>
      </c>
      <c r="F44" s="267">
        <f t="shared" si="7"/>
        <v>15.625942684766201</v>
      </c>
      <c r="G44" s="268">
        <f t="shared" si="7"/>
        <v>25.188536953242831</v>
      </c>
      <c r="H44" s="269">
        <f t="shared" si="7"/>
        <v>12.400168137873052</v>
      </c>
      <c r="I44" s="304"/>
      <c r="J44" s="305"/>
      <c r="K44" s="227"/>
    </row>
    <row r="45" spans="1:12" ht="13.5" thickBot="1" x14ac:dyDescent="0.25">
      <c r="A45" s="226" t="s">
        <v>27</v>
      </c>
      <c r="B45" s="270">
        <f>B41-B27</f>
        <v>106.97243755383289</v>
      </c>
      <c r="C45" s="271">
        <f t="shared" ref="C45:H45" si="8">C41-C27</f>
        <v>93.284313725490222</v>
      </c>
      <c r="D45" s="271">
        <f t="shared" si="8"/>
        <v>127.9849870982876</v>
      </c>
      <c r="E45" s="271">
        <f t="shared" si="8"/>
        <v>143.63218390804599</v>
      </c>
      <c r="F45" s="271">
        <f t="shared" si="8"/>
        <v>153.82253240279164</v>
      </c>
      <c r="G45" s="272">
        <f t="shared" si="8"/>
        <v>174.23529411764707</v>
      </c>
      <c r="H45" s="307">
        <f t="shared" si="8"/>
        <v>138.14087551792471</v>
      </c>
      <c r="I45" s="308"/>
      <c r="J45" s="305"/>
      <c r="K45" s="227"/>
    </row>
    <row r="46" spans="1:12" x14ac:dyDescent="0.2">
      <c r="A46" s="309" t="s">
        <v>51</v>
      </c>
      <c r="B46" s="274">
        <v>420</v>
      </c>
      <c r="C46" s="275">
        <v>497</v>
      </c>
      <c r="D46" s="275">
        <v>496</v>
      </c>
      <c r="E46" s="275">
        <v>834</v>
      </c>
      <c r="F46" s="275">
        <v>899</v>
      </c>
      <c r="G46" s="276">
        <v>511</v>
      </c>
      <c r="H46" s="277">
        <f>SUM(B46:G46)</f>
        <v>3657</v>
      </c>
      <c r="I46" s="310" t="s">
        <v>56</v>
      </c>
      <c r="J46" s="311">
        <f>H32-H46</f>
        <v>16</v>
      </c>
      <c r="K46" s="279">
        <f>J46/H32</f>
        <v>4.3561121698883747E-3</v>
      </c>
      <c r="L46" s="353" t="s">
        <v>68</v>
      </c>
    </row>
    <row r="47" spans="1:12" x14ac:dyDescent="0.2">
      <c r="A47" s="309" t="s">
        <v>28</v>
      </c>
      <c r="B47" s="229">
        <v>37.5</v>
      </c>
      <c r="C47" s="281">
        <v>36.5</v>
      </c>
      <c r="D47" s="281">
        <f t="shared" ref="D47" si="9">D33+3</f>
        <v>35.5</v>
      </c>
      <c r="E47" s="281">
        <v>34</v>
      </c>
      <c r="F47" s="281">
        <v>33.5</v>
      </c>
      <c r="G47" s="230">
        <v>32.5</v>
      </c>
      <c r="H47" s="233"/>
      <c r="I47" s="227" t="s">
        <v>57</v>
      </c>
      <c r="J47" s="354">
        <v>32.39</v>
      </c>
      <c r="K47" s="354"/>
    </row>
    <row r="48" spans="1:12" ht="13.5" thickBot="1" x14ac:dyDescent="0.25">
      <c r="A48" s="312" t="s">
        <v>26</v>
      </c>
      <c r="B48" s="231">
        <f>B47-B36</f>
        <v>5.1099999999999994</v>
      </c>
      <c r="C48" s="232">
        <f t="shared" ref="C48:G48" si="10">C47-C36</f>
        <v>4.1099999999999994</v>
      </c>
      <c r="D48" s="232">
        <f t="shared" si="10"/>
        <v>3.1099999999999994</v>
      </c>
      <c r="E48" s="232">
        <f t="shared" si="10"/>
        <v>1.6099999999999994</v>
      </c>
      <c r="F48" s="232">
        <f t="shared" si="10"/>
        <v>1.1099999999999994</v>
      </c>
      <c r="G48" s="238">
        <f t="shared" si="10"/>
        <v>0.10999999999999943</v>
      </c>
      <c r="H48" s="234"/>
      <c r="I48" s="354" t="s">
        <v>26</v>
      </c>
      <c r="J48" s="227">
        <f>J47-J33</f>
        <v>3.8900000000000006</v>
      </c>
      <c r="K48" s="354"/>
    </row>
    <row r="49" spans="1:10" x14ac:dyDescent="0.2">
      <c r="D49" s="280" t="s">
        <v>63</v>
      </c>
      <c r="F49" s="280" t="s">
        <v>63</v>
      </c>
    </row>
    <row r="50" spans="1:10" ht="13.5" thickBot="1" x14ac:dyDescent="0.25"/>
    <row r="51" spans="1:10" ht="13.5" thickBot="1" x14ac:dyDescent="0.25">
      <c r="A51" s="285" t="s">
        <v>72</v>
      </c>
      <c r="B51" s="480" t="s">
        <v>50</v>
      </c>
      <c r="C51" s="481"/>
      <c r="D51" s="481"/>
      <c r="E51" s="481"/>
      <c r="F51" s="481"/>
      <c r="G51" s="482"/>
      <c r="H51" s="313" t="s">
        <v>0</v>
      </c>
      <c r="I51" s="227"/>
      <c r="J51" s="362"/>
    </row>
    <row r="52" spans="1:10" x14ac:dyDescent="0.2">
      <c r="A52" s="226" t="s">
        <v>54</v>
      </c>
      <c r="B52" s="286">
        <v>1</v>
      </c>
      <c r="C52" s="287">
        <v>2</v>
      </c>
      <c r="D52" s="288">
        <v>3</v>
      </c>
      <c r="E52" s="287">
        <v>4</v>
      </c>
      <c r="F52" s="288">
        <v>5</v>
      </c>
      <c r="G52" s="283">
        <v>6</v>
      </c>
      <c r="H52" s="289"/>
      <c r="I52" s="290"/>
      <c r="J52" s="362"/>
    </row>
    <row r="53" spans="1:10" x14ac:dyDescent="0.2">
      <c r="A53" s="226" t="s">
        <v>2</v>
      </c>
      <c r="B53" s="250">
        <v>1</v>
      </c>
      <c r="C53" s="333">
        <v>2</v>
      </c>
      <c r="D53" s="251">
        <v>3</v>
      </c>
      <c r="E53" s="315">
        <v>4</v>
      </c>
      <c r="F53" s="251">
        <v>5</v>
      </c>
      <c r="G53" s="335">
        <v>6</v>
      </c>
      <c r="H53" s="284" t="s">
        <v>0</v>
      </c>
      <c r="I53" s="246"/>
      <c r="J53" s="291"/>
    </row>
    <row r="54" spans="1:10" x14ac:dyDescent="0.2">
      <c r="A54" s="292" t="s">
        <v>3</v>
      </c>
      <c r="B54" s="253">
        <v>525</v>
      </c>
      <c r="C54" s="254">
        <v>525</v>
      </c>
      <c r="D54" s="254">
        <v>525</v>
      </c>
      <c r="E54" s="254">
        <v>525</v>
      </c>
      <c r="F54" s="254">
        <v>525</v>
      </c>
      <c r="G54" s="255">
        <v>525</v>
      </c>
      <c r="H54" s="293">
        <v>525</v>
      </c>
      <c r="I54" s="294"/>
      <c r="J54" s="291"/>
    </row>
    <row r="55" spans="1:10" x14ac:dyDescent="0.2">
      <c r="A55" s="295" t="s">
        <v>6</v>
      </c>
      <c r="B55" s="256">
        <v>533.52941176470586</v>
      </c>
      <c r="C55" s="257">
        <v>544.47368421052636</v>
      </c>
      <c r="D55" s="257">
        <v>547.91666666666663</v>
      </c>
      <c r="E55" s="257">
        <v>552.05882352941171</v>
      </c>
      <c r="F55" s="296">
        <v>562.11267605633805</v>
      </c>
      <c r="G55" s="258">
        <v>583</v>
      </c>
      <c r="H55" s="297">
        <v>554.33436532507744</v>
      </c>
      <c r="I55" s="298"/>
      <c r="J55" s="291"/>
    </row>
    <row r="56" spans="1:10" x14ac:dyDescent="0.2">
      <c r="A56" s="226" t="s">
        <v>7</v>
      </c>
      <c r="B56" s="260">
        <v>97.058823529411768</v>
      </c>
      <c r="C56" s="261">
        <v>89.473684210526315</v>
      </c>
      <c r="D56" s="261">
        <v>95.833333333333329</v>
      </c>
      <c r="E56" s="261">
        <v>92.647058823529406</v>
      </c>
      <c r="F56" s="299">
        <v>84.507042253521121</v>
      </c>
      <c r="G56" s="262">
        <v>82.5</v>
      </c>
      <c r="H56" s="300">
        <v>88.544891640866879</v>
      </c>
      <c r="I56" s="301"/>
      <c r="J56" s="291"/>
    </row>
    <row r="57" spans="1:10" x14ac:dyDescent="0.2">
      <c r="A57" s="226" t="s">
        <v>8</v>
      </c>
      <c r="B57" s="263">
        <v>4.9356183650715195E-2</v>
      </c>
      <c r="C57" s="264">
        <v>5.6796375807150676E-2</v>
      </c>
      <c r="D57" s="264">
        <v>4.2360895748153479E-2</v>
      </c>
      <c r="E57" s="264">
        <v>5.5184276114911383E-2</v>
      </c>
      <c r="F57" s="302">
        <v>6.7423539567466717E-2</v>
      </c>
      <c r="G57" s="265">
        <v>6.7551865068662842E-2</v>
      </c>
      <c r="H57" s="303">
        <v>6.2259557258024262E-2</v>
      </c>
      <c r="I57" s="304"/>
      <c r="J57" s="305"/>
    </row>
    <row r="58" spans="1:10" x14ac:dyDescent="0.2">
      <c r="A58" s="295" t="s">
        <v>1</v>
      </c>
      <c r="B58" s="266">
        <f t="shared" ref="B58:H58" si="11">B55/B54*100-100</f>
        <v>1.6246498599439718</v>
      </c>
      <c r="C58" s="267">
        <f t="shared" si="11"/>
        <v>3.7092731829573893</v>
      </c>
      <c r="D58" s="267">
        <f t="shared" si="11"/>
        <v>4.3650793650793531</v>
      </c>
      <c r="E58" s="267">
        <f t="shared" si="11"/>
        <v>5.1540616246498416</v>
      </c>
      <c r="F58" s="267">
        <f t="shared" si="11"/>
        <v>7.0690811535882006</v>
      </c>
      <c r="G58" s="268">
        <f t="shared" si="11"/>
        <v>11.047619047619037</v>
      </c>
      <c r="H58" s="269">
        <f t="shared" si="11"/>
        <v>5.5874981571575972</v>
      </c>
      <c r="I58" s="304"/>
      <c r="J58" s="305"/>
    </row>
    <row r="59" spans="1:10" ht="13.5" thickBot="1" x14ac:dyDescent="0.25">
      <c r="A59" s="226" t="s">
        <v>27</v>
      </c>
      <c r="B59" s="270">
        <f>B55-B41</f>
        <v>117.48290013679889</v>
      </c>
      <c r="C59" s="271">
        <f t="shared" ref="C59:H59" si="12">C55-C41</f>
        <v>133.68937048503614</v>
      </c>
      <c r="D59" s="271">
        <f t="shared" si="12"/>
        <v>130.1615646258503</v>
      </c>
      <c r="E59" s="271">
        <f t="shared" si="12"/>
        <v>116.42663962136572</v>
      </c>
      <c r="F59" s="271">
        <f t="shared" si="12"/>
        <v>111.17149958574981</v>
      </c>
      <c r="G59" s="272">
        <f t="shared" si="12"/>
        <v>94.764705882352928</v>
      </c>
      <c r="H59" s="307">
        <f t="shared" si="12"/>
        <v>115.97370958737253</v>
      </c>
      <c r="I59" s="308"/>
      <c r="J59" s="305"/>
    </row>
    <row r="60" spans="1:10" x14ac:dyDescent="0.2">
      <c r="A60" s="309" t="s">
        <v>51</v>
      </c>
      <c r="B60" s="274">
        <v>418</v>
      </c>
      <c r="C60" s="275">
        <v>496</v>
      </c>
      <c r="D60" s="275">
        <v>495</v>
      </c>
      <c r="E60" s="275">
        <v>834</v>
      </c>
      <c r="F60" s="275">
        <v>898</v>
      </c>
      <c r="G60" s="276">
        <v>510</v>
      </c>
      <c r="H60" s="277">
        <f>SUM(B60:G60)</f>
        <v>3651</v>
      </c>
      <c r="I60" s="310" t="s">
        <v>56</v>
      </c>
      <c r="J60" s="311">
        <f>H46-H60</f>
        <v>6</v>
      </c>
    </row>
    <row r="61" spans="1:10" x14ac:dyDescent="0.2">
      <c r="A61" s="309" t="s">
        <v>28</v>
      </c>
      <c r="B61" s="229">
        <v>42</v>
      </c>
      <c r="C61" s="281">
        <v>40.5</v>
      </c>
      <c r="D61" s="281">
        <v>39</v>
      </c>
      <c r="E61" s="281">
        <v>38</v>
      </c>
      <c r="F61" s="281">
        <v>37.5</v>
      </c>
      <c r="G61" s="230">
        <v>36.5</v>
      </c>
      <c r="H61" s="233"/>
      <c r="I61" s="227" t="s">
        <v>57</v>
      </c>
      <c r="J61" s="362">
        <v>34.65</v>
      </c>
    </row>
    <row r="62" spans="1:10" ht="13.5" thickBot="1" x14ac:dyDescent="0.25">
      <c r="A62" s="312" t="s">
        <v>26</v>
      </c>
      <c r="B62" s="231">
        <f>B61-B47</f>
        <v>4.5</v>
      </c>
      <c r="C62" s="232">
        <f t="shared" ref="C62:G62" si="13">C61-C47</f>
        <v>4</v>
      </c>
      <c r="D62" s="232">
        <f t="shared" si="13"/>
        <v>3.5</v>
      </c>
      <c r="E62" s="232">
        <f t="shared" si="13"/>
        <v>4</v>
      </c>
      <c r="F62" s="232">
        <f t="shared" si="13"/>
        <v>4</v>
      </c>
      <c r="G62" s="238">
        <f t="shared" si="13"/>
        <v>4</v>
      </c>
      <c r="H62" s="234"/>
      <c r="I62" s="362" t="s">
        <v>26</v>
      </c>
      <c r="J62" s="227">
        <f>J61-J47</f>
        <v>2.259999999999998</v>
      </c>
    </row>
    <row r="63" spans="1:10" x14ac:dyDescent="0.2">
      <c r="B63" s="280">
        <v>42</v>
      </c>
      <c r="C63" s="280">
        <v>40.5</v>
      </c>
      <c r="D63" s="280">
        <v>39</v>
      </c>
      <c r="E63" s="280">
        <v>38</v>
      </c>
      <c r="F63" s="280">
        <v>37.5</v>
      </c>
      <c r="G63" s="280">
        <v>36.5</v>
      </c>
      <c r="I63" s="381" t="s">
        <v>77</v>
      </c>
    </row>
    <row r="64" spans="1:10" x14ac:dyDescent="0.2">
      <c r="C64" s="369"/>
      <c r="D64" s="369"/>
      <c r="E64" s="369"/>
      <c r="F64" s="369"/>
      <c r="G64" s="369"/>
    </row>
    <row r="65" spans="1:11" s="383" customFormat="1" ht="13.5" thickBot="1" x14ac:dyDescent="0.25">
      <c r="B65" s="383">
        <v>38.700000000000003</v>
      </c>
      <c r="C65" s="383">
        <v>38.700000000000003</v>
      </c>
      <c r="D65" s="383">
        <v>38.700000000000003</v>
      </c>
      <c r="E65" s="383">
        <v>38.700000000000003</v>
      </c>
      <c r="F65" s="383">
        <v>38.700000000000003</v>
      </c>
      <c r="G65" s="383">
        <v>38.700000000000003</v>
      </c>
      <c r="H65" s="383">
        <v>38.700000000000003</v>
      </c>
    </row>
    <row r="66" spans="1:11" ht="13.5" thickBot="1" x14ac:dyDescent="0.25">
      <c r="A66" s="285" t="s">
        <v>78</v>
      </c>
      <c r="B66" s="480" t="s">
        <v>53</v>
      </c>
      <c r="C66" s="481"/>
      <c r="D66" s="481"/>
      <c r="E66" s="481"/>
      <c r="F66" s="481"/>
      <c r="G66" s="481"/>
      <c r="H66" s="482"/>
      <c r="I66" s="313" t="s">
        <v>0</v>
      </c>
      <c r="J66" s="227"/>
      <c r="K66" s="383"/>
    </row>
    <row r="67" spans="1:11" x14ac:dyDescent="0.2">
      <c r="A67" s="226" t="s">
        <v>54</v>
      </c>
      <c r="B67" s="286">
        <v>1</v>
      </c>
      <c r="C67" s="287">
        <v>2</v>
      </c>
      <c r="D67" s="288">
        <v>3</v>
      </c>
      <c r="E67" s="287">
        <v>4</v>
      </c>
      <c r="F67" s="288">
        <v>5</v>
      </c>
      <c r="G67" s="288">
        <v>6</v>
      </c>
      <c r="H67" s="283">
        <v>7</v>
      </c>
      <c r="I67" s="289"/>
      <c r="J67" s="290"/>
      <c r="K67" s="383"/>
    </row>
    <row r="68" spans="1:11" x14ac:dyDescent="0.2">
      <c r="A68" s="226" t="s">
        <v>2</v>
      </c>
      <c r="B68" s="250">
        <v>1</v>
      </c>
      <c r="C68" s="333">
        <v>2</v>
      </c>
      <c r="D68" s="251">
        <v>3</v>
      </c>
      <c r="E68" s="315">
        <v>4</v>
      </c>
      <c r="F68" s="252">
        <v>5</v>
      </c>
      <c r="G68" s="363">
        <v>6</v>
      </c>
      <c r="H68" s="364">
        <v>7</v>
      </c>
      <c r="I68" s="284" t="s">
        <v>0</v>
      </c>
      <c r="J68" s="246"/>
      <c r="K68" s="291"/>
    </row>
    <row r="69" spans="1:11" x14ac:dyDescent="0.2">
      <c r="A69" s="292" t="s">
        <v>3</v>
      </c>
      <c r="B69" s="253">
        <v>650</v>
      </c>
      <c r="C69" s="254">
        <v>650</v>
      </c>
      <c r="D69" s="254">
        <v>650</v>
      </c>
      <c r="E69" s="254">
        <v>650</v>
      </c>
      <c r="F69" s="254">
        <v>650</v>
      </c>
      <c r="G69" s="385">
        <v>650</v>
      </c>
      <c r="H69" s="255">
        <v>650</v>
      </c>
      <c r="I69" s="293">
        <v>650</v>
      </c>
      <c r="J69" s="294"/>
      <c r="K69" s="291"/>
    </row>
    <row r="70" spans="1:11" x14ac:dyDescent="0.2">
      <c r="A70" s="295" t="s">
        <v>6</v>
      </c>
      <c r="B70" s="256">
        <v>599.33333333333337</v>
      </c>
      <c r="C70" s="257">
        <v>618</v>
      </c>
      <c r="D70" s="257">
        <v>626.07843137254906</v>
      </c>
      <c r="E70" s="257">
        <v>645.23809523809518</v>
      </c>
      <c r="F70" s="296">
        <v>661.75</v>
      </c>
      <c r="G70" s="296">
        <v>688.57142857142856</v>
      </c>
      <c r="H70" s="258">
        <v>719.375</v>
      </c>
      <c r="I70" s="297">
        <v>656.15702479338847</v>
      </c>
      <c r="J70" s="298"/>
      <c r="K70" s="291"/>
    </row>
    <row r="71" spans="1:11" x14ac:dyDescent="0.2">
      <c r="A71" s="226" t="s">
        <v>7</v>
      </c>
      <c r="B71" s="260">
        <v>100</v>
      </c>
      <c r="C71" s="261">
        <v>95</v>
      </c>
      <c r="D71" s="261">
        <v>100</v>
      </c>
      <c r="E71" s="261">
        <v>100</v>
      </c>
      <c r="F71" s="299">
        <v>97.5</v>
      </c>
      <c r="G71" s="299">
        <v>90.476190476190482</v>
      </c>
      <c r="H71" s="262">
        <v>100</v>
      </c>
      <c r="I71" s="300">
        <v>81.404958677685954</v>
      </c>
      <c r="J71" s="301"/>
      <c r="K71" s="291"/>
    </row>
    <row r="72" spans="1:11" x14ac:dyDescent="0.2">
      <c r="A72" s="226" t="s">
        <v>8</v>
      </c>
      <c r="B72" s="263">
        <v>3.5768487632509824E-2</v>
      </c>
      <c r="C72" s="264">
        <v>4.4784312307760671E-2</v>
      </c>
      <c r="D72" s="264">
        <v>3.6761580230807091E-2</v>
      </c>
      <c r="E72" s="264">
        <v>3.661885233964686E-2</v>
      </c>
      <c r="F72" s="302">
        <v>4.1643964648291613E-2</v>
      </c>
      <c r="G72" s="302">
        <v>5.9927030652531604E-2</v>
      </c>
      <c r="H72" s="265">
        <v>4.9628735888263151E-2</v>
      </c>
      <c r="I72" s="303">
        <v>7.0463903974566935E-2</v>
      </c>
      <c r="J72" s="304"/>
      <c r="K72" s="305"/>
    </row>
    <row r="73" spans="1:11" x14ac:dyDescent="0.2">
      <c r="A73" s="295" t="s">
        <v>1</v>
      </c>
      <c r="B73" s="266">
        <f t="shared" ref="B73:I73" si="14">B70/B69*100-100</f>
        <v>-7.7948717948717956</v>
      </c>
      <c r="C73" s="267">
        <f t="shared" si="14"/>
        <v>-4.9230769230769198</v>
      </c>
      <c r="D73" s="267">
        <f t="shared" si="14"/>
        <v>-3.680241327300152</v>
      </c>
      <c r="E73" s="267">
        <f t="shared" si="14"/>
        <v>-0.73260073260074421</v>
      </c>
      <c r="F73" s="267">
        <f t="shared" si="14"/>
        <v>1.8076923076923066</v>
      </c>
      <c r="G73" s="267">
        <f t="shared" ref="G73" si="15">G70/G69*100-100</f>
        <v>5.9340659340659414</v>
      </c>
      <c r="H73" s="268">
        <f t="shared" si="14"/>
        <v>10.673076923076934</v>
      </c>
      <c r="I73" s="269">
        <f t="shared" si="14"/>
        <v>0.94723458359821677</v>
      </c>
      <c r="J73" s="304"/>
      <c r="K73" s="305"/>
    </row>
    <row r="74" spans="1:11" ht="13.5" thickBot="1" x14ac:dyDescent="0.25">
      <c r="A74" s="226" t="s">
        <v>27</v>
      </c>
      <c r="B74" s="270">
        <f>B70-B55</f>
        <v>65.803921568627516</v>
      </c>
      <c r="C74" s="271">
        <f t="shared" ref="C74:F74" si="16">C70-C55</f>
        <v>73.526315789473642</v>
      </c>
      <c r="D74" s="271">
        <f t="shared" si="16"/>
        <v>78.161764705882433</v>
      </c>
      <c r="E74" s="271">
        <f t="shared" si="16"/>
        <v>93.179271708683473</v>
      </c>
      <c r="F74" s="271">
        <f t="shared" si="16"/>
        <v>99.637323943661954</v>
      </c>
      <c r="G74" s="271">
        <f t="shared" ref="G74" si="17">G70-G55</f>
        <v>105.57142857142856</v>
      </c>
      <c r="H74" s="272">
        <f>H70-G55</f>
        <v>136.375</v>
      </c>
      <c r="I74" s="307">
        <f>I70-H55</f>
        <v>101.82265946831103</v>
      </c>
      <c r="J74" s="308"/>
      <c r="K74" s="305"/>
    </row>
    <row r="75" spans="1:11" x14ac:dyDescent="0.2">
      <c r="A75" s="309" t="s">
        <v>51</v>
      </c>
      <c r="B75" s="274">
        <v>210</v>
      </c>
      <c r="C75" s="275">
        <v>313</v>
      </c>
      <c r="D75" s="275">
        <v>709</v>
      </c>
      <c r="E75" s="275">
        <v>637</v>
      </c>
      <c r="F75" s="275">
        <v>655</v>
      </c>
      <c r="G75" s="386">
        <v>686</v>
      </c>
      <c r="H75" s="276">
        <v>441</v>
      </c>
      <c r="I75" s="277">
        <f>SUM(B75:H75)</f>
        <v>3651</v>
      </c>
      <c r="J75" s="310" t="s">
        <v>56</v>
      </c>
      <c r="K75" s="311">
        <f>H60-I75</f>
        <v>0</v>
      </c>
    </row>
    <row r="76" spans="1:11" x14ac:dyDescent="0.2">
      <c r="A76" s="309" t="s">
        <v>28</v>
      </c>
      <c r="B76" s="229">
        <v>46</v>
      </c>
      <c r="C76" s="382">
        <v>45</v>
      </c>
      <c r="D76" s="382">
        <v>44</v>
      </c>
      <c r="E76" s="382">
        <v>43</v>
      </c>
      <c r="F76" s="382">
        <v>42</v>
      </c>
      <c r="G76" s="387">
        <v>41</v>
      </c>
      <c r="H76" s="230">
        <v>39.5</v>
      </c>
      <c r="I76" s="233"/>
      <c r="J76" s="227" t="s">
        <v>57</v>
      </c>
      <c r="K76" s="383">
        <v>38.6</v>
      </c>
    </row>
    <row r="77" spans="1:11" ht="13.5" thickBot="1" x14ac:dyDescent="0.25">
      <c r="A77" s="312" t="s">
        <v>26</v>
      </c>
      <c r="B77" s="231">
        <f>B76-B65</f>
        <v>7.2999999999999972</v>
      </c>
      <c r="C77" s="232">
        <f t="shared" ref="C77:H77" si="18">C76-C65</f>
        <v>6.2999999999999972</v>
      </c>
      <c r="D77" s="232">
        <f t="shared" si="18"/>
        <v>5.2999999999999972</v>
      </c>
      <c r="E77" s="232">
        <f t="shared" si="18"/>
        <v>4.2999999999999972</v>
      </c>
      <c r="F77" s="232">
        <f t="shared" si="18"/>
        <v>3.2999999999999972</v>
      </c>
      <c r="G77" s="232">
        <f t="shared" si="18"/>
        <v>2.2999999999999972</v>
      </c>
      <c r="H77" s="238">
        <f t="shared" si="18"/>
        <v>0.79999999999999716</v>
      </c>
      <c r="I77" s="234"/>
      <c r="J77" s="383" t="s">
        <v>26</v>
      </c>
      <c r="K77" s="227">
        <f>K76-J61</f>
        <v>3.9500000000000028</v>
      </c>
    </row>
    <row r="78" spans="1:11" x14ac:dyDescent="0.2">
      <c r="B78" s="280">
        <v>46</v>
      </c>
      <c r="C78" s="280">
        <v>45</v>
      </c>
      <c r="D78" s="280">
        <v>44</v>
      </c>
      <c r="E78" s="280">
        <v>43</v>
      </c>
      <c r="F78" s="280">
        <v>42</v>
      </c>
      <c r="G78" s="280">
        <v>41</v>
      </c>
      <c r="H78" s="280">
        <v>39.5</v>
      </c>
    </row>
    <row r="79" spans="1:11" ht="13.5" thickBot="1" x14ac:dyDescent="0.25"/>
    <row r="80" spans="1:11" s="389" customFormat="1" ht="13.5" thickBot="1" x14ac:dyDescent="0.25">
      <c r="A80" s="285" t="s">
        <v>80</v>
      </c>
      <c r="B80" s="480" t="s">
        <v>53</v>
      </c>
      <c r="C80" s="481"/>
      <c r="D80" s="481"/>
      <c r="E80" s="481"/>
      <c r="F80" s="481"/>
      <c r="G80" s="481"/>
      <c r="H80" s="482"/>
      <c r="I80" s="313" t="s">
        <v>0</v>
      </c>
      <c r="J80" s="227"/>
    </row>
    <row r="81" spans="1:12" s="389" customFormat="1" x14ac:dyDescent="0.2">
      <c r="A81" s="226" t="s">
        <v>54</v>
      </c>
      <c r="B81" s="286">
        <v>1</v>
      </c>
      <c r="C81" s="287">
        <v>2</v>
      </c>
      <c r="D81" s="288">
        <v>3</v>
      </c>
      <c r="E81" s="287">
        <v>4</v>
      </c>
      <c r="F81" s="288">
        <v>5</v>
      </c>
      <c r="G81" s="288">
        <v>6</v>
      </c>
      <c r="H81" s="283">
        <v>7</v>
      </c>
      <c r="I81" s="289"/>
      <c r="J81" s="290"/>
    </row>
    <row r="82" spans="1:12" s="389" customFormat="1" x14ac:dyDescent="0.2">
      <c r="A82" s="226" t="s">
        <v>2</v>
      </c>
      <c r="B82" s="250">
        <v>1</v>
      </c>
      <c r="C82" s="333">
        <v>2</v>
      </c>
      <c r="D82" s="251">
        <v>3</v>
      </c>
      <c r="E82" s="315">
        <v>4</v>
      </c>
      <c r="F82" s="252">
        <v>5</v>
      </c>
      <c r="G82" s="363">
        <v>6</v>
      </c>
      <c r="H82" s="364">
        <v>7</v>
      </c>
      <c r="I82" s="284" t="s">
        <v>0</v>
      </c>
      <c r="J82" s="246"/>
      <c r="K82" s="291"/>
    </row>
    <row r="83" spans="1:12" s="389" customFormat="1" x14ac:dyDescent="0.2">
      <c r="A83" s="292" t="s">
        <v>3</v>
      </c>
      <c r="B83" s="253">
        <v>765</v>
      </c>
      <c r="C83" s="254">
        <v>765</v>
      </c>
      <c r="D83" s="254">
        <v>765</v>
      </c>
      <c r="E83" s="254">
        <v>765</v>
      </c>
      <c r="F83" s="254">
        <v>765</v>
      </c>
      <c r="G83" s="385">
        <v>765</v>
      </c>
      <c r="H83" s="255">
        <v>765</v>
      </c>
      <c r="I83" s="293">
        <v>765</v>
      </c>
      <c r="J83" s="294"/>
      <c r="K83" s="291"/>
    </row>
    <row r="84" spans="1:12" s="389" customFormat="1" x14ac:dyDescent="0.2">
      <c r="A84" s="295" t="s">
        <v>6</v>
      </c>
      <c r="B84" s="256">
        <v>735</v>
      </c>
      <c r="C84" s="257">
        <v>750.43478260869563</v>
      </c>
      <c r="D84" s="257">
        <v>767.2</v>
      </c>
      <c r="E84" s="257">
        <v>751.48936170212767</v>
      </c>
      <c r="F84" s="296">
        <v>776.66666666666663</v>
      </c>
      <c r="G84" s="296">
        <v>794.70588235294122</v>
      </c>
      <c r="H84" s="258">
        <v>790.625</v>
      </c>
      <c r="I84" s="297">
        <v>770.75757575757575</v>
      </c>
      <c r="J84" s="298"/>
      <c r="K84" s="291"/>
    </row>
    <row r="85" spans="1:12" s="389" customFormat="1" x14ac:dyDescent="0.2">
      <c r="A85" s="226" t="s">
        <v>7</v>
      </c>
      <c r="B85" s="260">
        <v>93.75</v>
      </c>
      <c r="C85" s="261">
        <v>91.304347826086953</v>
      </c>
      <c r="D85" s="261">
        <v>92</v>
      </c>
      <c r="E85" s="261">
        <v>95.744680851063833</v>
      </c>
      <c r="F85" s="299">
        <v>93.333333333333329</v>
      </c>
      <c r="G85" s="299">
        <v>92.156862745098039</v>
      </c>
      <c r="H85" s="262">
        <v>93.75</v>
      </c>
      <c r="I85" s="300">
        <v>88.63636363636364</v>
      </c>
      <c r="J85" s="301"/>
      <c r="K85" s="291"/>
    </row>
    <row r="86" spans="1:12" s="389" customFormat="1" x14ac:dyDescent="0.2">
      <c r="A86" s="226" t="s">
        <v>8</v>
      </c>
      <c r="B86" s="263">
        <v>5.6712013607255328E-2</v>
      </c>
      <c r="C86" s="264">
        <v>5.8611375682689919E-2</v>
      </c>
      <c r="D86" s="264">
        <v>5.3044767653828595E-2</v>
      </c>
      <c r="E86" s="264">
        <v>5.315529650147853E-2</v>
      </c>
      <c r="F86" s="302">
        <v>5.2353478736401393E-2</v>
      </c>
      <c r="G86" s="302">
        <v>5.5627814146723291E-2</v>
      </c>
      <c r="H86" s="265">
        <v>4.742424196670559E-2</v>
      </c>
      <c r="I86" s="303">
        <v>5.8713467485402453E-2</v>
      </c>
      <c r="J86" s="304"/>
      <c r="K86" s="305"/>
    </row>
    <row r="87" spans="1:12" s="389" customFormat="1" x14ac:dyDescent="0.2">
      <c r="A87" s="295" t="s">
        <v>1</v>
      </c>
      <c r="B87" s="266">
        <f t="shared" ref="B87:I87" si="19">B84/B83*100-100</f>
        <v>-3.9215686274509807</v>
      </c>
      <c r="C87" s="267">
        <f t="shared" si="19"/>
        <v>-1.9039499857914137</v>
      </c>
      <c r="D87" s="267">
        <f t="shared" si="19"/>
        <v>0.28758169934641842</v>
      </c>
      <c r="E87" s="267">
        <f t="shared" si="19"/>
        <v>-1.766096509525795</v>
      </c>
      <c r="F87" s="267">
        <f t="shared" si="19"/>
        <v>1.5250544662309267</v>
      </c>
      <c r="G87" s="267">
        <f t="shared" si="19"/>
        <v>3.8831218762014572</v>
      </c>
      <c r="H87" s="268">
        <f t="shared" si="19"/>
        <v>3.3496732026143832</v>
      </c>
      <c r="I87" s="269">
        <f t="shared" si="19"/>
        <v>0.75262428203603804</v>
      </c>
      <c r="J87" s="304"/>
      <c r="K87" s="305"/>
    </row>
    <row r="88" spans="1:12" s="389" customFormat="1" ht="13.5" thickBot="1" x14ac:dyDescent="0.25">
      <c r="A88" s="226" t="s">
        <v>27</v>
      </c>
      <c r="B88" s="270">
        <f>B84-B70</f>
        <v>135.66666666666663</v>
      </c>
      <c r="C88" s="271">
        <f t="shared" ref="C88:I88" si="20">C84-C70</f>
        <v>132.43478260869563</v>
      </c>
      <c r="D88" s="271">
        <f t="shared" si="20"/>
        <v>141.12156862745098</v>
      </c>
      <c r="E88" s="271">
        <f t="shared" si="20"/>
        <v>106.25126646403248</v>
      </c>
      <c r="F88" s="271">
        <f t="shared" si="20"/>
        <v>114.91666666666663</v>
      </c>
      <c r="G88" s="271">
        <f t="shared" si="20"/>
        <v>106.13445378151266</v>
      </c>
      <c r="H88" s="272">
        <f t="shared" si="20"/>
        <v>71.25</v>
      </c>
      <c r="I88" s="307">
        <f t="shared" si="20"/>
        <v>114.60055096418728</v>
      </c>
      <c r="J88" s="308"/>
      <c r="K88" s="305"/>
    </row>
    <row r="89" spans="1:12" s="389" customFormat="1" x14ac:dyDescent="0.2">
      <c r="A89" s="309" t="s">
        <v>51</v>
      </c>
      <c r="B89" s="274">
        <v>207</v>
      </c>
      <c r="C89" s="275">
        <v>313</v>
      </c>
      <c r="D89" s="275">
        <v>707</v>
      </c>
      <c r="E89" s="275">
        <v>637</v>
      </c>
      <c r="F89" s="275">
        <v>655</v>
      </c>
      <c r="G89" s="386">
        <v>686</v>
      </c>
      <c r="H89" s="276">
        <v>440</v>
      </c>
      <c r="I89" s="277">
        <f>SUM(B89:H89)</f>
        <v>3645</v>
      </c>
      <c r="J89" s="310" t="s">
        <v>56</v>
      </c>
      <c r="K89" s="311">
        <f>I75-I89</f>
        <v>6</v>
      </c>
      <c r="L89" s="332">
        <f>K89/I75</f>
        <v>1.6433853738701725E-3</v>
      </c>
    </row>
    <row r="90" spans="1:12" s="389" customFormat="1" x14ac:dyDescent="0.2">
      <c r="A90" s="309" t="s">
        <v>28</v>
      </c>
      <c r="B90" s="229">
        <v>49</v>
      </c>
      <c r="C90" s="388">
        <v>48</v>
      </c>
      <c r="D90" s="388">
        <v>47</v>
      </c>
      <c r="E90" s="388">
        <v>46.5</v>
      </c>
      <c r="F90" s="388">
        <v>45</v>
      </c>
      <c r="G90" s="387">
        <v>44.5</v>
      </c>
      <c r="H90" s="230">
        <v>43.5</v>
      </c>
      <c r="I90" s="233"/>
      <c r="J90" s="227" t="s">
        <v>57</v>
      </c>
      <c r="K90" s="389">
        <v>42.63</v>
      </c>
    </row>
    <row r="91" spans="1:12" s="389" customFormat="1" ht="13.5" thickBot="1" x14ac:dyDescent="0.25">
      <c r="A91" s="312" t="s">
        <v>26</v>
      </c>
      <c r="B91" s="231">
        <f>B90-B76</f>
        <v>3</v>
      </c>
      <c r="C91" s="232">
        <f t="shared" ref="C91:H91" si="21">C90-C76</f>
        <v>3</v>
      </c>
      <c r="D91" s="232">
        <f t="shared" si="21"/>
        <v>3</v>
      </c>
      <c r="E91" s="232">
        <f t="shared" si="21"/>
        <v>3.5</v>
      </c>
      <c r="F91" s="232">
        <f t="shared" si="21"/>
        <v>3</v>
      </c>
      <c r="G91" s="232">
        <f t="shared" si="21"/>
        <v>3.5</v>
      </c>
      <c r="H91" s="238">
        <f t="shared" si="21"/>
        <v>4</v>
      </c>
      <c r="I91" s="234"/>
      <c r="J91" s="389" t="s">
        <v>26</v>
      </c>
      <c r="K91" s="227">
        <f>K90-K76</f>
        <v>4.0300000000000011</v>
      </c>
    </row>
    <row r="93" spans="1:12" ht="13.5" thickBot="1" x14ac:dyDescent="0.25"/>
    <row r="94" spans="1:12" s="391" customFormat="1" ht="13.5" thickBot="1" x14ac:dyDescent="0.25">
      <c r="A94" s="285" t="s">
        <v>81</v>
      </c>
      <c r="B94" s="480" t="s">
        <v>53</v>
      </c>
      <c r="C94" s="481"/>
      <c r="D94" s="481"/>
      <c r="E94" s="481"/>
      <c r="F94" s="481"/>
      <c r="G94" s="481"/>
      <c r="H94" s="482"/>
      <c r="I94" s="313" t="s">
        <v>0</v>
      </c>
      <c r="J94" s="227"/>
    </row>
    <row r="95" spans="1:12" s="391" customFormat="1" x14ac:dyDescent="0.2">
      <c r="A95" s="226" t="s">
        <v>54</v>
      </c>
      <c r="B95" s="286">
        <v>1</v>
      </c>
      <c r="C95" s="287">
        <v>2</v>
      </c>
      <c r="D95" s="288">
        <v>3</v>
      </c>
      <c r="E95" s="287">
        <v>4</v>
      </c>
      <c r="F95" s="288">
        <v>5</v>
      </c>
      <c r="G95" s="288">
        <v>6</v>
      </c>
      <c r="H95" s="283">
        <v>7</v>
      </c>
      <c r="I95" s="289"/>
      <c r="J95" s="290"/>
    </row>
    <row r="96" spans="1:12" s="391" customFormat="1" x14ac:dyDescent="0.2">
      <c r="A96" s="226" t="s">
        <v>2</v>
      </c>
      <c r="B96" s="250">
        <v>1</v>
      </c>
      <c r="C96" s="333">
        <v>2</v>
      </c>
      <c r="D96" s="251">
        <v>3</v>
      </c>
      <c r="E96" s="315">
        <v>4</v>
      </c>
      <c r="F96" s="252">
        <v>5</v>
      </c>
      <c r="G96" s="363">
        <v>6</v>
      </c>
      <c r="H96" s="364">
        <v>7</v>
      </c>
      <c r="I96" s="284" t="s">
        <v>0</v>
      </c>
      <c r="J96" s="246"/>
      <c r="K96" s="291"/>
    </row>
    <row r="97" spans="1:15" s="391" customFormat="1" x14ac:dyDescent="0.2">
      <c r="A97" s="292" t="s">
        <v>3</v>
      </c>
      <c r="B97" s="253">
        <v>880</v>
      </c>
      <c r="C97" s="254">
        <v>880</v>
      </c>
      <c r="D97" s="254">
        <v>880</v>
      </c>
      <c r="E97" s="254">
        <v>880</v>
      </c>
      <c r="F97" s="254">
        <v>880</v>
      </c>
      <c r="G97" s="385">
        <v>880</v>
      </c>
      <c r="H97" s="255">
        <v>880</v>
      </c>
      <c r="I97" s="293">
        <v>880</v>
      </c>
      <c r="J97" s="294"/>
      <c r="K97" s="291"/>
    </row>
    <row r="98" spans="1:15" s="391" customFormat="1" x14ac:dyDescent="0.2">
      <c r="A98" s="295" t="s">
        <v>6</v>
      </c>
      <c r="B98" s="256">
        <v>860.66666666666663</v>
      </c>
      <c r="C98" s="257">
        <v>863.18181818181813</v>
      </c>
      <c r="D98" s="257">
        <v>862.44444444444446</v>
      </c>
      <c r="E98" s="257">
        <v>870</v>
      </c>
      <c r="F98" s="296">
        <v>878</v>
      </c>
      <c r="G98" s="296">
        <v>869.7560975609756</v>
      </c>
      <c r="H98" s="258">
        <v>884.8648648648649</v>
      </c>
      <c r="I98" s="297">
        <v>870.98712446351931</v>
      </c>
      <c r="J98" s="298"/>
      <c r="K98" s="291"/>
    </row>
    <row r="99" spans="1:15" s="391" customFormat="1" x14ac:dyDescent="0.2">
      <c r="A99" s="226" t="s">
        <v>7</v>
      </c>
      <c r="B99" s="260">
        <v>100</v>
      </c>
      <c r="C99" s="261">
        <v>100</v>
      </c>
      <c r="D99" s="261">
        <v>95.555555555555557</v>
      </c>
      <c r="E99" s="261">
        <v>93.939393939393938</v>
      </c>
      <c r="F99" s="299">
        <v>97.5</v>
      </c>
      <c r="G99" s="299">
        <v>97.560975609756099</v>
      </c>
      <c r="H99" s="262">
        <v>89.189189189189193</v>
      </c>
      <c r="I99" s="300">
        <v>94.420600858369099</v>
      </c>
      <c r="J99" s="301"/>
      <c r="K99" s="291"/>
    </row>
    <row r="100" spans="1:15" s="391" customFormat="1" x14ac:dyDescent="0.2">
      <c r="A100" s="226" t="s">
        <v>8</v>
      </c>
      <c r="B100" s="263">
        <v>3.8992139267710148E-2</v>
      </c>
      <c r="C100" s="264">
        <v>3.911348626584555E-2</v>
      </c>
      <c r="D100" s="264">
        <v>4.3532516530673568E-2</v>
      </c>
      <c r="E100" s="264">
        <v>5.545036222119791E-2</v>
      </c>
      <c r="F100" s="302">
        <v>5.1075369760315861E-2</v>
      </c>
      <c r="G100" s="302">
        <v>5.287057448704334E-2</v>
      </c>
      <c r="H100" s="265">
        <v>6.6554385827561971E-2</v>
      </c>
      <c r="I100" s="303">
        <v>5.2816047597511136E-2</v>
      </c>
      <c r="J100" s="304"/>
      <c r="K100" s="305"/>
    </row>
    <row r="101" spans="1:15" s="391" customFormat="1" x14ac:dyDescent="0.2">
      <c r="A101" s="295" t="s">
        <v>1</v>
      </c>
      <c r="B101" s="266">
        <f t="shared" ref="B101:I101" si="22">B98/B97*100-100</f>
        <v>-2.1969696969697026</v>
      </c>
      <c r="C101" s="267">
        <f t="shared" si="22"/>
        <v>-1.9111570247933969</v>
      </c>
      <c r="D101" s="267">
        <f t="shared" si="22"/>
        <v>-1.9949494949494948</v>
      </c>
      <c r="E101" s="267">
        <f t="shared" si="22"/>
        <v>-1.1363636363636402</v>
      </c>
      <c r="F101" s="267">
        <f t="shared" si="22"/>
        <v>-0.22727272727273373</v>
      </c>
      <c r="G101" s="267">
        <f t="shared" si="22"/>
        <v>-1.1640798226164009</v>
      </c>
      <c r="H101" s="268">
        <f t="shared" si="22"/>
        <v>0.552825552825567</v>
      </c>
      <c r="I101" s="269">
        <f t="shared" si="22"/>
        <v>-1.0241904018728007</v>
      </c>
      <c r="J101" s="304"/>
      <c r="K101" s="305"/>
    </row>
    <row r="102" spans="1:15" s="391" customFormat="1" ht="13.5" thickBot="1" x14ac:dyDescent="0.25">
      <c r="A102" s="226" t="s">
        <v>27</v>
      </c>
      <c r="B102" s="270">
        <f>B98-B84</f>
        <v>125.66666666666663</v>
      </c>
      <c r="C102" s="271">
        <f t="shared" ref="C102:I102" si="23">C98-C84</f>
        <v>112.7470355731225</v>
      </c>
      <c r="D102" s="271">
        <f t="shared" si="23"/>
        <v>95.244444444444412</v>
      </c>
      <c r="E102" s="271">
        <f t="shared" si="23"/>
        <v>118.51063829787233</v>
      </c>
      <c r="F102" s="271">
        <f t="shared" si="23"/>
        <v>101.33333333333337</v>
      </c>
      <c r="G102" s="271">
        <f t="shared" si="23"/>
        <v>75.050215208034388</v>
      </c>
      <c r="H102" s="272">
        <f t="shared" si="23"/>
        <v>94.239864864864899</v>
      </c>
      <c r="I102" s="307">
        <f t="shared" si="23"/>
        <v>100.22954870594356</v>
      </c>
      <c r="J102" s="308"/>
      <c r="K102" s="305"/>
    </row>
    <row r="103" spans="1:15" s="391" customFormat="1" x14ac:dyDescent="0.2">
      <c r="A103" s="309" t="s">
        <v>51</v>
      </c>
      <c r="B103" s="274">
        <v>206</v>
      </c>
      <c r="C103" s="275">
        <v>312</v>
      </c>
      <c r="D103" s="275">
        <v>707</v>
      </c>
      <c r="E103" s="275">
        <v>637</v>
      </c>
      <c r="F103" s="275">
        <v>655</v>
      </c>
      <c r="G103" s="386">
        <v>684</v>
      </c>
      <c r="H103" s="276">
        <v>440</v>
      </c>
      <c r="I103" s="277">
        <f>SUM(B103:H103)</f>
        <v>3641</v>
      </c>
      <c r="J103" s="310" t="s">
        <v>56</v>
      </c>
      <c r="K103" s="311">
        <f>I89-I103</f>
        <v>4</v>
      </c>
      <c r="L103" s="332">
        <f>K103/I89</f>
        <v>1.0973936899862826E-3</v>
      </c>
    </row>
    <row r="104" spans="1:15" s="391" customFormat="1" x14ac:dyDescent="0.2">
      <c r="A104" s="309" t="s">
        <v>28</v>
      </c>
      <c r="B104" s="229">
        <v>52</v>
      </c>
      <c r="C104" s="390">
        <v>51</v>
      </c>
      <c r="D104" s="390">
        <v>50</v>
      </c>
      <c r="E104" s="390">
        <v>49.5</v>
      </c>
      <c r="F104" s="390">
        <v>48</v>
      </c>
      <c r="G104" s="387">
        <v>48</v>
      </c>
      <c r="H104" s="230">
        <v>47</v>
      </c>
      <c r="I104" s="233"/>
      <c r="J104" s="227" t="s">
        <v>57</v>
      </c>
      <c r="K104" s="391">
        <v>45.9</v>
      </c>
    </row>
    <row r="105" spans="1:15" s="391" customFormat="1" ht="13.5" thickBot="1" x14ac:dyDescent="0.25">
      <c r="A105" s="312" t="s">
        <v>26</v>
      </c>
      <c r="B105" s="231">
        <f>B104-B90</f>
        <v>3</v>
      </c>
      <c r="C105" s="232">
        <f t="shared" ref="C105:H105" si="24">C104-C90</f>
        <v>3</v>
      </c>
      <c r="D105" s="232">
        <f t="shared" si="24"/>
        <v>3</v>
      </c>
      <c r="E105" s="232">
        <f t="shared" si="24"/>
        <v>3</v>
      </c>
      <c r="F105" s="232">
        <f t="shared" si="24"/>
        <v>3</v>
      </c>
      <c r="G105" s="232">
        <f t="shared" si="24"/>
        <v>3.5</v>
      </c>
      <c r="H105" s="238">
        <f t="shared" si="24"/>
        <v>3.5</v>
      </c>
      <c r="I105" s="234"/>
      <c r="J105" s="391" t="s">
        <v>26</v>
      </c>
      <c r="K105" s="227">
        <f>K104-K90</f>
        <v>3.269999999999996</v>
      </c>
    </row>
    <row r="106" spans="1:15" x14ac:dyDescent="0.2">
      <c r="G106" s="280">
        <v>48</v>
      </c>
      <c r="H106" s="280" t="s">
        <v>63</v>
      </c>
    </row>
    <row r="107" spans="1:15" ht="13.5" thickBot="1" x14ac:dyDescent="0.25"/>
    <row r="108" spans="1:15" ht="13.5" thickBot="1" x14ac:dyDescent="0.25">
      <c r="A108" s="285" t="s">
        <v>82</v>
      </c>
      <c r="B108" s="480" t="s">
        <v>53</v>
      </c>
      <c r="C108" s="481"/>
      <c r="D108" s="481"/>
      <c r="E108" s="481"/>
      <c r="F108" s="481"/>
      <c r="G108" s="481"/>
      <c r="H108" s="482"/>
      <c r="I108" s="313" t="s">
        <v>0</v>
      </c>
      <c r="J108" s="227"/>
      <c r="K108" s="392"/>
      <c r="L108" s="392"/>
      <c r="M108" s="280" t="s">
        <v>73</v>
      </c>
      <c r="N108" s="280" t="s">
        <v>28</v>
      </c>
    </row>
    <row r="109" spans="1:15" x14ac:dyDescent="0.2">
      <c r="A109" s="226" t="s">
        <v>54</v>
      </c>
      <c r="B109" s="286">
        <v>1</v>
      </c>
      <c r="C109" s="287">
        <v>2</v>
      </c>
      <c r="D109" s="288">
        <v>3</v>
      </c>
      <c r="E109" s="287">
        <v>4</v>
      </c>
      <c r="F109" s="288">
        <v>5</v>
      </c>
      <c r="G109" s="288">
        <v>6</v>
      </c>
      <c r="H109" s="283">
        <v>7</v>
      </c>
      <c r="I109" s="289"/>
      <c r="J109" s="290"/>
      <c r="K109" s="392"/>
      <c r="L109" s="392"/>
      <c r="M109" s="394">
        <v>1</v>
      </c>
      <c r="N109" s="280">
        <v>55</v>
      </c>
    </row>
    <row r="110" spans="1:15" x14ac:dyDescent="0.2">
      <c r="A110" s="226" t="s">
        <v>2</v>
      </c>
      <c r="B110" s="250">
        <v>1</v>
      </c>
      <c r="C110" s="333">
        <v>2</v>
      </c>
      <c r="D110" s="251">
        <v>3</v>
      </c>
      <c r="E110" s="315">
        <v>4</v>
      </c>
      <c r="F110" s="252">
        <v>5</v>
      </c>
      <c r="G110" s="363">
        <v>6</v>
      </c>
      <c r="H110" s="364">
        <v>7</v>
      </c>
      <c r="I110" s="284" t="s">
        <v>0</v>
      </c>
      <c r="J110" s="246"/>
      <c r="K110" s="291"/>
      <c r="L110" s="392"/>
      <c r="M110" s="394">
        <v>2</v>
      </c>
      <c r="N110" s="280">
        <v>54</v>
      </c>
      <c r="O110" s="280">
        <v>54.5</v>
      </c>
    </row>
    <row r="111" spans="1:15" x14ac:dyDescent="0.2">
      <c r="A111" s="292" t="s">
        <v>3</v>
      </c>
      <c r="B111" s="253">
        <v>990</v>
      </c>
      <c r="C111" s="254">
        <v>990</v>
      </c>
      <c r="D111" s="254">
        <v>990</v>
      </c>
      <c r="E111" s="254">
        <v>990</v>
      </c>
      <c r="F111" s="254">
        <v>990</v>
      </c>
      <c r="G111" s="385">
        <v>990</v>
      </c>
      <c r="H111" s="255">
        <v>990</v>
      </c>
      <c r="I111" s="293">
        <v>990</v>
      </c>
      <c r="J111" s="294"/>
      <c r="K111" s="291"/>
      <c r="L111" s="392"/>
      <c r="M111" s="394">
        <v>3</v>
      </c>
      <c r="N111" s="280">
        <v>53.5</v>
      </c>
    </row>
    <row r="112" spans="1:15" x14ac:dyDescent="0.2">
      <c r="A112" s="295" t="s">
        <v>6</v>
      </c>
      <c r="B112" s="256">
        <v>963.80952380952385</v>
      </c>
      <c r="C112" s="257">
        <v>966.85714285714289</v>
      </c>
      <c r="D112" s="257">
        <v>953.14814814814815</v>
      </c>
      <c r="E112" s="257">
        <v>970.43478260869563</v>
      </c>
      <c r="F112" s="296">
        <v>998</v>
      </c>
      <c r="G112" s="296">
        <v>974.9019607843137</v>
      </c>
      <c r="H112" s="258">
        <v>979.39393939393938</v>
      </c>
      <c r="I112" s="297">
        <v>972.86206896551721</v>
      </c>
      <c r="J112" s="298"/>
      <c r="K112" s="291"/>
      <c r="L112" s="392"/>
      <c r="M112" s="394">
        <v>4</v>
      </c>
      <c r="N112" s="280">
        <v>53</v>
      </c>
    </row>
    <row r="113" spans="1:14" x14ac:dyDescent="0.2">
      <c r="A113" s="226" t="s">
        <v>7</v>
      </c>
      <c r="B113" s="260">
        <v>80.952380952380949</v>
      </c>
      <c r="C113" s="261">
        <v>80</v>
      </c>
      <c r="D113" s="261">
        <v>92.592592592592595</v>
      </c>
      <c r="E113" s="261">
        <v>86.956521739130437</v>
      </c>
      <c r="F113" s="299">
        <v>86</v>
      </c>
      <c r="G113" s="299">
        <v>90.196078431372555</v>
      </c>
      <c r="H113" s="262">
        <v>69.696969696969703</v>
      </c>
      <c r="I113" s="300">
        <v>84.827586206896555</v>
      </c>
      <c r="J113" s="301"/>
      <c r="K113" s="291"/>
      <c r="L113" s="392"/>
      <c r="M113" s="394">
        <v>5</v>
      </c>
      <c r="N113" s="280">
        <v>52</v>
      </c>
    </row>
    <row r="114" spans="1:14" x14ac:dyDescent="0.2">
      <c r="A114" s="226" t="s">
        <v>8</v>
      </c>
      <c r="B114" s="263">
        <v>7.4301467182243175E-2</v>
      </c>
      <c r="C114" s="264">
        <v>7.5104461266714884E-2</v>
      </c>
      <c r="D114" s="264">
        <v>6.0398553726463904E-2</v>
      </c>
      <c r="E114" s="264">
        <v>6.5453600578594173E-2</v>
      </c>
      <c r="F114" s="302">
        <v>6.6283909453071055E-2</v>
      </c>
      <c r="G114" s="302">
        <v>5.7645761057176372E-2</v>
      </c>
      <c r="H114" s="265">
        <v>9.0558208563993672E-2</v>
      </c>
      <c r="I114" s="303">
        <v>7.0228739214777569E-2</v>
      </c>
      <c r="J114" s="304"/>
      <c r="K114" s="305"/>
      <c r="L114" s="392"/>
      <c r="M114" s="394">
        <v>6</v>
      </c>
      <c r="N114" s="280">
        <v>51</v>
      </c>
    </row>
    <row r="115" spans="1:14" x14ac:dyDescent="0.2">
      <c r="A115" s="295" t="s">
        <v>1</v>
      </c>
      <c r="B115" s="266">
        <f t="shared" ref="B115:I115" si="25">B112/B111*100-100</f>
        <v>-2.6455026455026456</v>
      </c>
      <c r="C115" s="267">
        <f t="shared" si="25"/>
        <v>-2.3376623376623371</v>
      </c>
      <c r="D115" s="267">
        <f t="shared" si="25"/>
        <v>-3.7224092779648288</v>
      </c>
      <c r="E115" s="267">
        <f t="shared" si="25"/>
        <v>-1.9762845849802346</v>
      </c>
      <c r="F115" s="267">
        <f t="shared" si="25"/>
        <v>0.80808080808081684</v>
      </c>
      <c r="G115" s="267">
        <f t="shared" si="25"/>
        <v>-1.5250544662309409</v>
      </c>
      <c r="H115" s="268">
        <f t="shared" si="25"/>
        <v>-1.0713192531374318</v>
      </c>
      <c r="I115" s="269">
        <f t="shared" si="25"/>
        <v>-1.7311041448972588</v>
      </c>
      <c r="J115" s="304"/>
      <c r="K115" s="305"/>
      <c r="L115" s="392"/>
      <c r="M115" s="394">
        <v>7</v>
      </c>
      <c r="N115" s="280">
        <v>50</v>
      </c>
    </row>
    <row r="116" spans="1:14" ht="13.5" thickBot="1" x14ac:dyDescent="0.25">
      <c r="A116" s="226" t="s">
        <v>27</v>
      </c>
      <c r="B116" s="270">
        <f>B112-B98</f>
        <v>103.14285714285722</v>
      </c>
      <c r="C116" s="271">
        <f t="shared" ref="C116:I116" si="26">C112-C98</f>
        <v>103.67532467532476</v>
      </c>
      <c r="D116" s="271">
        <f t="shared" si="26"/>
        <v>90.703703703703695</v>
      </c>
      <c r="E116" s="271">
        <f t="shared" si="26"/>
        <v>100.43478260869563</v>
      </c>
      <c r="F116" s="271">
        <f t="shared" si="26"/>
        <v>120</v>
      </c>
      <c r="G116" s="271">
        <f t="shared" si="26"/>
        <v>105.1458632233381</v>
      </c>
      <c r="H116" s="272">
        <f t="shared" si="26"/>
        <v>94.529074529074478</v>
      </c>
      <c r="I116" s="307">
        <f t="shared" si="26"/>
        <v>101.8749445019979</v>
      </c>
      <c r="J116" s="308"/>
      <c r="K116" s="305"/>
      <c r="L116" s="392"/>
    </row>
    <row r="117" spans="1:14" x14ac:dyDescent="0.2">
      <c r="A117" s="309" t="s">
        <v>51</v>
      </c>
      <c r="B117" s="274">
        <v>206</v>
      </c>
      <c r="C117" s="275">
        <v>312</v>
      </c>
      <c r="D117" s="275">
        <v>707</v>
      </c>
      <c r="E117" s="275">
        <v>637</v>
      </c>
      <c r="F117" s="275">
        <v>655</v>
      </c>
      <c r="G117" s="386">
        <v>684</v>
      </c>
      <c r="H117" s="276">
        <v>440</v>
      </c>
      <c r="I117" s="277">
        <f>SUM(B117:H117)</f>
        <v>3641</v>
      </c>
      <c r="J117" s="310" t="s">
        <v>56</v>
      </c>
      <c r="K117" s="311">
        <f>I103-I117</f>
        <v>0</v>
      </c>
      <c r="L117" s="332">
        <f>K117/I103</f>
        <v>0</v>
      </c>
      <c r="M117" s="353" t="s">
        <v>87</v>
      </c>
    </row>
    <row r="118" spans="1:14" x14ac:dyDescent="0.2">
      <c r="A118" s="309" t="s">
        <v>28</v>
      </c>
      <c r="B118" s="229">
        <v>55</v>
      </c>
      <c r="C118" s="393">
        <v>54.5</v>
      </c>
      <c r="D118" s="393">
        <v>53.5</v>
      </c>
      <c r="E118" s="393">
        <v>53</v>
      </c>
      <c r="F118" s="393">
        <v>52</v>
      </c>
      <c r="G118" s="387">
        <v>51</v>
      </c>
      <c r="H118" s="230">
        <v>50</v>
      </c>
      <c r="I118" s="233"/>
      <c r="J118" s="227" t="s">
        <v>57</v>
      </c>
      <c r="K118" s="392">
        <v>49.02</v>
      </c>
      <c r="L118" s="392"/>
      <c r="M118" s="359" t="s">
        <v>85</v>
      </c>
    </row>
    <row r="119" spans="1:14" ht="13.5" thickBot="1" x14ac:dyDescent="0.25">
      <c r="A119" s="312" t="s">
        <v>26</v>
      </c>
      <c r="B119" s="231">
        <f>B118-B104</f>
        <v>3</v>
      </c>
      <c r="C119" s="232">
        <f t="shared" ref="C119:H119" si="27">C118-C104</f>
        <v>3.5</v>
      </c>
      <c r="D119" s="232">
        <f t="shared" si="27"/>
        <v>3.5</v>
      </c>
      <c r="E119" s="232">
        <f t="shared" si="27"/>
        <v>3.5</v>
      </c>
      <c r="F119" s="232">
        <f t="shared" si="27"/>
        <v>4</v>
      </c>
      <c r="G119" s="232">
        <f t="shared" si="27"/>
        <v>3</v>
      </c>
      <c r="H119" s="238">
        <f t="shared" si="27"/>
        <v>3</v>
      </c>
      <c r="I119" s="234"/>
      <c r="J119" s="392" t="s">
        <v>26</v>
      </c>
      <c r="K119" s="227">
        <f>K118-K104</f>
        <v>3.1200000000000045</v>
      </c>
      <c r="L119" s="392"/>
      <c r="M119" s="406" t="s">
        <v>86</v>
      </c>
    </row>
    <row r="121" spans="1:14" ht="13.5" thickBot="1" x14ac:dyDescent="0.25"/>
    <row r="122" spans="1:14" ht="13.5" thickBot="1" x14ac:dyDescent="0.25">
      <c r="A122" s="285" t="s">
        <v>91</v>
      </c>
      <c r="B122" s="480" t="s">
        <v>53</v>
      </c>
      <c r="C122" s="481"/>
      <c r="D122" s="481"/>
      <c r="E122" s="481"/>
      <c r="F122" s="481"/>
      <c r="G122" s="481"/>
      <c r="H122" s="481"/>
      <c r="I122" s="482"/>
      <c r="J122" s="313" t="s">
        <v>0</v>
      </c>
      <c r="K122" s="227"/>
      <c r="L122" s="408"/>
      <c r="M122" s="408"/>
    </row>
    <row r="123" spans="1:14" x14ac:dyDescent="0.2">
      <c r="A123" s="226" t="s">
        <v>54</v>
      </c>
      <c r="B123" s="286">
        <v>1</v>
      </c>
      <c r="C123" s="287"/>
      <c r="D123" s="287">
        <v>2</v>
      </c>
      <c r="E123" s="288">
        <v>3</v>
      </c>
      <c r="F123" s="287">
        <v>4</v>
      </c>
      <c r="G123" s="288">
        <v>5</v>
      </c>
      <c r="H123" s="288">
        <v>6</v>
      </c>
      <c r="I123" s="283">
        <v>7</v>
      </c>
      <c r="J123" s="289"/>
      <c r="K123" s="290"/>
      <c r="L123" s="408"/>
      <c r="M123" s="408"/>
    </row>
    <row r="124" spans="1:14" x14ac:dyDescent="0.2">
      <c r="A124" s="226" t="s">
        <v>2</v>
      </c>
      <c r="B124" s="250">
        <v>1</v>
      </c>
      <c r="C124" s="451"/>
      <c r="D124" s="333">
        <v>2</v>
      </c>
      <c r="E124" s="251">
        <v>3</v>
      </c>
      <c r="F124" s="315">
        <v>4</v>
      </c>
      <c r="G124" s="252">
        <v>5</v>
      </c>
      <c r="H124" s="363">
        <v>6</v>
      </c>
      <c r="I124" s="364">
        <v>7</v>
      </c>
      <c r="J124" s="284" t="s">
        <v>0</v>
      </c>
      <c r="K124" s="246"/>
      <c r="L124" s="291"/>
      <c r="M124" s="408"/>
    </row>
    <row r="125" spans="1:14" x14ac:dyDescent="0.2">
      <c r="A125" s="292" t="s">
        <v>3</v>
      </c>
      <c r="B125" s="253">
        <v>1090</v>
      </c>
      <c r="C125" s="397"/>
      <c r="D125" s="254">
        <v>1090</v>
      </c>
      <c r="E125" s="254">
        <v>1090</v>
      </c>
      <c r="F125" s="254">
        <v>1090</v>
      </c>
      <c r="G125" s="254">
        <v>1090</v>
      </c>
      <c r="H125" s="385">
        <v>1090</v>
      </c>
      <c r="I125" s="255">
        <v>1090</v>
      </c>
      <c r="J125" s="293">
        <v>1090</v>
      </c>
      <c r="K125" s="294"/>
      <c r="L125" s="291"/>
      <c r="M125" s="408"/>
    </row>
    <row r="126" spans="1:14" x14ac:dyDescent="0.2">
      <c r="A126" s="295" t="s">
        <v>6</v>
      </c>
      <c r="B126" s="256">
        <v>986.58536585365857</v>
      </c>
      <c r="C126" s="398"/>
      <c r="D126" s="257">
        <v>1031.7307692307693</v>
      </c>
      <c r="E126" s="257">
        <v>1049.2452830188679</v>
      </c>
      <c r="F126" s="257">
        <v>1084.1666666666667</v>
      </c>
      <c r="G126" s="296">
        <v>1093.7837837837837</v>
      </c>
      <c r="H126" s="296">
        <v>1134.0740740740741</v>
      </c>
      <c r="I126" s="258">
        <v>1120.4000000000001</v>
      </c>
      <c r="J126" s="297">
        <v>1062.1402214022139</v>
      </c>
      <c r="K126" s="298"/>
      <c r="L126" s="291"/>
      <c r="M126" s="408"/>
    </row>
    <row r="127" spans="1:14" x14ac:dyDescent="0.2">
      <c r="A127" s="226" t="s">
        <v>7</v>
      </c>
      <c r="B127" s="260">
        <v>92.682926829268297</v>
      </c>
      <c r="C127" s="399"/>
      <c r="D127" s="261">
        <v>98.07692307692308</v>
      </c>
      <c r="E127" s="261">
        <v>100</v>
      </c>
      <c r="F127" s="261">
        <v>100</v>
      </c>
      <c r="G127" s="299">
        <v>97.297297297297291</v>
      </c>
      <c r="H127" s="299">
        <v>96.296296296296291</v>
      </c>
      <c r="I127" s="262">
        <v>92</v>
      </c>
      <c r="J127" s="300">
        <v>87.822878228782287</v>
      </c>
      <c r="K127" s="301"/>
      <c r="L127" s="291"/>
      <c r="M127" s="408"/>
    </row>
    <row r="128" spans="1:14" x14ac:dyDescent="0.2">
      <c r="A128" s="226" t="s">
        <v>8</v>
      </c>
      <c r="B128" s="263">
        <v>5.6969852047798961E-2</v>
      </c>
      <c r="C128" s="400"/>
      <c r="D128" s="264">
        <v>4.0175861899364812E-2</v>
      </c>
      <c r="E128" s="264">
        <v>3.9701570565669093E-2</v>
      </c>
      <c r="F128" s="264">
        <v>3.9694854215758198E-2</v>
      </c>
      <c r="G128" s="302">
        <v>3.6032075381385975E-2</v>
      </c>
      <c r="H128" s="302">
        <v>4.3810963651819364E-2</v>
      </c>
      <c r="I128" s="265">
        <v>5.6419722385267518E-2</v>
      </c>
      <c r="J128" s="303">
        <v>6.1903545090280773E-2</v>
      </c>
      <c r="K128" s="304"/>
      <c r="L128" s="305"/>
      <c r="M128" s="408"/>
    </row>
    <row r="129" spans="1:13" x14ac:dyDescent="0.2">
      <c r="A129" s="295" t="s">
        <v>1</v>
      </c>
      <c r="B129" s="266">
        <f t="shared" ref="B129:J129" si="28">B126/B125*100-100</f>
        <v>-9.4875811143432429</v>
      </c>
      <c r="C129" s="401"/>
      <c r="D129" s="267">
        <f t="shared" si="28"/>
        <v>-5.3458009880028072</v>
      </c>
      <c r="E129" s="267">
        <f t="shared" si="28"/>
        <v>-3.7389648606543204</v>
      </c>
      <c r="F129" s="267">
        <f t="shared" si="28"/>
        <v>-0.53516819571865426</v>
      </c>
      <c r="G129" s="267">
        <f t="shared" si="28"/>
        <v>0.34713612695263407</v>
      </c>
      <c r="H129" s="267">
        <f t="shared" si="28"/>
        <v>4.043493034318729</v>
      </c>
      <c r="I129" s="268">
        <f t="shared" si="28"/>
        <v>2.7889908256880886</v>
      </c>
      <c r="J129" s="269">
        <f t="shared" si="28"/>
        <v>-2.5559429906225688</v>
      </c>
      <c r="K129" s="304"/>
      <c r="L129" s="305"/>
      <c r="M129" s="408"/>
    </row>
    <row r="130" spans="1:13" ht="13.5" thickBot="1" x14ac:dyDescent="0.25">
      <c r="A130" s="226" t="s">
        <v>27</v>
      </c>
      <c r="B130" s="270">
        <f>B126-B112</f>
        <v>22.77584204413472</v>
      </c>
      <c r="C130" s="402"/>
      <c r="D130" s="271">
        <f t="shared" ref="D130:J130" si="29">D126-C112</f>
        <v>64.873626373626394</v>
      </c>
      <c r="E130" s="271">
        <f t="shared" si="29"/>
        <v>96.097134870719742</v>
      </c>
      <c r="F130" s="271">
        <f t="shared" si="29"/>
        <v>113.73188405797111</v>
      </c>
      <c r="G130" s="271">
        <f t="shared" si="29"/>
        <v>95.783783783783747</v>
      </c>
      <c r="H130" s="271">
        <f t="shared" si="29"/>
        <v>159.17211328976043</v>
      </c>
      <c r="I130" s="272">
        <f t="shared" si="29"/>
        <v>141.00606060606071</v>
      </c>
      <c r="J130" s="307">
        <f t="shared" si="29"/>
        <v>89.278152436696701</v>
      </c>
      <c r="K130" s="308"/>
      <c r="L130" s="305"/>
      <c r="M130" s="408"/>
    </row>
    <row r="131" spans="1:13" x14ac:dyDescent="0.2">
      <c r="A131" s="309" t="s">
        <v>51</v>
      </c>
      <c r="B131" s="274">
        <v>544</v>
      </c>
      <c r="C131" s="403"/>
      <c r="D131" s="275">
        <v>734</v>
      </c>
      <c r="E131" s="275">
        <v>681</v>
      </c>
      <c r="F131" s="275">
        <v>471</v>
      </c>
      <c r="G131" s="275">
        <v>509</v>
      </c>
      <c r="H131" s="386">
        <v>368</v>
      </c>
      <c r="I131" s="276">
        <v>326</v>
      </c>
      <c r="J131" s="277">
        <f>SUM(B131:I131)</f>
        <v>3633</v>
      </c>
      <c r="K131" s="310" t="s">
        <v>56</v>
      </c>
      <c r="L131" s="311">
        <f>I117-J131</f>
        <v>8</v>
      </c>
      <c r="M131" s="332">
        <f>L131/I117</f>
        <v>2.1971985718209283E-3</v>
      </c>
    </row>
    <row r="132" spans="1:13" x14ac:dyDescent="0.2">
      <c r="A132" s="309" t="s">
        <v>28</v>
      </c>
      <c r="B132" s="229">
        <v>58</v>
      </c>
      <c r="C132" s="452"/>
      <c r="D132" s="409">
        <v>57</v>
      </c>
      <c r="E132" s="409">
        <v>56</v>
      </c>
      <c r="F132" s="409">
        <v>55.5</v>
      </c>
      <c r="G132" s="409">
        <v>54.5</v>
      </c>
      <c r="H132" s="387">
        <v>53.5</v>
      </c>
      <c r="I132" s="230">
        <v>53</v>
      </c>
      <c r="J132" s="233"/>
      <c r="K132" s="227" t="s">
        <v>57</v>
      </c>
      <c r="L132" s="408">
        <v>53.11</v>
      </c>
      <c r="M132" s="408"/>
    </row>
    <row r="133" spans="1:13" ht="13.5" thickBot="1" x14ac:dyDescent="0.25">
      <c r="A133" s="312" t="s">
        <v>26</v>
      </c>
      <c r="B133" s="231">
        <f>B132-B118</f>
        <v>3</v>
      </c>
      <c r="C133" s="453"/>
      <c r="D133" s="232">
        <f t="shared" ref="D133:I133" si="30">D132-C118</f>
        <v>2.5</v>
      </c>
      <c r="E133" s="232">
        <f t="shared" si="30"/>
        <v>2.5</v>
      </c>
      <c r="F133" s="232">
        <f t="shared" si="30"/>
        <v>2.5</v>
      </c>
      <c r="G133" s="232">
        <f t="shared" si="30"/>
        <v>2.5</v>
      </c>
      <c r="H133" s="232">
        <f t="shared" si="30"/>
        <v>2.5</v>
      </c>
      <c r="I133" s="238">
        <f t="shared" si="30"/>
        <v>3</v>
      </c>
      <c r="J133" s="234"/>
      <c r="K133" s="408" t="s">
        <v>26</v>
      </c>
      <c r="L133" s="227">
        <f>L132-K118</f>
        <v>4.0899999999999963</v>
      </c>
      <c r="M133" s="408"/>
    </row>
    <row r="134" spans="1:13" x14ac:dyDescent="0.2">
      <c r="C134" s="448"/>
      <c r="H134" s="280" t="s">
        <v>63</v>
      </c>
      <c r="I134" s="280" t="s">
        <v>63</v>
      </c>
    </row>
    <row r="135" spans="1:13" ht="13.5" thickBot="1" x14ac:dyDescent="0.25"/>
    <row r="136" spans="1:13" s="428" customFormat="1" ht="13.5" thickBot="1" x14ac:dyDescent="0.25">
      <c r="A136" s="419" t="s">
        <v>95</v>
      </c>
      <c r="B136" s="480" t="s">
        <v>53</v>
      </c>
      <c r="C136" s="481"/>
      <c r="D136" s="481"/>
      <c r="E136" s="481"/>
      <c r="F136" s="481"/>
      <c r="G136" s="481"/>
      <c r="H136" s="481"/>
      <c r="I136" s="482"/>
      <c r="J136" s="313" t="s">
        <v>0</v>
      </c>
      <c r="K136" s="227"/>
    </row>
    <row r="137" spans="1:13" s="428" customFormat="1" x14ac:dyDescent="0.2">
      <c r="A137" s="420" t="s">
        <v>54</v>
      </c>
      <c r="B137" s="247">
        <v>1</v>
      </c>
      <c r="C137" s="248">
        <v>2</v>
      </c>
      <c r="D137" s="248">
        <v>3</v>
      </c>
      <c r="E137" s="248">
        <v>4</v>
      </c>
      <c r="F137" s="248">
        <v>5</v>
      </c>
      <c r="G137" s="248">
        <v>6</v>
      </c>
      <c r="H137" s="248">
        <v>7</v>
      </c>
      <c r="I137" s="249">
        <v>8</v>
      </c>
      <c r="J137" s="423"/>
      <c r="K137" s="290"/>
    </row>
    <row r="138" spans="1:13" s="428" customFormat="1" x14ac:dyDescent="0.2">
      <c r="A138" s="420" t="s">
        <v>2</v>
      </c>
      <c r="B138" s="250">
        <v>1</v>
      </c>
      <c r="C138" s="333">
        <v>2</v>
      </c>
      <c r="D138" s="251">
        <v>3</v>
      </c>
      <c r="E138" s="315">
        <v>4</v>
      </c>
      <c r="F138" s="252">
        <v>5</v>
      </c>
      <c r="G138" s="363">
        <v>6</v>
      </c>
      <c r="H138" s="364">
        <v>7</v>
      </c>
      <c r="I138" s="427">
        <v>8</v>
      </c>
      <c r="J138" s="424" t="s">
        <v>0</v>
      </c>
      <c r="K138" s="246"/>
      <c r="L138" s="291"/>
    </row>
    <row r="139" spans="1:13" s="428" customFormat="1" x14ac:dyDescent="0.2">
      <c r="A139" s="421" t="s">
        <v>3</v>
      </c>
      <c r="B139" s="253">
        <v>1190</v>
      </c>
      <c r="C139" s="254">
        <v>1190</v>
      </c>
      <c r="D139" s="254">
        <v>1190</v>
      </c>
      <c r="E139" s="254">
        <v>1190</v>
      </c>
      <c r="F139" s="254">
        <v>1190</v>
      </c>
      <c r="G139" s="254">
        <v>1190</v>
      </c>
      <c r="H139" s="254">
        <v>1190</v>
      </c>
      <c r="I139" s="255">
        <v>1190</v>
      </c>
      <c r="J139" s="416">
        <v>1190</v>
      </c>
      <c r="K139" s="294"/>
      <c r="L139" s="291"/>
    </row>
    <row r="140" spans="1:13" s="428" customFormat="1" x14ac:dyDescent="0.2">
      <c r="A140" s="422" t="s">
        <v>6</v>
      </c>
      <c r="B140" s="256">
        <v>1089.4736842105262</v>
      </c>
      <c r="C140" s="257">
        <v>1147.6470588235295</v>
      </c>
      <c r="D140" s="257">
        <v>1169.8181818181818</v>
      </c>
      <c r="E140" s="257">
        <v>1166.0784313725489</v>
      </c>
      <c r="F140" s="257">
        <v>1200</v>
      </c>
      <c r="G140" s="257">
        <v>1188.9743589743589</v>
      </c>
      <c r="H140" s="257">
        <v>1224.6428571428571</v>
      </c>
      <c r="I140" s="258">
        <v>1182.8</v>
      </c>
      <c r="J140" s="417">
        <v>1175.6505576208178</v>
      </c>
      <c r="K140" s="298"/>
      <c r="L140" s="291"/>
    </row>
    <row r="141" spans="1:13" s="428" customFormat="1" x14ac:dyDescent="0.2">
      <c r="A141" s="420" t="s">
        <v>7</v>
      </c>
      <c r="B141" s="260">
        <v>89.473684210526315</v>
      </c>
      <c r="C141" s="261">
        <v>94.117647058823536</v>
      </c>
      <c r="D141" s="261">
        <v>96.36363636363636</v>
      </c>
      <c r="E141" s="261">
        <v>100</v>
      </c>
      <c r="F141" s="261">
        <v>97.142857142857139</v>
      </c>
      <c r="G141" s="261">
        <v>100</v>
      </c>
      <c r="H141" s="261">
        <v>100</v>
      </c>
      <c r="I141" s="262">
        <v>100</v>
      </c>
      <c r="J141" s="425">
        <v>94.423791821561338</v>
      </c>
      <c r="K141" s="301"/>
      <c r="L141" s="291"/>
    </row>
    <row r="142" spans="1:13" s="428" customFormat="1" x14ac:dyDescent="0.2">
      <c r="A142" s="420" t="s">
        <v>8</v>
      </c>
      <c r="B142" s="263">
        <v>5.4949434577029173E-2</v>
      </c>
      <c r="C142" s="264">
        <v>4.7305490339878853E-2</v>
      </c>
      <c r="D142" s="264">
        <v>4.5686287409606945E-2</v>
      </c>
      <c r="E142" s="264">
        <v>4.8126150892786559E-2</v>
      </c>
      <c r="F142" s="264">
        <v>3.7054228814210576E-2</v>
      </c>
      <c r="G142" s="264">
        <v>3.9255438959311238E-2</v>
      </c>
      <c r="H142" s="264">
        <v>4.3235101153391867E-2</v>
      </c>
      <c r="I142" s="265">
        <v>4.3144209492910549E-2</v>
      </c>
      <c r="J142" s="418">
        <v>5.1622739634954569E-2</v>
      </c>
      <c r="K142" s="304"/>
      <c r="L142" s="305"/>
    </row>
    <row r="143" spans="1:13" s="428" customFormat="1" x14ac:dyDescent="0.2">
      <c r="A143" s="422" t="s">
        <v>1</v>
      </c>
      <c r="B143" s="266">
        <f t="shared" ref="B143:J143" si="31">B140/B139*100-100</f>
        <v>-8.4475895621406494</v>
      </c>
      <c r="C143" s="267">
        <f t="shared" si="31"/>
        <v>-3.5590706870983695</v>
      </c>
      <c r="D143" s="267">
        <f t="shared" si="31"/>
        <v>-1.695951107715814</v>
      </c>
      <c r="E143" s="267">
        <f t="shared" si="31"/>
        <v>-2.0102158510462971</v>
      </c>
      <c r="F143" s="267">
        <f t="shared" si="31"/>
        <v>0.84033613445377853</v>
      </c>
      <c r="G143" s="267">
        <f t="shared" si="31"/>
        <v>-8.6188321482453034E-2</v>
      </c>
      <c r="H143" s="267">
        <f t="shared" si="31"/>
        <v>2.9111644657863138</v>
      </c>
      <c r="I143" s="268">
        <f t="shared" si="31"/>
        <v>-0.60504201680672054</v>
      </c>
      <c r="J143" s="345">
        <f t="shared" si="31"/>
        <v>-1.2058354940489266</v>
      </c>
      <c r="K143" s="304"/>
      <c r="L143" s="305"/>
    </row>
    <row r="144" spans="1:13" s="428" customFormat="1" ht="13.5" thickBot="1" x14ac:dyDescent="0.25">
      <c r="A144" s="420" t="s">
        <v>27</v>
      </c>
      <c r="B144" s="270">
        <f>B140-B126</f>
        <v>102.88831835686767</v>
      </c>
      <c r="C144" s="271">
        <f>C140-B126</f>
        <v>161.06169296987093</v>
      </c>
      <c r="D144" s="271">
        <f t="shared" ref="D144:J144" si="32">D140-E126</f>
        <v>120.57289879931386</v>
      </c>
      <c r="E144" s="271">
        <f t="shared" si="32"/>
        <v>81.911764705882206</v>
      </c>
      <c r="F144" s="271">
        <f t="shared" si="32"/>
        <v>106.21621621621625</v>
      </c>
      <c r="G144" s="271">
        <f t="shared" si="32"/>
        <v>54.90028490028476</v>
      </c>
      <c r="H144" s="271">
        <f t="shared" si="32"/>
        <v>104.24285714285702</v>
      </c>
      <c r="I144" s="272">
        <f t="shared" si="32"/>
        <v>120.65977859778604</v>
      </c>
      <c r="J144" s="426">
        <f t="shared" si="32"/>
        <v>1175.6505576208178</v>
      </c>
      <c r="K144" s="308"/>
      <c r="L144" s="305"/>
    </row>
    <row r="145" spans="1:14" s="428" customFormat="1" x14ac:dyDescent="0.2">
      <c r="A145" s="431" t="s">
        <v>51</v>
      </c>
      <c r="B145" s="274">
        <v>265</v>
      </c>
      <c r="C145" s="275">
        <v>277</v>
      </c>
      <c r="D145" s="275">
        <v>734</v>
      </c>
      <c r="E145" s="275">
        <v>681</v>
      </c>
      <c r="F145" s="275">
        <v>470</v>
      </c>
      <c r="G145" s="275">
        <v>509</v>
      </c>
      <c r="H145" s="275">
        <v>368</v>
      </c>
      <c r="I145" s="276">
        <v>326</v>
      </c>
      <c r="J145" s="347">
        <f>SUM(B145:I145)</f>
        <v>3630</v>
      </c>
      <c r="K145" s="310" t="s">
        <v>56</v>
      </c>
      <c r="L145" s="311">
        <f>J131-J145</f>
        <v>3</v>
      </c>
      <c r="M145" s="332">
        <f>L145/J131</f>
        <v>8.2576383154417832E-4</v>
      </c>
      <c r="N145" s="353" t="s">
        <v>100</v>
      </c>
    </row>
    <row r="146" spans="1:14" s="428" customFormat="1" x14ac:dyDescent="0.2">
      <c r="A146" s="431" t="s">
        <v>28</v>
      </c>
      <c r="B146" s="229">
        <v>60</v>
      </c>
      <c r="C146" s="429">
        <v>60</v>
      </c>
      <c r="D146" s="429">
        <v>59</v>
      </c>
      <c r="E146" s="429">
        <v>58</v>
      </c>
      <c r="F146" s="429">
        <v>57.5</v>
      </c>
      <c r="G146" s="429">
        <v>56.5</v>
      </c>
      <c r="H146" s="429">
        <v>55.5</v>
      </c>
      <c r="I146" s="230">
        <v>55.5</v>
      </c>
      <c r="J146" s="339"/>
      <c r="K146" s="227" t="s">
        <v>57</v>
      </c>
      <c r="L146" s="428">
        <v>55.8</v>
      </c>
    </row>
    <row r="147" spans="1:14" s="428" customFormat="1" ht="13.5" thickBot="1" x14ac:dyDescent="0.25">
      <c r="A147" s="432" t="s">
        <v>26</v>
      </c>
      <c r="B147" s="231">
        <f>B146-B132</f>
        <v>2</v>
      </c>
      <c r="C147" s="232">
        <f>C146-B132</f>
        <v>2</v>
      </c>
      <c r="D147" s="232">
        <f t="shared" ref="D147:I147" si="33">D146-D132</f>
        <v>2</v>
      </c>
      <c r="E147" s="232">
        <f t="shared" si="33"/>
        <v>2</v>
      </c>
      <c r="F147" s="232">
        <f t="shared" si="33"/>
        <v>2</v>
      </c>
      <c r="G147" s="232">
        <f t="shared" si="33"/>
        <v>2</v>
      </c>
      <c r="H147" s="232">
        <f t="shared" si="33"/>
        <v>2</v>
      </c>
      <c r="I147" s="238">
        <f t="shared" si="33"/>
        <v>2.5</v>
      </c>
      <c r="J147" s="348"/>
      <c r="K147" s="428" t="s">
        <v>26</v>
      </c>
      <c r="L147" s="227">
        <f>L146-L132</f>
        <v>2.6899999999999977</v>
      </c>
    </row>
    <row r="148" spans="1:14" s="428" customFormat="1" x14ac:dyDescent="0.2">
      <c r="H148" s="428" t="s">
        <v>63</v>
      </c>
      <c r="I148" s="428" t="s">
        <v>63</v>
      </c>
    </row>
    <row r="149" spans="1:14" ht="13.5" thickBot="1" x14ac:dyDescent="0.25"/>
    <row r="150" spans="1:14" ht="13.5" thickBot="1" x14ac:dyDescent="0.25">
      <c r="A150" s="419" t="s">
        <v>98</v>
      </c>
      <c r="B150" s="487" t="s">
        <v>53</v>
      </c>
      <c r="C150" s="488"/>
      <c r="D150" s="488"/>
      <c r="E150" s="488"/>
      <c r="F150" s="488"/>
      <c r="G150" s="488"/>
      <c r="H150" s="488"/>
      <c r="I150" s="489"/>
      <c r="J150" s="313" t="s">
        <v>0</v>
      </c>
      <c r="K150" s="227"/>
      <c r="L150" s="414"/>
      <c r="M150" s="414"/>
    </row>
    <row r="151" spans="1:14" x14ac:dyDescent="0.2">
      <c r="A151" s="420" t="s">
        <v>54</v>
      </c>
      <c r="B151" s="229">
        <v>1</v>
      </c>
      <c r="C151" s="415">
        <v>2</v>
      </c>
      <c r="D151" s="415">
        <v>3</v>
      </c>
      <c r="E151" s="415">
        <v>4</v>
      </c>
      <c r="F151" s="415">
        <v>5</v>
      </c>
      <c r="G151" s="415">
        <v>6</v>
      </c>
      <c r="H151" s="415">
        <v>7</v>
      </c>
      <c r="I151" s="230">
        <v>8</v>
      </c>
      <c r="J151" s="423"/>
      <c r="K151" s="290"/>
      <c r="L151" s="414"/>
      <c r="M151" s="414"/>
    </row>
    <row r="152" spans="1:14" x14ac:dyDescent="0.2">
      <c r="A152" s="420" t="s">
        <v>2</v>
      </c>
      <c r="B152" s="250">
        <v>1</v>
      </c>
      <c r="C152" s="333">
        <v>2</v>
      </c>
      <c r="D152" s="251">
        <v>3</v>
      </c>
      <c r="E152" s="315">
        <v>4</v>
      </c>
      <c r="F152" s="252">
        <v>5</v>
      </c>
      <c r="G152" s="363">
        <v>6</v>
      </c>
      <c r="H152" s="364">
        <v>7</v>
      </c>
      <c r="I152" s="427">
        <v>8</v>
      </c>
      <c r="J152" s="424" t="s">
        <v>0</v>
      </c>
      <c r="K152" s="246"/>
      <c r="L152" s="291"/>
      <c r="M152" s="414"/>
    </row>
    <row r="153" spans="1:14" x14ac:dyDescent="0.2">
      <c r="A153" s="421" t="s">
        <v>3</v>
      </c>
      <c r="B153" s="253">
        <v>1280</v>
      </c>
      <c r="C153" s="254">
        <v>1280</v>
      </c>
      <c r="D153" s="254">
        <v>1280</v>
      </c>
      <c r="E153" s="254">
        <v>1280</v>
      </c>
      <c r="F153" s="254">
        <v>1280</v>
      </c>
      <c r="G153" s="254">
        <v>1280</v>
      </c>
      <c r="H153" s="254">
        <v>1280</v>
      </c>
      <c r="I153" s="255">
        <v>1280</v>
      </c>
      <c r="J153" s="416">
        <v>1280</v>
      </c>
      <c r="K153" s="294"/>
      <c r="L153" s="291"/>
      <c r="M153" s="414"/>
    </row>
    <row r="154" spans="1:14" x14ac:dyDescent="0.2">
      <c r="A154" s="422" t="s">
        <v>6</v>
      </c>
      <c r="B154" s="256">
        <v>1254.2105263157894</v>
      </c>
      <c r="C154" s="257">
        <v>1283.6842105263158</v>
      </c>
      <c r="D154" s="257">
        <v>1303.6734693877552</v>
      </c>
      <c r="E154" s="257">
        <v>1280.1818181818182</v>
      </c>
      <c r="F154" s="257">
        <v>1326.6666666666667</v>
      </c>
      <c r="G154" s="257">
        <v>1330</v>
      </c>
      <c r="H154" s="257">
        <v>1343.5714285714287</v>
      </c>
      <c r="I154" s="258">
        <v>1381.9230769230769</v>
      </c>
      <c r="J154" s="417">
        <v>1312.6007326007325</v>
      </c>
      <c r="K154" s="298"/>
      <c r="L154" s="291"/>
      <c r="M154" s="414"/>
    </row>
    <row r="155" spans="1:14" x14ac:dyDescent="0.2">
      <c r="A155" s="420" t="s">
        <v>7</v>
      </c>
      <c r="B155" s="260">
        <v>89.473684210526315</v>
      </c>
      <c r="C155" s="261">
        <v>94.736842105263165</v>
      </c>
      <c r="D155" s="261">
        <v>100</v>
      </c>
      <c r="E155" s="261">
        <v>96.36363636363636</v>
      </c>
      <c r="F155" s="261">
        <v>100</v>
      </c>
      <c r="G155" s="261">
        <v>100</v>
      </c>
      <c r="H155" s="261">
        <v>96.428571428571431</v>
      </c>
      <c r="I155" s="262">
        <v>92.307692307692307</v>
      </c>
      <c r="J155" s="425">
        <v>95.604395604395606</v>
      </c>
      <c r="K155" s="301"/>
      <c r="L155" s="291"/>
      <c r="M155" s="414"/>
    </row>
    <row r="156" spans="1:14" x14ac:dyDescent="0.2">
      <c r="A156" s="420" t="s">
        <v>8</v>
      </c>
      <c r="B156" s="263">
        <v>5.687000253932669E-2</v>
      </c>
      <c r="C156" s="264">
        <v>4.0455584693871602E-2</v>
      </c>
      <c r="D156" s="264">
        <v>4.1021571309333614E-2</v>
      </c>
      <c r="E156" s="264">
        <v>4.7163086588154331E-2</v>
      </c>
      <c r="F156" s="264">
        <v>4.1226766539818313E-2</v>
      </c>
      <c r="G156" s="264">
        <v>4.1326393321892127E-2</v>
      </c>
      <c r="H156" s="264">
        <v>4.6574735427791905E-2</v>
      </c>
      <c r="I156" s="265">
        <v>4.8168480451344579E-2</v>
      </c>
      <c r="J156" s="418">
        <v>5.1721380034687257E-2</v>
      </c>
      <c r="K156" s="304"/>
      <c r="L156" s="305"/>
      <c r="M156" s="414"/>
    </row>
    <row r="157" spans="1:14" x14ac:dyDescent="0.2">
      <c r="A157" s="422" t="s">
        <v>1</v>
      </c>
      <c r="B157" s="266">
        <f t="shared" ref="B157:J157" si="34">B154/B153*100-100</f>
        <v>-2.0148026315789593</v>
      </c>
      <c r="C157" s="267">
        <f t="shared" si="34"/>
        <v>0.28782894736842479</v>
      </c>
      <c r="D157" s="267">
        <f t="shared" si="34"/>
        <v>1.8494897959183731</v>
      </c>
      <c r="E157" s="267">
        <f t="shared" si="34"/>
        <v>1.4204545454560957E-2</v>
      </c>
      <c r="F157" s="267">
        <f t="shared" si="34"/>
        <v>3.6458333333333428</v>
      </c>
      <c r="G157" s="267">
        <f t="shared" si="34"/>
        <v>3.90625</v>
      </c>
      <c r="H157" s="267">
        <f t="shared" si="34"/>
        <v>4.9665178571428612</v>
      </c>
      <c r="I157" s="268">
        <f t="shared" si="34"/>
        <v>7.9627403846153726</v>
      </c>
      <c r="J157" s="345">
        <f t="shared" si="34"/>
        <v>2.5469322344322336</v>
      </c>
      <c r="K157" s="304"/>
      <c r="L157" s="305"/>
      <c r="M157" s="414"/>
    </row>
    <row r="158" spans="1:14" ht="13.5" thickBot="1" x14ac:dyDescent="0.25">
      <c r="A158" s="420" t="s">
        <v>27</v>
      </c>
      <c r="B158" s="270">
        <f>B154-B140</f>
        <v>164.73684210526312</v>
      </c>
      <c r="C158" s="271">
        <f t="shared" ref="C158:J158" si="35">C154-C140</f>
        <v>136.03715170278633</v>
      </c>
      <c r="D158" s="271">
        <f t="shared" si="35"/>
        <v>133.85528756957342</v>
      </c>
      <c r="E158" s="271">
        <f t="shared" si="35"/>
        <v>114.1033868092693</v>
      </c>
      <c r="F158" s="271">
        <f t="shared" si="35"/>
        <v>126.66666666666674</v>
      </c>
      <c r="G158" s="271">
        <f t="shared" si="35"/>
        <v>141.02564102564111</v>
      </c>
      <c r="H158" s="271">
        <f t="shared" si="35"/>
        <v>118.92857142857156</v>
      </c>
      <c r="I158" s="272">
        <f t="shared" si="35"/>
        <v>199.12307692307695</v>
      </c>
      <c r="J158" s="426">
        <f t="shared" si="35"/>
        <v>136.95017497991466</v>
      </c>
      <c r="K158" s="308"/>
      <c r="L158" s="305"/>
      <c r="M158" s="414"/>
    </row>
    <row r="159" spans="1:14" x14ac:dyDescent="0.2">
      <c r="A159" s="309" t="s">
        <v>51</v>
      </c>
      <c r="B159" s="274">
        <v>264</v>
      </c>
      <c r="C159" s="275">
        <v>277</v>
      </c>
      <c r="D159" s="275">
        <v>732</v>
      </c>
      <c r="E159" s="275">
        <v>681</v>
      </c>
      <c r="F159" s="275">
        <v>469</v>
      </c>
      <c r="G159" s="386">
        <v>509</v>
      </c>
      <c r="H159" s="275">
        <v>367</v>
      </c>
      <c r="I159" s="276">
        <v>326</v>
      </c>
      <c r="J159" s="347">
        <f>SUM(B159:I159)</f>
        <v>3625</v>
      </c>
      <c r="K159" s="310" t="s">
        <v>56</v>
      </c>
      <c r="L159" s="311">
        <f>J145-J159</f>
        <v>5</v>
      </c>
      <c r="M159" s="332">
        <f>L159/J145</f>
        <v>1.3774104683195593E-3</v>
      </c>
    </row>
    <row r="160" spans="1:14" x14ac:dyDescent="0.2">
      <c r="A160" s="309" t="s">
        <v>28</v>
      </c>
      <c r="B160" s="229">
        <v>61.5</v>
      </c>
      <c r="C160" s="429">
        <v>61.5</v>
      </c>
      <c r="D160" s="429">
        <v>59.5</v>
      </c>
      <c r="E160" s="429">
        <v>59</v>
      </c>
      <c r="F160" s="429">
        <v>57.5</v>
      </c>
      <c r="G160" s="387">
        <v>56.5</v>
      </c>
      <c r="H160" s="429">
        <v>56</v>
      </c>
      <c r="I160" s="230">
        <v>56.5</v>
      </c>
      <c r="J160" s="339"/>
      <c r="K160" s="227" t="s">
        <v>57</v>
      </c>
      <c r="L160" s="414">
        <v>57.8</v>
      </c>
      <c r="M160" s="414"/>
    </row>
    <row r="161" spans="1:13" ht="13.5" thickBot="1" x14ac:dyDescent="0.25">
      <c r="A161" s="312" t="s">
        <v>26</v>
      </c>
      <c r="B161" s="456">
        <f>B160-B146</f>
        <v>1.5</v>
      </c>
      <c r="C161" s="457">
        <f t="shared" ref="C161:I161" si="36">C160-C146</f>
        <v>1.5</v>
      </c>
      <c r="D161" s="457">
        <f t="shared" si="36"/>
        <v>0.5</v>
      </c>
      <c r="E161" s="457">
        <f t="shared" si="36"/>
        <v>1</v>
      </c>
      <c r="F161" s="232">
        <f t="shared" si="36"/>
        <v>0</v>
      </c>
      <c r="G161" s="232">
        <f t="shared" si="36"/>
        <v>0</v>
      </c>
      <c r="H161" s="232">
        <f t="shared" si="36"/>
        <v>0.5</v>
      </c>
      <c r="I161" s="238">
        <f t="shared" si="36"/>
        <v>1</v>
      </c>
      <c r="J161" s="348"/>
      <c r="K161" s="414" t="s">
        <v>26</v>
      </c>
      <c r="L161" s="227">
        <f>L160-L146</f>
        <v>2</v>
      </c>
      <c r="M161" s="414"/>
    </row>
    <row r="162" spans="1:13" x14ac:dyDescent="0.2">
      <c r="A162" s="414"/>
      <c r="B162" s="414"/>
      <c r="C162" s="414"/>
      <c r="D162" s="414"/>
      <c r="E162" s="414"/>
      <c r="F162" s="414">
        <v>57.5</v>
      </c>
      <c r="G162" s="414">
        <v>56.5</v>
      </c>
      <c r="H162" s="414">
        <v>56</v>
      </c>
      <c r="I162" s="414">
        <v>56.5</v>
      </c>
      <c r="J162" s="414"/>
      <c r="K162" s="414"/>
      <c r="L162" s="414"/>
      <c r="M162" s="414"/>
    </row>
    <row r="163" spans="1:13" ht="13.5" thickBot="1" x14ac:dyDescent="0.25">
      <c r="F163" s="458"/>
      <c r="G163" s="458"/>
      <c r="H163" s="458"/>
      <c r="I163" s="458"/>
    </row>
    <row r="164" spans="1:13" ht="13.5" thickBot="1" x14ac:dyDescent="0.25">
      <c r="A164" s="419" t="s">
        <v>104</v>
      </c>
      <c r="B164" s="487" t="s">
        <v>53</v>
      </c>
      <c r="C164" s="488"/>
      <c r="D164" s="488"/>
      <c r="E164" s="488"/>
      <c r="F164" s="488"/>
      <c r="G164" s="488"/>
      <c r="H164" s="488"/>
      <c r="I164" s="489"/>
      <c r="J164" s="313" t="s">
        <v>0</v>
      </c>
      <c r="K164" s="227"/>
      <c r="L164" s="450"/>
      <c r="M164" s="450"/>
    </row>
    <row r="165" spans="1:13" x14ac:dyDescent="0.2">
      <c r="A165" s="420" t="s">
        <v>54</v>
      </c>
      <c r="B165" s="229">
        <v>1</v>
      </c>
      <c r="C165" s="449">
        <v>2</v>
      </c>
      <c r="D165" s="449">
        <v>3</v>
      </c>
      <c r="E165" s="449">
        <v>4</v>
      </c>
      <c r="F165" s="449">
        <v>5</v>
      </c>
      <c r="G165" s="449">
        <v>6</v>
      </c>
      <c r="H165" s="449">
        <v>7</v>
      </c>
      <c r="I165" s="230">
        <v>8</v>
      </c>
      <c r="J165" s="423"/>
      <c r="K165" s="290"/>
      <c r="L165" s="450"/>
      <c r="M165" s="450"/>
    </row>
    <row r="166" spans="1:13" x14ac:dyDescent="0.2">
      <c r="A166" s="420" t="s">
        <v>2</v>
      </c>
      <c r="B166" s="250">
        <v>1</v>
      </c>
      <c r="C166" s="333">
        <v>2</v>
      </c>
      <c r="D166" s="251">
        <v>3</v>
      </c>
      <c r="E166" s="315">
        <v>4</v>
      </c>
      <c r="F166" s="252">
        <v>5</v>
      </c>
      <c r="G166" s="363">
        <v>6</v>
      </c>
      <c r="H166" s="364">
        <v>7</v>
      </c>
      <c r="I166" s="427">
        <v>8</v>
      </c>
      <c r="J166" s="424" t="s">
        <v>0</v>
      </c>
      <c r="K166" s="246"/>
      <c r="L166" s="291"/>
      <c r="M166" s="450"/>
    </row>
    <row r="167" spans="1:13" x14ac:dyDescent="0.2">
      <c r="A167" s="421" t="s">
        <v>3</v>
      </c>
      <c r="B167" s="253">
        <v>1375</v>
      </c>
      <c r="C167" s="254">
        <v>1375</v>
      </c>
      <c r="D167" s="254">
        <v>1375</v>
      </c>
      <c r="E167" s="254">
        <v>1375</v>
      </c>
      <c r="F167" s="254">
        <v>1375</v>
      </c>
      <c r="G167" s="254">
        <v>1375</v>
      </c>
      <c r="H167" s="254">
        <v>1375</v>
      </c>
      <c r="I167" s="255">
        <v>1375</v>
      </c>
      <c r="J167" s="416">
        <v>1375</v>
      </c>
      <c r="K167" s="294"/>
      <c r="L167" s="291"/>
      <c r="M167" s="450"/>
    </row>
    <row r="168" spans="1:13" x14ac:dyDescent="0.2">
      <c r="A168" s="422" t="s">
        <v>6</v>
      </c>
      <c r="B168" s="256">
        <v>1391</v>
      </c>
      <c r="C168" s="257">
        <v>1444.7368421052631</v>
      </c>
      <c r="D168" s="257">
        <v>1421.132075471698</v>
      </c>
      <c r="E168" s="257">
        <v>1386.8</v>
      </c>
      <c r="F168" s="257">
        <v>1435.7142857142858</v>
      </c>
      <c r="G168" s="257">
        <v>1415.5263157894738</v>
      </c>
      <c r="H168" s="257">
        <v>1415.7142857142858</v>
      </c>
      <c r="I168" s="258">
        <v>1493.0434782608695</v>
      </c>
      <c r="J168" s="417">
        <v>1420.8646616541353</v>
      </c>
      <c r="K168" s="298"/>
      <c r="L168" s="291"/>
      <c r="M168" s="450"/>
    </row>
    <row r="169" spans="1:13" x14ac:dyDescent="0.2">
      <c r="A169" s="420" t="s">
        <v>7</v>
      </c>
      <c r="B169" s="260">
        <v>100</v>
      </c>
      <c r="C169" s="261">
        <v>94.736842105263165</v>
      </c>
      <c r="D169" s="261">
        <v>98.113207547169807</v>
      </c>
      <c r="E169" s="261">
        <v>96</v>
      </c>
      <c r="F169" s="261">
        <v>94.285714285714292</v>
      </c>
      <c r="G169" s="261">
        <v>94.736842105263165</v>
      </c>
      <c r="H169" s="261">
        <v>96.428571428571431</v>
      </c>
      <c r="I169" s="262">
        <v>86.956521739130437</v>
      </c>
      <c r="J169" s="425">
        <v>97.368421052631575</v>
      </c>
      <c r="K169" s="301"/>
      <c r="L169" s="291"/>
      <c r="M169" s="450"/>
    </row>
    <row r="170" spans="1:13" x14ac:dyDescent="0.2">
      <c r="A170" s="420" t="s">
        <v>8</v>
      </c>
      <c r="B170" s="263">
        <v>4.0851395097556781E-2</v>
      </c>
      <c r="C170" s="264">
        <v>4.8704437060452264E-2</v>
      </c>
      <c r="D170" s="264">
        <v>4.9221601648866652E-2</v>
      </c>
      <c r="E170" s="264">
        <v>4.7228338214001235E-2</v>
      </c>
      <c r="F170" s="264">
        <v>5.3494965592835994E-2</v>
      </c>
      <c r="G170" s="264">
        <v>4.3869993263514533E-2</v>
      </c>
      <c r="H170" s="264">
        <v>3.9302405840869192E-2</v>
      </c>
      <c r="I170" s="265">
        <v>5.2938581505684118E-2</v>
      </c>
      <c r="J170" s="418">
        <v>5.1637235594984746E-2</v>
      </c>
      <c r="K170" s="304"/>
      <c r="L170" s="305"/>
      <c r="M170" s="450"/>
    </row>
    <row r="171" spans="1:13" x14ac:dyDescent="0.2">
      <c r="A171" s="422" t="s">
        <v>1</v>
      </c>
      <c r="B171" s="266">
        <f t="shared" ref="B171:J171" si="37">B168/B167*100-100</f>
        <v>1.1636363636363711</v>
      </c>
      <c r="C171" s="267">
        <f t="shared" si="37"/>
        <v>5.0717703349282317</v>
      </c>
      <c r="D171" s="267">
        <f t="shared" si="37"/>
        <v>3.3550600343052963</v>
      </c>
      <c r="E171" s="267">
        <f t="shared" si="37"/>
        <v>0.85818181818181927</v>
      </c>
      <c r="F171" s="267">
        <f t="shared" si="37"/>
        <v>4.4155844155844335</v>
      </c>
      <c r="G171" s="267">
        <f t="shared" si="37"/>
        <v>2.9473684210526301</v>
      </c>
      <c r="H171" s="267">
        <f t="shared" si="37"/>
        <v>2.961038961038966</v>
      </c>
      <c r="I171" s="268">
        <f t="shared" si="37"/>
        <v>8.5849802371541557</v>
      </c>
      <c r="J171" s="345">
        <f t="shared" si="37"/>
        <v>3.3356117566643917</v>
      </c>
      <c r="K171" s="304"/>
      <c r="L171" s="305"/>
      <c r="M171" s="450"/>
    </row>
    <row r="172" spans="1:13" ht="13.5" thickBot="1" x14ac:dyDescent="0.25">
      <c r="A172" s="420" t="s">
        <v>27</v>
      </c>
      <c r="B172" s="270">
        <f>B168-B154</f>
        <v>136.78947368421063</v>
      </c>
      <c r="C172" s="271">
        <f t="shared" ref="C172:J172" si="38">C168-C154</f>
        <v>161.05263157894728</v>
      </c>
      <c r="D172" s="271">
        <f t="shared" si="38"/>
        <v>117.45860608394287</v>
      </c>
      <c r="E172" s="271">
        <f t="shared" si="38"/>
        <v>106.61818181818171</v>
      </c>
      <c r="F172" s="271">
        <f t="shared" si="38"/>
        <v>109.04761904761904</v>
      </c>
      <c r="G172" s="271">
        <f t="shared" si="38"/>
        <v>85.526315789473756</v>
      </c>
      <c r="H172" s="271">
        <f t="shared" si="38"/>
        <v>72.14285714285711</v>
      </c>
      <c r="I172" s="272">
        <f t="shared" si="38"/>
        <v>111.1204013377926</v>
      </c>
      <c r="J172" s="426">
        <f t="shared" si="38"/>
        <v>108.26392905340276</v>
      </c>
      <c r="K172" s="308"/>
      <c r="L172" s="305"/>
      <c r="M172" s="450"/>
    </row>
    <row r="173" spans="1:13" x14ac:dyDescent="0.2">
      <c r="A173" s="309" t="s">
        <v>51</v>
      </c>
      <c r="B173" s="274">
        <v>264</v>
      </c>
      <c r="C173" s="275">
        <v>277</v>
      </c>
      <c r="D173" s="275">
        <v>732</v>
      </c>
      <c r="E173" s="275">
        <v>681</v>
      </c>
      <c r="F173" s="275">
        <v>468</v>
      </c>
      <c r="G173" s="386">
        <v>505</v>
      </c>
      <c r="H173" s="275">
        <v>367</v>
      </c>
      <c r="I173" s="276">
        <v>326</v>
      </c>
      <c r="J173" s="347">
        <f>SUM(B173:I173)</f>
        <v>3620</v>
      </c>
      <c r="K173" s="310" t="s">
        <v>56</v>
      </c>
      <c r="L173" s="311">
        <f>J159-J173</f>
        <v>5</v>
      </c>
      <c r="M173" s="332">
        <f>L173/J159</f>
        <v>1.3793103448275861E-3</v>
      </c>
    </row>
    <row r="174" spans="1:13" x14ac:dyDescent="0.2">
      <c r="A174" s="309" t="s">
        <v>28</v>
      </c>
      <c r="B174" s="229">
        <v>62.5</v>
      </c>
      <c r="C174" s="449">
        <v>62.5</v>
      </c>
      <c r="D174" s="449">
        <v>60.5</v>
      </c>
      <c r="E174" s="449">
        <v>60.5</v>
      </c>
      <c r="F174" s="449">
        <v>59.5</v>
      </c>
      <c r="G174" s="387">
        <v>58.5</v>
      </c>
      <c r="H174" s="449">
        <v>58.5</v>
      </c>
      <c r="I174" s="230">
        <v>58.5</v>
      </c>
      <c r="J174" s="339"/>
      <c r="K174" s="227" t="s">
        <v>57</v>
      </c>
      <c r="L174" s="454">
        <v>58.67</v>
      </c>
      <c r="M174" s="450"/>
    </row>
    <row r="175" spans="1:13" ht="13.5" thickBot="1" x14ac:dyDescent="0.25">
      <c r="A175" s="312" t="s">
        <v>26</v>
      </c>
      <c r="B175" s="231">
        <f>B174-B160</f>
        <v>1</v>
      </c>
      <c r="C175" s="232">
        <f t="shared" ref="C175:I175" si="39">C174-C160</f>
        <v>1</v>
      </c>
      <c r="D175" s="232">
        <f t="shared" si="39"/>
        <v>1</v>
      </c>
      <c r="E175" s="232">
        <f t="shared" si="39"/>
        <v>1.5</v>
      </c>
      <c r="F175" s="232">
        <f t="shared" si="39"/>
        <v>2</v>
      </c>
      <c r="G175" s="232">
        <f t="shared" si="39"/>
        <v>2</v>
      </c>
      <c r="H175" s="232">
        <f t="shared" si="39"/>
        <v>2.5</v>
      </c>
      <c r="I175" s="238">
        <f t="shared" si="39"/>
        <v>2</v>
      </c>
      <c r="J175" s="348"/>
      <c r="K175" s="450" t="s">
        <v>26</v>
      </c>
      <c r="L175" s="455">
        <f>L174-L160</f>
        <v>0.87000000000000455</v>
      </c>
      <c r="M175" s="450"/>
    </row>
    <row r="176" spans="1:13" x14ac:dyDescent="0.2">
      <c r="A176" s="450"/>
      <c r="B176" s="450"/>
      <c r="C176" s="450" t="s">
        <v>63</v>
      </c>
      <c r="D176" s="450"/>
      <c r="E176" s="450"/>
      <c r="F176" s="450"/>
      <c r="G176" s="450"/>
      <c r="H176" s="450"/>
      <c r="I176" s="450"/>
      <c r="J176" s="450"/>
      <c r="K176" s="450"/>
      <c r="L176" s="450"/>
      <c r="M176" s="450"/>
    </row>
    <row r="177" spans="1:13" ht="13.5" thickBot="1" x14ac:dyDescent="0.25"/>
    <row r="178" spans="1:13" ht="13.5" thickBot="1" x14ac:dyDescent="0.25">
      <c r="A178" s="419" t="s">
        <v>106</v>
      </c>
      <c r="B178" s="487" t="s">
        <v>53</v>
      </c>
      <c r="C178" s="488"/>
      <c r="D178" s="488"/>
      <c r="E178" s="488"/>
      <c r="F178" s="488"/>
      <c r="G178" s="488"/>
      <c r="H178" s="488"/>
      <c r="I178" s="489"/>
      <c r="J178" s="313" t="s">
        <v>0</v>
      </c>
      <c r="K178" s="227"/>
      <c r="L178" s="459"/>
      <c r="M178" s="459"/>
    </row>
    <row r="179" spans="1:13" x14ac:dyDescent="0.2">
      <c r="A179" s="420" t="s">
        <v>54</v>
      </c>
      <c r="B179" s="229">
        <v>1</v>
      </c>
      <c r="C179" s="460">
        <v>2</v>
      </c>
      <c r="D179" s="460">
        <v>3</v>
      </c>
      <c r="E179" s="460">
        <v>4</v>
      </c>
      <c r="F179" s="460">
        <v>5</v>
      </c>
      <c r="G179" s="460">
        <v>6</v>
      </c>
      <c r="H179" s="460">
        <v>7</v>
      </c>
      <c r="I179" s="230">
        <v>8</v>
      </c>
      <c r="J179" s="423"/>
      <c r="K179" s="290"/>
      <c r="L179" s="459"/>
      <c r="M179" s="459"/>
    </row>
    <row r="180" spans="1:13" x14ac:dyDescent="0.2">
      <c r="A180" s="420" t="s">
        <v>2</v>
      </c>
      <c r="B180" s="250">
        <v>1</v>
      </c>
      <c r="C180" s="333">
        <v>2</v>
      </c>
      <c r="D180" s="251">
        <v>3</v>
      </c>
      <c r="E180" s="315">
        <v>4</v>
      </c>
      <c r="F180" s="252">
        <v>5</v>
      </c>
      <c r="G180" s="363">
        <v>6</v>
      </c>
      <c r="H180" s="364">
        <v>7</v>
      </c>
      <c r="I180" s="427">
        <v>8</v>
      </c>
      <c r="J180" s="424" t="s">
        <v>0</v>
      </c>
      <c r="K180" s="246"/>
      <c r="L180" s="291"/>
      <c r="M180" s="459"/>
    </row>
    <row r="181" spans="1:13" x14ac:dyDescent="0.2">
      <c r="A181" s="421" t="s">
        <v>3</v>
      </c>
      <c r="B181" s="253">
        <v>1475</v>
      </c>
      <c r="C181" s="254">
        <v>1475</v>
      </c>
      <c r="D181" s="254">
        <v>1475</v>
      </c>
      <c r="E181" s="254">
        <v>1475</v>
      </c>
      <c r="F181" s="254">
        <v>1475</v>
      </c>
      <c r="G181" s="254">
        <v>1475</v>
      </c>
      <c r="H181" s="254">
        <v>1475</v>
      </c>
      <c r="I181" s="255">
        <v>1475</v>
      </c>
      <c r="J181" s="416">
        <v>1475</v>
      </c>
      <c r="K181" s="294"/>
      <c r="L181" s="291"/>
      <c r="M181" s="459"/>
    </row>
    <row r="182" spans="1:13" x14ac:dyDescent="0.2">
      <c r="A182" s="422" t="s">
        <v>6</v>
      </c>
      <c r="B182" s="256">
        <v>1446.67</v>
      </c>
      <c r="C182" s="257">
        <v>1460.56</v>
      </c>
      <c r="D182" s="257">
        <v>1492.59</v>
      </c>
      <c r="E182" s="257">
        <v>1482.35</v>
      </c>
      <c r="F182" s="257">
        <v>1524.17</v>
      </c>
      <c r="G182" s="257">
        <v>1504.29</v>
      </c>
      <c r="H182" s="257">
        <v>1509.23</v>
      </c>
      <c r="I182" s="258">
        <v>1548.33</v>
      </c>
      <c r="J182" s="417">
        <v>1497.82</v>
      </c>
      <c r="K182" s="298"/>
      <c r="L182" s="291"/>
      <c r="M182" s="459"/>
    </row>
    <row r="183" spans="1:13" x14ac:dyDescent="0.2">
      <c r="A183" s="420" t="s">
        <v>7</v>
      </c>
      <c r="B183" s="260">
        <v>88.89</v>
      </c>
      <c r="C183" s="261">
        <v>94.44</v>
      </c>
      <c r="D183" s="261">
        <v>86.21</v>
      </c>
      <c r="E183" s="261">
        <v>84.31</v>
      </c>
      <c r="F183" s="261">
        <v>80.56</v>
      </c>
      <c r="G183" s="261">
        <v>77.14</v>
      </c>
      <c r="H183" s="261">
        <v>96.15</v>
      </c>
      <c r="I183" s="262">
        <v>95.83</v>
      </c>
      <c r="J183" s="425">
        <v>86.84</v>
      </c>
      <c r="K183" s="301"/>
      <c r="L183" s="291"/>
      <c r="M183" s="459"/>
    </row>
    <row r="184" spans="1:13" x14ac:dyDescent="0.2">
      <c r="A184" s="420" t="s">
        <v>8</v>
      </c>
      <c r="B184" s="263">
        <v>5.9499999999999997E-2</v>
      </c>
      <c r="C184" s="264">
        <v>5.4800000000000001E-2</v>
      </c>
      <c r="D184" s="264">
        <v>6.9400000000000003E-2</v>
      </c>
      <c r="E184" s="264">
        <v>5.9499999999999997E-2</v>
      </c>
      <c r="F184" s="264">
        <v>7.1999999999999995E-2</v>
      </c>
      <c r="G184" s="264">
        <v>7.4499999999999997E-2</v>
      </c>
      <c r="H184" s="264">
        <v>5.7099999999999998E-2</v>
      </c>
      <c r="I184" s="265">
        <v>5.3100000000000001E-2</v>
      </c>
      <c r="J184" s="418">
        <v>6.6900000000000001E-2</v>
      </c>
      <c r="K184" s="304"/>
      <c r="L184" s="305"/>
      <c r="M184" s="459"/>
    </row>
    <row r="185" spans="1:13" x14ac:dyDescent="0.2">
      <c r="A185" s="422" t="s">
        <v>1</v>
      </c>
      <c r="B185" s="266">
        <f t="shared" ref="B185:J185" si="40">B182/B181*100-100</f>
        <v>-1.9206779661016924</v>
      </c>
      <c r="C185" s="267">
        <f t="shared" si="40"/>
        <v>-0.97898305084746085</v>
      </c>
      <c r="D185" s="267">
        <f t="shared" si="40"/>
        <v>1.1925423728813485</v>
      </c>
      <c r="E185" s="267">
        <f t="shared" si="40"/>
        <v>0.49830508474575197</v>
      </c>
      <c r="F185" s="267">
        <f t="shared" si="40"/>
        <v>3.3335593220338922</v>
      </c>
      <c r="G185" s="267">
        <f t="shared" si="40"/>
        <v>1.9857627118644103</v>
      </c>
      <c r="H185" s="267">
        <f t="shared" si="40"/>
        <v>2.3206779661016981</v>
      </c>
      <c r="I185" s="268">
        <f t="shared" si="40"/>
        <v>4.9715254237288065</v>
      </c>
      <c r="J185" s="345">
        <f t="shared" si="40"/>
        <v>1.5471186440678082</v>
      </c>
      <c r="K185" s="304"/>
      <c r="L185" s="305"/>
      <c r="M185" s="459"/>
    </row>
    <row r="186" spans="1:13" ht="13.5" thickBot="1" x14ac:dyDescent="0.25">
      <c r="A186" s="420" t="s">
        <v>27</v>
      </c>
      <c r="B186" s="270">
        <f>B182-B168</f>
        <v>55.670000000000073</v>
      </c>
      <c r="C186" s="271">
        <f t="shared" ref="C186:J186" si="41">C182-C168</f>
        <v>15.823157894736823</v>
      </c>
      <c r="D186" s="271">
        <f t="shared" si="41"/>
        <v>71.457924528301874</v>
      </c>
      <c r="E186" s="271">
        <f t="shared" si="41"/>
        <v>95.549999999999955</v>
      </c>
      <c r="F186" s="271">
        <f t="shared" si="41"/>
        <v>88.455714285714294</v>
      </c>
      <c r="G186" s="271">
        <f t="shared" si="41"/>
        <v>88.763684210526208</v>
      </c>
      <c r="H186" s="271">
        <f t="shared" si="41"/>
        <v>93.515714285714239</v>
      </c>
      <c r="I186" s="272">
        <f t="shared" si="41"/>
        <v>55.286521739130421</v>
      </c>
      <c r="J186" s="426">
        <f t="shared" si="41"/>
        <v>76.955338345864675</v>
      </c>
      <c r="K186" s="308"/>
      <c r="L186" s="305"/>
      <c r="M186" s="459"/>
    </row>
    <row r="187" spans="1:13" x14ac:dyDescent="0.2">
      <c r="A187" s="309" t="s">
        <v>51</v>
      </c>
      <c r="B187" s="274">
        <v>263</v>
      </c>
      <c r="C187" s="275">
        <v>277</v>
      </c>
      <c r="D187" s="275">
        <v>732</v>
      </c>
      <c r="E187" s="275">
        <v>681</v>
      </c>
      <c r="F187" s="275">
        <v>468</v>
      </c>
      <c r="G187" s="386">
        <v>505</v>
      </c>
      <c r="H187" s="275">
        <v>367</v>
      </c>
      <c r="I187" s="276">
        <v>326</v>
      </c>
      <c r="J187" s="347">
        <f>SUM(B187:I187)</f>
        <v>3619</v>
      </c>
      <c r="K187" s="310" t="s">
        <v>56</v>
      </c>
      <c r="L187" s="311">
        <f>J173-J187</f>
        <v>1</v>
      </c>
      <c r="M187" s="332">
        <f>L187/J173</f>
        <v>2.7624309392265195E-4</v>
      </c>
    </row>
    <row r="188" spans="1:13" x14ac:dyDescent="0.2">
      <c r="A188" s="309" t="s">
        <v>28</v>
      </c>
      <c r="B188" s="229">
        <v>65</v>
      </c>
      <c r="C188" s="460">
        <v>65</v>
      </c>
      <c r="D188" s="460">
        <v>63</v>
      </c>
      <c r="E188" s="460">
        <v>62.5</v>
      </c>
      <c r="F188" s="460">
        <v>62</v>
      </c>
      <c r="G188" s="387">
        <v>61</v>
      </c>
      <c r="H188" s="460">
        <v>61</v>
      </c>
      <c r="I188" s="230">
        <v>61</v>
      </c>
      <c r="J188" s="339"/>
      <c r="K188" s="227" t="s">
        <v>57</v>
      </c>
      <c r="L188" s="459">
        <v>60.02</v>
      </c>
      <c r="M188" s="459"/>
    </row>
    <row r="189" spans="1:13" ht="13.5" thickBot="1" x14ac:dyDescent="0.25">
      <c r="A189" s="312" t="s">
        <v>26</v>
      </c>
      <c r="B189" s="231">
        <f>B188-B174</f>
        <v>2.5</v>
      </c>
      <c r="C189" s="232">
        <f t="shared" ref="C189:I189" si="42">C188-C174</f>
        <v>2.5</v>
      </c>
      <c r="D189" s="232">
        <f t="shared" si="42"/>
        <v>2.5</v>
      </c>
      <c r="E189" s="232">
        <f t="shared" si="42"/>
        <v>2</v>
      </c>
      <c r="F189" s="232">
        <f t="shared" si="42"/>
        <v>2.5</v>
      </c>
      <c r="G189" s="232">
        <f t="shared" si="42"/>
        <v>2.5</v>
      </c>
      <c r="H189" s="232">
        <f t="shared" si="42"/>
        <v>2.5</v>
      </c>
      <c r="I189" s="238">
        <f t="shared" si="42"/>
        <v>2.5</v>
      </c>
      <c r="J189" s="348"/>
      <c r="K189" s="459" t="s">
        <v>26</v>
      </c>
      <c r="L189" s="462">
        <f>L188-L174</f>
        <v>1.3500000000000014</v>
      </c>
      <c r="M189" s="459"/>
    </row>
    <row r="191" spans="1:13" x14ac:dyDescent="0.2">
      <c r="B191" s="280">
        <v>62.5</v>
      </c>
      <c r="C191" s="465">
        <v>62.5</v>
      </c>
      <c r="D191" s="465">
        <v>62.5</v>
      </c>
      <c r="E191" s="465">
        <v>62.5</v>
      </c>
      <c r="F191" s="465">
        <v>62.5</v>
      </c>
      <c r="G191" s="465">
        <v>62.5</v>
      </c>
      <c r="H191" s="465">
        <v>62.5</v>
      </c>
    </row>
    <row r="192" spans="1:13" s="465" customFormat="1" ht="13.5" thickBot="1" x14ac:dyDescent="0.25">
      <c r="B192" s="465">
        <v>1497.82</v>
      </c>
      <c r="C192" s="465">
        <v>1497.82</v>
      </c>
      <c r="D192" s="465">
        <v>1497.82</v>
      </c>
      <c r="E192" s="465">
        <v>1497.82</v>
      </c>
      <c r="F192" s="465">
        <v>1497.82</v>
      </c>
      <c r="G192" s="465">
        <v>1497.82</v>
      </c>
      <c r="H192" s="465">
        <v>1497.82</v>
      </c>
      <c r="I192" s="465">
        <v>1497.82</v>
      </c>
    </row>
    <row r="193" spans="1:12" ht="13.5" thickBot="1" x14ac:dyDescent="0.25">
      <c r="A193" s="419" t="s">
        <v>109</v>
      </c>
      <c r="B193" s="487" t="s">
        <v>53</v>
      </c>
      <c r="C193" s="488"/>
      <c r="D193" s="488"/>
      <c r="E193" s="488"/>
      <c r="F193" s="488"/>
      <c r="G193" s="488"/>
      <c r="H193" s="489"/>
      <c r="I193" s="313" t="s">
        <v>0</v>
      </c>
      <c r="J193" s="227"/>
      <c r="K193" s="465"/>
      <c r="L193" s="465"/>
    </row>
    <row r="194" spans="1:12" x14ac:dyDescent="0.2">
      <c r="A194" s="420" t="s">
        <v>54</v>
      </c>
      <c r="B194" s="229">
        <v>1</v>
      </c>
      <c r="C194" s="464">
        <v>2</v>
      </c>
      <c r="D194" s="464">
        <v>3</v>
      </c>
      <c r="E194" s="464">
        <v>4</v>
      </c>
      <c r="F194" s="464">
        <v>5</v>
      </c>
      <c r="G194" s="464">
        <v>6</v>
      </c>
      <c r="H194" s="230">
        <v>7</v>
      </c>
      <c r="I194" s="423"/>
      <c r="J194" s="290"/>
      <c r="K194" s="465"/>
      <c r="L194" s="465"/>
    </row>
    <row r="195" spans="1:12" x14ac:dyDescent="0.2">
      <c r="A195" s="420" t="s">
        <v>2</v>
      </c>
      <c r="B195" s="250">
        <v>1</v>
      </c>
      <c r="C195" s="333">
        <v>2</v>
      </c>
      <c r="D195" s="251">
        <v>3</v>
      </c>
      <c r="E195" s="315">
        <v>4</v>
      </c>
      <c r="F195" s="252">
        <v>5</v>
      </c>
      <c r="G195" s="363">
        <v>6</v>
      </c>
      <c r="H195" s="447">
        <v>7</v>
      </c>
      <c r="I195" s="424" t="s">
        <v>0</v>
      </c>
      <c r="J195" s="246"/>
      <c r="K195" s="291"/>
      <c r="L195" s="465"/>
    </row>
    <row r="196" spans="1:12" x14ac:dyDescent="0.2">
      <c r="A196" s="421" t="s">
        <v>3</v>
      </c>
      <c r="B196" s="253">
        <v>1575</v>
      </c>
      <c r="C196" s="254">
        <v>1575</v>
      </c>
      <c r="D196" s="254">
        <v>1575</v>
      </c>
      <c r="E196" s="254">
        <v>1575</v>
      </c>
      <c r="F196" s="254">
        <v>1575</v>
      </c>
      <c r="G196" s="254">
        <v>1575</v>
      </c>
      <c r="H196" s="255">
        <v>1575</v>
      </c>
      <c r="I196" s="416">
        <v>1575</v>
      </c>
      <c r="J196" s="294"/>
      <c r="K196" s="291"/>
      <c r="L196" s="465"/>
    </row>
    <row r="197" spans="1:12" x14ac:dyDescent="0.2">
      <c r="A197" s="422" t="s">
        <v>6</v>
      </c>
      <c r="B197" s="256">
        <v>1413.91</v>
      </c>
      <c r="C197" s="257">
        <v>1519.57</v>
      </c>
      <c r="D197" s="257">
        <v>1548.44</v>
      </c>
      <c r="E197" s="257">
        <v>1587.14</v>
      </c>
      <c r="F197" s="257">
        <v>1628.61</v>
      </c>
      <c r="G197" s="257">
        <v>1663.33</v>
      </c>
      <c r="H197" s="258">
        <v>1728.04</v>
      </c>
      <c r="I197" s="417">
        <v>1603.69</v>
      </c>
      <c r="J197" s="298"/>
      <c r="K197" s="291"/>
      <c r="L197" s="465"/>
    </row>
    <row r="198" spans="1:12" x14ac:dyDescent="0.2">
      <c r="A198" s="420" t="s">
        <v>7</v>
      </c>
      <c r="B198" s="260">
        <v>100</v>
      </c>
      <c r="C198" s="261">
        <v>100</v>
      </c>
      <c r="D198" s="261">
        <v>100</v>
      </c>
      <c r="E198" s="261">
        <v>100</v>
      </c>
      <c r="F198" s="261">
        <v>100</v>
      </c>
      <c r="G198" s="261">
        <v>100</v>
      </c>
      <c r="H198" s="262">
        <v>100</v>
      </c>
      <c r="I198" s="425">
        <v>88.21</v>
      </c>
      <c r="J198" s="301"/>
      <c r="K198" s="291"/>
      <c r="L198" s="465"/>
    </row>
    <row r="199" spans="1:12" x14ac:dyDescent="0.2">
      <c r="A199" s="420" t="s">
        <v>8</v>
      </c>
      <c r="B199" s="263">
        <v>4.3099999999999999E-2</v>
      </c>
      <c r="C199" s="264">
        <v>2.4400000000000002E-2</v>
      </c>
      <c r="D199" s="264">
        <v>2.4899999999999999E-2</v>
      </c>
      <c r="E199" s="264">
        <v>2.5899999999999999E-2</v>
      </c>
      <c r="F199" s="264">
        <v>2.4400000000000002E-2</v>
      </c>
      <c r="G199" s="264">
        <v>3.49E-2</v>
      </c>
      <c r="H199" s="265">
        <v>3.4000000000000002E-2</v>
      </c>
      <c r="I199" s="418">
        <v>6.2899999999999998E-2</v>
      </c>
      <c r="J199" s="304"/>
      <c r="K199" s="305"/>
      <c r="L199" s="465"/>
    </row>
    <row r="200" spans="1:12" x14ac:dyDescent="0.2">
      <c r="A200" s="422" t="s">
        <v>1</v>
      </c>
      <c r="B200" s="266">
        <f t="shared" ref="B200:I200" si="43">B197/B196*100-100</f>
        <v>-10.227936507936505</v>
      </c>
      <c r="C200" s="267">
        <f t="shared" si="43"/>
        <v>-3.5193650793650875</v>
      </c>
      <c r="D200" s="267">
        <f t="shared" si="43"/>
        <v>-1.686349206349206</v>
      </c>
      <c r="E200" s="267">
        <f t="shared" si="43"/>
        <v>0.77079365079366369</v>
      </c>
      <c r="F200" s="267">
        <f t="shared" si="43"/>
        <v>3.4038095238095138</v>
      </c>
      <c r="G200" s="267">
        <f t="shared" si="43"/>
        <v>5.608253968253976</v>
      </c>
      <c r="H200" s="268">
        <f t="shared" si="43"/>
        <v>9.716825396825385</v>
      </c>
      <c r="I200" s="345">
        <f t="shared" si="43"/>
        <v>1.8215873015873001</v>
      </c>
      <c r="J200" s="304"/>
      <c r="K200" s="305"/>
      <c r="L200" s="465"/>
    </row>
    <row r="201" spans="1:12" ht="13.5" thickBot="1" x14ac:dyDescent="0.25">
      <c r="A201" s="420" t="s">
        <v>27</v>
      </c>
      <c r="B201" s="270">
        <f>B197-B192</f>
        <v>-83.909999999999854</v>
      </c>
      <c r="C201" s="271">
        <f t="shared" ref="C201:I201" si="44">C197-C192</f>
        <v>21.75</v>
      </c>
      <c r="D201" s="271">
        <f t="shared" si="44"/>
        <v>50.620000000000118</v>
      </c>
      <c r="E201" s="271">
        <f t="shared" si="44"/>
        <v>89.320000000000164</v>
      </c>
      <c r="F201" s="271">
        <f t="shared" si="44"/>
        <v>130.78999999999996</v>
      </c>
      <c r="G201" s="271">
        <f t="shared" si="44"/>
        <v>165.51</v>
      </c>
      <c r="H201" s="272">
        <f t="shared" si="44"/>
        <v>230.22000000000003</v>
      </c>
      <c r="I201" s="426">
        <f t="shared" si="44"/>
        <v>105.87000000000012</v>
      </c>
      <c r="J201" s="308"/>
      <c r="K201" s="305"/>
      <c r="L201" s="465"/>
    </row>
    <row r="202" spans="1:12" x14ac:dyDescent="0.2">
      <c r="A202" s="309" t="s">
        <v>51</v>
      </c>
      <c r="B202" s="274">
        <v>318</v>
      </c>
      <c r="C202" s="275">
        <v>315</v>
      </c>
      <c r="D202" s="275">
        <v>639</v>
      </c>
      <c r="E202" s="275">
        <v>563</v>
      </c>
      <c r="F202" s="275">
        <v>520</v>
      </c>
      <c r="G202" s="386">
        <v>651</v>
      </c>
      <c r="H202" s="276">
        <v>609</v>
      </c>
      <c r="I202" s="347">
        <f>SUM(B202:H202)</f>
        <v>3615</v>
      </c>
      <c r="J202" s="310" t="s">
        <v>56</v>
      </c>
      <c r="K202" s="311">
        <f>J187-I202</f>
        <v>4</v>
      </c>
      <c r="L202" s="332">
        <f>K202/J187</f>
        <v>1.1052777010223818E-3</v>
      </c>
    </row>
    <row r="203" spans="1:12" x14ac:dyDescent="0.2">
      <c r="A203" s="309" t="s">
        <v>28</v>
      </c>
      <c r="B203" s="229">
        <v>69</v>
      </c>
      <c r="C203" s="464">
        <v>68</v>
      </c>
      <c r="D203" s="464">
        <v>67.5</v>
      </c>
      <c r="E203" s="464">
        <v>66.5</v>
      </c>
      <c r="F203" s="464">
        <v>65.5</v>
      </c>
      <c r="G203" s="387">
        <v>65</v>
      </c>
      <c r="H203" s="230">
        <v>64</v>
      </c>
      <c r="I203" s="339"/>
      <c r="J203" s="227" t="s">
        <v>57</v>
      </c>
      <c r="K203" s="465">
        <v>62.49</v>
      </c>
      <c r="L203" s="465"/>
    </row>
    <row r="204" spans="1:12" ht="13.5" thickBot="1" x14ac:dyDescent="0.25">
      <c r="A204" s="312" t="s">
        <v>26</v>
      </c>
      <c r="B204" s="231">
        <f>B203-B191</f>
        <v>6.5</v>
      </c>
      <c r="C204" s="232">
        <f t="shared" ref="C204:H204" si="45">C203-C191</f>
        <v>5.5</v>
      </c>
      <c r="D204" s="232">
        <f t="shared" si="45"/>
        <v>5</v>
      </c>
      <c r="E204" s="232">
        <f t="shared" si="45"/>
        <v>4</v>
      </c>
      <c r="F204" s="232">
        <f t="shared" si="45"/>
        <v>3</v>
      </c>
      <c r="G204" s="232">
        <f t="shared" si="45"/>
        <v>2.5</v>
      </c>
      <c r="H204" s="238">
        <f t="shared" si="45"/>
        <v>1.5</v>
      </c>
      <c r="I204" s="348"/>
      <c r="J204" s="465" t="s">
        <v>26</v>
      </c>
      <c r="K204" s="462">
        <f>K203-L188</f>
        <v>2.4699999999999989</v>
      </c>
      <c r="L204" s="465"/>
    </row>
    <row r="205" spans="1:12" x14ac:dyDescent="0.2">
      <c r="D205" s="280">
        <v>67.5</v>
      </c>
    </row>
  </sheetData>
  <mergeCells count="14">
    <mergeCell ref="B193:H193"/>
    <mergeCell ref="B178:I178"/>
    <mergeCell ref="B164:I164"/>
    <mergeCell ref="B136:I136"/>
    <mergeCell ref="B150:I150"/>
    <mergeCell ref="B122:I122"/>
    <mergeCell ref="B9:G9"/>
    <mergeCell ref="B23:G23"/>
    <mergeCell ref="B37:G37"/>
    <mergeCell ref="B51:G51"/>
    <mergeCell ref="B108:H108"/>
    <mergeCell ref="B94:H94"/>
    <mergeCell ref="B80:H80"/>
    <mergeCell ref="B66:H66"/>
  </mergeCells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12"/>
  <dimension ref="A1:K188"/>
  <sheetViews>
    <sheetView showGridLines="0" topLeftCell="A157" zoomScale="75" zoomScaleNormal="75" workbookViewId="0">
      <selection activeCell="B187" sqref="B187:D187"/>
    </sheetView>
  </sheetViews>
  <sheetFormatPr baseColWidth="10" defaultRowHeight="12.75" x14ac:dyDescent="0.2"/>
  <cols>
    <col min="1" max="1" width="16.28515625" style="280" bestFit="1" customWidth="1"/>
    <col min="2" max="7" width="10.7109375" style="280" customWidth="1"/>
    <col min="8" max="8" width="11.140625" style="280" customWidth="1"/>
    <col min="9" max="9" width="10.5703125" style="280" customWidth="1"/>
    <col min="10" max="16384" width="11.42578125" style="280"/>
  </cols>
  <sheetData>
    <row r="1" spans="1:7" x14ac:dyDescent="0.2">
      <c r="A1" s="280" t="s">
        <v>58</v>
      </c>
    </row>
    <row r="2" spans="1:7" x14ac:dyDescent="0.2">
      <c r="A2" s="280" t="s">
        <v>59</v>
      </c>
      <c r="B2" s="239">
        <v>40.6</v>
      </c>
    </row>
    <row r="3" spans="1:7" x14ac:dyDescent="0.2">
      <c r="A3" s="280" t="s">
        <v>7</v>
      </c>
      <c r="B3" s="280">
        <v>73.8</v>
      </c>
    </row>
    <row r="4" spans="1:7" x14ac:dyDescent="0.2">
      <c r="A4" s="280" t="s">
        <v>60</v>
      </c>
      <c r="B4" s="280">
        <v>3386</v>
      </c>
    </row>
    <row r="6" spans="1:7" x14ac:dyDescent="0.2">
      <c r="A6" s="246" t="s">
        <v>61</v>
      </c>
      <c r="B6" s="239">
        <v>40.6</v>
      </c>
      <c r="C6" s="239">
        <v>40.6</v>
      </c>
      <c r="D6" s="239">
        <v>40.6</v>
      </c>
      <c r="E6" s="239">
        <v>40.6</v>
      </c>
      <c r="F6" s="239">
        <v>40.6</v>
      </c>
      <c r="G6" s="280">
        <v>40.6</v>
      </c>
    </row>
    <row r="7" spans="1:7" x14ac:dyDescent="0.2">
      <c r="A7" s="246" t="s">
        <v>62</v>
      </c>
      <c r="B7" s="280">
        <v>30.44</v>
      </c>
      <c r="C7" s="280">
        <v>30.44</v>
      </c>
      <c r="D7" s="280">
        <v>30.44</v>
      </c>
      <c r="E7" s="280">
        <v>30.44</v>
      </c>
      <c r="F7" s="280">
        <v>30.44</v>
      </c>
    </row>
    <row r="8" spans="1:7" ht="13.5" thickBot="1" x14ac:dyDescent="0.25">
      <c r="A8" s="246"/>
    </row>
    <row r="9" spans="1:7" ht="13.5" thickBot="1" x14ac:dyDescent="0.25">
      <c r="A9" s="285" t="s">
        <v>49</v>
      </c>
      <c r="B9" s="480" t="s">
        <v>53</v>
      </c>
      <c r="C9" s="481"/>
      <c r="D9" s="481"/>
      <c r="E9" s="481"/>
      <c r="F9" s="482"/>
      <c r="G9" s="314" t="s">
        <v>0</v>
      </c>
    </row>
    <row r="10" spans="1:7" x14ac:dyDescent="0.2">
      <c r="A10" s="226" t="s">
        <v>2</v>
      </c>
      <c r="B10" s="316">
        <v>1</v>
      </c>
      <c r="C10" s="236">
        <v>2</v>
      </c>
      <c r="D10" s="236">
        <v>3</v>
      </c>
      <c r="E10" s="236">
        <v>4</v>
      </c>
      <c r="F10" s="236">
        <v>5</v>
      </c>
      <c r="G10" s="235"/>
    </row>
    <row r="11" spans="1:7" x14ac:dyDescent="0.2">
      <c r="A11" s="292" t="s">
        <v>3</v>
      </c>
      <c r="B11" s="317">
        <v>140</v>
      </c>
      <c r="C11" s="318">
        <v>140</v>
      </c>
      <c r="D11" s="319">
        <v>140</v>
      </c>
      <c r="E11" s="319">
        <v>140</v>
      </c>
      <c r="F11" s="319">
        <v>140</v>
      </c>
      <c r="G11" s="320">
        <v>140</v>
      </c>
    </row>
    <row r="12" spans="1:7" x14ac:dyDescent="0.2">
      <c r="A12" s="295" t="s">
        <v>6</v>
      </c>
      <c r="B12" s="321">
        <v>181.1044776119403</v>
      </c>
      <c r="C12" s="322">
        <v>184.33333333333334</v>
      </c>
      <c r="D12" s="322">
        <v>184.859375</v>
      </c>
      <c r="E12" s="322">
        <v>188.578125</v>
      </c>
      <c r="F12" s="322">
        <v>183.953125</v>
      </c>
      <c r="G12" s="259">
        <v>184.53416149068323</v>
      </c>
    </row>
    <row r="13" spans="1:7" x14ac:dyDescent="0.2">
      <c r="A13" s="226" t="s">
        <v>7</v>
      </c>
      <c r="B13" s="323">
        <v>73.134328358208961</v>
      </c>
      <c r="C13" s="324">
        <v>73.015873015873012</v>
      </c>
      <c r="D13" s="325">
        <v>71.875</v>
      </c>
      <c r="E13" s="325">
        <v>67.1875</v>
      </c>
      <c r="F13" s="325">
        <v>73.4375</v>
      </c>
      <c r="G13" s="326">
        <v>69.254658385093165</v>
      </c>
    </row>
    <row r="14" spans="1:7" x14ac:dyDescent="0.2">
      <c r="A14" s="226" t="s">
        <v>8</v>
      </c>
      <c r="B14" s="263">
        <v>8.5866018426455706E-2</v>
      </c>
      <c r="C14" s="264">
        <v>8.5955600128207826E-2</v>
      </c>
      <c r="D14" s="327">
        <v>8.873745641377756E-2</v>
      </c>
      <c r="E14" s="327">
        <v>9.6229619814993519E-2</v>
      </c>
      <c r="F14" s="327">
        <v>8.4901673114373799E-2</v>
      </c>
      <c r="G14" s="328">
        <v>8.9479400777072518E-2</v>
      </c>
    </row>
    <row r="15" spans="1:7" x14ac:dyDescent="0.2">
      <c r="A15" s="295" t="s">
        <v>1</v>
      </c>
      <c r="B15" s="266">
        <f t="shared" ref="B15:G15" si="0">B12/B11*100-100</f>
        <v>29.360341151385938</v>
      </c>
      <c r="C15" s="267">
        <f t="shared" si="0"/>
        <v>31.666666666666657</v>
      </c>
      <c r="D15" s="267">
        <f t="shared" si="0"/>
        <v>32.042410714285694</v>
      </c>
      <c r="E15" s="267">
        <f t="shared" si="0"/>
        <v>34.698660714285722</v>
      </c>
      <c r="F15" s="267">
        <f t="shared" ref="F15" si="1">F12/F11*100-100</f>
        <v>31.395089285714278</v>
      </c>
      <c r="G15" s="269">
        <f t="shared" si="0"/>
        <v>31.810115350488047</v>
      </c>
    </row>
    <row r="16" spans="1:7" ht="13.5" thickBot="1" x14ac:dyDescent="0.25">
      <c r="A16" s="226" t="s">
        <v>27</v>
      </c>
      <c r="B16" s="270">
        <f>B12-B6</f>
        <v>140.5044776119403</v>
      </c>
      <c r="C16" s="271">
        <f t="shared" ref="C16:G16" si="2">C12-C6</f>
        <v>143.73333333333335</v>
      </c>
      <c r="D16" s="271">
        <f t="shared" si="2"/>
        <v>144.25937500000001</v>
      </c>
      <c r="E16" s="271">
        <f t="shared" si="2"/>
        <v>147.97812500000001</v>
      </c>
      <c r="F16" s="271">
        <f t="shared" ref="F16" si="3">F12-F6</f>
        <v>143.35312500000001</v>
      </c>
      <c r="G16" s="273">
        <f t="shared" si="2"/>
        <v>143.93416149068324</v>
      </c>
    </row>
    <row r="17" spans="1:10" x14ac:dyDescent="0.2">
      <c r="A17" s="309" t="s">
        <v>52</v>
      </c>
      <c r="B17" s="274">
        <v>617</v>
      </c>
      <c r="C17" s="275">
        <v>658</v>
      </c>
      <c r="D17" s="275">
        <v>636</v>
      </c>
      <c r="E17" s="275">
        <v>654</v>
      </c>
      <c r="F17" s="329">
        <v>657</v>
      </c>
      <c r="G17" s="330">
        <f>SUM(B17:F17)</f>
        <v>3222</v>
      </c>
      <c r="H17" s="280" t="s">
        <v>56</v>
      </c>
      <c r="I17" s="331">
        <f>B4-G17</f>
        <v>164</v>
      </c>
      <c r="J17" s="332">
        <f>I17/B4</f>
        <v>4.843473124630833E-2</v>
      </c>
    </row>
    <row r="18" spans="1:10" x14ac:dyDescent="0.2">
      <c r="A18" s="309" t="s">
        <v>28</v>
      </c>
      <c r="B18" s="229">
        <v>65</v>
      </c>
      <c r="C18" s="281">
        <v>65</v>
      </c>
      <c r="D18" s="281">
        <v>65</v>
      </c>
      <c r="E18" s="281">
        <v>65</v>
      </c>
      <c r="F18" s="281">
        <v>65</v>
      </c>
      <c r="G18" s="233"/>
      <c r="H18" s="280" t="s">
        <v>57</v>
      </c>
      <c r="I18" s="280">
        <v>30.44</v>
      </c>
    </row>
    <row r="19" spans="1:10" ht="13.5" thickBot="1" x14ac:dyDescent="0.25">
      <c r="A19" s="312" t="s">
        <v>26</v>
      </c>
      <c r="B19" s="336">
        <f>B18-B7</f>
        <v>34.56</v>
      </c>
      <c r="C19" s="337">
        <f>C18-C7</f>
        <v>34.56</v>
      </c>
      <c r="D19" s="337">
        <f>D18-D7</f>
        <v>34.56</v>
      </c>
      <c r="E19" s="337">
        <f>E18-E7</f>
        <v>34.56</v>
      </c>
      <c r="F19" s="337">
        <f>F18-F7</f>
        <v>34.56</v>
      </c>
      <c r="G19" s="234"/>
      <c r="H19" s="280" t="s">
        <v>26</v>
      </c>
    </row>
    <row r="21" spans="1:10" ht="13.5" thickBot="1" x14ac:dyDescent="0.25"/>
    <row r="22" spans="1:10" s="352" customFormat="1" ht="13.5" thickBot="1" x14ac:dyDescent="0.25">
      <c r="A22" s="285" t="s">
        <v>64</v>
      </c>
      <c r="B22" s="480" t="s">
        <v>53</v>
      </c>
      <c r="C22" s="481"/>
      <c r="D22" s="481"/>
      <c r="E22" s="481"/>
      <c r="F22" s="482"/>
      <c r="G22" s="314" t="s">
        <v>0</v>
      </c>
    </row>
    <row r="23" spans="1:10" s="352" customFormat="1" x14ac:dyDescent="0.2">
      <c r="A23" s="226" t="s">
        <v>2</v>
      </c>
      <c r="B23" s="316">
        <v>1</v>
      </c>
      <c r="C23" s="236">
        <v>2</v>
      </c>
      <c r="D23" s="236">
        <v>3</v>
      </c>
      <c r="E23" s="236">
        <v>4</v>
      </c>
      <c r="F23" s="236">
        <v>5</v>
      </c>
      <c r="G23" s="235"/>
    </row>
    <row r="24" spans="1:10" s="352" customFormat="1" x14ac:dyDescent="0.2">
      <c r="A24" s="292" t="s">
        <v>3</v>
      </c>
      <c r="B24" s="317">
        <v>300</v>
      </c>
      <c r="C24" s="318">
        <v>300</v>
      </c>
      <c r="D24" s="319">
        <v>300</v>
      </c>
      <c r="E24" s="319">
        <v>300</v>
      </c>
      <c r="F24" s="319">
        <v>300</v>
      </c>
      <c r="G24" s="320">
        <v>300</v>
      </c>
    </row>
    <row r="25" spans="1:10" s="352" customFormat="1" x14ac:dyDescent="0.2">
      <c r="A25" s="295" t="s">
        <v>6</v>
      </c>
      <c r="B25" s="321">
        <v>479.66101694915255</v>
      </c>
      <c r="C25" s="322">
        <v>505.40983606557376</v>
      </c>
      <c r="D25" s="322">
        <v>498.19672131147541</v>
      </c>
      <c r="E25" s="322">
        <v>519.50819672131149</v>
      </c>
      <c r="F25" s="322">
        <v>508</v>
      </c>
      <c r="G25" s="259">
        <v>502.37785016286642</v>
      </c>
    </row>
    <row r="26" spans="1:10" s="352" customFormat="1" x14ac:dyDescent="0.2">
      <c r="A26" s="226" t="s">
        <v>7</v>
      </c>
      <c r="B26" s="323">
        <v>76.271186440677965</v>
      </c>
      <c r="C26" s="324">
        <v>65.573770491803273</v>
      </c>
      <c r="D26" s="325">
        <v>75.409836065573771</v>
      </c>
      <c r="E26" s="325">
        <v>70.491803278688522</v>
      </c>
      <c r="F26" s="325">
        <v>69.230769230769226</v>
      </c>
      <c r="G26" s="326">
        <v>69.706840390879478</v>
      </c>
    </row>
    <row r="27" spans="1:10" s="352" customFormat="1" x14ac:dyDescent="0.2">
      <c r="A27" s="226" t="s">
        <v>8</v>
      </c>
      <c r="B27" s="263">
        <v>8.2946343459604735E-2</v>
      </c>
      <c r="C27" s="264">
        <v>9.6836353809115955E-2</v>
      </c>
      <c r="D27" s="327">
        <v>9.0097565323629766E-2</v>
      </c>
      <c r="E27" s="327">
        <v>9.406985270115735E-2</v>
      </c>
      <c r="F27" s="327">
        <v>9.3179407490005944E-2</v>
      </c>
      <c r="G27" s="328">
        <v>9.5439934409139296E-2</v>
      </c>
    </row>
    <row r="28" spans="1:10" s="352" customFormat="1" x14ac:dyDescent="0.2">
      <c r="A28" s="295" t="s">
        <v>1</v>
      </c>
      <c r="B28" s="266">
        <f t="shared" ref="B28:G28" si="4">B25/B24*100-100</f>
        <v>59.887005649717509</v>
      </c>
      <c r="C28" s="267">
        <f t="shared" si="4"/>
        <v>68.469945355191243</v>
      </c>
      <c r="D28" s="267">
        <f t="shared" si="4"/>
        <v>66.065573770491795</v>
      </c>
      <c r="E28" s="267">
        <f t="shared" si="4"/>
        <v>73.16939890710384</v>
      </c>
      <c r="F28" s="267">
        <f t="shared" si="4"/>
        <v>69.333333333333343</v>
      </c>
      <c r="G28" s="269">
        <f t="shared" si="4"/>
        <v>67.45928338762215</v>
      </c>
    </row>
    <row r="29" spans="1:10" s="352" customFormat="1" ht="13.5" thickBot="1" x14ac:dyDescent="0.25">
      <c r="A29" s="226" t="s">
        <v>27</v>
      </c>
      <c r="B29" s="270">
        <f>B25-B12</f>
        <v>298.55653933721226</v>
      </c>
      <c r="C29" s="271">
        <f t="shared" ref="C29:G29" si="5">C25-C12</f>
        <v>321.07650273224044</v>
      </c>
      <c r="D29" s="271">
        <f t="shared" si="5"/>
        <v>313.33734631147541</v>
      </c>
      <c r="E29" s="271">
        <f t="shared" si="5"/>
        <v>330.93007172131149</v>
      </c>
      <c r="F29" s="271">
        <f t="shared" si="5"/>
        <v>324.046875</v>
      </c>
      <c r="G29" s="273">
        <f t="shared" si="5"/>
        <v>317.84368867218319</v>
      </c>
    </row>
    <row r="30" spans="1:10" s="352" customFormat="1" x14ac:dyDescent="0.2">
      <c r="A30" s="309" t="s">
        <v>52</v>
      </c>
      <c r="B30" s="274">
        <v>591</v>
      </c>
      <c r="C30" s="275">
        <v>652</v>
      </c>
      <c r="D30" s="275">
        <v>628</v>
      </c>
      <c r="E30" s="275">
        <v>649</v>
      </c>
      <c r="F30" s="329">
        <v>653</v>
      </c>
      <c r="G30" s="330">
        <f>SUM(B30:F30)</f>
        <v>3173</v>
      </c>
      <c r="H30" s="352" t="s">
        <v>56</v>
      </c>
      <c r="I30" s="331">
        <f>G17-G30</f>
        <v>49</v>
      </c>
      <c r="J30" s="332">
        <f>I30/G17</f>
        <v>1.520794537554314E-2</v>
      </c>
    </row>
    <row r="31" spans="1:10" s="352" customFormat="1" x14ac:dyDescent="0.2">
      <c r="A31" s="309" t="s">
        <v>28</v>
      </c>
      <c r="B31" s="229">
        <v>95</v>
      </c>
      <c r="C31" s="281">
        <v>95</v>
      </c>
      <c r="D31" s="281">
        <v>95</v>
      </c>
      <c r="E31" s="281">
        <v>95</v>
      </c>
      <c r="F31" s="281">
        <v>95</v>
      </c>
      <c r="G31" s="233"/>
      <c r="H31" s="352" t="s">
        <v>57</v>
      </c>
      <c r="I31" s="352">
        <v>65.400000000000006</v>
      </c>
    </row>
    <row r="32" spans="1:10" s="352" customFormat="1" ht="13.5" thickBot="1" x14ac:dyDescent="0.25">
      <c r="A32" s="312" t="s">
        <v>26</v>
      </c>
      <c r="B32" s="336">
        <f>B31-B18</f>
        <v>30</v>
      </c>
      <c r="C32" s="337">
        <f t="shared" ref="C32:F32" si="6">C31-C18</f>
        <v>30</v>
      </c>
      <c r="D32" s="337">
        <f t="shared" si="6"/>
        <v>30</v>
      </c>
      <c r="E32" s="337">
        <f t="shared" si="6"/>
        <v>30</v>
      </c>
      <c r="F32" s="337">
        <f t="shared" si="6"/>
        <v>30</v>
      </c>
      <c r="G32" s="234"/>
      <c r="H32" s="352" t="s">
        <v>26</v>
      </c>
      <c r="I32" s="227">
        <f>I31-I18</f>
        <v>34.960000000000008</v>
      </c>
    </row>
    <row r="33" spans="1:10" x14ac:dyDescent="0.2">
      <c r="B33" s="280" t="s">
        <v>66</v>
      </c>
    </row>
    <row r="34" spans="1:10" ht="13.5" thickBot="1" x14ac:dyDescent="0.25"/>
    <row r="35" spans="1:10" s="354" customFormat="1" ht="13.5" thickBot="1" x14ac:dyDescent="0.25">
      <c r="A35" s="285" t="s">
        <v>67</v>
      </c>
      <c r="B35" s="480" t="s">
        <v>53</v>
      </c>
      <c r="C35" s="481"/>
      <c r="D35" s="481"/>
      <c r="E35" s="481"/>
      <c r="F35" s="482"/>
      <c r="G35" s="314" t="s">
        <v>0</v>
      </c>
    </row>
    <row r="36" spans="1:10" s="354" customFormat="1" x14ac:dyDescent="0.2">
      <c r="A36" s="226" t="s">
        <v>2</v>
      </c>
      <c r="B36" s="316">
        <v>1</v>
      </c>
      <c r="C36" s="236">
        <v>2</v>
      </c>
      <c r="D36" s="236">
        <v>3</v>
      </c>
      <c r="E36" s="236">
        <v>4</v>
      </c>
      <c r="F36" s="236">
        <v>5</v>
      </c>
      <c r="G36" s="235"/>
    </row>
    <row r="37" spans="1:10" s="354" customFormat="1" x14ac:dyDescent="0.2">
      <c r="A37" s="292" t="s">
        <v>3</v>
      </c>
      <c r="B37" s="317">
        <v>490</v>
      </c>
      <c r="C37" s="318">
        <v>490</v>
      </c>
      <c r="D37" s="319">
        <v>490</v>
      </c>
      <c r="E37" s="319">
        <v>490</v>
      </c>
      <c r="F37" s="319">
        <v>490</v>
      </c>
      <c r="G37" s="320">
        <v>490</v>
      </c>
    </row>
    <row r="38" spans="1:10" s="354" customFormat="1" x14ac:dyDescent="0.2">
      <c r="A38" s="295" t="s">
        <v>6</v>
      </c>
      <c r="B38" s="321">
        <v>1019.2380952380952</v>
      </c>
      <c r="C38" s="322"/>
      <c r="D38" s="322"/>
      <c r="E38" s="322"/>
      <c r="F38" s="322"/>
      <c r="G38" s="259">
        <v>1019.2380952380952</v>
      </c>
    </row>
    <row r="39" spans="1:10" s="354" customFormat="1" x14ac:dyDescent="0.2">
      <c r="A39" s="226" t="s">
        <v>7</v>
      </c>
      <c r="B39" s="323">
        <v>80</v>
      </c>
      <c r="C39" s="324"/>
      <c r="D39" s="325"/>
      <c r="E39" s="325"/>
      <c r="F39" s="325"/>
      <c r="G39" s="326">
        <v>80</v>
      </c>
    </row>
    <row r="40" spans="1:10" s="354" customFormat="1" x14ac:dyDescent="0.2">
      <c r="A40" s="226" t="s">
        <v>8</v>
      </c>
      <c r="B40" s="263">
        <v>8.1568025231268285E-2</v>
      </c>
      <c r="C40" s="264"/>
      <c r="D40" s="327"/>
      <c r="E40" s="327"/>
      <c r="F40" s="327"/>
      <c r="G40" s="328">
        <v>8.1568025231268285E-2</v>
      </c>
    </row>
    <row r="41" spans="1:10" s="354" customFormat="1" x14ac:dyDescent="0.2">
      <c r="A41" s="295" t="s">
        <v>1</v>
      </c>
      <c r="B41" s="266">
        <f t="shared" ref="B41:G41" si="7">B38/B37*100-100</f>
        <v>108.00777453838677</v>
      </c>
      <c r="C41" s="267">
        <f t="shared" si="7"/>
        <v>-100</v>
      </c>
      <c r="D41" s="267">
        <f t="shared" si="7"/>
        <v>-100</v>
      </c>
      <c r="E41" s="267">
        <f t="shared" si="7"/>
        <v>-100</v>
      </c>
      <c r="F41" s="267">
        <f t="shared" si="7"/>
        <v>-100</v>
      </c>
      <c r="G41" s="269">
        <f t="shared" si="7"/>
        <v>108.00777453838677</v>
      </c>
    </row>
    <row r="42" spans="1:10" s="354" customFormat="1" ht="13.5" thickBot="1" x14ac:dyDescent="0.25">
      <c r="A42" s="226" t="s">
        <v>27</v>
      </c>
      <c r="B42" s="270">
        <f>B38-B25</f>
        <v>539.57707828894263</v>
      </c>
      <c r="C42" s="271">
        <f t="shared" ref="C42:G42" si="8">C38-C25</f>
        <v>-505.40983606557376</v>
      </c>
      <c r="D42" s="271">
        <f t="shared" si="8"/>
        <v>-498.19672131147541</v>
      </c>
      <c r="E42" s="271">
        <f t="shared" si="8"/>
        <v>-519.50819672131149</v>
      </c>
      <c r="F42" s="271">
        <f t="shared" si="8"/>
        <v>-508</v>
      </c>
      <c r="G42" s="273">
        <f t="shared" si="8"/>
        <v>516.8602450752287</v>
      </c>
    </row>
    <row r="43" spans="1:10" s="354" customFormat="1" x14ac:dyDescent="0.2">
      <c r="A43" s="309" t="s">
        <v>52</v>
      </c>
      <c r="B43" s="274">
        <v>3104</v>
      </c>
      <c r="C43" s="275"/>
      <c r="D43" s="275"/>
      <c r="E43" s="275"/>
      <c r="F43" s="329"/>
      <c r="G43" s="330">
        <f>SUM(B43:F43)</f>
        <v>3104</v>
      </c>
      <c r="H43" s="354" t="s">
        <v>56</v>
      </c>
      <c r="I43" s="331">
        <f>G30-G43</f>
        <v>69</v>
      </c>
      <c r="J43" s="332">
        <f>I43/G30</f>
        <v>2.1745981720768987E-2</v>
      </c>
    </row>
    <row r="44" spans="1:10" s="354" customFormat="1" x14ac:dyDescent="0.2">
      <c r="A44" s="309" t="s">
        <v>28</v>
      </c>
      <c r="B44" s="229">
        <v>120</v>
      </c>
      <c r="C44" s="281"/>
      <c r="D44" s="281"/>
      <c r="E44" s="281"/>
      <c r="F44" s="281"/>
      <c r="G44" s="233"/>
      <c r="H44" s="354" t="s">
        <v>57</v>
      </c>
      <c r="I44" s="354">
        <v>96.84</v>
      </c>
    </row>
    <row r="45" spans="1:10" s="354" customFormat="1" ht="13.5" thickBot="1" x14ac:dyDescent="0.25">
      <c r="A45" s="312" t="s">
        <v>26</v>
      </c>
      <c r="B45" s="336">
        <f>B44-B31</f>
        <v>25</v>
      </c>
      <c r="C45" s="337">
        <f t="shared" ref="C45:F45" si="9">C44-C31</f>
        <v>-95</v>
      </c>
      <c r="D45" s="337">
        <f t="shared" si="9"/>
        <v>-95</v>
      </c>
      <c r="E45" s="337">
        <f t="shared" si="9"/>
        <v>-95</v>
      </c>
      <c r="F45" s="337">
        <f t="shared" si="9"/>
        <v>-95</v>
      </c>
      <c r="G45" s="234"/>
      <c r="H45" s="354" t="s">
        <v>26</v>
      </c>
      <c r="I45" s="227">
        <f>I44-I31</f>
        <v>31.439999999999998</v>
      </c>
    </row>
    <row r="47" spans="1:10" ht="13.5" thickBot="1" x14ac:dyDescent="0.25"/>
    <row r="48" spans="1:10" ht="13.5" thickBot="1" x14ac:dyDescent="0.25">
      <c r="A48" s="285" t="s">
        <v>72</v>
      </c>
      <c r="B48" s="480" t="s">
        <v>53</v>
      </c>
      <c r="C48" s="481"/>
      <c r="D48" s="481"/>
      <c r="E48" s="481"/>
      <c r="F48" s="482"/>
      <c r="G48" s="314" t="s">
        <v>0</v>
      </c>
      <c r="H48" s="362"/>
      <c r="I48" s="362"/>
      <c r="J48" s="362"/>
    </row>
    <row r="49" spans="1:10" x14ac:dyDescent="0.2">
      <c r="A49" s="226" t="s">
        <v>2</v>
      </c>
      <c r="B49" s="316">
        <v>1</v>
      </c>
      <c r="C49" s="236">
        <v>2</v>
      </c>
      <c r="D49" s="236">
        <v>3</v>
      </c>
      <c r="E49" s="236">
        <v>4</v>
      </c>
      <c r="F49" s="236">
        <v>5</v>
      </c>
      <c r="G49" s="235"/>
      <c r="H49" s="362"/>
      <c r="I49" s="362"/>
      <c r="J49" s="362"/>
    </row>
    <row r="50" spans="1:10" x14ac:dyDescent="0.2">
      <c r="A50" s="292" t="s">
        <v>3</v>
      </c>
      <c r="B50" s="317">
        <v>690</v>
      </c>
      <c r="C50" s="318">
        <v>690</v>
      </c>
      <c r="D50" s="319">
        <v>690</v>
      </c>
      <c r="E50" s="319">
        <v>690</v>
      </c>
      <c r="F50" s="319">
        <v>690</v>
      </c>
      <c r="G50" s="320">
        <v>690</v>
      </c>
      <c r="H50" s="362"/>
      <c r="I50" s="362"/>
      <c r="J50" s="362"/>
    </row>
    <row r="51" spans="1:10" x14ac:dyDescent="0.2">
      <c r="A51" s="295" t="s">
        <v>6</v>
      </c>
      <c r="B51" s="321">
        <v>1583.3333333333333</v>
      </c>
      <c r="C51" s="322"/>
      <c r="D51" s="322"/>
      <c r="E51" s="322"/>
      <c r="F51" s="322"/>
      <c r="G51" s="259">
        <v>1583.3333333333333</v>
      </c>
      <c r="H51" s="362"/>
      <c r="I51" s="362"/>
      <c r="J51" s="362"/>
    </row>
    <row r="52" spans="1:10" x14ac:dyDescent="0.2">
      <c r="A52" s="226" t="s">
        <v>7</v>
      </c>
      <c r="B52" s="323">
        <v>88.257575757575751</v>
      </c>
      <c r="C52" s="324"/>
      <c r="D52" s="325"/>
      <c r="E52" s="325"/>
      <c r="F52" s="325"/>
      <c r="G52" s="326">
        <v>88.257575757575751</v>
      </c>
      <c r="H52" s="362"/>
      <c r="I52" s="362"/>
      <c r="J52" s="362"/>
    </row>
    <row r="53" spans="1:10" x14ac:dyDescent="0.2">
      <c r="A53" s="226" t="s">
        <v>8</v>
      </c>
      <c r="B53" s="263">
        <v>6.1232205798462738E-2</v>
      </c>
      <c r="C53" s="264"/>
      <c r="D53" s="327"/>
      <c r="E53" s="327"/>
      <c r="F53" s="327"/>
      <c r="G53" s="328">
        <v>6.1232205798462738E-2</v>
      </c>
      <c r="H53" s="362"/>
      <c r="I53" s="362"/>
      <c r="J53" s="362"/>
    </row>
    <row r="54" spans="1:10" x14ac:dyDescent="0.2">
      <c r="A54" s="295" t="s">
        <v>1</v>
      </c>
      <c r="B54" s="266">
        <f t="shared" ref="B54:G54" si="10">B51/B50*100-100</f>
        <v>129.46859903381642</v>
      </c>
      <c r="C54" s="267">
        <f t="shared" si="10"/>
        <v>-100</v>
      </c>
      <c r="D54" s="267">
        <f t="shared" si="10"/>
        <v>-100</v>
      </c>
      <c r="E54" s="267">
        <f t="shared" si="10"/>
        <v>-100</v>
      </c>
      <c r="F54" s="267">
        <f t="shared" si="10"/>
        <v>-100</v>
      </c>
      <c r="G54" s="269">
        <f t="shared" si="10"/>
        <v>129.46859903381642</v>
      </c>
      <c r="H54" s="362"/>
      <c r="I54" s="362"/>
      <c r="J54" s="362"/>
    </row>
    <row r="55" spans="1:10" ht="13.5" thickBot="1" x14ac:dyDescent="0.25">
      <c r="A55" s="226" t="s">
        <v>27</v>
      </c>
      <c r="B55" s="270">
        <f>B51-B38</f>
        <v>564.09523809523807</v>
      </c>
      <c r="C55" s="271">
        <f t="shared" ref="C55:G55" si="11">C51-C38</f>
        <v>0</v>
      </c>
      <c r="D55" s="271">
        <f t="shared" si="11"/>
        <v>0</v>
      </c>
      <c r="E55" s="271">
        <f t="shared" si="11"/>
        <v>0</v>
      </c>
      <c r="F55" s="271">
        <f t="shared" si="11"/>
        <v>0</v>
      </c>
      <c r="G55" s="273">
        <f t="shared" si="11"/>
        <v>564.09523809523807</v>
      </c>
      <c r="H55" s="362"/>
      <c r="I55" s="362"/>
      <c r="J55" s="362"/>
    </row>
    <row r="56" spans="1:10" x14ac:dyDescent="0.2">
      <c r="A56" s="309" t="s">
        <v>52</v>
      </c>
      <c r="B56" s="274">
        <v>3026</v>
      </c>
      <c r="C56" s="275"/>
      <c r="D56" s="275"/>
      <c r="E56" s="275"/>
      <c r="F56" s="329"/>
      <c r="G56" s="330">
        <f>SUM(B56:F56)</f>
        <v>3026</v>
      </c>
      <c r="H56" s="362" t="s">
        <v>56</v>
      </c>
      <c r="I56" s="331">
        <f>G43-G56</f>
        <v>78</v>
      </c>
      <c r="J56" s="332">
        <f>I56/G43</f>
        <v>2.5128865979381444E-2</v>
      </c>
    </row>
    <row r="57" spans="1:10" x14ac:dyDescent="0.2">
      <c r="A57" s="309" t="s">
        <v>28</v>
      </c>
      <c r="B57" s="229">
        <v>81.569999999999993</v>
      </c>
      <c r="C57" s="281"/>
      <c r="D57" s="281"/>
      <c r="E57" s="281"/>
      <c r="F57" s="281"/>
      <c r="G57" s="233"/>
      <c r="H57" s="362" t="s">
        <v>57</v>
      </c>
      <c r="I57" s="362">
        <v>122.59</v>
      </c>
      <c r="J57" s="362"/>
    </row>
    <row r="58" spans="1:10" ht="13.5" thickBot="1" x14ac:dyDescent="0.25">
      <c r="A58" s="312" t="s">
        <v>26</v>
      </c>
      <c r="B58" s="336">
        <f>B57-B44</f>
        <v>-38.430000000000007</v>
      </c>
      <c r="C58" s="337">
        <f t="shared" ref="C58:F58" si="12">C57-C44</f>
        <v>0</v>
      </c>
      <c r="D58" s="337">
        <f t="shared" si="12"/>
        <v>0</v>
      </c>
      <c r="E58" s="337">
        <f t="shared" si="12"/>
        <v>0</v>
      </c>
      <c r="F58" s="337">
        <f t="shared" si="12"/>
        <v>0</v>
      </c>
      <c r="G58" s="234"/>
      <c r="H58" s="362" t="s">
        <v>26</v>
      </c>
      <c r="I58" s="227">
        <f>I57-I44</f>
        <v>25.75</v>
      </c>
      <c r="J58" s="362"/>
    </row>
    <row r="60" spans="1:10" ht="13.5" thickBot="1" x14ac:dyDescent="0.25"/>
    <row r="61" spans="1:10" s="383" customFormat="1" ht="13.5" thickBot="1" x14ac:dyDescent="0.25">
      <c r="A61" s="285" t="s">
        <v>78</v>
      </c>
      <c r="B61" s="480" t="s">
        <v>53</v>
      </c>
      <c r="C61" s="481"/>
      <c r="D61" s="481"/>
      <c r="E61" s="481"/>
      <c r="F61" s="482"/>
      <c r="G61" s="314" t="s">
        <v>0</v>
      </c>
    </row>
    <row r="62" spans="1:10" s="383" customFormat="1" x14ac:dyDescent="0.2">
      <c r="A62" s="226" t="s">
        <v>2</v>
      </c>
      <c r="B62" s="316">
        <v>1</v>
      </c>
      <c r="C62" s="236">
        <v>2</v>
      </c>
      <c r="D62" s="236">
        <v>3</v>
      </c>
      <c r="E62" s="236">
        <v>4</v>
      </c>
      <c r="F62" s="236">
        <v>5</v>
      </c>
      <c r="G62" s="235"/>
    </row>
    <row r="63" spans="1:10" s="383" customFormat="1" x14ac:dyDescent="0.2">
      <c r="A63" s="292" t="s">
        <v>3</v>
      </c>
      <c r="B63" s="317">
        <v>890</v>
      </c>
      <c r="C63" s="318">
        <v>890</v>
      </c>
      <c r="D63" s="319">
        <v>890</v>
      </c>
      <c r="E63" s="319">
        <v>890</v>
      </c>
      <c r="F63" s="319">
        <v>890</v>
      </c>
      <c r="G63" s="320">
        <v>890</v>
      </c>
    </row>
    <row r="64" spans="1:10" s="383" customFormat="1" x14ac:dyDescent="0.2">
      <c r="A64" s="295" t="s">
        <v>6</v>
      </c>
      <c r="B64" s="321">
        <v>1700</v>
      </c>
      <c r="C64" s="322">
        <v>1729.5652173913043</v>
      </c>
      <c r="D64" s="322">
        <v>1820.8333333333333</v>
      </c>
      <c r="E64" s="322"/>
      <c r="F64" s="322"/>
      <c r="G64" s="259">
        <v>1740.9615384615386</v>
      </c>
    </row>
    <row r="65" spans="1:11" s="383" customFormat="1" x14ac:dyDescent="0.2">
      <c r="A65" s="226" t="s">
        <v>7</v>
      </c>
      <c r="B65" s="323">
        <v>100</v>
      </c>
      <c r="C65" s="324">
        <v>100</v>
      </c>
      <c r="D65" s="325">
        <v>100</v>
      </c>
      <c r="E65" s="325"/>
      <c r="F65" s="325"/>
      <c r="G65" s="326">
        <v>100</v>
      </c>
    </row>
    <row r="66" spans="1:11" s="383" customFormat="1" x14ac:dyDescent="0.2">
      <c r="A66" s="226" t="s">
        <v>8</v>
      </c>
      <c r="B66" s="263">
        <v>2.1064679938026885E-2</v>
      </c>
      <c r="C66" s="264">
        <v>2.0135730914528367E-2</v>
      </c>
      <c r="D66" s="327">
        <v>3.237157351993683E-2</v>
      </c>
      <c r="E66" s="327"/>
      <c r="F66" s="327"/>
      <c r="G66" s="328">
        <v>3.5573636700371794E-2</v>
      </c>
    </row>
    <row r="67" spans="1:11" s="383" customFormat="1" x14ac:dyDescent="0.2">
      <c r="A67" s="295" t="s">
        <v>1</v>
      </c>
      <c r="B67" s="266">
        <f t="shared" ref="B67:G67" si="13">B64/B63*100-100</f>
        <v>91.011235955056179</v>
      </c>
      <c r="C67" s="267">
        <f t="shared" si="13"/>
        <v>94.333170493404964</v>
      </c>
      <c r="D67" s="267">
        <f t="shared" si="13"/>
        <v>104.5880149812734</v>
      </c>
      <c r="E67" s="267">
        <f t="shared" si="13"/>
        <v>-100</v>
      </c>
      <c r="F67" s="267">
        <f t="shared" si="13"/>
        <v>-100</v>
      </c>
      <c r="G67" s="269">
        <f t="shared" si="13"/>
        <v>95.613656006914454</v>
      </c>
    </row>
    <row r="68" spans="1:11" s="383" customFormat="1" ht="13.5" thickBot="1" x14ac:dyDescent="0.25">
      <c r="A68" s="226" t="s">
        <v>27</v>
      </c>
      <c r="B68" s="270">
        <f>B64-B51</f>
        <v>116.66666666666674</v>
      </c>
      <c r="C68" s="271">
        <f t="shared" ref="C68:G68" si="14">C64-C51</f>
        <v>1729.5652173913043</v>
      </c>
      <c r="D68" s="271">
        <f t="shared" si="14"/>
        <v>1820.8333333333333</v>
      </c>
      <c r="E68" s="271">
        <f t="shared" si="14"/>
        <v>0</v>
      </c>
      <c r="F68" s="271">
        <f t="shared" si="14"/>
        <v>0</v>
      </c>
      <c r="G68" s="273">
        <f t="shared" si="14"/>
        <v>157.62820512820531</v>
      </c>
    </row>
    <row r="69" spans="1:11" s="383" customFormat="1" x14ac:dyDescent="0.2">
      <c r="A69" s="309" t="s">
        <v>52</v>
      </c>
      <c r="B69" s="274">
        <v>198</v>
      </c>
      <c r="C69" s="275">
        <v>246</v>
      </c>
      <c r="D69" s="275">
        <v>123</v>
      </c>
      <c r="E69" s="275"/>
      <c r="F69" s="329"/>
      <c r="G69" s="330">
        <f>SUM(B69:F69)</f>
        <v>567</v>
      </c>
      <c r="H69" s="383" t="s">
        <v>56</v>
      </c>
      <c r="I69" s="331">
        <f>G56-G69</f>
        <v>2459</v>
      </c>
      <c r="J69" s="332">
        <f>I69/G56</f>
        <v>0.81262392597488431</v>
      </c>
      <c r="K69" s="359" t="s">
        <v>79</v>
      </c>
    </row>
    <row r="70" spans="1:11" s="383" customFormat="1" x14ac:dyDescent="0.2">
      <c r="A70" s="309" t="s">
        <v>28</v>
      </c>
      <c r="B70" s="229">
        <v>60</v>
      </c>
      <c r="C70" s="382">
        <v>60</v>
      </c>
      <c r="D70" s="382">
        <v>60</v>
      </c>
      <c r="E70" s="382"/>
      <c r="F70" s="382"/>
      <c r="G70" s="233"/>
      <c r="H70" s="383" t="s">
        <v>57</v>
      </c>
      <c r="I70" s="383">
        <v>82.44</v>
      </c>
    </row>
    <row r="71" spans="1:11" s="383" customFormat="1" ht="13.5" thickBot="1" x14ac:dyDescent="0.25">
      <c r="A71" s="312" t="s">
        <v>26</v>
      </c>
      <c r="B71" s="336">
        <f>B70-B57</f>
        <v>-21.569999999999993</v>
      </c>
      <c r="C71" s="337">
        <f t="shared" ref="C71:F71" si="15">C70-C57</f>
        <v>60</v>
      </c>
      <c r="D71" s="337">
        <f t="shared" si="15"/>
        <v>60</v>
      </c>
      <c r="E71" s="337">
        <f t="shared" si="15"/>
        <v>0</v>
      </c>
      <c r="F71" s="337">
        <f t="shared" si="15"/>
        <v>0</v>
      </c>
      <c r="G71" s="234"/>
      <c r="H71" s="383" t="s">
        <v>26</v>
      </c>
      <c r="I71" s="227">
        <f>I70-I57</f>
        <v>-40.150000000000006</v>
      </c>
    </row>
    <row r="73" spans="1:11" ht="13.5" thickBot="1" x14ac:dyDescent="0.25"/>
    <row r="74" spans="1:11" ht="13.5" thickBot="1" x14ac:dyDescent="0.25">
      <c r="A74" s="285" t="s">
        <v>80</v>
      </c>
      <c r="B74" s="480" t="s">
        <v>53</v>
      </c>
      <c r="C74" s="481"/>
      <c r="D74" s="481"/>
      <c r="E74" s="481"/>
      <c r="F74" s="482"/>
      <c r="G74" s="314" t="s">
        <v>0</v>
      </c>
      <c r="H74" s="389"/>
      <c r="I74" s="389"/>
      <c r="J74" s="389"/>
    </row>
    <row r="75" spans="1:11" x14ac:dyDescent="0.2">
      <c r="A75" s="226" t="s">
        <v>2</v>
      </c>
      <c r="B75" s="316">
        <v>1</v>
      </c>
      <c r="C75" s="236">
        <v>2</v>
      </c>
      <c r="D75" s="236">
        <v>3</v>
      </c>
      <c r="E75" s="236">
        <v>4</v>
      </c>
      <c r="F75" s="236">
        <v>5</v>
      </c>
      <c r="G75" s="235"/>
      <c r="H75" s="389"/>
      <c r="I75" s="389"/>
      <c r="J75" s="389"/>
    </row>
    <row r="76" spans="1:11" x14ac:dyDescent="0.2">
      <c r="A76" s="292" t="s">
        <v>3</v>
      </c>
      <c r="B76" s="317">
        <v>1080</v>
      </c>
      <c r="C76" s="318">
        <v>1080</v>
      </c>
      <c r="D76" s="319">
        <v>1080</v>
      </c>
      <c r="E76" s="319">
        <v>1080</v>
      </c>
      <c r="F76" s="319">
        <v>1080</v>
      </c>
      <c r="G76" s="320">
        <v>1080</v>
      </c>
      <c r="H76" s="389"/>
      <c r="I76" s="389"/>
      <c r="J76" s="389"/>
    </row>
    <row r="77" spans="1:11" x14ac:dyDescent="0.2">
      <c r="A77" s="295" t="s">
        <v>6</v>
      </c>
      <c r="B77" s="321">
        <v>1770.5263157894738</v>
      </c>
      <c r="C77" s="322">
        <v>1804.1666666666667</v>
      </c>
      <c r="D77" s="322">
        <v>1939.090909090909</v>
      </c>
      <c r="E77" s="322"/>
      <c r="F77" s="322"/>
      <c r="G77" s="259">
        <v>1819.8148148148148</v>
      </c>
      <c r="H77" s="389"/>
      <c r="I77" s="389"/>
      <c r="J77" s="389"/>
    </row>
    <row r="78" spans="1:11" x14ac:dyDescent="0.2">
      <c r="A78" s="226" t="s">
        <v>7</v>
      </c>
      <c r="B78" s="323">
        <v>100</v>
      </c>
      <c r="C78" s="324">
        <v>100</v>
      </c>
      <c r="D78" s="325">
        <v>100</v>
      </c>
      <c r="E78" s="325"/>
      <c r="F78" s="325"/>
      <c r="G78" s="326">
        <v>94.444444444444443</v>
      </c>
      <c r="H78" s="389"/>
      <c r="I78" s="389"/>
      <c r="J78" s="389"/>
    </row>
    <row r="79" spans="1:11" x14ac:dyDescent="0.2">
      <c r="A79" s="226" t="s">
        <v>8</v>
      </c>
      <c r="B79" s="263">
        <v>3.8371394080245272E-2</v>
      </c>
      <c r="C79" s="264">
        <v>4.085345250529087E-2</v>
      </c>
      <c r="D79" s="327">
        <v>3.9487054269564233E-2</v>
      </c>
      <c r="E79" s="327"/>
      <c r="F79" s="327"/>
      <c r="G79" s="328">
        <v>5.2403473196466259E-2</v>
      </c>
      <c r="H79" s="389"/>
      <c r="I79" s="389"/>
      <c r="J79" s="389"/>
    </row>
    <row r="80" spans="1:11" x14ac:dyDescent="0.2">
      <c r="A80" s="295" t="s">
        <v>1</v>
      </c>
      <c r="B80" s="266">
        <f t="shared" ref="B80:G80" si="16">B77/B76*100-100</f>
        <v>63.937621832358673</v>
      </c>
      <c r="C80" s="267">
        <f t="shared" si="16"/>
        <v>67.052469135802482</v>
      </c>
      <c r="D80" s="267">
        <f t="shared" si="16"/>
        <v>79.545454545454533</v>
      </c>
      <c r="E80" s="267">
        <f t="shared" si="16"/>
        <v>-100</v>
      </c>
      <c r="F80" s="267">
        <f t="shared" si="16"/>
        <v>-100</v>
      </c>
      <c r="G80" s="269">
        <f t="shared" si="16"/>
        <v>68.501371742112497</v>
      </c>
      <c r="H80" s="389"/>
      <c r="I80" s="389"/>
      <c r="J80" s="389"/>
    </row>
    <row r="81" spans="1:10" ht="13.5" thickBot="1" x14ac:dyDescent="0.25">
      <c r="A81" s="226" t="s">
        <v>27</v>
      </c>
      <c r="B81" s="270">
        <f>B77-B64</f>
        <v>70.526315789473756</v>
      </c>
      <c r="C81" s="271">
        <f t="shared" ref="C81:G81" si="17">C77-C64</f>
        <v>74.601449275362484</v>
      </c>
      <c r="D81" s="271">
        <f t="shared" si="17"/>
        <v>118.25757575757575</v>
      </c>
      <c r="E81" s="271">
        <f t="shared" si="17"/>
        <v>0</v>
      </c>
      <c r="F81" s="271">
        <f t="shared" si="17"/>
        <v>0</v>
      </c>
      <c r="G81" s="273">
        <f t="shared" si="17"/>
        <v>78.853276353276215</v>
      </c>
      <c r="H81" s="389"/>
      <c r="I81" s="389"/>
      <c r="J81" s="389"/>
    </row>
    <row r="82" spans="1:10" x14ac:dyDescent="0.2">
      <c r="A82" s="309" t="s">
        <v>52</v>
      </c>
      <c r="B82" s="274">
        <v>197</v>
      </c>
      <c r="C82" s="275">
        <v>246</v>
      </c>
      <c r="D82" s="275">
        <v>120</v>
      </c>
      <c r="E82" s="275"/>
      <c r="F82" s="329"/>
      <c r="G82" s="330">
        <f>SUM(B82:F82)</f>
        <v>563</v>
      </c>
      <c r="H82" s="389" t="s">
        <v>56</v>
      </c>
      <c r="I82" s="331">
        <f>G69-G82</f>
        <v>4</v>
      </c>
      <c r="J82" s="332">
        <f>I82/G69</f>
        <v>7.0546737213403876E-3</v>
      </c>
    </row>
    <row r="83" spans="1:10" x14ac:dyDescent="0.2">
      <c r="A83" s="309" t="s">
        <v>28</v>
      </c>
      <c r="B83" s="229">
        <v>61</v>
      </c>
      <c r="C83" s="388">
        <v>61</v>
      </c>
      <c r="D83" s="388">
        <v>61</v>
      </c>
      <c r="E83" s="388"/>
      <c r="F83" s="388"/>
      <c r="G83" s="233"/>
      <c r="H83" s="389" t="s">
        <v>57</v>
      </c>
      <c r="I83" s="389">
        <v>60.23</v>
      </c>
      <c r="J83" s="389"/>
    </row>
    <row r="84" spans="1:10" ht="13.5" thickBot="1" x14ac:dyDescent="0.25">
      <c r="A84" s="312" t="s">
        <v>26</v>
      </c>
      <c r="B84" s="336">
        <f>B83-B70</f>
        <v>1</v>
      </c>
      <c r="C84" s="337">
        <f t="shared" ref="C84:F84" si="18">C83-C70</f>
        <v>1</v>
      </c>
      <c r="D84" s="337">
        <f t="shared" si="18"/>
        <v>1</v>
      </c>
      <c r="E84" s="337">
        <f t="shared" si="18"/>
        <v>0</v>
      </c>
      <c r="F84" s="337">
        <f t="shared" si="18"/>
        <v>0</v>
      </c>
      <c r="G84" s="234"/>
      <c r="H84" s="389" t="s">
        <v>26</v>
      </c>
      <c r="I84" s="227">
        <f>I83-I70</f>
        <v>-22.21</v>
      </c>
      <c r="J84" s="389"/>
    </row>
    <row r="86" spans="1:10" ht="13.5" thickBot="1" x14ac:dyDescent="0.25"/>
    <row r="87" spans="1:10" s="391" customFormat="1" ht="13.5" thickBot="1" x14ac:dyDescent="0.25">
      <c r="A87" s="285" t="s">
        <v>81</v>
      </c>
      <c r="B87" s="480" t="s">
        <v>53</v>
      </c>
      <c r="C87" s="481"/>
      <c r="D87" s="481"/>
      <c r="E87" s="481"/>
      <c r="F87" s="482"/>
      <c r="G87" s="314" t="s">
        <v>0</v>
      </c>
    </row>
    <row r="88" spans="1:10" s="391" customFormat="1" x14ac:dyDescent="0.2">
      <c r="A88" s="226" t="s">
        <v>2</v>
      </c>
      <c r="B88" s="316">
        <v>1</v>
      </c>
      <c r="C88" s="236">
        <v>2</v>
      </c>
      <c r="D88" s="236">
        <v>3</v>
      </c>
      <c r="E88" s="236">
        <v>4</v>
      </c>
      <c r="F88" s="236">
        <v>5</v>
      </c>
      <c r="G88" s="235"/>
    </row>
    <row r="89" spans="1:10" s="391" customFormat="1" x14ac:dyDescent="0.2">
      <c r="A89" s="292" t="s">
        <v>3</v>
      </c>
      <c r="B89" s="317">
        <v>1250</v>
      </c>
      <c r="C89" s="318">
        <v>1250</v>
      </c>
      <c r="D89" s="319">
        <v>1250</v>
      </c>
      <c r="E89" s="319">
        <v>1250</v>
      </c>
      <c r="F89" s="319">
        <v>1250</v>
      </c>
      <c r="G89" s="320">
        <v>1250</v>
      </c>
    </row>
    <row r="90" spans="1:10" s="391" customFormat="1" x14ac:dyDescent="0.2">
      <c r="A90" s="295" t="s">
        <v>6</v>
      </c>
      <c r="B90" s="321">
        <v>1897.8947368421052</v>
      </c>
      <c r="C90" s="322">
        <v>1914.3478260869565</v>
      </c>
      <c r="D90" s="322">
        <v>1981.4285714285713</v>
      </c>
      <c r="E90" s="322"/>
      <c r="F90" s="322"/>
      <c r="G90" s="259">
        <v>1925.5357142857142</v>
      </c>
    </row>
    <row r="91" spans="1:10" s="391" customFormat="1" x14ac:dyDescent="0.2">
      <c r="A91" s="226" t="s">
        <v>7</v>
      </c>
      <c r="B91" s="323">
        <v>100</v>
      </c>
      <c r="C91" s="324">
        <v>91.304347826086953</v>
      </c>
      <c r="D91" s="325">
        <v>100</v>
      </c>
      <c r="E91" s="325"/>
      <c r="F91" s="325"/>
      <c r="G91" s="326">
        <v>92.857142857142861</v>
      </c>
    </row>
    <row r="92" spans="1:10" s="391" customFormat="1" x14ac:dyDescent="0.2">
      <c r="A92" s="226" t="s">
        <v>8</v>
      </c>
      <c r="B92" s="263">
        <v>3.4932958948418392E-2</v>
      </c>
      <c r="C92" s="264">
        <v>5.3378982045624759E-2</v>
      </c>
      <c r="D92" s="327">
        <v>5.7948179660879451E-2</v>
      </c>
      <c r="E92" s="327"/>
      <c r="F92" s="327"/>
      <c r="G92" s="328">
        <v>5.2366917503300719E-2</v>
      </c>
    </row>
    <row r="93" spans="1:10" s="391" customFormat="1" x14ac:dyDescent="0.2">
      <c r="A93" s="295" t="s">
        <v>1</v>
      </c>
      <c r="B93" s="266">
        <f t="shared" ref="B93:G93" si="19">B90/B89*100-100</f>
        <v>51.831578947368399</v>
      </c>
      <c r="C93" s="267">
        <f t="shared" si="19"/>
        <v>53.147826086956513</v>
      </c>
      <c r="D93" s="267">
        <f t="shared" si="19"/>
        <v>58.514285714285705</v>
      </c>
      <c r="E93" s="267">
        <f t="shared" si="19"/>
        <v>-100</v>
      </c>
      <c r="F93" s="267">
        <f t="shared" si="19"/>
        <v>-100</v>
      </c>
      <c r="G93" s="269">
        <f t="shared" si="19"/>
        <v>54.042857142857144</v>
      </c>
    </row>
    <row r="94" spans="1:10" s="391" customFormat="1" ht="13.5" thickBot="1" x14ac:dyDescent="0.25">
      <c r="A94" s="226" t="s">
        <v>27</v>
      </c>
      <c r="B94" s="270">
        <f>B90-B77</f>
        <v>127.36842105263145</v>
      </c>
      <c r="C94" s="271">
        <f t="shared" ref="C94:G94" si="20">C90-C77</f>
        <v>110.18115942028976</v>
      </c>
      <c r="D94" s="271">
        <f t="shared" si="20"/>
        <v>42.337662337662323</v>
      </c>
      <c r="E94" s="271">
        <f t="shared" si="20"/>
        <v>0</v>
      </c>
      <c r="F94" s="271">
        <f t="shared" si="20"/>
        <v>0</v>
      </c>
      <c r="G94" s="407">
        <f t="shared" si="20"/>
        <v>105.72089947089944</v>
      </c>
    </row>
    <row r="95" spans="1:10" s="391" customFormat="1" x14ac:dyDescent="0.2">
      <c r="A95" s="309" t="s">
        <v>52</v>
      </c>
      <c r="B95" s="274">
        <v>197</v>
      </c>
      <c r="C95" s="275">
        <v>246</v>
      </c>
      <c r="D95" s="275">
        <v>120</v>
      </c>
      <c r="E95" s="275"/>
      <c r="F95" s="329"/>
      <c r="G95" s="330">
        <f>SUM(B95:F95)</f>
        <v>563</v>
      </c>
      <c r="H95" s="391" t="s">
        <v>56</v>
      </c>
      <c r="I95" s="331">
        <f>G82-G95</f>
        <v>0</v>
      </c>
      <c r="J95" s="332">
        <f>I95/G82</f>
        <v>0</v>
      </c>
    </row>
    <row r="96" spans="1:10" s="391" customFormat="1" x14ac:dyDescent="0.2">
      <c r="A96" s="309" t="s">
        <v>28</v>
      </c>
      <c r="B96" s="229">
        <v>62</v>
      </c>
      <c r="C96" s="390">
        <v>62</v>
      </c>
      <c r="D96" s="390">
        <v>62</v>
      </c>
      <c r="E96" s="390"/>
      <c r="F96" s="390"/>
      <c r="G96" s="233"/>
      <c r="H96" s="391" t="s">
        <v>57</v>
      </c>
      <c r="I96" s="391">
        <v>61.05</v>
      </c>
    </row>
    <row r="97" spans="1:11" s="391" customFormat="1" ht="13.5" thickBot="1" x14ac:dyDescent="0.25">
      <c r="A97" s="312" t="s">
        <v>26</v>
      </c>
      <c r="B97" s="336">
        <f>B96-B83</f>
        <v>1</v>
      </c>
      <c r="C97" s="337">
        <f t="shared" ref="C97:F97" si="21">C96-C83</f>
        <v>1</v>
      </c>
      <c r="D97" s="337">
        <f t="shared" si="21"/>
        <v>1</v>
      </c>
      <c r="E97" s="337">
        <f t="shared" si="21"/>
        <v>0</v>
      </c>
      <c r="F97" s="337">
        <f t="shared" si="21"/>
        <v>0</v>
      </c>
      <c r="G97" s="234"/>
      <c r="H97" s="391" t="s">
        <v>26</v>
      </c>
      <c r="I97" s="227">
        <f>I96-I83</f>
        <v>0.82000000000000028</v>
      </c>
    </row>
    <row r="99" spans="1:11" ht="13.5" thickBot="1" x14ac:dyDescent="0.25"/>
    <row r="100" spans="1:11" ht="13.5" thickBot="1" x14ac:dyDescent="0.25">
      <c r="A100" s="285" t="s">
        <v>82</v>
      </c>
      <c r="B100" s="480" t="s">
        <v>53</v>
      </c>
      <c r="C100" s="481"/>
      <c r="D100" s="481"/>
      <c r="E100" s="481"/>
      <c r="F100" s="482"/>
      <c r="G100" s="314" t="s">
        <v>0</v>
      </c>
      <c r="H100" s="392"/>
      <c r="I100" s="392"/>
      <c r="J100" s="392"/>
    </row>
    <row r="101" spans="1:11" x14ac:dyDescent="0.2">
      <c r="A101" s="226" t="s">
        <v>2</v>
      </c>
      <c r="B101" s="316">
        <v>1</v>
      </c>
      <c r="C101" s="236">
        <v>2</v>
      </c>
      <c r="D101" s="236">
        <v>3</v>
      </c>
      <c r="E101" s="236">
        <v>4</v>
      </c>
      <c r="F101" s="236">
        <v>5</v>
      </c>
      <c r="G101" s="235"/>
      <c r="H101" s="392"/>
      <c r="I101" s="392"/>
      <c r="J101" s="410"/>
      <c r="K101" s="410"/>
    </row>
    <row r="102" spans="1:11" x14ac:dyDescent="0.2">
      <c r="A102" s="292" t="s">
        <v>3</v>
      </c>
      <c r="B102" s="317">
        <v>1400</v>
      </c>
      <c r="C102" s="318">
        <v>1400</v>
      </c>
      <c r="D102" s="319">
        <v>1400</v>
      </c>
      <c r="E102" s="319">
        <v>1400</v>
      </c>
      <c r="F102" s="319">
        <v>1400</v>
      </c>
      <c r="G102" s="320">
        <v>1400</v>
      </c>
      <c r="H102" s="392"/>
      <c r="I102" s="392"/>
      <c r="J102" s="392"/>
    </row>
    <row r="103" spans="1:11" x14ac:dyDescent="0.2">
      <c r="A103" s="295" t="s">
        <v>6</v>
      </c>
      <c r="B103" s="321">
        <v>1892.3529411764705</v>
      </c>
      <c r="C103" s="322">
        <v>1879.6</v>
      </c>
      <c r="D103" s="322">
        <v>2033.0769230769231</v>
      </c>
      <c r="E103" s="322"/>
      <c r="F103" s="322"/>
      <c r="G103" s="259">
        <v>1919.8181818181818</v>
      </c>
      <c r="H103" s="392"/>
      <c r="I103" s="392"/>
      <c r="J103" s="392"/>
    </row>
    <row r="104" spans="1:11" x14ac:dyDescent="0.2">
      <c r="A104" s="226" t="s">
        <v>7</v>
      </c>
      <c r="B104" s="323">
        <v>76.470588235294116</v>
      </c>
      <c r="C104" s="324">
        <v>96</v>
      </c>
      <c r="D104" s="325">
        <v>84.615384615384613</v>
      </c>
      <c r="E104" s="325"/>
      <c r="F104" s="325"/>
      <c r="G104" s="326">
        <v>81.818181818181813</v>
      </c>
      <c r="H104" s="392"/>
      <c r="I104" s="392"/>
      <c r="J104" s="392"/>
    </row>
    <row r="105" spans="1:11" x14ac:dyDescent="0.2">
      <c r="A105" s="226" t="s">
        <v>8</v>
      </c>
      <c r="B105" s="263">
        <v>7.8286963383795705E-2</v>
      </c>
      <c r="C105" s="264">
        <v>5.7310662598468703E-2</v>
      </c>
      <c r="D105" s="327">
        <v>7.2555990077170507E-2</v>
      </c>
      <c r="E105" s="327"/>
      <c r="F105" s="327"/>
      <c r="G105" s="328">
        <v>7.5844853005580609E-2</v>
      </c>
      <c r="H105" s="392"/>
      <c r="I105" s="392"/>
      <c r="J105" s="392"/>
    </row>
    <row r="106" spans="1:11" x14ac:dyDescent="0.2">
      <c r="A106" s="295" t="s">
        <v>1</v>
      </c>
      <c r="B106" s="266">
        <f t="shared" ref="B106:G106" si="22">B103/B102*100-100</f>
        <v>35.168067226890741</v>
      </c>
      <c r="C106" s="267">
        <f t="shared" si="22"/>
        <v>34.257142857142867</v>
      </c>
      <c r="D106" s="267">
        <f t="shared" si="22"/>
        <v>45.219780219780205</v>
      </c>
      <c r="E106" s="267">
        <f t="shared" si="22"/>
        <v>-100</v>
      </c>
      <c r="F106" s="267">
        <f t="shared" si="22"/>
        <v>-100</v>
      </c>
      <c r="G106" s="269">
        <f t="shared" si="22"/>
        <v>37.129870129870113</v>
      </c>
      <c r="H106" s="392"/>
      <c r="I106" s="392"/>
      <c r="J106" s="392"/>
    </row>
    <row r="107" spans="1:11" ht="13.5" thickBot="1" x14ac:dyDescent="0.25">
      <c r="A107" s="226" t="s">
        <v>27</v>
      </c>
      <c r="B107" s="270">
        <f>B103-B90</f>
        <v>-5.5417956656347087</v>
      </c>
      <c r="C107" s="271">
        <f t="shared" ref="C107:G107" si="23">C103-C90</f>
        <v>-34.747826086956593</v>
      </c>
      <c r="D107" s="271">
        <f t="shared" si="23"/>
        <v>51.648351648351763</v>
      </c>
      <c r="E107" s="271">
        <f t="shared" si="23"/>
        <v>0</v>
      </c>
      <c r="F107" s="271">
        <f t="shared" si="23"/>
        <v>0</v>
      </c>
      <c r="G107" s="407">
        <f t="shared" si="23"/>
        <v>-5.7175324675324646</v>
      </c>
      <c r="H107" s="353" t="s">
        <v>90</v>
      </c>
      <c r="I107" s="392"/>
      <c r="J107" s="392"/>
    </row>
    <row r="108" spans="1:11" x14ac:dyDescent="0.2">
      <c r="A108" s="309" t="s">
        <v>52</v>
      </c>
      <c r="B108" s="274">
        <v>195</v>
      </c>
      <c r="C108" s="275">
        <v>246</v>
      </c>
      <c r="D108" s="275">
        <v>119</v>
      </c>
      <c r="E108" s="275"/>
      <c r="F108" s="329"/>
      <c r="G108" s="330">
        <f>SUM(B108:F108)</f>
        <v>560</v>
      </c>
      <c r="H108" s="392" t="s">
        <v>56</v>
      </c>
      <c r="I108" s="331">
        <f>G95-G108</f>
        <v>3</v>
      </c>
      <c r="J108" s="332">
        <f>I108/G95</f>
        <v>5.3285968028419185E-3</v>
      </c>
      <c r="K108" s="406" t="s">
        <v>89</v>
      </c>
    </row>
    <row r="109" spans="1:11" x14ac:dyDescent="0.2">
      <c r="A109" s="309" t="s">
        <v>28</v>
      </c>
      <c r="B109" s="229">
        <v>63</v>
      </c>
      <c r="C109" s="393">
        <v>63</v>
      </c>
      <c r="D109" s="393">
        <v>63</v>
      </c>
      <c r="E109" s="393"/>
      <c r="F109" s="393"/>
      <c r="G109" s="233"/>
      <c r="H109" s="392" t="s">
        <v>57</v>
      </c>
      <c r="I109" s="392">
        <v>61.96</v>
      </c>
      <c r="J109" s="392"/>
    </row>
    <row r="110" spans="1:11" ht="13.5" thickBot="1" x14ac:dyDescent="0.25">
      <c r="A110" s="312" t="s">
        <v>26</v>
      </c>
      <c r="B110" s="336">
        <f>B109-B96</f>
        <v>1</v>
      </c>
      <c r="C110" s="337">
        <f t="shared" ref="C110:F110" si="24">C109-C96</f>
        <v>1</v>
      </c>
      <c r="D110" s="337">
        <f t="shared" si="24"/>
        <v>1</v>
      </c>
      <c r="E110" s="337">
        <f t="shared" si="24"/>
        <v>0</v>
      </c>
      <c r="F110" s="337">
        <f t="shared" si="24"/>
        <v>0</v>
      </c>
      <c r="G110" s="234"/>
      <c r="H110" s="392" t="s">
        <v>26</v>
      </c>
      <c r="I110" s="227">
        <f>I109-I96</f>
        <v>0.91000000000000369</v>
      </c>
      <c r="J110" s="366" t="s">
        <v>92</v>
      </c>
    </row>
    <row r="111" spans="1:11" x14ac:dyDescent="0.2">
      <c r="J111" s="411" t="s">
        <v>93</v>
      </c>
    </row>
    <row r="112" spans="1:11" ht="13.5" thickBot="1" x14ac:dyDescent="0.25"/>
    <row r="113" spans="1:10" ht="13.5" thickBot="1" x14ac:dyDescent="0.25">
      <c r="A113" s="285" t="s">
        <v>91</v>
      </c>
      <c r="B113" s="480" t="s">
        <v>53</v>
      </c>
      <c r="C113" s="481"/>
      <c r="D113" s="481"/>
      <c r="E113" s="481"/>
      <c r="F113" s="482"/>
      <c r="G113" s="314" t="s">
        <v>0</v>
      </c>
      <c r="H113" s="408"/>
      <c r="I113" s="408"/>
      <c r="J113" s="408"/>
    </row>
    <row r="114" spans="1:10" x14ac:dyDescent="0.2">
      <c r="A114" s="226" t="s">
        <v>2</v>
      </c>
      <c r="B114" s="316">
        <v>1</v>
      </c>
      <c r="C114" s="236">
        <v>2</v>
      </c>
      <c r="D114" s="236">
        <v>3</v>
      </c>
      <c r="E114" s="236">
        <v>4</v>
      </c>
      <c r="F114" s="236">
        <v>5</v>
      </c>
      <c r="G114" s="235"/>
      <c r="H114" s="408"/>
      <c r="I114" s="408"/>
      <c r="J114" s="408"/>
    </row>
    <row r="115" spans="1:10" x14ac:dyDescent="0.2">
      <c r="A115" s="292" t="s">
        <v>3</v>
      </c>
      <c r="B115" s="317">
        <v>1540</v>
      </c>
      <c r="C115" s="318">
        <v>1540</v>
      </c>
      <c r="D115" s="319">
        <v>1540</v>
      </c>
      <c r="E115" s="319">
        <v>1540</v>
      </c>
      <c r="F115" s="319">
        <v>1540</v>
      </c>
      <c r="G115" s="320">
        <v>1540</v>
      </c>
      <c r="H115" s="408"/>
      <c r="I115" s="408"/>
      <c r="J115" s="408"/>
    </row>
    <row r="116" spans="1:10" x14ac:dyDescent="0.2">
      <c r="A116" s="295" t="s">
        <v>6</v>
      </c>
      <c r="B116" s="321">
        <v>1959.375</v>
      </c>
      <c r="C116" s="322">
        <v>2041.578947368421</v>
      </c>
      <c r="D116" s="322">
        <v>2133.8461538461538</v>
      </c>
      <c r="E116" s="322"/>
      <c r="F116" s="322"/>
      <c r="G116" s="259">
        <v>2039.1666666666667</v>
      </c>
      <c r="H116" s="408"/>
      <c r="I116" s="408"/>
      <c r="J116" s="408"/>
    </row>
    <row r="117" spans="1:10" x14ac:dyDescent="0.2">
      <c r="A117" s="226" t="s">
        <v>7</v>
      </c>
      <c r="B117" s="323">
        <v>100</v>
      </c>
      <c r="C117" s="324">
        <v>100</v>
      </c>
      <c r="D117" s="325">
        <v>100</v>
      </c>
      <c r="E117" s="325"/>
      <c r="F117" s="325"/>
      <c r="G117" s="326">
        <v>100</v>
      </c>
      <c r="H117" s="408"/>
      <c r="I117" s="408"/>
      <c r="J117" s="408"/>
    </row>
    <row r="118" spans="1:10" x14ac:dyDescent="0.2">
      <c r="A118" s="226" t="s">
        <v>8</v>
      </c>
      <c r="B118" s="263">
        <v>3.2302065035362905E-2</v>
      </c>
      <c r="C118" s="264">
        <v>2.9911281048376492E-2</v>
      </c>
      <c r="D118" s="327">
        <v>3.0842465228850886E-2</v>
      </c>
      <c r="E118" s="327"/>
      <c r="F118" s="327"/>
      <c r="G118" s="328">
        <v>4.5310094865377931E-2</v>
      </c>
      <c r="H118" s="408"/>
      <c r="I118" s="408"/>
      <c r="J118" s="408"/>
    </row>
    <row r="119" spans="1:10" x14ac:dyDescent="0.2">
      <c r="A119" s="295" t="s">
        <v>1</v>
      </c>
      <c r="B119" s="266">
        <f t="shared" ref="B119:G119" si="25">B116/B115*100-100</f>
        <v>27.232142857142861</v>
      </c>
      <c r="C119" s="267">
        <f t="shared" si="25"/>
        <v>32.570061517429934</v>
      </c>
      <c r="D119" s="267">
        <f t="shared" si="25"/>
        <v>38.561438561438564</v>
      </c>
      <c r="E119" s="267">
        <f t="shared" si="25"/>
        <v>-100</v>
      </c>
      <c r="F119" s="267">
        <f t="shared" si="25"/>
        <v>-100</v>
      </c>
      <c r="G119" s="269">
        <f t="shared" si="25"/>
        <v>32.413419913419915</v>
      </c>
      <c r="H119" s="408"/>
      <c r="I119" s="408"/>
      <c r="J119" s="408"/>
    </row>
    <row r="120" spans="1:10" ht="13.5" thickBot="1" x14ac:dyDescent="0.25">
      <c r="A120" s="226" t="s">
        <v>27</v>
      </c>
      <c r="B120" s="270">
        <f>B116-B103</f>
        <v>67.022058823529505</v>
      </c>
      <c r="C120" s="271">
        <f t="shared" ref="C120:G120" si="26">C116-C103</f>
        <v>161.97894736842113</v>
      </c>
      <c r="D120" s="271">
        <f t="shared" si="26"/>
        <v>100.76923076923072</v>
      </c>
      <c r="E120" s="271">
        <f t="shared" si="26"/>
        <v>0</v>
      </c>
      <c r="F120" s="271">
        <f t="shared" si="26"/>
        <v>0</v>
      </c>
      <c r="G120" s="273">
        <f t="shared" si="26"/>
        <v>119.34848484848499</v>
      </c>
      <c r="H120" s="408"/>
      <c r="I120" s="408"/>
      <c r="J120" s="408"/>
    </row>
    <row r="121" spans="1:10" x14ac:dyDescent="0.2">
      <c r="A121" s="309" t="s">
        <v>52</v>
      </c>
      <c r="B121" s="274">
        <v>161</v>
      </c>
      <c r="C121" s="275">
        <v>195</v>
      </c>
      <c r="D121" s="275">
        <v>154</v>
      </c>
      <c r="E121" s="275"/>
      <c r="F121" s="329"/>
      <c r="G121" s="330">
        <f>SUM(B121:F121)</f>
        <v>510</v>
      </c>
      <c r="H121" s="408" t="s">
        <v>56</v>
      </c>
      <c r="I121" s="331">
        <f>G108-G121</f>
        <v>50</v>
      </c>
      <c r="J121" s="332">
        <f>I121/G108</f>
        <v>8.9285714285714288E-2</v>
      </c>
    </row>
    <row r="122" spans="1:10" x14ac:dyDescent="0.2">
      <c r="A122" s="309" t="s">
        <v>28</v>
      </c>
      <c r="B122" s="229">
        <v>64.5</v>
      </c>
      <c r="C122" s="409">
        <v>64.5</v>
      </c>
      <c r="D122" s="409">
        <v>64.5</v>
      </c>
      <c r="E122" s="409"/>
      <c r="F122" s="409"/>
      <c r="G122" s="233"/>
      <c r="H122" s="408" t="s">
        <v>57</v>
      </c>
      <c r="I122" s="408">
        <v>63.01</v>
      </c>
      <c r="J122" s="408"/>
    </row>
    <row r="123" spans="1:10" ht="13.5" thickBot="1" x14ac:dyDescent="0.25">
      <c r="A123" s="312" t="s">
        <v>26</v>
      </c>
      <c r="B123" s="336">
        <f>B122-B109</f>
        <v>1.5</v>
      </c>
      <c r="C123" s="337">
        <f t="shared" ref="C123:F123" si="27">C122-C109</f>
        <v>1.5</v>
      </c>
      <c r="D123" s="337">
        <f t="shared" si="27"/>
        <v>1.5</v>
      </c>
      <c r="E123" s="337">
        <f t="shared" si="27"/>
        <v>0</v>
      </c>
      <c r="F123" s="337">
        <f t="shared" si="27"/>
        <v>0</v>
      </c>
      <c r="G123" s="234"/>
      <c r="H123" s="408" t="s">
        <v>26</v>
      </c>
      <c r="I123" s="227">
        <f>I122-I109</f>
        <v>1.0499999999999972</v>
      </c>
      <c r="J123" s="408"/>
    </row>
    <row r="125" spans="1:10" ht="13.5" thickBot="1" x14ac:dyDescent="0.25"/>
    <row r="126" spans="1:10" ht="13.5" thickBot="1" x14ac:dyDescent="0.25">
      <c r="A126" s="285" t="s">
        <v>95</v>
      </c>
      <c r="B126" s="480" t="s">
        <v>53</v>
      </c>
      <c r="C126" s="481"/>
      <c r="D126" s="481"/>
      <c r="E126" s="481"/>
      <c r="F126" s="482"/>
      <c r="G126" s="314" t="s">
        <v>0</v>
      </c>
      <c r="H126" s="428"/>
      <c r="I126" s="428"/>
      <c r="J126" s="428"/>
    </row>
    <row r="127" spans="1:10" x14ac:dyDescent="0.2">
      <c r="A127" s="226" t="s">
        <v>2</v>
      </c>
      <c r="B127" s="316">
        <v>1</v>
      </c>
      <c r="C127" s="236">
        <v>2</v>
      </c>
      <c r="D127" s="236">
        <v>3</v>
      </c>
      <c r="E127" s="236">
        <v>4</v>
      </c>
      <c r="F127" s="433">
        <v>5</v>
      </c>
      <c r="G127" s="235"/>
      <c r="H127" s="428"/>
      <c r="I127" s="428"/>
      <c r="J127" s="428"/>
    </row>
    <row r="128" spans="1:10" x14ac:dyDescent="0.2">
      <c r="A128" s="292" t="s">
        <v>3</v>
      </c>
      <c r="B128" s="317">
        <v>1670</v>
      </c>
      <c r="C128" s="318">
        <v>1670</v>
      </c>
      <c r="D128" s="319">
        <v>1670</v>
      </c>
      <c r="E128" s="319"/>
      <c r="F128" s="434"/>
      <c r="G128" s="320">
        <v>1670</v>
      </c>
      <c r="H128" s="428"/>
      <c r="I128" s="428"/>
      <c r="J128" s="428"/>
    </row>
    <row r="129" spans="1:10" x14ac:dyDescent="0.2">
      <c r="A129" s="295" t="s">
        <v>6</v>
      </c>
      <c r="B129" s="321">
        <v>2023.3333333333333</v>
      </c>
      <c r="C129" s="322">
        <v>2132.1052631578946</v>
      </c>
      <c r="D129" s="322">
        <v>2090</v>
      </c>
      <c r="E129" s="322"/>
      <c r="F129" s="435"/>
      <c r="G129" s="259">
        <v>2085.9183673469388</v>
      </c>
      <c r="H129" s="428"/>
      <c r="I129" s="428"/>
      <c r="J129" s="428"/>
    </row>
    <row r="130" spans="1:10" x14ac:dyDescent="0.2">
      <c r="A130" s="226" t="s">
        <v>7</v>
      </c>
      <c r="B130" s="323">
        <v>93.333333333333329</v>
      </c>
      <c r="C130" s="324">
        <v>100</v>
      </c>
      <c r="D130" s="325">
        <v>100</v>
      </c>
      <c r="E130" s="325"/>
      <c r="F130" s="436"/>
      <c r="G130" s="326">
        <v>95.91836734693878</v>
      </c>
      <c r="H130" s="428"/>
      <c r="I130" s="428"/>
      <c r="J130" s="428"/>
    </row>
    <row r="131" spans="1:10" x14ac:dyDescent="0.2">
      <c r="A131" s="226" t="s">
        <v>8</v>
      </c>
      <c r="B131" s="263">
        <v>5.6197004301388562E-2</v>
      </c>
      <c r="C131" s="264">
        <v>2.8532576206960713E-2</v>
      </c>
      <c r="D131" s="327">
        <v>1.8654151856093711E-2</v>
      </c>
      <c r="E131" s="327"/>
      <c r="F131" s="437"/>
      <c r="G131" s="328">
        <v>4.2582034356964137E-2</v>
      </c>
      <c r="H131" s="428"/>
      <c r="I131" s="428"/>
      <c r="J131" s="428"/>
    </row>
    <row r="132" spans="1:10" x14ac:dyDescent="0.2">
      <c r="A132" s="295" t="s">
        <v>1</v>
      </c>
      <c r="B132" s="266">
        <f t="shared" ref="B132:G132" si="28">B129/B128*100-100</f>
        <v>21.15768463073853</v>
      </c>
      <c r="C132" s="267">
        <f t="shared" si="28"/>
        <v>27.670973841790087</v>
      </c>
      <c r="D132" s="267">
        <f t="shared" si="28"/>
        <v>25.149700598802397</v>
      </c>
      <c r="E132" s="267" t="e">
        <f t="shared" si="28"/>
        <v>#DIV/0!</v>
      </c>
      <c r="F132" s="268" t="e">
        <f t="shared" si="28"/>
        <v>#DIV/0!</v>
      </c>
      <c r="G132" s="269">
        <f t="shared" si="28"/>
        <v>24.905291457900518</v>
      </c>
      <c r="H132" s="428"/>
      <c r="I132" s="428"/>
      <c r="J132" s="428"/>
    </row>
    <row r="133" spans="1:10" ht="13.5" thickBot="1" x14ac:dyDescent="0.25">
      <c r="A133" s="226" t="s">
        <v>27</v>
      </c>
      <c r="B133" s="270">
        <f>B129-B116</f>
        <v>63.958333333333258</v>
      </c>
      <c r="C133" s="271">
        <f t="shared" ref="C133:G133" si="29">C129-C116</f>
        <v>90.526315789473529</v>
      </c>
      <c r="D133" s="271">
        <f t="shared" si="29"/>
        <v>-43.846153846153811</v>
      </c>
      <c r="E133" s="271">
        <f t="shared" si="29"/>
        <v>0</v>
      </c>
      <c r="F133" s="272">
        <f t="shared" si="29"/>
        <v>0</v>
      </c>
      <c r="G133" s="273">
        <f t="shared" si="29"/>
        <v>46.751700680272052</v>
      </c>
      <c r="H133" s="428"/>
      <c r="I133" s="428"/>
      <c r="J133" s="428"/>
    </row>
    <row r="134" spans="1:10" x14ac:dyDescent="0.2">
      <c r="A134" s="309" t="s">
        <v>52</v>
      </c>
      <c r="B134" s="274">
        <v>160</v>
      </c>
      <c r="C134" s="275">
        <v>194</v>
      </c>
      <c r="D134" s="275">
        <v>153</v>
      </c>
      <c r="E134" s="275"/>
      <c r="F134" s="438"/>
      <c r="G134" s="330">
        <f>SUM(B134:F134)</f>
        <v>507</v>
      </c>
      <c r="H134" s="428" t="s">
        <v>56</v>
      </c>
      <c r="I134" s="331">
        <f>G121-G134</f>
        <v>3</v>
      </c>
      <c r="J134" s="332">
        <f>I134/G121</f>
        <v>5.8823529411764705E-3</v>
      </c>
    </row>
    <row r="135" spans="1:10" x14ac:dyDescent="0.2">
      <c r="A135" s="309" t="s">
        <v>28</v>
      </c>
      <c r="B135" s="229">
        <v>66.5</v>
      </c>
      <c r="C135" s="429">
        <v>66.5</v>
      </c>
      <c r="D135" s="429">
        <v>66.5</v>
      </c>
      <c r="E135" s="429"/>
      <c r="F135" s="230"/>
      <c r="G135" s="233"/>
      <c r="H135" s="428" t="s">
        <v>57</v>
      </c>
      <c r="I135" s="428">
        <v>64.5</v>
      </c>
      <c r="J135" s="428"/>
    </row>
    <row r="136" spans="1:10" ht="13.5" thickBot="1" x14ac:dyDescent="0.25">
      <c r="A136" s="312" t="s">
        <v>26</v>
      </c>
      <c r="B136" s="336">
        <f>B135-B122</f>
        <v>2</v>
      </c>
      <c r="C136" s="337">
        <f t="shared" ref="C136:F136" si="30">C135-C122</f>
        <v>2</v>
      </c>
      <c r="D136" s="337">
        <f t="shared" si="30"/>
        <v>2</v>
      </c>
      <c r="E136" s="337">
        <f t="shared" si="30"/>
        <v>0</v>
      </c>
      <c r="F136" s="439">
        <f t="shared" si="30"/>
        <v>0</v>
      </c>
      <c r="G136" s="234"/>
      <c r="H136" s="428" t="s">
        <v>26</v>
      </c>
      <c r="I136" s="227">
        <f>I135-I122</f>
        <v>1.490000000000002</v>
      </c>
      <c r="J136" s="428"/>
    </row>
    <row r="137" spans="1:10" x14ac:dyDescent="0.2">
      <c r="A137" s="428"/>
      <c r="B137" s="428"/>
      <c r="C137" s="428"/>
      <c r="D137" s="428" t="s">
        <v>63</v>
      </c>
      <c r="E137" s="428"/>
      <c r="F137" s="428"/>
      <c r="G137" s="428"/>
      <c r="H137" s="428"/>
      <c r="I137" s="428"/>
      <c r="J137" s="428"/>
    </row>
    <row r="138" spans="1:10" ht="13.5" thickBot="1" x14ac:dyDescent="0.25"/>
    <row r="139" spans="1:10" ht="13.5" thickBot="1" x14ac:dyDescent="0.25">
      <c r="A139" s="285" t="s">
        <v>98</v>
      </c>
      <c r="B139" s="480" t="s">
        <v>53</v>
      </c>
      <c r="C139" s="481"/>
      <c r="D139" s="481"/>
      <c r="E139" s="481"/>
      <c r="F139" s="482"/>
      <c r="G139" s="314" t="s">
        <v>0</v>
      </c>
      <c r="H139" s="414"/>
      <c r="I139" s="414"/>
      <c r="J139" s="414"/>
    </row>
    <row r="140" spans="1:10" x14ac:dyDescent="0.2">
      <c r="A140" s="226" t="s">
        <v>2</v>
      </c>
      <c r="B140" s="316">
        <v>1</v>
      </c>
      <c r="C140" s="236">
        <v>2</v>
      </c>
      <c r="D140" s="236">
        <v>3</v>
      </c>
      <c r="E140" s="236">
        <v>4</v>
      </c>
      <c r="F140" s="433">
        <v>5</v>
      </c>
      <c r="G140" s="440"/>
      <c r="H140" s="414"/>
      <c r="I140" s="414"/>
      <c r="J140" s="414"/>
    </row>
    <row r="141" spans="1:10" x14ac:dyDescent="0.2">
      <c r="A141" s="292" t="s">
        <v>3</v>
      </c>
      <c r="B141" s="317">
        <v>1800</v>
      </c>
      <c r="C141" s="318">
        <v>1800</v>
      </c>
      <c r="D141" s="319">
        <v>1800</v>
      </c>
      <c r="E141" s="319"/>
      <c r="F141" s="434"/>
      <c r="G141" s="444">
        <v>1800</v>
      </c>
      <c r="H141" s="414"/>
      <c r="I141" s="414"/>
      <c r="J141" s="414"/>
    </row>
    <row r="142" spans="1:10" x14ac:dyDescent="0.2">
      <c r="A142" s="295" t="s">
        <v>6</v>
      </c>
      <c r="B142" s="321">
        <v>2118.125</v>
      </c>
      <c r="C142" s="322">
        <v>2219.5</v>
      </c>
      <c r="D142" s="322">
        <v>2308.6666666666665</v>
      </c>
      <c r="E142" s="322"/>
      <c r="F142" s="435"/>
      <c r="G142" s="342">
        <v>2213.9215686274511</v>
      </c>
      <c r="H142" s="414"/>
      <c r="I142" s="414"/>
      <c r="J142" s="414"/>
    </row>
    <row r="143" spans="1:10" x14ac:dyDescent="0.2">
      <c r="A143" s="226" t="s">
        <v>7</v>
      </c>
      <c r="B143" s="323">
        <v>100</v>
      </c>
      <c r="C143" s="324">
        <v>100</v>
      </c>
      <c r="D143" s="325">
        <v>93.333333333333329</v>
      </c>
      <c r="E143" s="325"/>
      <c r="F143" s="436"/>
      <c r="G143" s="441">
        <v>92.156862745098039</v>
      </c>
      <c r="H143" s="414"/>
      <c r="I143" s="414"/>
      <c r="J143" s="414"/>
    </row>
    <row r="144" spans="1:10" x14ac:dyDescent="0.2">
      <c r="A144" s="226" t="s">
        <v>8</v>
      </c>
      <c r="B144" s="263">
        <v>4.2726427228795272E-2</v>
      </c>
      <c r="C144" s="264">
        <v>3.8481328509199331E-2</v>
      </c>
      <c r="D144" s="327">
        <v>5.0012570998144948E-2</v>
      </c>
      <c r="E144" s="327"/>
      <c r="F144" s="437"/>
      <c r="G144" s="442">
        <v>5.5103356827701774E-2</v>
      </c>
      <c r="H144" s="414"/>
      <c r="I144" s="414"/>
      <c r="J144" s="414"/>
    </row>
    <row r="145" spans="1:10" x14ac:dyDescent="0.2">
      <c r="A145" s="295" t="s">
        <v>1</v>
      </c>
      <c r="B145" s="266">
        <f t="shared" ref="B145:G145" si="31">B142/B141*100-100</f>
        <v>17.673611111111114</v>
      </c>
      <c r="C145" s="267">
        <f t="shared" si="31"/>
        <v>23.305555555555557</v>
      </c>
      <c r="D145" s="267">
        <f t="shared" si="31"/>
        <v>28.259259259259238</v>
      </c>
      <c r="E145" s="267" t="e">
        <f t="shared" si="31"/>
        <v>#DIV/0!</v>
      </c>
      <c r="F145" s="268" t="e">
        <f t="shared" si="31"/>
        <v>#DIV/0!</v>
      </c>
      <c r="G145" s="345">
        <f t="shared" si="31"/>
        <v>22.995642701525057</v>
      </c>
      <c r="H145" s="414"/>
      <c r="I145" s="414"/>
      <c r="J145" s="414"/>
    </row>
    <row r="146" spans="1:10" ht="13.5" thickBot="1" x14ac:dyDescent="0.25">
      <c r="A146" s="226" t="s">
        <v>27</v>
      </c>
      <c r="B146" s="270">
        <f>B142-B129</f>
        <v>94.791666666666742</v>
      </c>
      <c r="C146" s="271">
        <f t="shared" ref="C146:G146" si="32">C142-C129</f>
        <v>87.394736842105431</v>
      </c>
      <c r="D146" s="271">
        <f t="shared" si="32"/>
        <v>218.66666666666652</v>
      </c>
      <c r="E146" s="271">
        <f t="shared" si="32"/>
        <v>0</v>
      </c>
      <c r="F146" s="272">
        <f t="shared" si="32"/>
        <v>0</v>
      </c>
      <c r="G146" s="346">
        <f t="shared" si="32"/>
        <v>128.00320128051226</v>
      </c>
      <c r="H146" s="414"/>
      <c r="I146" s="414"/>
      <c r="J146" s="414"/>
    </row>
    <row r="147" spans="1:10" x14ac:dyDescent="0.2">
      <c r="A147" s="309" t="s">
        <v>52</v>
      </c>
      <c r="B147" s="274">
        <v>160</v>
      </c>
      <c r="C147" s="275">
        <v>194</v>
      </c>
      <c r="D147" s="275">
        <v>153</v>
      </c>
      <c r="E147" s="275"/>
      <c r="F147" s="438"/>
      <c r="G147" s="443">
        <f>SUM(B147:F147)</f>
        <v>507</v>
      </c>
      <c r="H147" s="414" t="s">
        <v>56</v>
      </c>
      <c r="I147" s="331">
        <f>G134-G147</f>
        <v>0</v>
      </c>
      <c r="J147" s="332">
        <f>I147/G134</f>
        <v>0</v>
      </c>
    </row>
    <row r="148" spans="1:10" x14ac:dyDescent="0.2">
      <c r="A148" s="309" t="s">
        <v>28</v>
      </c>
      <c r="B148" s="229">
        <v>68.5</v>
      </c>
      <c r="C148" s="429">
        <v>68.5</v>
      </c>
      <c r="D148" s="429">
        <v>68.5</v>
      </c>
      <c r="E148" s="429"/>
      <c r="F148" s="230"/>
      <c r="G148" s="339"/>
      <c r="H148" s="414" t="s">
        <v>57</v>
      </c>
      <c r="I148" s="414">
        <v>66.459999999999994</v>
      </c>
      <c r="J148" s="414"/>
    </row>
    <row r="149" spans="1:10" ht="13.5" thickBot="1" x14ac:dyDescent="0.25">
      <c r="A149" s="312" t="s">
        <v>26</v>
      </c>
      <c r="B149" s="336">
        <f>B148-B135</f>
        <v>2</v>
      </c>
      <c r="C149" s="337">
        <f t="shared" ref="C149:F149" si="33">C148-C135</f>
        <v>2</v>
      </c>
      <c r="D149" s="337">
        <f t="shared" si="33"/>
        <v>2</v>
      </c>
      <c r="E149" s="337">
        <f t="shared" si="33"/>
        <v>0</v>
      </c>
      <c r="F149" s="439">
        <f t="shared" si="33"/>
        <v>0</v>
      </c>
      <c r="G149" s="348"/>
      <c r="H149" s="414" t="s">
        <v>26</v>
      </c>
      <c r="I149" s="227">
        <f>I148-I135</f>
        <v>1.9599999999999937</v>
      </c>
      <c r="J149" s="414"/>
    </row>
    <row r="151" spans="1:10" ht="13.5" thickBot="1" x14ac:dyDescent="0.25"/>
    <row r="152" spans="1:10" ht="13.5" thickBot="1" x14ac:dyDescent="0.25">
      <c r="A152" s="285" t="s">
        <v>104</v>
      </c>
      <c r="B152" s="480" t="s">
        <v>53</v>
      </c>
      <c r="C152" s="481"/>
      <c r="D152" s="481"/>
      <c r="E152" s="481"/>
      <c r="F152" s="482"/>
      <c r="G152" s="314" t="s">
        <v>0</v>
      </c>
      <c r="H152" s="450"/>
      <c r="I152" s="450"/>
      <c r="J152" s="450"/>
    </row>
    <row r="153" spans="1:10" x14ac:dyDescent="0.2">
      <c r="A153" s="226" t="s">
        <v>2</v>
      </c>
      <c r="B153" s="316">
        <v>1</v>
      </c>
      <c r="C153" s="236">
        <v>2</v>
      </c>
      <c r="D153" s="236">
        <v>3</v>
      </c>
      <c r="E153" s="236">
        <v>4</v>
      </c>
      <c r="F153" s="433">
        <v>5</v>
      </c>
      <c r="G153" s="440"/>
      <c r="H153" s="450"/>
      <c r="I153" s="450"/>
      <c r="J153" s="450"/>
    </row>
    <row r="154" spans="1:10" x14ac:dyDescent="0.2">
      <c r="A154" s="292" t="s">
        <v>3</v>
      </c>
      <c r="B154" s="317">
        <v>1920</v>
      </c>
      <c r="C154" s="318">
        <v>1920</v>
      </c>
      <c r="D154" s="319">
        <v>1920</v>
      </c>
      <c r="E154" s="319"/>
      <c r="F154" s="434"/>
      <c r="G154" s="444">
        <v>1920</v>
      </c>
      <c r="H154" s="450"/>
      <c r="I154" s="450"/>
      <c r="J154" s="450"/>
    </row>
    <row r="155" spans="1:10" x14ac:dyDescent="0.2">
      <c r="A155" s="295" t="s">
        <v>6</v>
      </c>
      <c r="B155" s="321">
        <v>2155.294117647059</v>
      </c>
      <c r="C155" s="322">
        <v>2308.4210526315787</v>
      </c>
      <c r="D155" s="322">
        <v>2357.3333333333335</v>
      </c>
      <c r="E155" s="322"/>
      <c r="F155" s="435"/>
      <c r="G155" s="342">
        <v>2271.7647058823532</v>
      </c>
      <c r="H155" s="450"/>
      <c r="I155" s="450"/>
      <c r="J155" s="450"/>
    </row>
    <row r="156" spans="1:10" x14ac:dyDescent="0.2">
      <c r="A156" s="226" t="s">
        <v>7</v>
      </c>
      <c r="B156" s="323">
        <v>82.352941176470594</v>
      </c>
      <c r="C156" s="324">
        <v>100</v>
      </c>
      <c r="D156" s="325">
        <v>93.333333333333329</v>
      </c>
      <c r="E156" s="325"/>
      <c r="F156" s="436"/>
      <c r="G156" s="441">
        <v>84.313725490196077</v>
      </c>
      <c r="H156" s="450"/>
      <c r="I156" s="450"/>
      <c r="J156" s="450"/>
    </row>
    <row r="157" spans="1:10" x14ac:dyDescent="0.2">
      <c r="A157" s="226" t="s">
        <v>8</v>
      </c>
      <c r="B157" s="263">
        <v>7.1491964911385444E-2</v>
      </c>
      <c r="C157" s="264">
        <v>3.7588595524033694E-2</v>
      </c>
      <c r="D157" s="327">
        <v>6.059828155181099E-2</v>
      </c>
      <c r="E157" s="327"/>
      <c r="F157" s="437"/>
      <c r="G157" s="442">
        <v>6.8046737238644919E-2</v>
      </c>
      <c r="H157" s="450"/>
      <c r="I157" s="450"/>
      <c r="J157" s="450"/>
    </row>
    <row r="158" spans="1:10" x14ac:dyDescent="0.2">
      <c r="A158" s="295" t="s">
        <v>1</v>
      </c>
      <c r="B158" s="266">
        <f t="shared" ref="B158:G158" si="34">B155/B154*100-100</f>
        <v>12.254901960784309</v>
      </c>
      <c r="C158" s="267">
        <f t="shared" si="34"/>
        <v>20.23026315789474</v>
      </c>
      <c r="D158" s="267">
        <f t="shared" si="34"/>
        <v>22.777777777777786</v>
      </c>
      <c r="E158" s="267" t="e">
        <f t="shared" si="34"/>
        <v>#DIV/0!</v>
      </c>
      <c r="F158" s="268" t="e">
        <f t="shared" si="34"/>
        <v>#DIV/0!</v>
      </c>
      <c r="G158" s="345">
        <f t="shared" si="34"/>
        <v>18.321078431372555</v>
      </c>
      <c r="H158" s="450"/>
      <c r="I158" s="450"/>
      <c r="J158" s="450"/>
    </row>
    <row r="159" spans="1:10" ht="13.5" thickBot="1" x14ac:dyDescent="0.25">
      <c r="A159" s="226" t="s">
        <v>27</v>
      </c>
      <c r="B159" s="270">
        <f>B155-B142</f>
        <v>37.169117647059011</v>
      </c>
      <c r="C159" s="271">
        <f t="shared" ref="C159:G159" si="35">C155-C142</f>
        <v>88.921052631578732</v>
      </c>
      <c r="D159" s="271">
        <f t="shared" si="35"/>
        <v>48.66666666666697</v>
      </c>
      <c r="E159" s="271">
        <f t="shared" si="35"/>
        <v>0</v>
      </c>
      <c r="F159" s="272">
        <f t="shared" si="35"/>
        <v>0</v>
      </c>
      <c r="G159" s="346">
        <f t="shared" si="35"/>
        <v>57.843137254902103</v>
      </c>
      <c r="H159" s="450"/>
      <c r="I159" s="450"/>
      <c r="J159" s="450"/>
    </row>
    <row r="160" spans="1:10" x14ac:dyDescent="0.2">
      <c r="A160" s="309" t="s">
        <v>52</v>
      </c>
      <c r="B160" s="274">
        <v>159</v>
      </c>
      <c r="C160" s="275">
        <v>194</v>
      </c>
      <c r="D160" s="275">
        <v>152</v>
      </c>
      <c r="E160" s="275"/>
      <c r="F160" s="438"/>
      <c r="G160" s="443">
        <f>SUM(B160:F160)</f>
        <v>505</v>
      </c>
      <c r="H160" s="450" t="s">
        <v>56</v>
      </c>
      <c r="I160" s="331">
        <f>G147-G160</f>
        <v>2</v>
      </c>
      <c r="J160" s="332">
        <f>I160/G147</f>
        <v>3.9447731755424065E-3</v>
      </c>
    </row>
    <row r="161" spans="1:10" x14ac:dyDescent="0.2">
      <c r="A161" s="309" t="s">
        <v>28</v>
      </c>
      <c r="B161" s="229">
        <v>71.5</v>
      </c>
      <c r="C161" s="449">
        <v>71</v>
      </c>
      <c r="D161" s="449">
        <v>71</v>
      </c>
      <c r="E161" s="449"/>
      <c r="F161" s="230"/>
      <c r="G161" s="339"/>
      <c r="H161" s="450" t="s">
        <v>57</v>
      </c>
      <c r="I161" s="454">
        <v>68.47</v>
      </c>
      <c r="J161" s="450"/>
    </row>
    <row r="162" spans="1:10" ht="13.5" thickBot="1" x14ac:dyDescent="0.25">
      <c r="A162" s="312" t="s">
        <v>26</v>
      </c>
      <c r="B162" s="336">
        <f>B161-B148</f>
        <v>3</v>
      </c>
      <c r="C162" s="337">
        <f t="shared" ref="C162:F162" si="36">C161-C148</f>
        <v>2.5</v>
      </c>
      <c r="D162" s="337">
        <f t="shared" si="36"/>
        <v>2.5</v>
      </c>
      <c r="E162" s="337">
        <f t="shared" si="36"/>
        <v>0</v>
      </c>
      <c r="F162" s="439">
        <f t="shared" si="36"/>
        <v>0</v>
      </c>
      <c r="G162" s="348"/>
      <c r="H162" s="450" t="s">
        <v>26</v>
      </c>
      <c r="I162" s="227">
        <f>I161-I148</f>
        <v>2.0100000000000051</v>
      </c>
      <c r="J162" s="450"/>
    </row>
    <row r="164" spans="1:10" ht="13.5" thickBot="1" x14ac:dyDescent="0.25"/>
    <row r="165" spans="1:10" s="459" customFormat="1" ht="13.5" thickBot="1" x14ac:dyDescent="0.25">
      <c r="A165" s="285" t="s">
        <v>106</v>
      </c>
      <c r="B165" s="480" t="s">
        <v>53</v>
      </c>
      <c r="C165" s="481"/>
      <c r="D165" s="481"/>
      <c r="E165" s="481"/>
      <c r="F165" s="482"/>
      <c r="G165" s="314" t="s">
        <v>0</v>
      </c>
    </row>
    <row r="166" spans="1:10" s="459" customFormat="1" x14ac:dyDescent="0.2">
      <c r="A166" s="226" t="s">
        <v>2</v>
      </c>
      <c r="B166" s="316">
        <v>1</v>
      </c>
      <c r="C166" s="236">
        <v>2</v>
      </c>
      <c r="D166" s="236">
        <v>3</v>
      </c>
      <c r="E166" s="236">
        <v>4</v>
      </c>
      <c r="F166" s="433">
        <v>5</v>
      </c>
      <c r="G166" s="440"/>
    </row>
    <row r="167" spans="1:10" s="459" customFormat="1" x14ac:dyDescent="0.2">
      <c r="A167" s="292" t="s">
        <v>3</v>
      </c>
      <c r="B167" s="317">
        <v>2040</v>
      </c>
      <c r="C167" s="318">
        <v>2040</v>
      </c>
      <c r="D167" s="319">
        <v>2040</v>
      </c>
      <c r="E167" s="319">
        <v>2040</v>
      </c>
      <c r="F167" s="434">
        <v>2040</v>
      </c>
      <c r="G167" s="444">
        <v>2040</v>
      </c>
    </row>
    <row r="168" spans="1:10" s="459" customFormat="1" x14ac:dyDescent="0.2">
      <c r="A168" s="295" t="s">
        <v>6</v>
      </c>
      <c r="B168" s="321">
        <v>2371.54</v>
      </c>
      <c r="C168" s="322">
        <v>2369.52</v>
      </c>
      <c r="D168" s="322">
        <v>2450</v>
      </c>
      <c r="E168" s="322"/>
      <c r="F168" s="435"/>
      <c r="G168" s="342">
        <v>2396.86</v>
      </c>
    </row>
    <row r="169" spans="1:10" s="459" customFormat="1" x14ac:dyDescent="0.2">
      <c r="A169" s="226" t="s">
        <v>7</v>
      </c>
      <c r="B169" s="323">
        <v>84.6</v>
      </c>
      <c r="C169" s="324">
        <v>95.2</v>
      </c>
      <c r="D169" s="325">
        <v>82.35</v>
      </c>
      <c r="E169" s="325"/>
      <c r="F169" s="436"/>
      <c r="G169" s="441">
        <v>90.2</v>
      </c>
    </row>
    <row r="170" spans="1:10" s="459" customFormat="1" x14ac:dyDescent="0.2">
      <c r="A170" s="226" t="s">
        <v>8</v>
      </c>
      <c r="B170" s="263">
        <v>6.83E-2</v>
      </c>
      <c r="C170" s="264">
        <v>5.2999999999999999E-2</v>
      </c>
      <c r="D170" s="327">
        <v>7.0499999999999993E-2</v>
      </c>
      <c r="E170" s="327"/>
      <c r="F170" s="437"/>
      <c r="G170" s="442">
        <v>6.5299999999999997E-2</v>
      </c>
    </row>
    <row r="171" spans="1:10" s="459" customFormat="1" x14ac:dyDescent="0.2">
      <c r="A171" s="295" t="s">
        <v>1</v>
      </c>
      <c r="B171" s="266">
        <f t="shared" ref="B171:G171" si="37">B168/B167*100-100</f>
        <v>16.251960784313724</v>
      </c>
      <c r="C171" s="267">
        <f t="shared" si="37"/>
        <v>16.152941176470591</v>
      </c>
      <c r="D171" s="267">
        <f t="shared" si="37"/>
        <v>20.098039215686271</v>
      </c>
      <c r="E171" s="267">
        <f t="shared" si="37"/>
        <v>-100</v>
      </c>
      <c r="F171" s="268">
        <f t="shared" si="37"/>
        <v>-100</v>
      </c>
      <c r="G171" s="345">
        <f t="shared" si="37"/>
        <v>17.493137254901953</v>
      </c>
    </row>
    <row r="172" spans="1:10" s="459" customFormat="1" ht="13.5" thickBot="1" x14ac:dyDescent="0.25">
      <c r="A172" s="226" t="s">
        <v>27</v>
      </c>
      <c r="B172" s="270">
        <f>B168-B155</f>
        <v>216.24588235294095</v>
      </c>
      <c r="C172" s="271">
        <f t="shared" ref="C172:G172" si="38">C168-C155</f>
        <v>61.09894736842125</v>
      </c>
      <c r="D172" s="271">
        <f t="shared" si="38"/>
        <v>92.666666666666515</v>
      </c>
      <c r="E172" s="271">
        <f t="shared" si="38"/>
        <v>0</v>
      </c>
      <c r="F172" s="272">
        <f t="shared" si="38"/>
        <v>0</v>
      </c>
      <c r="G172" s="346">
        <f t="shared" si="38"/>
        <v>125.09529411764697</v>
      </c>
    </row>
    <row r="173" spans="1:10" s="459" customFormat="1" x14ac:dyDescent="0.2">
      <c r="A173" s="309" t="s">
        <v>52</v>
      </c>
      <c r="B173" s="274">
        <v>156</v>
      </c>
      <c r="C173" s="275">
        <v>194</v>
      </c>
      <c r="D173" s="275">
        <v>152</v>
      </c>
      <c r="E173" s="275"/>
      <c r="F173" s="438"/>
      <c r="G173" s="443">
        <f>SUM(B173:F173)</f>
        <v>502</v>
      </c>
      <c r="H173" s="459" t="s">
        <v>56</v>
      </c>
      <c r="I173" s="331">
        <f>G160-G173</f>
        <v>3</v>
      </c>
      <c r="J173" s="332">
        <f>I173/G160</f>
        <v>5.9405940594059407E-3</v>
      </c>
    </row>
    <row r="174" spans="1:10" s="459" customFormat="1" x14ac:dyDescent="0.2">
      <c r="A174" s="309" t="s">
        <v>28</v>
      </c>
      <c r="B174" s="229">
        <v>74</v>
      </c>
      <c r="C174" s="460">
        <v>74</v>
      </c>
      <c r="D174" s="460">
        <v>74</v>
      </c>
      <c r="E174" s="460"/>
      <c r="F174" s="230"/>
      <c r="G174" s="339"/>
      <c r="H174" s="459" t="s">
        <v>57</v>
      </c>
      <c r="I174" s="459">
        <v>71.2</v>
      </c>
    </row>
    <row r="175" spans="1:10" s="459" customFormat="1" ht="13.5" thickBot="1" x14ac:dyDescent="0.25">
      <c r="A175" s="312" t="s">
        <v>26</v>
      </c>
      <c r="B175" s="336">
        <f>B174-B161</f>
        <v>2.5</v>
      </c>
      <c r="C175" s="337">
        <f t="shared" ref="C175:F175" si="39">C174-C161</f>
        <v>3</v>
      </c>
      <c r="D175" s="337">
        <f t="shared" si="39"/>
        <v>3</v>
      </c>
      <c r="E175" s="337">
        <f t="shared" si="39"/>
        <v>0</v>
      </c>
      <c r="F175" s="439">
        <f t="shared" si="39"/>
        <v>0</v>
      </c>
      <c r="G175" s="348"/>
      <c r="H175" s="459" t="s">
        <v>26</v>
      </c>
      <c r="I175" s="227">
        <f>I174-I161</f>
        <v>2.730000000000004</v>
      </c>
    </row>
    <row r="176" spans="1:10" x14ac:dyDescent="0.2">
      <c r="B176" s="280" t="s">
        <v>63</v>
      </c>
      <c r="D176" s="280">
        <v>74</v>
      </c>
    </row>
    <row r="177" spans="1:11" ht="13.5" thickBot="1" x14ac:dyDescent="0.25"/>
    <row r="178" spans="1:11" ht="13.5" thickBot="1" x14ac:dyDescent="0.25">
      <c r="A178" s="285" t="s">
        <v>109</v>
      </c>
      <c r="B178" s="480" t="s">
        <v>53</v>
      </c>
      <c r="C178" s="481"/>
      <c r="D178" s="481"/>
      <c r="E178" s="481"/>
      <c r="F178" s="482"/>
      <c r="G178" s="314" t="s">
        <v>0</v>
      </c>
      <c r="H178" s="465"/>
      <c r="I178" s="465"/>
      <c r="J178" s="465"/>
    </row>
    <row r="179" spans="1:11" x14ac:dyDescent="0.2">
      <c r="A179" s="226" t="s">
        <v>2</v>
      </c>
      <c r="B179" s="316">
        <v>1</v>
      </c>
      <c r="C179" s="236">
        <v>2</v>
      </c>
      <c r="D179" s="236">
        <v>3</v>
      </c>
      <c r="E179" s="236">
        <v>4</v>
      </c>
      <c r="F179" s="433">
        <v>5</v>
      </c>
      <c r="G179" s="440"/>
      <c r="H179" s="465"/>
      <c r="I179" s="465"/>
      <c r="J179" s="465"/>
    </row>
    <row r="180" spans="1:11" x14ac:dyDescent="0.2">
      <c r="A180" s="292" t="s">
        <v>3</v>
      </c>
      <c r="B180" s="317">
        <v>2160</v>
      </c>
      <c r="C180" s="318">
        <v>2160</v>
      </c>
      <c r="D180" s="319">
        <v>2160</v>
      </c>
      <c r="E180" s="319"/>
      <c r="F180" s="434"/>
      <c r="G180" s="444">
        <v>2160</v>
      </c>
      <c r="H180" s="465"/>
      <c r="I180" s="465"/>
      <c r="J180" s="465"/>
    </row>
    <row r="181" spans="1:11" x14ac:dyDescent="0.2">
      <c r="A181" s="295" t="s">
        <v>6</v>
      </c>
      <c r="B181" s="321">
        <v>2356.67</v>
      </c>
      <c r="C181" s="322">
        <v>2466.15</v>
      </c>
      <c r="D181" s="322">
        <v>2629.33</v>
      </c>
      <c r="E181" s="322"/>
      <c r="F181" s="435"/>
      <c r="G181" s="342">
        <v>2494.5</v>
      </c>
      <c r="H181" s="465"/>
      <c r="I181" s="465"/>
      <c r="J181" s="465"/>
    </row>
    <row r="182" spans="1:11" x14ac:dyDescent="0.2">
      <c r="A182" s="226" t="s">
        <v>7</v>
      </c>
      <c r="B182" s="323">
        <v>100</v>
      </c>
      <c r="C182" s="324">
        <v>100</v>
      </c>
      <c r="D182" s="325">
        <v>100</v>
      </c>
      <c r="E182" s="325"/>
      <c r="F182" s="436"/>
      <c r="G182" s="441">
        <v>95</v>
      </c>
      <c r="H182" s="465"/>
      <c r="I182" s="465"/>
      <c r="J182" s="465"/>
    </row>
    <row r="183" spans="1:11" x14ac:dyDescent="0.2">
      <c r="A183" s="226" t="s">
        <v>8</v>
      </c>
      <c r="B183" s="263">
        <v>2.7E-2</v>
      </c>
      <c r="C183" s="264">
        <v>3.85E-2</v>
      </c>
      <c r="D183" s="327">
        <v>2.7199999999999998E-2</v>
      </c>
      <c r="E183" s="327"/>
      <c r="F183" s="437"/>
      <c r="G183" s="442">
        <v>5.5E-2</v>
      </c>
      <c r="H183" s="465"/>
      <c r="I183" s="465"/>
      <c r="J183" s="465"/>
    </row>
    <row r="184" spans="1:11" x14ac:dyDescent="0.2">
      <c r="A184" s="295" t="s">
        <v>1</v>
      </c>
      <c r="B184" s="266">
        <f t="shared" ref="B184:G184" si="40">B181/B180*100-100</f>
        <v>9.1050925925925981</v>
      </c>
      <c r="C184" s="267">
        <f t="shared" si="40"/>
        <v>14.1736111111111</v>
      </c>
      <c r="D184" s="267">
        <f t="shared" si="40"/>
        <v>21.728240740740731</v>
      </c>
      <c r="E184" s="267" t="e">
        <f t="shared" si="40"/>
        <v>#DIV/0!</v>
      </c>
      <c r="F184" s="268" t="e">
        <f t="shared" si="40"/>
        <v>#DIV/0!</v>
      </c>
      <c r="G184" s="345">
        <f t="shared" si="40"/>
        <v>15.486111111111114</v>
      </c>
      <c r="H184" s="465"/>
      <c r="I184" s="465"/>
      <c r="J184" s="465"/>
    </row>
    <row r="185" spans="1:11" ht="13.5" thickBot="1" x14ac:dyDescent="0.25">
      <c r="A185" s="226" t="s">
        <v>27</v>
      </c>
      <c r="B185" s="270">
        <f>B181-B168</f>
        <v>-14.869999999999891</v>
      </c>
      <c r="C185" s="271">
        <f t="shared" ref="C185:G185" si="41">C181-C168</f>
        <v>96.630000000000109</v>
      </c>
      <c r="D185" s="271">
        <f t="shared" si="41"/>
        <v>179.32999999999993</v>
      </c>
      <c r="E185" s="271">
        <f t="shared" si="41"/>
        <v>0</v>
      </c>
      <c r="F185" s="272">
        <f t="shared" si="41"/>
        <v>0</v>
      </c>
      <c r="G185" s="346">
        <f t="shared" si="41"/>
        <v>97.639999999999873</v>
      </c>
      <c r="H185" s="465"/>
      <c r="I185" s="465"/>
      <c r="J185" s="465"/>
    </row>
    <row r="186" spans="1:11" x14ac:dyDescent="0.2">
      <c r="A186" s="309" t="s">
        <v>52</v>
      </c>
      <c r="B186" s="274">
        <v>121</v>
      </c>
      <c r="C186" s="275">
        <v>136</v>
      </c>
      <c r="D186" s="275">
        <v>158</v>
      </c>
      <c r="E186" s="275"/>
      <c r="F186" s="438"/>
      <c r="G186" s="443">
        <f>SUM(B186:F186)</f>
        <v>415</v>
      </c>
      <c r="H186" s="465" t="s">
        <v>56</v>
      </c>
      <c r="I186" s="331">
        <f>G173-G186</f>
        <v>87</v>
      </c>
      <c r="J186" s="332">
        <f>I186/G173</f>
        <v>0.17330677290836655</v>
      </c>
      <c r="K186" s="474" t="s">
        <v>110</v>
      </c>
    </row>
    <row r="187" spans="1:11" x14ac:dyDescent="0.2">
      <c r="A187" s="309" t="s">
        <v>28</v>
      </c>
      <c r="B187" s="229">
        <v>77.5</v>
      </c>
      <c r="C187" s="464">
        <v>77.5</v>
      </c>
      <c r="D187" s="464">
        <v>77.5</v>
      </c>
      <c r="E187" s="464"/>
      <c r="F187" s="230"/>
      <c r="G187" s="339"/>
      <c r="H187" s="465" t="s">
        <v>57</v>
      </c>
      <c r="I187" s="465"/>
      <c r="J187" s="465"/>
    </row>
    <row r="188" spans="1:11" ht="13.5" thickBot="1" x14ac:dyDescent="0.25">
      <c r="A188" s="312" t="s">
        <v>26</v>
      </c>
      <c r="B188" s="336">
        <f>B187-B174</f>
        <v>3.5</v>
      </c>
      <c r="C188" s="337">
        <f t="shared" ref="C188:F188" si="42">C187-C174</f>
        <v>3.5</v>
      </c>
      <c r="D188" s="337">
        <f t="shared" si="42"/>
        <v>3.5</v>
      </c>
      <c r="E188" s="337">
        <f t="shared" si="42"/>
        <v>0</v>
      </c>
      <c r="F188" s="439">
        <f t="shared" si="42"/>
        <v>0</v>
      </c>
      <c r="G188" s="348"/>
      <c r="H188" s="465" t="s">
        <v>26</v>
      </c>
      <c r="I188" s="227">
        <f>I187-I174</f>
        <v>-71.2</v>
      </c>
      <c r="J188" s="465"/>
    </row>
  </sheetData>
  <mergeCells count="14">
    <mergeCell ref="B178:F178"/>
    <mergeCell ref="B165:F165"/>
    <mergeCell ref="B152:F152"/>
    <mergeCell ref="B139:F139"/>
    <mergeCell ref="B9:F9"/>
    <mergeCell ref="B22:F22"/>
    <mergeCell ref="B35:F35"/>
    <mergeCell ref="B48:F48"/>
    <mergeCell ref="B61:F61"/>
    <mergeCell ref="B126:F126"/>
    <mergeCell ref="B113:F113"/>
    <mergeCell ref="B100:F100"/>
    <mergeCell ref="B87:F87"/>
    <mergeCell ref="B74:F74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475" t="s">
        <v>18</v>
      </c>
      <c r="C4" s="476"/>
      <c r="D4" s="476"/>
      <c r="E4" s="476"/>
      <c r="F4" s="476"/>
      <c r="G4" s="476"/>
      <c r="H4" s="476"/>
      <c r="I4" s="476"/>
      <c r="J4" s="477"/>
      <c r="K4" s="475" t="s">
        <v>21</v>
      </c>
      <c r="L4" s="476"/>
      <c r="M4" s="476"/>
      <c r="N4" s="476"/>
      <c r="O4" s="476"/>
      <c r="P4" s="476"/>
      <c r="Q4" s="476"/>
      <c r="R4" s="476"/>
      <c r="S4" s="476"/>
      <c r="T4" s="476"/>
      <c r="U4" s="476"/>
      <c r="V4" s="476"/>
      <c r="W4" s="477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215</v>
      </c>
      <c r="C7" s="26">
        <v>215</v>
      </c>
      <c r="D7" s="26">
        <v>215</v>
      </c>
      <c r="E7" s="26">
        <v>215</v>
      </c>
      <c r="F7" s="26">
        <v>215</v>
      </c>
      <c r="G7" s="26">
        <v>215</v>
      </c>
      <c r="H7" s="26">
        <v>215</v>
      </c>
      <c r="I7" s="26">
        <v>215</v>
      </c>
      <c r="J7" s="136">
        <v>215</v>
      </c>
      <c r="K7" s="72">
        <v>215</v>
      </c>
      <c r="L7" s="26">
        <v>215</v>
      </c>
      <c r="M7" s="26">
        <v>215</v>
      </c>
      <c r="N7" s="26">
        <v>215</v>
      </c>
      <c r="O7" s="26">
        <v>215</v>
      </c>
      <c r="P7" s="26">
        <v>215</v>
      </c>
      <c r="Q7" s="26">
        <v>215</v>
      </c>
      <c r="R7" s="26">
        <v>215</v>
      </c>
      <c r="S7" s="136">
        <v>215</v>
      </c>
      <c r="T7" s="136">
        <v>215</v>
      </c>
      <c r="U7" s="136">
        <v>215</v>
      </c>
      <c r="V7" s="136">
        <v>215</v>
      </c>
      <c r="W7" s="136">
        <v>215</v>
      </c>
      <c r="X7" s="151">
        <v>215</v>
      </c>
      <c r="Y7" s="26">
        <v>215</v>
      </c>
      <c r="Z7" s="165">
        <v>215</v>
      </c>
    </row>
    <row r="8" spans="1:29" x14ac:dyDescent="0.2">
      <c r="A8" s="69" t="s">
        <v>4</v>
      </c>
      <c r="B8" s="73">
        <v>5791</v>
      </c>
      <c r="C8" s="16">
        <v>12110</v>
      </c>
      <c r="D8" s="16">
        <v>13053</v>
      </c>
      <c r="E8" s="16">
        <v>15471</v>
      </c>
      <c r="F8" s="16">
        <v>11838</v>
      </c>
      <c r="G8" s="16">
        <v>9818</v>
      </c>
      <c r="H8" s="16">
        <v>9389</v>
      </c>
      <c r="I8" s="16">
        <v>13606</v>
      </c>
      <c r="J8" s="66">
        <v>11265</v>
      </c>
      <c r="K8" s="152">
        <v>5538</v>
      </c>
      <c r="L8" s="16">
        <v>5802</v>
      </c>
      <c r="M8" s="16">
        <v>9734</v>
      </c>
      <c r="N8" s="16">
        <v>11148</v>
      </c>
      <c r="O8" s="29">
        <v>7196</v>
      </c>
      <c r="P8" s="40">
        <v>8372</v>
      </c>
      <c r="Q8" s="34">
        <v>8350</v>
      </c>
      <c r="R8" s="34">
        <v>8535</v>
      </c>
      <c r="S8" s="161">
        <v>8722</v>
      </c>
      <c r="T8" s="161">
        <v>7983</v>
      </c>
      <c r="U8" s="161">
        <v>7737</v>
      </c>
      <c r="V8" s="161">
        <v>8236</v>
      </c>
      <c r="W8" s="140">
        <v>8632</v>
      </c>
      <c r="X8" s="144">
        <v>102341</v>
      </c>
      <c r="Y8" s="23">
        <v>105985</v>
      </c>
      <c r="Z8" s="106">
        <v>208326</v>
      </c>
    </row>
    <row r="9" spans="1:29" x14ac:dyDescent="0.2">
      <c r="A9" s="69" t="s">
        <v>5</v>
      </c>
      <c r="B9" s="73">
        <v>26</v>
      </c>
      <c r="C9" s="16">
        <v>54</v>
      </c>
      <c r="D9" s="16">
        <v>59</v>
      </c>
      <c r="E9" s="16">
        <v>68</v>
      </c>
      <c r="F9" s="16">
        <v>51</v>
      </c>
      <c r="G9" s="16">
        <v>42</v>
      </c>
      <c r="H9" s="16">
        <v>40</v>
      </c>
      <c r="I9" s="16">
        <v>57</v>
      </c>
      <c r="J9" s="66">
        <v>46</v>
      </c>
      <c r="K9" s="152">
        <v>28</v>
      </c>
      <c r="L9" s="16">
        <v>29</v>
      </c>
      <c r="M9" s="16">
        <v>49</v>
      </c>
      <c r="N9" s="16">
        <v>54</v>
      </c>
      <c r="O9" s="29">
        <v>35</v>
      </c>
      <c r="P9" s="61">
        <v>40</v>
      </c>
      <c r="Q9" s="62">
        <v>40</v>
      </c>
      <c r="R9" s="62">
        <v>40</v>
      </c>
      <c r="S9" s="162">
        <v>40</v>
      </c>
      <c r="T9" s="162">
        <v>36</v>
      </c>
      <c r="U9" s="162">
        <v>34</v>
      </c>
      <c r="V9" s="162">
        <v>37</v>
      </c>
      <c r="W9" s="140">
        <v>36</v>
      </c>
      <c r="X9" s="144">
        <v>443</v>
      </c>
      <c r="Y9" s="23">
        <v>498</v>
      </c>
      <c r="Z9" s="106">
        <v>941</v>
      </c>
    </row>
    <row r="10" spans="1:29" x14ac:dyDescent="0.2">
      <c r="A10" s="69" t="s">
        <v>6</v>
      </c>
      <c r="B10" s="63">
        <v>222.73076923076923</v>
      </c>
      <c r="C10" s="15">
        <v>224.25925925925927</v>
      </c>
      <c r="D10" s="15">
        <v>221.23728813559322</v>
      </c>
      <c r="E10" s="15">
        <v>227.51470588235293</v>
      </c>
      <c r="F10" s="15">
        <v>232.11764705882354</v>
      </c>
      <c r="G10" s="15">
        <v>233.76190476190476</v>
      </c>
      <c r="H10" s="15">
        <v>234.72499999999999</v>
      </c>
      <c r="I10" s="15">
        <v>238.7017543859649</v>
      </c>
      <c r="J10" s="64">
        <v>244.89130434782609</v>
      </c>
      <c r="K10" s="153">
        <v>197.78571428571428</v>
      </c>
      <c r="L10" s="15">
        <v>200.06896551724137</v>
      </c>
      <c r="M10" s="15">
        <v>198.65306122448979</v>
      </c>
      <c r="N10" s="15">
        <v>206.44444444444446</v>
      </c>
      <c r="O10" s="27">
        <v>205.6</v>
      </c>
      <c r="P10" s="35">
        <v>209.3</v>
      </c>
      <c r="Q10" s="36">
        <v>208.75</v>
      </c>
      <c r="R10" s="36">
        <v>213.375</v>
      </c>
      <c r="S10" s="78">
        <v>218.05</v>
      </c>
      <c r="T10" s="78">
        <v>221.75</v>
      </c>
      <c r="U10" s="78">
        <v>227.55882352941177</v>
      </c>
      <c r="V10" s="78">
        <v>222.59459459459458</v>
      </c>
      <c r="W10" s="141">
        <v>239.77777777777777</v>
      </c>
      <c r="X10" s="145">
        <v>231.01805869074491</v>
      </c>
      <c r="Y10" s="166">
        <v>212.82128514056225</v>
      </c>
      <c r="Z10" s="107">
        <v>221.38788522848034</v>
      </c>
    </row>
    <row r="11" spans="1:29" x14ac:dyDescent="0.2">
      <c r="A11" s="69" t="s">
        <v>7</v>
      </c>
      <c r="B11" s="63">
        <v>92.307692307692307</v>
      </c>
      <c r="C11" s="15">
        <v>90.740740740740748</v>
      </c>
      <c r="D11" s="15">
        <v>91.525423728813564</v>
      </c>
      <c r="E11" s="15">
        <v>94.117647058823536</v>
      </c>
      <c r="F11" s="15">
        <v>94.117647058823536</v>
      </c>
      <c r="G11" s="15">
        <v>97.61904761904762</v>
      </c>
      <c r="H11" s="15">
        <v>95</v>
      </c>
      <c r="I11" s="15">
        <v>98.245614035087726</v>
      </c>
      <c r="J11" s="64">
        <v>100</v>
      </c>
      <c r="K11" s="153">
        <v>89.285714285714292</v>
      </c>
      <c r="L11" s="15">
        <v>93.103448275862064</v>
      </c>
      <c r="M11" s="15">
        <v>91.836734693877546</v>
      </c>
      <c r="N11" s="15">
        <v>94.444444444444443</v>
      </c>
      <c r="O11" s="27">
        <v>91.428571428571431</v>
      </c>
      <c r="P11" s="35">
        <v>82.5</v>
      </c>
      <c r="Q11" s="36">
        <v>87.5</v>
      </c>
      <c r="R11" s="36">
        <v>85</v>
      </c>
      <c r="S11" s="78">
        <v>97.5</v>
      </c>
      <c r="T11" s="78">
        <v>91.666666666666671</v>
      </c>
      <c r="U11" s="78">
        <v>94.117647058823536</v>
      </c>
      <c r="V11" s="78">
        <v>83.78378378378379</v>
      </c>
      <c r="W11" s="141">
        <v>83.333333333333329</v>
      </c>
      <c r="X11" s="145">
        <v>89.164785553047409</v>
      </c>
      <c r="Y11" s="166">
        <v>77.108433734939766</v>
      </c>
      <c r="Z11" s="107">
        <v>74.176408076514349</v>
      </c>
    </row>
    <row r="12" spans="1:29" x14ac:dyDescent="0.2">
      <c r="A12" s="69" t="s">
        <v>8</v>
      </c>
      <c r="B12" s="74">
        <v>7.5882773266630163E-2</v>
      </c>
      <c r="C12" s="19">
        <v>7.050069638946771E-2</v>
      </c>
      <c r="D12" s="14">
        <v>5.8688727955076465E-2</v>
      </c>
      <c r="E12" s="14">
        <v>5.4599114882831395E-2</v>
      </c>
      <c r="F12" s="14">
        <v>4.8589065503871195E-2</v>
      </c>
      <c r="G12" s="19">
        <v>4.6803981487907403E-2</v>
      </c>
      <c r="H12" s="14">
        <v>5.442518298531196E-2</v>
      </c>
      <c r="I12" s="19">
        <v>4.5473673157311406E-2</v>
      </c>
      <c r="J12" s="160">
        <v>4.865410532658599E-2</v>
      </c>
      <c r="K12" s="154">
        <v>7.8307706001590774E-2</v>
      </c>
      <c r="L12" s="14">
        <v>5.8993551646621956E-2</v>
      </c>
      <c r="M12" s="19">
        <v>5.9331841591837506E-2</v>
      </c>
      <c r="N12" s="19">
        <v>5.1022491404360777E-2</v>
      </c>
      <c r="O12" s="28">
        <v>6.5896015361139357E-2</v>
      </c>
      <c r="P12" s="14">
        <v>7.1637196985497975E-2</v>
      </c>
      <c r="Q12" s="37">
        <v>8.3727907584722927E-2</v>
      </c>
      <c r="R12" s="37">
        <v>6.821104197501715E-2</v>
      </c>
      <c r="S12" s="79">
        <v>5.4630010121338668E-2</v>
      </c>
      <c r="T12" s="79">
        <v>5.7460326701775928E-2</v>
      </c>
      <c r="U12" s="79">
        <v>5.8378956008540102E-2</v>
      </c>
      <c r="V12" s="79">
        <v>6.7386752949333814E-2</v>
      </c>
      <c r="W12" s="142">
        <v>6.9189101035591102E-2</v>
      </c>
      <c r="X12" s="146">
        <v>6.3898039574752818E-2</v>
      </c>
      <c r="Y12" s="167">
        <v>8.4887519084845167E-2</v>
      </c>
      <c r="Z12" s="108">
        <v>8.5441965842982373E-2</v>
      </c>
    </row>
    <row r="13" spans="1:29" x14ac:dyDescent="0.2">
      <c r="A13" s="69" t="s">
        <v>9</v>
      </c>
      <c r="B13" s="63">
        <v>16.901428461040588</v>
      </c>
      <c r="C13" s="15">
        <v>15.810433949563963</v>
      </c>
      <c r="D13" s="15">
        <v>12.984135016908697</v>
      </c>
      <c r="E13" s="15">
        <v>12.422101564004183</v>
      </c>
      <c r="F13" s="15">
        <v>11.278379557545632</v>
      </c>
      <c r="G13" s="15">
        <v>10.940987863054163</v>
      </c>
      <c r="H13" s="15">
        <v>12.774951076227349</v>
      </c>
      <c r="I13" s="15">
        <v>10.854645561024192</v>
      </c>
      <c r="J13" s="64">
        <v>11.914967315304157</v>
      </c>
      <c r="K13" s="153">
        <v>15.488145565600346</v>
      </c>
      <c r="L13" s="15">
        <v>11.802778850127606</v>
      </c>
      <c r="M13" s="15">
        <v>11.786451960305026</v>
      </c>
      <c r="N13" s="15">
        <v>10.533309892144704</v>
      </c>
      <c r="O13" s="27">
        <v>13.548220758250253</v>
      </c>
      <c r="P13" s="35">
        <v>14.993665329064727</v>
      </c>
      <c r="Q13" s="36">
        <v>17.478200708310911</v>
      </c>
      <c r="R13" s="36">
        <v>14.554531081419285</v>
      </c>
      <c r="S13" s="78">
        <v>11.912073706957898</v>
      </c>
      <c r="T13" s="78">
        <v>12.741827446118812</v>
      </c>
      <c r="U13" s="78">
        <v>13.284646548178669</v>
      </c>
      <c r="V13" s="78">
        <v>14.99992695380306</v>
      </c>
      <c r="W13" s="141">
        <v>16.590008892756178</v>
      </c>
      <c r="X13" s="145">
        <v>14.761601056703789</v>
      </c>
      <c r="Y13" s="166">
        <v>18.065870904030753</v>
      </c>
      <c r="Z13" s="107">
        <v>18.91581612774192</v>
      </c>
    </row>
    <row r="14" spans="1:29" x14ac:dyDescent="0.2">
      <c r="A14" s="70" t="s">
        <v>10</v>
      </c>
      <c r="B14" s="137">
        <v>7.7307692307692264</v>
      </c>
      <c r="C14" s="133">
        <v>9.2592592592592666</v>
      </c>
      <c r="D14" s="133">
        <v>6.2372881355932179</v>
      </c>
      <c r="E14" s="15">
        <v>12.514705882352928</v>
      </c>
      <c r="F14" s="15">
        <v>17.117647058823536</v>
      </c>
      <c r="G14" s="15">
        <v>18.761904761904759</v>
      </c>
      <c r="H14" s="15">
        <v>19.724999999999994</v>
      </c>
      <c r="I14" s="15">
        <v>23.701754385964904</v>
      </c>
      <c r="J14" s="64">
        <v>29.891304347826093</v>
      </c>
      <c r="K14" s="153">
        <v>-17.214285714285722</v>
      </c>
      <c r="L14" s="15">
        <v>-14.931034482758633</v>
      </c>
      <c r="M14" s="15">
        <v>-16.34693877551021</v>
      </c>
      <c r="N14" s="15">
        <v>-8.5555555555555429</v>
      </c>
      <c r="O14" s="38">
        <v>-9.4000000000000057</v>
      </c>
      <c r="P14" s="39">
        <v>-5.6999999999999886</v>
      </c>
      <c r="Q14" s="36">
        <v>-6.25</v>
      </c>
      <c r="R14" s="36">
        <v>-1.625</v>
      </c>
      <c r="S14" s="78">
        <v>3.0500000000000114</v>
      </c>
      <c r="T14" s="78">
        <v>6.75</v>
      </c>
      <c r="U14" s="78">
        <v>12.558823529411768</v>
      </c>
      <c r="V14" s="78">
        <v>7.5945945945945823</v>
      </c>
      <c r="W14" s="141">
        <v>24.777777777777771</v>
      </c>
      <c r="X14" s="145">
        <v>16.018058690744908</v>
      </c>
      <c r="Y14" s="166">
        <v>-2.178714859437747</v>
      </c>
      <c r="Z14" s="107">
        <v>6.3878852284803429</v>
      </c>
    </row>
    <row r="15" spans="1:29" ht="13.5" thickBot="1" x14ac:dyDescent="0.25">
      <c r="A15" s="71" t="s">
        <v>1</v>
      </c>
      <c r="B15" s="75">
        <v>3.5957066189624312E-2</v>
      </c>
      <c r="C15" s="31">
        <v>4.3066322136089609E-2</v>
      </c>
      <c r="D15" s="31">
        <v>2.9010642491131246E-2</v>
      </c>
      <c r="E15" s="31">
        <v>5.8207934336525248E-2</v>
      </c>
      <c r="F15" s="13">
        <v>7.9616963064295512E-2</v>
      </c>
      <c r="G15" s="13">
        <v>8.7264673311184926E-2</v>
      </c>
      <c r="H15" s="31">
        <v>9.1744186046511605E-2</v>
      </c>
      <c r="I15" s="31">
        <v>0.11024071807425537</v>
      </c>
      <c r="J15" s="76">
        <v>0.13902932254802833</v>
      </c>
      <c r="K15" s="155">
        <v>-8.0066445182724294E-2</v>
      </c>
      <c r="L15" s="13">
        <v>-6.9446672012830848E-2</v>
      </c>
      <c r="M15" s="13">
        <v>-7.6032273374466094E-2</v>
      </c>
      <c r="N15" s="31">
        <v>-3.9793281653746709E-2</v>
      </c>
      <c r="O15" s="31">
        <v>-4.3720930232558165E-2</v>
      </c>
      <c r="P15" s="31">
        <v>-2.6511627906976691E-2</v>
      </c>
      <c r="Q15" s="31">
        <v>-2.9069767441860465E-2</v>
      </c>
      <c r="R15" s="31">
        <v>-7.5581395348837208E-3</v>
      </c>
      <c r="S15" s="163">
        <v>1.418604651162796E-2</v>
      </c>
      <c r="T15" s="163">
        <v>3.1395348837209305E-2</v>
      </c>
      <c r="U15" s="163">
        <v>5.8413132694938454E-2</v>
      </c>
      <c r="V15" s="163">
        <v>3.5323695788812011E-2</v>
      </c>
      <c r="W15" s="143">
        <v>0.11524547803617569</v>
      </c>
      <c r="X15" s="164">
        <v>7.4502598561604225E-2</v>
      </c>
      <c r="Y15" s="168">
        <v>-1.0133557485756962E-2</v>
      </c>
      <c r="Z15" s="169">
        <v>2.9711094085955084E-2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475" t="s">
        <v>23</v>
      </c>
      <c r="C17" s="476"/>
      <c r="D17" s="476"/>
      <c r="E17" s="476"/>
      <c r="F17" s="477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300</v>
      </c>
      <c r="C20" s="110">
        <v>300</v>
      </c>
      <c r="D20" s="110">
        <v>300</v>
      </c>
      <c r="E20" s="110">
        <v>300</v>
      </c>
      <c r="F20" s="110">
        <v>300</v>
      </c>
      <c r="G20" s="111">
        <v>300</v>
      </c>
    </row>
    <row r="21" spans="1:24" x14ac:dyDescent="0.2">
      <c r="A21" s="69" t="s">
        <v>4</v>
      </c>
      <c r="B21" s="91">
        <v>27474</v>
      </c>
      <c r="C21" s="92">
        <v>21426</v>
      </c>
      <c r="D21" s="92">
        <v>26703</v>
      </c>
      <c r="E21" s="92">
        <v>18149</v>
      </c>
      <c r="F21" s="92">
        <v>24062</v>
      </c>
      <c r="G21" s="106">
        <v>117814</v>
      </c>
    </row>
    <row r="22" spans="1:24" x14ac:dyDescent="0.2">
      <c r="A22" s="69" t="s">
        <v>5</v>
      </c>
      <c r="B22" s="91">
        <v>71</v>
      </c>
      <c r="C22" s="92">
        <v>58</v>
      </c>
      <c r="D22" s="92">
        <v>70</v>
      </c>
      <c r="E22" s="92">
        <v>48</v>
      </c>
      <c r="F22" s="92">
        <v>65</v>
      </c>
      <c r="G22" s="106">
        <v>312</v>
      </c>
    </row>
    <row r="23" spans="1:24" x14ac:dyDescent="0.2">
      <c r="A23" s="69" t="s">
        <v>6</v>
      </c>
      <c r="B23" s="93">
        <v>386.95774647887322</v>
      </c>
      <c r="C23" s="94">
        <v>369.41379310344826</v>
      </c>
      <c r="D23" s="94">
        <v>381.47142857142859</v>
      </c>
      <c r="E23" s="94">
        <v>378.10416666666669</v>
      </c>
      <c r="F23" s="94">
        <v>370.18461538461537</v>
      </c>
      <c r="G23" s="107">
        <v>377.60897435897436</v>
      </c>
    </row>
    <row r="24" spans="1:24" x14ac:dyDescent="0.2">
      <c r="A24" s="69" t="s">
        <v>7</v>
      </c>
      <c r="B24" s="93">
        <v>67.605633802816897</v>
      </c>
      <c r="C24" s="94">
        <v>65.517241379310349</v>
      </c>
      <c r="D24" s="94">
        <v>71.428571428571431</v>
      </c>
      <c r="E24" s="94">
        <v>47.916666666666664</v>
      </c>
      <c r="F24" s="94">
        <v>58.46153846153846</v>
      </c>
      <c r="G24" s="107">
        <v>65.384615384615387</v>
      </c>
    </row>
    <row r="25" spans="1:24" x14ac:dyDescent="0.2">
      <c r="A25" s="69" t="s">
        <v>8</v>
      </c>
      <c r="B25" s="95">
        <v>9.4713220982746371E-2</v>
      </c>
      <c r="C25" s="96">
        <v>9.6743898717761401E-2</v>
      </c>
      <c r="D25" s="97">
        <v>9.4328469162016523E-2</v>
      </c>
      <c r="E25" s="97">
        <v>0.12640529409180692</v>
      </c>
      <c r="F25" s="97">
        <v>0.10400083043026978</v>
      </c>
      <c r="G25" s="108">
        <v>0.10396088895237594</v>
      </c>
    </row>
    <row r="26" spans="1:24" x14ac:dyDescent="0.2">
      <c r="A26" s="69" t="s">
        <v>9</v>
      </c>
      <c r="B26" s="93">
        <v>36.650014553239068</v>
      </c>
      <c r="C26" s="94">
        <v>35.738530584944066</v>
      </c>
      <c r="D26" s="94">
        <v>35.983615886190393</v>
      </c>
      <c r="E26" s="94">
        <v>47.794368384837583</v>
      </c>
      <c r="F26" s="94">
        <v>38.49950741251002</v>
      </c>
      <c r="G26" s="107">
        <v>39.256564650753909</v>
      </c>
    </row>
    <row r="27" spans="1:24" x14ac:dyDescent="0.2">
      <c r="A27" s="70" t="s">
        <v>10</v>
      </c>
      <c r="B27" s="98">
        <v>86.957746478873219</v>
      </c>
      <c r="C27" s="99">
        <v>69.413793103448256</v>
      </c>
      <c r="D27" s="100">
        <v>81.471428571428589</v>
      </c>
      <c r="E27" s="101">
        <v>78.104166666666686</v>
      </c>
      <c r="F27" s="94">
        <v>70.18461538461537</v>
      </c>
      <c r="G27" s="107">
        <v>77.608974358974365</v>
      </c>
    </row>
    <row r="28" spans="1:24" ht="13.5" thickBot="1" x14ac:dyDescent="0.25">
      <c r="A28" s="71" t="s">
        <v>1</v>
      </c>
      <c r="B28" s="102">
        <v>0.28985915492957742</v>
      </c>
      <c r="C28" s="103">
        <v>0.23137931034482753</v>
      </c>
      <c r="D28" s="104">
        <v>0.27157142857142863</v>
      </c>
      <c r="E28" s="104">
        <v>0.26034722222222229</v>
      </c>
      <c r="F28" s="105">
        <v>0.23394871794871791</v>
      </c>
      <c r="G28" s="109">
        <v>0.25869658119658123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235</v>
      </c>
      <c r="C32" s="84">
        <v>235</v>
      </c>
      <c r="D32" s="84">
        <v>235</v>
      </c>
      <c r="E32" s="84">
        <v>235</v>
      </c>
      <c r="F32" s="84">
        <v>235</v>
      </c>
      <c r="G32" s="178">
        <v>235</v>
      </c>
      <c r="H32" s="84">
        <v>235</v>
      </c>
      <c r="I32" s="147">
        <v>235</v>
      </c>
      <c r="J32" s="9"/>
      <c r="K32" s="9"/>
      <c r="L32" s="9"/>
      <c r="M32" s="8"/>
    </row>
    <row r="33" spans="1:16" x14ac:dyDescent="0.2">
      <c r="A33" s="10" t="s">
        <v>4</v>
      </c>
      <c r="B33" s="16">
        <v>7563</v>
      </c>
      <c r="C33" s="17">
        <v>7209</v>
      </c>
      <c r="D33" s="16">
        <v>10440</v>
      </c>
      <c r="E33" s="16">
        <v>13146</v>
      </c>
      <c r="F33" s="16">
        <v>11266</v>
      </c>
      <c r="G33" s="171">
        <v>11768</v>
      </c>
      <c r="H33" s="21">
        <v>10060</v>
      </c>
      <c r="I33" s="66">
        <v>71452</v>
      </c>
      <c r="J33" s="9"/>
      <c r="K33" s="9"/>
      <c r="L33" s="9"/>
      <c r="M33" s="8"/>
    </row>
    <row r="34" spans="1:16" x14ac:dyDescent="0.2">
      <c r="A34" s="10" t="s">
        <v>5</v>
      </c>
      <c r="B34" s="16">
        <v>34</v>
      </c>
      <c r="C34" s="17">
        <v>33</v>
      </c>
      <c r="D34" s="16">
        <v>44</v>
      </c>
      <c r="E34" s="16">
        <v>54</v>
      </c>
      <c r="F34" s="16">
        <v>43</v>
      </c>
      <c r="G34" s="171">
        <v>44</v>
      </c>
      <c r="H34" s="21">
        <v>35</v>
      </c>
      <c r="I34" s="66">
        <v>287</v>
      </c>
      <c r="J34" s="9"/>
      <c r="K34" s="9"/>
      <c r="L34" s="9"/>
      <c r="M34" s="8"/>
    </row>
    <row r="35" spans="1:16" x14ac:dyDescent="0.2">
      <c r="A35" s="10" t="s">
        <v>6</v>
      </c>
      <c r="B35" s="20">
        <v>222.44117647058823</v>
      </c>
      <c r="C35" s="18">
        <v>218.45454545454547</v>
      </c>
      <c r="D35" s="15">
        <v>237.27272727272728</v>
      </c>
      <c r="E35" s="15">
        <v>243.44444444444446</v>
      </c>
      <c r="F35" s="15">
        <v>262</v>
      </c>
      <c r="G35" s="172">
        <v>267.45454545454544</v>
      </c>
      <c r="H35" s="22">
        <v>287.42857142857144</v>
      </c>
      <c r="I35" s="148">
        <v>248.96167247386759</v>
      </c>
      <c r="J35" s="9"/>
      <c r="K35" s="9"/>
      <c r="L35" s="9"/>
      <c r="M35" s="8"/>
    </row>
    <row r="36" spans="1:16" x14ac:dyDescent="0.2">
      <c r="A36" s="10" t="s">
        <v>7</v>
      </c>
      <c r="B36" s="58">
        <v>97.058823529411768</v>
      </c>
      <c r="C36" s="44">
        <v>100</v>
      </c>
      <c r="D36" s="58">
        <v>90.909090909090907</v>
      </c>
      <c r="E36" s="58">
        <v>100</v>
      </c>
      <c r="F36" s="43">
        <v>97.674418604651166</v>
      </c>
      <c r="G36" s="173">
        <v>100</v>
      </c>
      <c r="H36" s="45">
        <v>91.428571428571431</v>
      </c>
      <c r="I36" s="149">
        <v>65.505226480836242</v>
      </c>
      <c r="J36" s="9"/>
      <c r="K36" s="55"/>
      <c r="L36" s="9"/>
      <c r="M36" s="8"/>
    </row>
    <row r="37" spans="1:16" x14ac:dyDescent="0.2">
      <c r="A37" s="10" t="s">
        <v>8</v>
      </c>
      <c r="B37" s="47">
        <v>4.5731650417880014E-2</v>
      </c>
      <c r="C37" s="48">
        <v>4.169779458968121E-2</v>
      </c>
      <c r="D37" s="47">
        <v>5.7593739230998649E-2</v>
      </c>
      <c r="E37" s="47">
        <v>3.5789849238002221E-2</v>
      </c>
      <c r="F37" s="47">
        <v>4.5100859940826174E-2</v>
      </c>
      <c r="G37" s="174">
        <v>4.101596487780157E-2</v>
      </c>
      <c r="H37" s="49">
        <v>5.6993889321895017E-2</v>
      </c>
      <c r="I37" s="150">
        <v>9.9380978168515655E-2</v>
      </c>
      <c r="J37" s="9"/>
      <c r="K37" s="9"/>
      <c r="L37" s="9"/>
      <c r="M37" s="8"/>
    </row>
    <row r="38" spans="1:16" x14ac:dyDescent="0.2">
      <c r="A38" s="10" t="s">
        <v>9</v>
      </c>
      <c r="B38" s="46">
        <v>10.172602120894899</v>
      </c>
      <c r="C38" s="50">
        <v>9.1090727635458144</v>
      </c>
      <c r="D38" s="46">
        <v>13.665423581173316</v>
      </c>
      <c r="E38" s="46">
        <v>8.7128399644958741</v>
      </c>
      <c r="F38" s="46">
        <v>11.816425304496457</v>
      </c>
      <c r="G38" s="175">
        <v>10.969906242772019</v>
      </c>
      <c r="H38" s="45">
        <v>16.381672187950397</v>
      </c>
      <c r="I38" s="85">
        <v>24.742054536922581</v>
      </c>
      <c r="J38" s="9"/>
      <c r="K38" s="9"/>
      <c r="L38" s="9"/>
      <c r="M38" s="8"/>
    </row>
    <row r="39" spans="1:16" x14ac:dyDescent="0.2">
      <c r="A39" s="11" t="s">
        <v>10</v>
      </c>
      <c r="B39" s="41">
        <v>-12.558823529411768</v>
      </c>
      <c r="C39" s="42">
        <v>-16.545454545454533</v>
      </c>
      <c r="D39" s="41">
        <v>2.2727272727272805</v>
      </c>
      <c r="E39" s="41">
        <v>8.4444444444444571</v>
      </c>
      <c r="F39" s="46">
        <v>27</v>
      </c>
      <c r="G39" s="176">
        <v>32.454545454545439</v>
      </c>
      <c r="H39" s="45">
        <v>52.428571428571445</v>
      </c>
      <c r="I39" s="85">
        <v>13.961672473867594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-5.3441802252816036E-2</v>
      </c>
      <c r="C40" s="52">
        <v>-7.0406189555125676E-2</v>
      </c>
      <c r="D40" s="51">
        <v>9.6711798839458751E-3</v>
      </c>
      <c r="E40" s="53">
        <v>3.5933806146572156E-2</v>
      </c>
      <c r="F40" s="53">
        <v>0.1148936170212766</v>
      </c>
      <c r="G40" s="177">
        <v>0.13810444874274655</v>
      </c>
      <c r="H40" s="59">
        <v>0.22310030395136785</v>
      </c>
      <c r="I40" s="86">
        <v>5.9411372229223804E-2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305</v>
      </c>
      <c r="C44" s="84">
        <v>305</v>
      </c>
      <c r="D44" s="84">
        <v>305</v>
      </c>
      <c r="E44" s="84">
        <v>305</v>
      </c>
      <c r="F44" s="84">
        <v>305</v>
      </c>
      <c r="G44" s="84"/>
      <c r="H44" s="84">
        <v>305</v>
      </c>
      <c r="I44" s="9"/>
      <c r="J44" s="9"/>
      <c r="K44" s="9"/>
      <c r="L44" s="8"/>
    </row>
    <row r="45" spans="1:16" x14ac:dyDescent="0.2">
      <c r="A45" s="10" t="s">
        <v>4</v>
      </c>
      <c r="B45" s="16">
        <v>22233</v>
      </c>
      <c r="C45" s="16">
        <v>26375</v>
      </c>
      <c r="D45" s="16">
        <v>29632</v>
      </c>
      <c r="E45" s="16">
        <v>27138</v>
      </c>
      <c r="F45" s="16">
        <v>31135</v>
      </c>
      <c r="G45" s="16"/>
      <c r="H45" s="66">
        <v>136513</v>
      </c>
      <c r="I45" s="9"/>
      <c r="J45" s="9"/>
      <c r="K45" s="9"/>
      <c r="L45" s="8"/>
    </row>
    <row r="46" spans="1:16" x14ac:dyDescent="0.2">
      <c r="A46" s="10" t="s">
        <v>5</v>
      </c>
      <c r="B46" s="16">
        <v>55</v>
      </c>
      <c r="C46" s="16">
        <v>69</v>
      </c>
      <c r="D46" s="16">
        <v>76</v>
      </c>
      <c r="E46" s="16">
        <v>72</v>
      </c>
      <c r="F46" s="16">
        <v>80</v>
      </c>
      <c r="G46" s="16"/>
      <c r="H46" s="66">
        <v>352</v>
      </c>
      <c r="I46" s="9"/>
      <c r="J46" s="9"/>
      <c r="K46" s="9"/>
      <c r="L46" s="8"/>
    </row>
    <row r="47" spans="1:16" x14ac:dyDescent="0.2">
      <c r="A47" s="10" t="s">
        <v>6</v>
      </c>
      <c r="B47" s="20">
        <v>404.23636363636365</v>
      </c>
      <c r="C47" s="15">
        <v>382.24637681159419</v>
      </c>
      <c r="D47" s="15">
        <v>389.89473684210526</v>
      </c>
      <c r="E47" s="15">
        <v>376.91666666666669</v>
      </c>
      <c r="F47" s="15">
        <v>389.1875</v>
      </c>
      <c r="G47" s="15"/>
      <c r="H47" s="64">
        <v>387.82102272727275</v>
      </c>
      <c r="I47" s="9"/>
      <c r="J47" s="9"/>
      <c r="K47" s="9"/>
      <c r="L47" s="8"/>
    </row>
    <row r="48" spans="1:16" x14ac:dyDescent="0.2">
      <c r="A48" s="10" t="s">
        <v>7</v>
      </c>
      <c r="B48" s="58">
        <v>60</v>
      </c>
      <c r="C48" s="43">
        <v>68.115942028985501</v>
      </c>
      <c r="D48" s="58">
        <v>81.578947368421055</v>
      </c>
      <c r="E48" s="58">
        <v>75</v>
      </c>
      <c r="F48" s="43">
        <v>70</v>
      </c>
      <c r="G48" s="46"/>
      <c r="H48" s="85">
        <v>71.306818181818187</v>
      </c>
      <c r="I48" s="9"/>
      <c r="J48" s="55"/>
      <c r="K48" s="9"/>
      <c r="L48" s="8"/>
    </row>
    <row r="49" spans="1:12" x14ac:dyDescent="0.2">
      <c r="A49" s="10" t="s">
        <v>8</v>
      </c>
      <c r="B49" s="47">
        <v>0.11143436023473405</v>
      </c>
      <c r="C49" s="47">
        <v>0.11569039372285175</v>
      </c>
      <c r="D49" s="47">
        <v>7.3308395793132489E-2</v>
      </c>
      <c r="E49" s="47">
        <v>9.2575872344610052E-2</v>
      </c>
      <c r="F49" s="47">
        <v>9.2678747604173592E-2</v>
      </c>
      <c r="G49" s="56"/>
      <c r="H49" s="87">
        <v>9.9711309983642665E-2</v>
      </c>
      <c r="I49" s="9"/>
      <c r="J49" s="9"/>
      <c r="K49" s="9"/>
      <c r="L49" s="8"/>
    </row>
    <row r="50" spans="1:12" x14ac:dyDescent="0.2">
      <c r="A50" s="10" t="s">
        <v>9</v>
      </c>
      <c r="B50" s="46">
        <v>45.045820565433495</v>
      </c>
      <c r="C50" s="46">
        <v>44.222233832466884</v>
      </c>
      <c r="D50" s="46">
        <v>28.582557686080285</v>
      </c>
      <c r="E50" s="46">
        <v>34.893389217889272</v>
      </c>
      <c r="F50" s="46">
        <v>36.069410083199308</v>
      </c>
      <c r="G50" s="46"/>
      <c r="H50" s="85">
        <v>38.670142215332419</v>
      </c>
      <c r="I50" s="9"/>
      <c r="J50" s="9"/>
      <c r="K50" s="9"/>
      <c r="L50" s="8"/>
    </row>
    <row r="51" spans="1:12" x14ac:dyDescent="0.2">
      <c r="A51" s="11" t="s">
        <v>10</v>
      </c>
      <c r="B51" s="46">
        <v>99.236363636363649</v>
      </c>
      <c r="C51" s="46">
        <v>77.246376811594189</v>
      </c>
      <c r="D51" s="46">
        <v>84.89473684210526</v>
      </c>
      <c r="E51" s="46">
        <v>71.916666666666686</v>
      </c>
      <c r="F51" s="46">
        <v>84.1875</v>
      </c>
      <c r="G51" s="46"/>
      <c r="H51" s="85">
        <v>82.821022727272748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0.32536512667660211</v>
      </c>
      <c r="C52" s="88">
        <v>0.2532668092183416</v>
      </c>
      <c r="D52" s="88">
        <v>0.27834339948231235</v>
      </c>
      <c r="E52" s="89">
        <v>0.23579234972677601</v>
      </c>
      <c r="F52" s="89">
        <v>0.27602459016393444</v>
      </c>
      <c r="G52" s="88"/>
      <c r="H52" s="90">
        <v>0.27154433681073031</v>
      </c>
      <c r="I52" s="9"/>
      <c r="J52" s="9"/>
      <c r="K52" s="9"/>
      <c r="L52" s="8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475" t="s">
        <v>18</v>
      </c>
      <c r="C4" s="476"/>
      <c r="D4" s="476"/>
      <c r="E4" s="476"/>
      <c r="F4" s="476"/>
      <c r="G4" s="476"/>
      <c r="H4" s="476"/>
      <c r="I4" s="476"/>
      <c r="J4" s="477"/>
      <c r="K4" s="475" t="s">
        <v>21</v>
      </c>
      <c r="L4" s="476"/>
      <c r="M4" s="476"/>
      <c r="N4" s="476"/>
      <c r="O4" s="476"/>
      <c r="P4" s="476"/>
      <c r="Q4" s="476"/>
      <c r="R4" s="476"/>
      <c r="S4" s="476"/>
      <c r="T4" s="476"/>
      <c r="U4" s="476"/>
      <c r="V4" s="476"/>
      <c r="W4" s="477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335</v>
      </c>
      <c r="C7" s="26">
        <v>335</v>
      </c>
      <c r="D7" s="26">
        <v>335</v>
      </c>
      <c r="E7" s="26">
        <v>335</v>
      </c>
      <c r="F7" s="26">
        <v>335</v>
      </c>
      <c r="G7" s="26">
        <v>335</v>
      </c>
      <c r="H7" s="26">
        <v>335</v>
      </c>
      <c r="I7" s="26">
        <v>335</v>
      </c>
      <c r="J7" s="136">
        <v>335</v>
      </c>
      <c r="K7" s="72">
        <v>335</v>
      </c>
      <c r="L7" s="26">
        <v>335</v>
      </c>
      <c r="M7" s="26">
        <v>335</v>
      </c>
      <c r="N7" s="26">
        <v>335</v>
      </c>
      <c r="O7" s="26">
        <v>335</v>
      </c>
      <c r="P7" s="26">
        <v>335</v>
      </c>
      <c r="Q7" s="26">
        <v>335</v>
      </c>
      <c r="R7" s="26">
        <v>335</v>
      </c>
      <c r="S7" s="136">
        <v>335</v>
      </c>
      <c r="T7" s="136">
        <v>335</v>
      </c>
      <c r="U7" s="136">
        <v>335</v>
      </c>
      <c r="V7" s="136">
        <v>335</v>
      </c>
      <c r="W7" s="136">
        <v>335</v>
      </c>
      <c r="X7" s="151">
        <v>335</v>
      </c>
      <c r="Y7" s="26">
        <v>335</v>
      </c>
      <c r="Z7" s="165">
        <v>335</v>
      </c>
    </row>
    <row r="8" spans="1:29" x14ac:dyDescent="0.2">
      <c r="A8" s="69" t="s">
        <v>4</v>
      </c>
      <c r="B8" s="73">
        <v>5630</v>
      </c>
      <c r="C8" s="16">
        <v>9880</v>
      </c>
      <c r="D8" s="16">
        <v>15980</v>
      </c>
      <c r="E8" s="16">
        <v>16060</v>
      </c>
      <c r="F8" s="16">
        <v>19200</v>
      </c>
      <c r="G8" s="16">
        <v>12940</v>
      </c>
      <c r="H8" s="16">
        <v>12740</v>
      </c>
      <c r="I8" s="16">
        <v>21480</v>
      </c>
      <c r="J8" s="66">
        <v>15360</v>
      </c>
      <c r="K8" s="152">
        <v>8850</v>
      </c>
      <c r="L8" s="16">
        <v>11980</v>
      </c>
      <c r="M8" s="16">
        <v>20520</v>
      </c>
      <c r="N8" s="16">
        <v>19980</v>
      </c>
      <c r="O8" s="29">
        <v>19840</v>
      </c>
      <c r="P8" s="40">
        <v>19230</v>
      </c>
      <c r="Q8" s="34">
        <v>17860</v>
      </c>
      <c r="R8" s="34">
        <v>18950</v>
      </c>
      <c r="S8" s="161">
        <v>16450</v>
      </c>
      <c r="T8" s="161">
        <v>20440</v>
      </c>
      <c r="U8" s="161">
        <v>14540</v>
      </c>
      <c r="V8" s="161">
        <v>16880</v>
      </c>
      <c r="W8" s="140">
        <v>15010</v>
      </c>
      <c r="X8" s="144">
        <v>129270</v>
      </c>
      <c r="Y8" s="23">
        <v>220530</v>
      </c>
      <c r="Z8" s="106">
        <v>349800</v>
      </c>
    </row>
    <row r="9" spans="1:29" x14ac:dyDescent="0.2">
      <c r="A9" s="69" t="s">
        <v>5</v>
      </c>
      <c r="B9" s="73">
        <v>18</v>
      </c>
      <c r="C9" s="16">
        <v>30</v>
      </c>
      <c r="D9" s="16">
        <v>48</v>
      </c>
      <c r="E9" s="16">
        <v>48</v>
      </c>
      <c r="F9" s="16">
        <v>55</v>
      </c>
      <c r="G9" s="16">
        <v>36</v>
      </c>
      <c r="H9" s="16">
        <v>37</v>
      </c>
      <c r="I9" s="16">
        <v>61</v>
      </c>
      <c r="J9" s="66">
        <v>43</v>
      </c>
      <c r="K9" s="152">
        <v>30</v>
      </c>
      <c r="L9" s="16">
        <v>39</v>
      </c>
      <c r="M9" s="16">
        <v>64</v>
      </c>
      <c r="N9" s="16">
        <v>65</v>
      </c>
      <c r="O9" s="29">
        <v>64</v>
      </c>
      <c r="P9" s="61">
        <v>61</v>
      </c>
      <c r="Q9" s="62">
        <v>55</v>
      </c>
      <c r="R9" s="62">
        <v>60</v>
      </c>
      <c r="S9" s="162">
        <v>49</v>
      </c>
      <c r="T9" s="162">
        <v>62</v>
      </c>
      <c r="U9" s="162">
        <v>42</v>
      </c>
      <c r="V9" s="162">
        <v>49</v>
      </c>
      <c r="W9" s="140">
        <v>43</v>
      </c>
      <c r="X9" s="144">
        <v>376</v>
      </c>
      <c r="Y9" s="23">
        <v>683</v>
      </c>
      <c r="Z9" s="106">
        <v>1059</v>
      </c>
    </row>
    <row r="10" spans="1:29" x14ac:dyDescent="0.2">
      <c r="A10" s="69" t="s">
        <v>6</v>
      </c>
      <c r="B10" s="63">
        <v>312.77777777777777</v>
      </c>
      <c r="C10" s="15">
        <v>329.33333333333331</v>
      </c>
      <c r="D10" s="15">
        <v>332.91666666666669</v>
      </c>
      <c r="E10" s="15">
        <v>334.58333333333331</v>
      </c>
      <c r="F10" s="15">
        <v>349.09090909090907</v>
      </c>
      <c r="G10" s="15">
        <v>359.44444444444446</v>
      </c>
      <c r="H10" s="15">
        <v>344.32432432432432</v>
      </c>
      <c r="I10" s="15">
        <v>352.13114754098359</v>
      </c>
      <c r="J10" s="64">
        <v>357.2093023255814</v>
      </c>
      <c r="K10" s="153">
        <v>295</v>
      </c>
      <c r="L10" s="15">
        <v>307.17948717948718</v>
      </c>
      <c r="M10" s="15">
        <v>320.625</v>
      </c>
      <c r="N10" s="15">
        <v>307.38461538461536</v>
      </c>
      <c r="O10" s="27">
        <v>310</v>
      </c>
      <c r="P10" s="35">
        <v>315.24590163934425</v>
      </c>
      <c r="Q10" s="36">
        <v>324.72727272727275</v>
      </c>
      <c r="R10" s="36">
        <v>315.83333333333331</v>
      </c>
      <c r="S10" s="78">
        <v>335.71428571428572</v>
      </c>
      <c r="T10" s="78">
        <v>329.67741935483872</v>
      </c>
      <c r="U10" s="78">
        <v>346.1904761904762</v>
      </c>
      <c r="V10" s="78">
        <v>344.48979591836735</v>
      </c>
      <c r="W10" s="141">
        <v>349.06976744186045</v>
      </c>
      <c r="X10" s="145">
        <v>343.80319148936172</v>
      </c>
      <c r="Y10" s="166">
        <v>322.88433382137629</v>
      </c>
      <c r="Z10" s="107">
        <v>330.3116147308782</v>
      </c>
    </row>
    <row r="11" spans="1:29" x14ac:dyDescent="0.2">
      <c r="A11" s="69" t="s">
        <v>7</v>
      </c>
      <c r="B11" s="63">
        <v>66.666666666666671</v>
      </c>
      <c r="C11" s="15">
        <v>86.666666666666671</v>
      </c>
      <c r="D11" s="15">
        <v>79.166666666666671</v>
      </c>
      <c r="E11" s="15">
        <v>83.333333333333329</v>
      </c>
      <c r="F11" s="15">
        <v>89.090909090909093</v>
      </c>
      <c r="G11" s="15">
        <v>86.111111111111114</v>
      </c>
      <c r="H11" s="15">
        <v>94.594594594594597</v>
      </c>
      <c r="I11" s="15">
        <v>91.803278688524586</v>
      </c>
      <c r="J11" s="64">
        <v>90.697674418604649</v>
      </c>
      <c r="K11" s="153">
        <v>56.666666666666664</v>
      </c>
      <c r="L11" s="15">
        <v>89.743589743589737</v>
      </c>
      <c r="M11" s="15">
        <v>81.25</v>
      </c>
      <c r="N11" s="15">
        <v>78.461538461538467</v>
      </c>
      <c r="O11" s="27">
        <v>82.8125</v>
      </c>
      <c r="P11" s="35">
        <v>62.295081967213115</v>
      </c>
      <c r="Q11" s="36">
        <v>54.545454545454547</v>
      </c>
      <c r="R11" s="36">
        <v>68.333333333333329</v>
      </c>
      <c r="S11" s="78">
        <v>65.306122448979593</v>
      </c>
      <c r="T11" s="78">
        <v>83.870967741935488</v>
      </c>
      <c r="U11" s="78">
        <v>83.333333333333329</v>
      </c>
      <c r="V11" s="78">
        <v>57.142857142857146</v>
      </c>
      <c r="W11" s="141">
        <v>67.441860465116278</v>
      </c>
      <c r="X11" s="145">
        <v>80.585106382978722</v>
      </c>
      <c r="Y11" s="166">
        <v>63.103953147877014</v>
      </c>
      <c r="Z11" s="107">
        <v>71.199244570349393</v>
      </c>
    </row>
    <row r="12" spans="1:29" x14ac:dyDescent="0.2">
      <c r="A12" s="69" t="s">
        <v>8</v>
      </c>
      <c r="B12" s="74">
        <v>0.10805656251691007</v>
      </c>
      <c r="C12" s="19">
        <v>6.8317963686988337E-2</v>
      </c>
      <c r="D12" s="14">
        <v>8.361162500695446E-2</v>
      </c>
      <c r="E12" s="14">
        <v>6.6260451279816265E-2</v>
      </c>
      <c r="F12" s="14">
        <v>7.2524989706614293E-2</v>
      </c>
      <c r="G12" s="19">
        <v>6.1143865362759016E-2</v>
      </c>
      <c r="H12" s="14">
        <v>5.2969647782740562E-2</v>
      </c>
      <c r="I12" s="19">
        <v>5.9992676759487891E-2</v>
      </c>
      <c r="J12" s="160">
        <v>6.107312187270026E-2</v>
      </c>
      <c r="K12" s="154">
        <v>0.12462718510679521</v>
      </c>
      <c r="L12" s="14">
        <v>6.0320039282603044E-2</v>
      </c>
      <c r="M12" s="19">
        <v>8.5924899963096255E-2</v>
      </c>
      <c r="N12" s="19">
        <v>8.3143362480901595E-2</v>
      </c>
      <c r="O12" s="28">
        <v>7.9426272595129882E-2</v>
      </c>
      <c r="P12" s="14">
        <v>0.10967631965178813</v>
      </c>
      <c r="Q12" s="37">
        <v>0.10370290618401103</v>
      </c>
      <c r="R12" s="37">
        <v>8.5603687488757157E-2</v>
      </c>
      <c r="S12" s="79">
        <v>9.5151828829778282E-2</v>
      </c>
      <c r="T12" s="79">
        <v>8.5441532272862303E-2</v>
      </c>
      <c r="U12" s="79">
        <v>7.4570212756146864E-2</v>
      </c>
      <c r="V12" s="79">
        <v>9.8669013491572574E-2</v>
      </c>
      <c r="W12" s="142">
        <v>0.1066205833487663</v>
      </c>
      <c r="X12" s="146">
        <v>7.7197909243017337E-2</v>
      </c>
      <c r="Y12" s="167">
        <v>0.10321770691457824</v>
      </c>
      <c r="Z12" s="108">
        <v>9.8875791306228367E-2</v>
      </c>
    </row>
    <row r="13" spans="1:29" x14ac:dyDescent="0.2">
      <c r="A13" s="69" t="s">
        <v>9</v>
      </c>
      <c r="B13" s="63">
        <v>33.797691498344648</v>
      </c>
      <c r="C13" s="15">
        <v>22.499382707581493</v>
      </c>
      <c r="D13" s="15">
        <v>27.835703491898592</v>
      </c>
      <c r="E13" s="15">
        <v>22.16964265737186</v>
      </c>
      <c r="F13" s="15">
        <v>25.317814588490805</v>
      </c>
      <c r="G13" s="15">
        <v>21.977822716502825</v>
      </c>
      <c r="H13" s="15">
        <v>18.238738182489588</v>
      </c>
      <c r="I13" s="15">
        <v>21.125290111373769</v>
      </c>
      <c r="J13" s="64">
        <v>21.815887254992465</v>
      </c>
      <c r="K13" s="153">
        <v>36.765019606504588</v>
      </c>
      <c r="L13" s="15">
        <v>18.529078733476524</v>
      </c>
      <c r="M13" s="15">
        <v>27.549671050667737</v>
      </c>
      <c r="N13" s="15">
        <v>25.556990497975598</v>
      </c>
      <c r="O13" s="27">
        <v>24.622144504490262</v>
      </c>
      <c r="P13" s="35">
        <v>34.575010277112881</v>
      </c>
      <c r="Q13" s="36">
        <v>33.675161899026129</v>
      </c>
      <c r="R13" s="36">
        <v>27.036497965199136</v>
      </c>
      <c r="S13" s="78">
        <v>31.943828249996997</v>
      </c>
      <c r="T13" s="78">
        <v>28.168143865440413</v>
      </c>
      <c r="U13" s="78">
        <v>25.815497463675605</v>
      </c>
      <c r="V13" s="78">
        <v>33.990468321178469</v>
      </c>
      <c r="W13" s="141">
        <v>37.218022234069352</v>
      </c>
      <c r="X13" s="145">
        <v>26.540887574055457</v>
      </c>
      <c r="Y13" s="166">
        <v>33.327380535683659</v>
      </c>
      <c r="Z13" s="107">
        <v>32.65982228415362</v>
      </c>
    </row>
    <row r="14" spans="1:29" x14ac:dyDescent="0.2">
      <c r="A14" s="70" t="s">
        <v>10</v>
      </c>
      <c r="B14" s="137">
        <v>-22.222222222222229</v>
      </c>
      <c r="C14" s="133">
        <v>-5.6666666666666856</v>
      </c>
      <c r="D14" s="133">
        <v>-2.0833333333333144</v>
      </c>
      <c r="E14" s="15">
        <v>-0.41666666666668561</v>
      </c>
      <c r="F14" s="15">
        <v>14.090909090909065</v>
      </c>
      <c r="G14" s="15">
        <v>24.444444444444457</v>
      </c>
      <c r="H14" s="15">
        <v>9.3243243243243228</v>
      </c>
      <c r="I14" s="15">
        <v>17.131147540983591</v>
      </c>
      <c r="J14" s="64">
        <v>22.209302325581405</v>
      </c>
      <c r="K14" s="153">
        <v>-40</v>
      </c>
      <c r="L14" s="15">
        <v>-27.820512820512818</v>
      </c>
      <c r="M14" s="15">
        <v>-14.375</v>
      </c>
      <c r="N14" s="15">
        <v>-27.615384615384642</v>
      </c>
      <c r="O14" s="38">
        <v>-25</v>
      </c>
      <c r="P14" s="39">
        <v>-19.754098360655746</v>
      </c>
      <c r="Q14" s="36">
        <v>-10.272727272727252</v>
      </c>
      <c r="R14" s="36">
        <v>-19.166666666666686</v>
      </c>
      <c r="S14" s="78">
        <v>0.71428571428572241</v>
      </c>
      <c r="T14" s="78">
        <v>-5.3225806451612812</v>
      </c>
      <c r="U14" s="78">
        <v>11.190476190476204</v>
      </c>
      <c r="V14" s="78">
        <v>9.4897959183673493</v>
      </c>
      <c r="W14" s="141">
        <v>14.069767441860449</v>
      </c>
      <c r="X14" s="145">
        <v>8.8031914893617227</v>
      </c>
      <c r="Y14" s="166">
        <v>-12.115666178623712</v>
      </c>
      <c r="Z14" s="107">
        <v>-4.6883852691217953</v>
      </c>
    </row>
    <row r="15" spans="1:29" ht="13.5" thickBot="1" x14ac:dyDescent="0.25">
      <c r="A15" s="71" t="s">
        <v>1</v>
      </c>
      <c r="B15" s="75">
        <v>-6.6334991708126054E-2</v>
      </c>
      <c r="C15" s="31">
        <v>-1.6915422885572195E-2</v>
      </c>
      <c r="D15" s="31">
        <v>-6.218905472636759E-3</v>
      </c>
      <c r="E15" s="31">
        <v>-1.2437810945274198E-3</v>
      </c>
      <c r="F15" s="13">
        <v>4.2062415196743475E-2</v>
      </c>
      <c r="G15" s="13">
        <v>7.2968490878938683E-2</v>
      </c>
      <c r="H15" s="31">
        <v>2.7833803953206934E-2</v>
      </c>
      <c r="I15" s="31">
        <v>5.1137753853682362E-2</v>
      </c>
      <c r="J15" s="76">
        <v>6.62964248524818E-2</v>
      </c>
      <c r="K15" s="155">
        <v>-0.11940298507462686</v>
      </c>
      <c r="L15" s="13">
        <v>-8.3046306926903929E-2</v>
      </c>
      <c r="M15" s="13">
        <v>-4.2910447761194029E-2</v>
      </c>
      <c r="N15" s="31">
        <v>-8.243398392652132E-2</v>
      </c>
      <c r="O15" s="31">
        <v>-7.4626865671641784E-2</v>
      </c>
      <c r="P15" s="31">
        <v>-5.8967457793002227E-2</v>
      </c>
      <c r="Q15" s="31">
        <v>-3.066485753052911E-2</v>
      </c>
      <c r="R15" s="31">
        <v>-5.7213930348258765E-2</v>
      </c>
      <c r="S15" s="163">
        <v>2.1321961620469326E-3</v>
      </c>
      <c r="T15" s="163">
        <v>-1.5888300433317258E-2</v>
      </c>
      <c r="U15" s="163">
        <v>3.3404406538734936E-2</v>
      </c>
      <c r="V15" s="163">
        <v>2.8327749010051789E-2</v>
      </c>
      <c r="W15" s="143">
        <v>4.1999305796598357E-2</v>
      </c>
      <c r="X15" s="164">
        <v>2.6278183550333501E-2</v>
      </c>
      <c r="Y15" s="168">
        <v>-3.6166167697384219E-2</v>
      </c>
      <c r="Z15" s="169">
        <v>-1.3995179907826255E-2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475" t="s">
        <v>23</v>
      </c>
      <c r="C17" s="476"/>
      <c r="D17" s="476"/>
      <c r="E17" s="476"/>
      <c r="F17" s="477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490</v>
      </c>
      <c r="C20" s="110">
        <v>490</v>
      </c>
      <c r="D20" s="110">
        <v>490</v>
      </c>
      <c r="E20" s="110">
        <v>490</v>
      </c>
      <c r="F20" s="110">
        <v>490</v>
      </c>
      <c r="G20" s="111">
        <v>490</v>
      </c>
    </row>
    <row r="21" spans="1:24" x14ac:dyDescent="0.2">
      <c r="A21" s="69" t="s">
        <v>4</v>
      </c>
      <c r="B21" s="91">
        <v>47850</v>
      </c>
      <c r="C21" s="92">
        <v>42130</v>
      </c>
      <c r="D21" s="92">
        <v>44050</v>
      </c>
      <c r="E21" s="92">
        <v>43030</v>
      </c>
      <c r="F21" s="92">
        <v>41020</v>
      </c>
      <c r="G21" s="106">
        <v>218080</v>
      </c>
    </row>
    <row r="22" spans="1:24" x14ac:dyDescent="0.2">
      <c r="A22" s="69" t="s">
        <v>5</v>
      </c>
      <c r="B22" s="91">
        <v>71</v>
      </c>
      <c r="C22" s="92">
        <v>65</v>
      </c>
      <c r="D22" s="92">
        <v>66</v>
      </c>
      <c r="E22" s="92">
        <v>64</v>
      </c>
      <c r="F22" s="92">
        <v>64</v>
      </c>
      <c r="G22" s="106">
        <v>330</v>
      </c>
    </row>
    <row r="23" spans="1:24" x14ac:dyDescent="0.2">
      <c r="A23" s="69" t="s">
        <v>6</v>
      </c>
      <c r="B23" s="93">
        <v>673.94366197183103</v>
      </c>
      <c r="C23" s="94">
        <v>648.15384615384619</v>
      </c>
      <c r="D23" s="94">
        <v>667.42424242424238</v>
      </c>
      <c r="E23" s="94">
        <v>672.34375</v>
      </c>
      <c r="F23" s="94">
        <v>640.9375</v>
      </c>
      <c r="G23" s="107">
        <v>660.84848484848487</v>
      </c>
    </row>
    <row r="24" spans="1:24" x14ac:dyDescent="0.2">
      <c r="A24" s="69" t="s">
        <v>7</v>
      </c>
      <c r="B24" s="93">
        <v>67.605633802816897</v>
      </c>
      <c r="C24" s="94">
        <v>76.92307692307692</v>
      </c>
      <c r="D24" s="94">
        <v>69.696969696969703</v>
      </c>
      <c r="E24" s="94">
        <v>54.6875</v>
      </c>
      <c r="F24" s="94">
        <v>79.6875</v>
      </c>
      <c r="G24" s="107">
        <v>71.212121212121218</v>
      </c>
    </row>
    <row r="25" spans="1:24" x14ac:dyDescent="0.2">
      <c r="A25" s="69" t="s">
        <v>8</v>
      </c>
      <c r="B25" s="95">
        <v>9.1788584909247975E-2</v>
      </c>
      <c r="C25" s="96">
        <v>9.0039464143705297E-2</v>
      </c>
      <c r="D25" s="97">
        <v>8.7920385369844908E-2</v>
      </c>
      <c r="E25" s="97">
        <v>0.11603777007290389</v>
      </c>
      <c r="F25" s="97">
        <v>7.8821662703084494E-2</v>
      </c>
      <c r="G25" s="108">
        <v>9.6157887309956044E-2</v>
      </c>
    </row>
    <row r="26" spans="1:24" x14ac:dyDescent="0.2">
      <c r="A26" s="69" t="s">
        <v>9</v>
      </c>
      <c r="B26" s="93">
        <v>61.860335040950929</v>
      </c>
      <c r="C26" s="94">
        <v>58.35942499037391</v>
      </c>
      <c r="D26" s="94">
        <v>58.680196599116179</v>
      </c>
      <c r="E26" s="94">
        <v>78.017269472453975</v>
      </c>
      <c r="F26" s="94">
        <v>50.519759438758214</v>
      </c>
      <c r="G26" s="107">
        <v>63.545794135015804</v>
      </c>
    </row>
    <row r="27" spans="1:24" x14ac:dyDescent="0.2">
      <c r="A27" s="70" t="s">
        <v>10</v>
      </c>
      <c r="B27" s="98">
        <v>183.94366197183103</v>
      </c>
      <c r="C27" s="99">
        <v>158.15384615384619</v>
      </c>
      <c r="D27" s="100">
        <v>177.42424242424238</v>
      </c>
      <c r="E27" s="101">
        <v>182.34375</v>
      </c>
      <c r="F27" s="94">
        <v>150.9375</v>
      </c>
      <c r="G27" s="107">
        <v>170.84848484848487</v>
      </c>
    </row>
    <row r="28" spans="1:24" ht="13.5" thickBot="1" x14ac:dyDescent="0.25">
      <c r="A28" s="71" t="s">
        <v>1</v>
      </c>
      <c r="B28" s="102">
        <v>0.37539522851394086</v>
      </c>
      <c r="C28" s="103">
        <v>0.32276295133437999</v>
      </c>
      <c r="D28" s="104">
        <v>0.36209029066171916</v>
      </c>
      <c r="E28" s="104">
        <v>0.37213010204081631</v>
      </c>
      <c r="F28" s="105">
        <v>0.3080357142857143</v>
      </c>
      <c r="G28" s="109">
        <v>0.34867037724180588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370</v>
      </c>
      <c r="C32" s="84">
        <v>370</v>
      </c>
      <c r="D32" s="84">
        <v>370</v>
      </c>
      <c r="E32" s="84">
        <v>370</v>
      </c>
      <c r="F32" s="84">
        <v>370</v>
      </c>
      <c r="G32" s="178">
        <v>370</v>
      </c>
      <c r="H32" s="84">
        <v>370</v>
      </c>
      <c r="I32" s="147">
        <v>370</v>
      </c>
      <c r="J32" s="9"/>
      <c r="K32" s="9"/>
      <c r="L32" s="9"/>
      <c r="M32" s="8"/>
    </row>
    <row r="33" spans="1:16" x14ac:dyDescent="0.2">
      <c r="A33" s="10" t="s">
        <v>4</v>
      </c>
      <c r="B33" s="16">
        <v>16200</v>
      </c>
      <c r="C33" s="17">
        <v>10600</v>
      </c>
      <c r="D33" s="16">
        <v>17700</v>
      </c>
      <c r="E33" s="16">
        <v>14060</v>
      </c>
      <c r="F33" s="16">
        <v>22830</v>
      </c>
      <c r="G33" s="171">
        <v>24340</v>
      </c>
      <c r="H33" s="21">
        <v>19520</v>
      </c>
      <c r="I33" s="66">
        <v>125250</v>
      </c>
      <c r="J33" s="9"/>
      <c r="K33" s="9"/>
      <c r="L33" s="9"/>
      <c r="M33" s="8"/>
    </row>
    <row r="34" spans="1:16" x14ac:dyDescent="0.2">
      <c r="A34" s="10" t="s">
        <v>5</v>
      </c>
      <c r="B34" s="16">
        <v>45</v>
      </c>
      <c r="C34" s="17">
        <v>30</v>
      </c>
      <c r="D34" s="16">
        <v>50</v>
      </c>
      <c r="E34" s="16">
        <v>38</v>
      </c>
      <c r="F34" s="16">
        <v>60</v>
      </c>
      <c r="G34" s="171">
        <v>63</v>
      </c>
      <c r="H34" s="21">
        <v>46</v>
      </c>
      <c r="I34" s="66">
        <v>332</v>
      </c>
      <c r="J34" s="9"/>
      <c r="K34" s="9"/>
      <c r="L34" s="9"/>
      <c r="M34" s="8"/>
    </row>
    <row r="35" spans="1:16" x14ac:dyDescent="0.2">
      <c r="A35" s="10" t="s">
        <v>6</v>
      </c>
      <c r="B35" s="20">
        <v>360</v>
      </c>
      <c r="C35" s="18">
        <v>353.33333333333331</v>
      </c>
      <c r="D35" s="15">
        <v>354</v>
      </c>
      <c r="E35" s="15">
        <v>370</v>
      </c>
      <c r="F35" s="15">
        <v>380.5</v>
      </c>
      <c r="G35" s="172">
        <v>386.34920634920633</v>
      </c>
      <c r="H35" s="22">
        <v>424.3478260869565</v>
      </c>
      <c r="I35" s="148">
        <v>377.25903614457832</v>
      </c>
      <c r="J35" s="9"/>
      <c r="K35" s="9"/>
      <c r="L35" s="9"/>
      <c r="M35" s="8"/>
    </row>
    <row r="36" spans="1:16" x14ac:dyDescent="0.2">
      <c r="A36" s="10" t="s">
        <v>7</v>
      </c>
      <c r="B36" s="58">
        <v>55.555555555555557</v>
      </c>
      <c r="C36" s="44">
        <v>83.333333333333329</v>
      </c>
      <c r="D36" s="58">
        <v>76</v>
      </c>
      <c r="E36" s="58">
        <v>86.84210526315789</v>
      </c>
      <c r="F36" s="43">
        <v>81.666666666666671</v>
      </c>
      <c r="G36" s="173">
        <v>74.603174603174608</v>
      </c>
      <c r="H36" s="45">
        <v>73.913043478260875</v>
      </c>
      <c r="I36" s="149">
        <v>71.98795180722891</v>
      </c>
      <c r="J36" s="9"/>
      <c r="K36" s="55"/>
      <c r="L36" s="9"/>
      <c r="M36" s="8"/>
    </row>
    <row r="37" spans="1:16" x14ac:dyDescent="0.2">
      <c r="A37" s="10" t="s">
        <v>8</v>
      </c>
      <c r="B37" s="47">
        <v>9.8861835666956582E-2</v>
      </c>
      <c r="C37" s="48">
        <v>7.6409270684213271E-2</v>
      </c>
      <c r="D37" s="47">
        <v>7.3228708456585995E-2</v>
      </c>
      <c r="E37" s="47">
        <v>7.3101935462472817E-2</v>
      </c>
      <c r="F37" s="47">
        <v>6.8099103981474521E-2</v>
      </c>
      <c r="G37" s="174">
        <v>9.0289034204944399E-2</v>
      </c>
      <c r="H37" s="49">
        <v>8.0088615761732582E-2</v>
      </c>
      <c r="I37" s="150">
        <v>0.10055808192743633</v>
      </c>
      <c r="J37" s="9"/>
      <c r="K37" s="9"/>
      <c r="L37" s="9"/>
      <c r="M37" s="8"/>
    </row>
    <row r="38" spans="1:16" x14ac:dyDescent="0.2">
      <c r="A38" s="10" t="s">
        <v>9</v>
      </c>
      <c r="B38" s="46">
        <v>35.590260840104371</v>
      </c>
      <c r="C38" s="50">
        <v>26.997942308422019</v>
      </c>
      <c r="D38" s="46">
        <v>25.922962793631442</v>
      </c>
      <c r="E38" s="46">
        <v>27.047716121114942</v>
      </c>
      <c r="F38" s="46">
        <v>25.911709064951054</v>
      </c>
      <c r="G38" s="175">
        <v>34.883096707116614</v>
      </c>
      <c r="H38" s="45">
        <v>33.985429992804782</v>
      </c>
      <c r="I38" s="85">
        <v>37.936445064492169</v>
      </c>
      <c r="J38" s="9"/>
      <c r="K38" s="9"/>
      <c r="L38" s="9"/>
      <c r="M38" s="8"/>
    </row>
    <row r="39" spans="1:16" x14ac:dyDescent="0.2">
      <c r="A39" s="11" t="s">
        <v>10</v>
      </c>
      <c r="B39" s="41">
        <v>-10</v>
      </c>
      <c r="C39" s="42">
        <v>-16.666666666666686</v>
      </c>
      <c r="D39" s="41">
        <v>-16</v>
      </c>
      <c r="E39" s="41">
        <v>0</v>
      </c>
      <c r="F39" s="46">
        <v>10.5</v>
      </c>
      <c r="G39" s="176">
        <v>16.349206349206327</v>
      </c>
      <c r="H39" s="45">
        <v>54.347826086956502</v>
      </c>
      <c r="I39" s="85">
        <v>7.2590361445783174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-2.7027027027027029E-2</v>
      </c>
      <c r="C40" s="52">
        <v>-4.5045045045045098E-2</v>
      </c>
      <c r="D40" s="51">
        <v>-4.3243243243243246E-2</v>
      </c>
      <c r="E40" s="53">
        <v>0</v>
      </c>
      <c r="F40" s="53">
        <v>2.837837837837838E-2</v>
      </c>
      <c r="G40" s="177">
        <v>4.4187044187044125E-2</v>
      </c>
      <c r="H40" s="59">
        <v>0.14688601645123378</v>
      </c>
      <c r="I40" s="86">
        <v>1.9619016606968426E-2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500</v>
      </c>
      <c r="C44" s="84">
        <v>500</v>
      </c>
      <c r="D44" s="84">
        <v>500</v>
      </c>
      <c r="E44" s="84">
        <v>500</v>
      </c>
      <c r="F44" s="84">
        <v>500</v>
      </c>
      <c r="G44" s="84"/>
      <c r="H44" s="84">
        <v>500</v>
      </c>
      <c r="I44" s="9"/>
      <c r="J44" s="9"/>
      <c r="K44" s="9"/>
      <c r="L44" s="8"/>
    </row>
    <row r="45" spans="1:16" x14ac:dyDescent="0.2">
      <c r="A45" s="10" t="s">
        <v>4</v>
      </c>
      <c r="B45" s="16">
        <v>46810</v>
      </c>
      <c r="C45" s="16">
        <v>47350</v>
      </c>
      <c r="D45" s="16">
        <v>58180</v>
      </c>
      <c r="E45" s="16">
        <v>55710</v>
      </c>
      <c r="F45" s="16">
        <v>58110</v>
      </c>
      <c r="G45" s="16"/>
      <c r="H45" s="16">
        <v>266160</v>
      </c>
      <c r="I45" s="9"/>
      <c r="J45" s="9"/>
      <c r="K45" s="9"/>
      <c r="L45" s="8"/>
    </row>
    <row r="46" spans="1:16" x14ac:dyDescent="0.2">
      <c r="A46" s="10" t="s">
        <v>5</v>
      </c>
      <c r="B46" s="16">
        <v>65</v>
      </c>
      <c r="C46" s="16">
        <v>70</v>
      </c>
      <c r="D46" s="16">
        <v>83</v>
      </c>
      <c r="E46" s="16">
        <v>82</v>
      </c>
      <c r="F46" s="16">
        <v>87</v>
      </c>
      <c r="G46" s="16"/>
      <c r="H46" s="16">
        <v>387</v>
      </c>
      <c r="I46" s="9"/>
      <c r="J46" s="9"/>
      <c r="K46" s="9"/>
      <c r="L46" s="8"/>
    </row>
    <row r="47" spans="1:16" x14ac:dyDescent="0.2">
      <c r="A47" s="10" t="s">
        <v>6</v>
      </c>
      <c r="B47" s="20">
        <v>720.15384615384619</v>
      </c>
      <c r="C47" s="15">
        <v>676.42857142857144</v>
      </c>
      <c r="D47" s="15">
        <v>700.96385542168673</v>
      </c>
      <c r="E47" s="15">
        <v>679.39024390243901</v>
      </c>
      <c r="F47" s="15">
        <v>667.93103448275861</v>
      </c>
      <c r="G47" s="15"/>
      <c r="H47" s="15">
        <v>687.75193798449618</v>
      </c>
      <c r="I47" s="9"/>
      <c r="J47" s="9"/>
      <c r="K47" s="9"/>
      <c r="L47" s="8"/>
    </row>
    <row r="48" spans="1:16" x14ac:dyDescent="0.2">
      <c r="A48" s="10" t="s">
        <v>7</v>
      </c>
      <c r="B48" s="58">
        <v>72.307692307692307</v>
      </c>
      <c r="C48" s="43">
        <v>58.571428571428569</v>
      </c>
      <c r="D48" s="58">
        <v>61.445783132530117</v>
      </c>
      <c r="E48" s="58">
        <v>68.292682926829272</v>
      </c>
      <c r="F48" s="43">
        <v>65.517241379310349</v>
      </c>
      <c r="G48" s="46"/>
      <c r="H48" s="46">
        <v>64.857881136950908</v>
      </c>
      <c r="I48" s="9"/>
      <c r="J48" s="55"/>
      <c r="K48" s="9"/>
      <c r="L48" s="8"/>
    </row>
    <row r="49" spans="1:12" x14ac:dyDescent="0.2">
      <c r="A49" s="10" t="s">
        <v>8</v>
      </c>
      <c r="B49" s="47">
        <v>9.5941796952253411E-2</v>
      </c>
      <c r="C49" s="47">
        <v>0.11328012548237457</v>
      </c>
      <c r="D49" s="47">
        <v>0.10800462522772566</v>
      </c>
      <c r="E49" s="47">
        <v>9.4816798445507916E-2</v>
      </c>
      <c r="F49" s="47">
        <v>0.10368006446075125</v>
      </c>
      <c r="G49" s="56"/>
      <c r="H49" s="56">
        <v>0.10675417178470843</v>
      </c>
      <c r="I49" s="9"/>
      <c r="J49" s="9"/>
      <c r="K49" s="9"/>
      <c r="L49" s="8"/>
    </row>
    <row r="50" spans="1:12" x14ac:dyDescent="0.2">
      <c r="A50" s="10" t="s">
        <v>9</v>
      </c>
      <c r="B50" s="46">
        <v>69.092854082076656</v>
      </c>
      <c r="C50" s="46">
        <v>76.625913451291936</v>
      </c>
      <c r="D50" s="46">
        <v>75.707338503000955</v>
      </c>
      <c r="E50" s="46">
        <v>64.417607821942028</v>
      </c>
      <c r="F50" s="46">
        <v>69.251132710508671</v>
      </c>
      <c r="G50" s="46"/>
      <c r="H50" s="46">
        <v>73.420388532863043</v>
      </c>
      <c r="I50" s="9"/>
      <c r="J50" s="9"/>
      <c r="K50" s="9"/>
      <c r="L50" s="8"/>
    </row>
    <row r="51" spans="1:12" x14ac:dyDescent="0.2">
      <c r="A51" s="11" t="s">
        <v>10</v>
      </c>
      <c r="B51" s="46">
        <v>220.15384615384619</v>
      </c>
      <c r="C51" s="46">
        <v>176.42857142857144</v>
      </c>
      <c r="D51" s="46">
        <v>200.96385542168673</v>
      </c>
      <c r="E51" s="46">
        <v>179.39024390243901</v>
      </c>
      <c r="F51" s="46">
        <v>167.93103448275861</v>
      </c>
      <c r="G51" s="46"/>
      <c r="H51" s="46">
        <v>187.75193798449618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0.4403076923076924</v>
      </c>
      <c r="C52" s="88">
        <v>0.35285714285714287</v>
      </c>
      <c r="D52" s="88">
        <v>0.40192771084337348</v>
      </c>
      <c r="E52" s="89">
        <v>0.35878048780487803</v>
      </c>
      <c r="F52" s="89">
        <v>0.33586206896551724</v>
      </c>
      <c r="G52" s="88"/>
      <c r="H52" s="88">
        <v>0.37550387596899237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475" t="s">
        <v>18</v>
      </c>
      <c r="C4" s="476"/>
      <c r="D4" s="476"/>
      <c r="E4" s="476"/>
      <c r="F4" s="476"/>
      <c r="G4" s="476"/>
      <c r="H4" s="476"/>
      <c r="I4" s="476"/>
      <c r="J4" s="477"/>
      <c r="K4" s="475" t="s">
        <v>21</v>
      </c>
      <c r="L4" s="476"/>
      <c r="M4" s="476"/>
      <c r="N4" s="476"/>
      <c r="O4" s="476"/>
      <c r="P4" s="476"/>
      <c r="Q4" s="476"/>
      <c r="R4" s="476"/>
      <c r="S4" s="476"/>
      <c r="T4" s="476"/>
      <c r="U4" s="476"/>
      <c r="V4" s="476"/>
      <c r="W4" s="477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450</v>
      </c>
      <c r="C7" s="26">
        <v>450</v>
      </c>
      <c r="D7" s="26">
        <v>450</v>
      </c>
      <c r="E7" s="26">
        <v>450</v>
      </c>
      <c r="F7" s="26">
        <v>450</v>
      </c>
      <c r="G7" s="26">
        <v>450</v>
      </c>
      <c r="H7" s="26">
        <v>450</v>
      </c>
      <c r="I7" s="26">
        <v>450</v>
      </c>
      <c r="J7" s="136">
        <v>450</v>
      </c>
      <c r="K7" s="72">
        <v>450</v>
      </c>
      <c r="L7" s="26">
        <v>450</v>
      </c>
      <c r="M7" s="26">
        <v>450</v>
      </c>
      <c r="N7" s="26">
        <v>450</v>
      </c>
      <c r="O7" s="26">
        <v>450</v>
      </c>
      <c r="P7" s="26">
        <v>450</v>
      </c>
      <c r="Q7" s="26">
        <v>450</v>
      </c>
      <c r="R7" s="26">
        <v>450</v>
      </c>
      <c r="S7" s="136">
        <v>450</v>
      </c>
      <c r="T7" s="136">
        <v>450</v>
      </c>
      <c r="U7" s="136">
        <v>450</v>
      </c>
      <c r="V7" s="136">
        <v>450</v>
      </c>
      <c r="W7" s="136">
        <v>450</v>
      </c>
      <c r="X7" s="151">
        <v>450</v>
      </c>
      <c r="Y7" s="26">
        <v>450</v>
      </c>
      <c r="Z7" s="165">
        <v>450</v>
      </c>
    </row>
    <row r="8" spans="1:29" x14ac:dyDescent="0.2">
      <c r="A8" s="69" t="s">
        <v>4</v>
      </c>
      <c r="B8" s="73">
        <v>8410</v>
      </c>
      <c r="C8" s="16">
        <v>13130</v>
      </c>
      <c r="D8" s="16">
        <v>23030</v>
      </c>
      <c r="E8" s="16">
        <v>22010</v>
      </c>
      <c r="F8" s="16">
        <v>29360</v>
      </c>
      <c r="G8" s="16">
        <v>16370</v>
      </c>
      <c r="H8" s="16">
        <v>18720</v>
      </c>
      <c r="I8" s="16">
        <v>29860</v>
      </c>
      <c r="J8" s="66">
        <v>19920</v>
      </c>
      <c r="K8" s="152">
        <v>14620</v>
      </c>
      <c r="L8" s="16">
        <v>17730</v>
      </c>
      <c r="M8" s="16">
        <v>32580</v>
      </c>
      <c r="N8" s="16">
        <v>20810</v>
      </c>
      <c r="O8" s="29">
        <v>21190</v>
      </c>
      <c r="P8" s="40">
        <v>25310</v>
      </c>
      <c r="Q8" s="34">
        <v>23930</v>
      </c>
      <c r="R8" s="34">
        <v>25380</v>
      </c>
      <c r="S8" s="161">
        <v>22650</v>
      </c>
      <c r="T8" s="161">
        <v>18200</v>
      </c>
      <c r="U8" s="161">
        <v>17830</v>
      </c>
      <c r="V8" s="161">
        <v>21580</v>
      </c>
      <c r="W8" s="140">
        <v>19550</v>
      </c>
      <c r="X8" s="144">
        <v>180810</v>
      </c>
      <c r="Y8" s="23">
        <v>281360</v>
      </c>
      <c r="Z8" s="106">
        <v>462170</v>
      </c>
    </row>
    <row r="9" spans="1:29" x14ac:dyDescent="0.2">
      <c r="A9" s="69" t="s">
        <v>5</v>
      </c>
      <c r="B9" s="73">
        <v>19</v>
      </c>
      <c r="C9" s="16">
        <v>28</v>
      </c>
      <c r="D9" s="16">
        <v>49</v>
      </c>
      <c r="E9" s="16">
        <v>46</v>
      </c>
      <c r="F9" s="16">
        <v>62</v>
      </c>
      <c r="G9" s="16">
        <v>35</v>
      </c>
      <c r="H9" s="16">
        <v>40</v>
      </c>
      <c r="I9" s="16">
        <v>63</v>
      </c>
      <c r="J9" s="66">
        <v>41</v>
      </c>
      <c r="K9" s="152">
        <v>34</v>
      </c>
      <c r="L9" s="16">
        <v>40</v>
      </c>
      <c r="M9" s="16">
        <v>77</v>
      </c>
      <c r="N9" s="16">
        <v>48</v>
      </c>
      <c r="O9" s="29">
        <v>48</v>
      </c>
      <c r="P9" s="61">
        <v>58</v>
      </c>
      <c r="Q9" s="62">
        <v>52</v>
      </c>
      <c r="R9" s="62">
        <v>58</v>
      </c>
      <c r="S9" s="162">
        <v>49</v>
      </c>
      <c r="T9" s="162">
        <v>39</v>
      </c>
      <c r="U9" s="162">
        <v>40</v>
      </c>
      <c r="V9" s="162">
        <v>47</v>
      </c>
      <c r="W9" s="140">
        <v>42</v>
      </c>
      <c r="X9" s="144">
        <v>383</v>
      </c>
      <c r="Y9" s="23">
        <v>632</v>
      </c>
      <c r="Z9" s="106">
        <v>1015</v>
      </c>
    </row>
    <row r="10" spans="1:29" x14ac:dyDescent="0.2">
      <c r="A10" s="69" t="s">
        <v>6</v>
      </c>
      <c r="B10" s="63">
        <v>442.63157894736844</v>
      </c>
      <c r="C10" s="15">
        <v>468.92857142857144</v>
      </c>
      <c r="D10" s="15">
        <v>470</v>
      </c>
      <c r="E10" s="15">
        <v>478.47826086956519</v>
      </c>
      <c r="F10" s="15">
        <v>473.54838709677421</v>
      </c>
      <c r="G10" s="15">
        <v>467.71428571428572</v>
      </c>
      <c r="H10" s="15">
        <v>468</v>
      </c>
      <c r="I10" s="15">
        <v>473.96825396825398</v>
      </c>
      <c r="J10" s="64">
        <v>485.85365853658539</v>
      </c>
      <c r="K10" s="153">
        <v>430</v>
      </c>
      <c r="L10" s="15">
        <v>443.25</v>
      </c>
      <c r="M10" s="15">
        <v>423.11688311688312</v>
      </c>
      <c r="N10" s="15">
        <v>433.54166666666669</v>
      </c>
      <c r="O10" s="27">
        <v>441.45833333333331</v>
      </c>
      <c r="P10" s="35">
        <v>436.37931034482756</v>
      </c>
      <c r="Q10" s="36">
        <v>460.19230769230768</v>
      </c>
      <c r="R10" s="36">
        <v>437.58620689655174</v>
      </c>
      <c r="S10" s="78">
        <v>462.24489795918367</v>
      </c>
      <c r="T10" s="78">
        <v>466.66666666666669</v>
      </c>
      <c r="U10" s="78">
        <v>445.75</v>
      </c>
      <c r="V10" s="78">
        <v>459.14893617021278</v>
      </c>
      <c r="W10" s="141">
        <v>465.47619047619048</v>
      </c>
      <c r="X10" s="145">
        <v>472.08877284595303</v>
      </c>
      <c r="Y10" s="166">
        <v>445.18987341772151</v>
      </c>
      <c r="Z10" s="107">
        <v>455.33990147783248</v>
      </c>
    </row>
    <row r="11" spans="1:29" x14ac:dyDescent="0.2">
      <c r="A11" s="69" t="s">
        <v>7</v>
      </c>
      <c r="B11" s="63">
        <v>47.368421052631582</v>
      </c>
      <c r="C11" s="15">
        <v>75</v>
      </c>
      <c r="D11" s="15">
        <v>67.34693877551021</v>
      </c>
      <c r="E11" s="15">
        <v>60.869565217391305</v>
      </c>
      <c r="F11" s="15">
        <v>80.645161290322577</v>
      </c>
      <c r="G11" s="15">
        <v>71.428571428571431</v>
      </c>
      <c r="H11" s="15">
        <v>77.5</v>
      </c>
      <c r="I11" s="15">
        <v>80.952380952380949</v>
      </c>
      <c r="J11" s="64">
        <v>80.487804878048777</v>
      </c>
      <c r="K11" s="153">
        <v>67.647058823529406</v>
      </c>
      <c r="L11" s="15">
        <v>80</v>
      </c>
      <c r="M11" s="15">
        <v>68.831168831168824</v>
      </c>
      <c r="N11" s="15">
        <v>79.166666666666671</v>
      </c>
      <c r="O11" s="27">
        <v>72.916666666666671</v>
      </c>
      <c r="P11" s="35">
        <v>74.137931034482762</v>
      </c>
      <c r="Q11" s="36">
        <v>65.384615384615387</v>
      </c>
      <c r="R11" s="36">
        <v>58.620689655172413</v>
      </c>
      <c r="S11" s="78">
        <v>55.102040816326529</v>
      </c>
      <c r="T11" s="78">
        <v>64.102564102564102</v>
      </c>
      <c r="U11" s="78">
        <v>62.5</v>
      </c>
      <c r="V11" s="78">
        <v>80.851063829787236</v>
      </c>
      <c r="W11" s="141">
        <v>66.666666666666671</v>
      </c>
      <c r="X11" s="145">
        <v>72.323759791122711</v>
      </c>
      <c r="Y11" s="166">
        <v>60.284810126582279</v>
      </c>
      <c r="Z11" s="107">
        <v>73.103448275862064</v>
      </c>
    </row>
    <row r="12" spans="1:29" x14ac:dyDescent="0.2">
      <c r="A12" s="69" t="s">
        <v>8</v>
      </c>
      <c r="B12" s="74">
        <v>0.12985282631235129</v>
      </c>
      <c r="C12" s="19">
        <v>7.9248188252968713E-2</v>
      </c>
      <c r="D12" s="14">
        <v>0.10694597012619562</v>
      </c>
      <c r="E12" s="14">
        <v>9.192591553615781E-2</v>
      </c>
      <c r="F12" s="14">
        <v>8.3362716843479026E-2</v>
      </c>
      <c r="G12" s="19">
        <v>9.1439424998172758E-2</v>
      </c>
      <c r="H12" s="14">
        <v>8.2783635161583408E-2</v>
      </c>
      <c r="I12" s="19">
        <v>7.6814701548403155E-2</v>
      </c>
      <c r="J12" s="160">
        <v>8.2951415926645469E-2</v>
      </c>
      <c r="K12" s="154">
        <v>9.8666062491146164E-2</v>
      </c>
      <c r="L12" s="14">
        <v>8.655575334106215E-2</v>
      </c>
      <c r="M12" s="19">
        <v>9.6680697962480217E-2</v>
      </c>
      <c r="N12" s="19">
        <v>8.4025509130445097E-2</v>
      </c>
      <c r="O12" s="28">
        <v>8.5258456386249876E-2</v>
      </c>
      <c r="P12" s="14">
        <v>8.8004645777419996E-2</v>
      </c>
      <c r="Q12" s="37">
        <v>0.11051392679350287</v>
      </c>
      <c r="R12" s="37">
        <v>0.11044122910073979</v>
      </c>
      <c r="S12" s="79">
        <v>0.11441269191937845</v>
      </c>
      <c r="T12" s="79">
        <v>9.7576601153255949E-2</v>
      </c>
      <c r="U12" s="79">
        <v>9.1112209840957498E-2</v>
      </c>
      <c r="V12" s="79">
        <v>8.474881549326628E-2</v>
      </c>
      <c r="W12" s="142">
        <v>9.6442160855951184E-2</v>
      </c>
      <c r="X12" s="146">
        <v>9.1415928653908921E-2</v>
      </c>
      <c r="Y12" s="167">
        <v>0.10214026037347036</v>
      </c>
      <c r="Z12" s="108">
        <v>0.1020743662539223</v>
      </c>
    </row>
    <row r="13" spans="1:29" x14ac:dyDescent="0.2">
      <c r="A13" s="69" t="s">
        <v>9</v>
      </c>
      <c r="B13" s="63">
        <v>57.47696154141444</v>
      </c>
      <c r="C13" s="15">
        <v>37.161739705767118</v>
      </c>
      <c r="D13" s="15">
        <v>50.264605959311943</v>
      </c>
      <c r="E13" s="15">
        <v>43.98455219458333</v>
      </c>
      <c r="F13" s="15">
        <v>39.476280105234586</v>
      </c>
      <c r="G13" s="15">
        <v>42.767525349145373</v>
      </c>
      <c r="H13" s="15">
        <v>38.742741255621034</v>
      </c>
      <c r="I13" s="15">
        <v>36.407729971989177</v>
      </c>
      <c r="J13" s="64">
        <v>40.302248908750677</v>
      </c>
      <c r="K13" s="153">
        <v>42.426406871192853</v>
      </c>
      <c r="L13" s="15">
        <v>38.365837668425797</v>
      </c>
      <c r="M13" s="15">
        <v>40.90723557944942</v>
      </c>
      <c r="N13" s="15">
        <v>36.428559270928389</v>
      </c>
      <c r="O13" s="27">
        <v>37.638056058846558</v>
      </c>
      <c r="P13" s="35">
        <v>38.403406631491379</v>
      </c>
      <c r="Q13" s="36">
        <v>50.85765900324084</v>
      </c>
      <c r="R13" s="36">
        <v>48.327558527185793</v>
      </c>
      <c r="S13" s="78">
        <v>52.886683101508609</v>
      </c>
      <c r="T13" s="78">
        <v>45.535747204852775</v>
      </c>
      <c r="U13" s="78">
        <v>40.613267536606806</v>
      </c>
      <c r="V13" s="78">
        <v>38.91232847541886</v>
      </c>
      <c r="W13" s="141">
        <v>44.891529636520133</v>
      </c>
      <c r="X13" s="145">
        <v>43.156433576797056</v>
      </c>
      <c r="Y13" s="166">
        <v>45.47180958651839</v>
      </c>
      <c r="Z13" s="107">
        <v>46.478531873473166</v>
      </c>
    </row>
    <row r="14" spans="1:29" x14ac:dyDescent="0.2">
      <c r="A14" s="70" t="s">
        <v>10</v>
      </c>
      <c r="B14" s="137">
        <v>-7.368421052631561</v>
      </c>
      <c r="C14" s="133">
        <v>18.928571428571445</v>
      </c>
      <c r="D14" s="133">
        <v>20</v>
      </c>
      <c r="E14" s="15">
        <v>28.47826086956519</v>
      </c>
      <c r="F14" s="15">
        <v>23.548387096774206</v>
      </c>
      <c r="G14" s="15">
        <v>17.714285714285722</v>
      </c>
      <c r="H14" s="15">
        <v>18</v>
      </c>
      <c r="I14" s="15">
        <v>23.968253968253975</v>
      </c>
      <c r="J14" s="64">
        <v>35.853658536585385</v>
      </c>
      <c r="K14" s="153">
        <v>-20</v>
      </c>
      <c r="L14" s="15">
        <v>-6.75</v>
      </c>
      <c r="M14" s="15">
        <v>-26.883116883116884</v>
      </c>
      <c r="N14" s="15">
        <v>-16.458333333333314</v>
      </c>
      <c r="O14" s="38">
        <v>-8.5416666666666856</v>
      </c>
      <c r="P14" s="39">
        <v>-13.620689655172441</v>
      </c>
      <c r="Q14" s="36">
        <v>10.192307692307679</v>
      </c>
      <c r="R14" s="36">
        <v>-12.413793103448256</v>
      </c>
      <c r="S14" s="78">
        <v>12.244897959183675</v>
      </c>
      <c r="T14" s="78">
        <v>16.666666666666686</v>
      </c>
      <c r="U14" s="78">
        <v>-4.25</v>
      </c>
      <c r="V14" s="78">
        <v>9.1489361702127781</v>
      </c>
      <c r="W14" s="141">
        <v>15.476190476190482</v>
      </c>
      <c r="X14" s="145">
        <v>22.088772845953031</v>
      </c>
      <c r="Y14" s="166">
        <v>-4.8101265822784853</v>
      </c>
      <c r="Z14" s="107">
        <v>5.339901477832484</v>
      </c>
    </row>
    <row r="15" spans="1:29" ht="13.5" thickBot="1" x14ac:dyDescent="0.25">
      <c r="A15" s="71" t="s">
        <v>1</v>
      </c>
      <c r="B15" s="75">
        <v>-1.6374269005847913E-2</v>
      </c>
      <c r="C15" s="31">
        <v>4.2063492063492101E-2</v>
      </c>
      <c r="D15" s="31">
        <v>4.4444444444444446E-2</v>
      </c>
      <c r="E15" s="31">
        <v>6.3285024154589309E-2</v>
      </c>
      <c r="F15" s="13">
        <v>5.2329749103942683E-2</v>
      </c>
      <c r="G15" s="13">
        <v>3.9365079365079381E-2</v>
      </c>
      <c r="H15" s="31">
        <v>0.04</v>
      </c>
      <c r="I15" s="31">
        <v>5.3262786596119945E-2</v>
      </c>
      <c r="J15" s="76">
        <v>7.9674796747967527E-2</v>
      </c>
      <c r="K15" s="155">
        <v>-4.4444444444444446E-2</v>
      </c>
      <c r="L15" s="13">
        <v>-1.4999999999999999E-2</v>
      </c>
      <c r="M15" s="13">
        <v>-5.9740259740259739E-2</v>
      </c>
      <c r="N15" s="31">
        <v>-3.657407407407403E-2</v>
      </c>
      <c r="O15" s="31">
        <v>-1.8981481481481523E-2</v>
      </c>
      <c r="P15" s="31">
        <v>-3.0268199233716535E-2</v>
      </c>
      <c r="Q15" s="31">
        <v>2.2649572649572621E-2</v>
      </c>
      <c r="R15" s="31">
        <v>-2.7586206896551682E-2</v>
      </c>
      <c r="S15" s="163">
        <v>2.7210884353741499E-2</v>
      </c>
      <c r="T15" s="163">
        <v>3.7037037037037077E-2</v>
      </c>
      <c r="U15" s="163">
        <v>-9.4444444444444445E-3</v>
      </c>
      <c r="V15" s="163">
        <v>2.0330969267139506E-2</v>
      </c>
      <c r="W15" s="143">
        <v>3.4391534391534404E-2</v>
      </c>
      <c r="X15" s="181">
        <v>4.9086161879895625E-2</v>
      </c>
      <c r="Y15" s="182">
        <v>-1.0689170182841079E-2</v>
      </c>
      <c r="Z15" s="183">
        <v>1.1866447728516631E-2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475" t="s">
        <v>23</v>
      </c>
      <c r="C17" s="476"/>
      <c r="D17" s="476"/>
      <c r="E17" s="476"/>
      <c r="F17" s="477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690</v>
      </c>
      <c r="C20" s="110">
        <v>690</v>
      </c>
      <c r="D20" s="110">
        <v>690</v>
      </c>
      <c r="E20" s="110">
        <v>690</v>
      </c>
      <c r="F20" s="110">
        <v>690</v>
      </c>
      <c r="G20" s="111">
        <v>690</v>
      </c>
    </row>
    <row r="21" spans="1:24" x14ac:dyDescent="0.2">
      <c r="A21" s="69" t="s">
        <v>4</v>
      </c>
      <c r="B21" s="91">
        <v>58380</v>
      </c>
      <c r="C21" s="92">
        <v>62000</v>
      </c>
      <c r="D21" s="92">
        <v>62200</v>
      </c>
      <c r="E21" s="92">
        <v>57310</v>
      </c>
      <c r="F21" s="92">
        <v>63180</v>
      </c>
      <c r="G21" s="106">
        <v>303070</v>
      </c>
    </row>
    <row r="22" spans="1:24" x14ac:dyDescent="0.2">
      <c r="A22" s="69" t="s">
        <v>5</v>
      </c>
      <c r="B22" s="91">
        <v>63</v>
      </c>
      <c r="C22" s="92">
        <v>66</v>
      </c>
      <c r="D22" s="92">
        <v>67</v>
      </c>
      <c r="E22" s="92">
        <v>63</v>
      </c>
      <c r="F22" s="92">
        <v>69</v>
      </c>
      <c r="G22" s="106">
        <v>328</v>
      </c>
    </row>
    <row r="23" spans="1:24" x14ac:dyDescent="0.2">
      <c r="A23" s="69" t="s">
        <v>6</v>
      </c>
      <c r="B23" s="93">
        <v>926.66666666666663</v>
      </c>
      <c r="C23" s="94">
        <v>939.39393939393938</v>
      </c>
      <c r="D23" s="94">
        <v>928.35820895522386</v>
      </c>
      <c r="E23" s="94">
        <v>909.68253968253964</v>
      </c>
      <c r="F23" s="94">
        <v>915.6521739130435</v>
      </c>
      <c r="G23" s="107">
        <v>923.9939024390244</v>
      </c>
    </row>
    <row r="24" spans="1:24" x14ac:dyDescent="0.2">
      <c r="A24" s="69" t="s">
        <v>7</v>
      </c>
      <c r="B24" s="93">
        <v>63.492063492063494</v>
      </c>
      <c r="C24" s="94">
        <v>71.212121212121218</v>
      </c>
      <c r="D24" s="94">
        <v>85.074626865671647</v>
      </c>
      <c r="E24" s="94">
        <v>74.603174603174608</v>
      </c>
      <c r="F24" s="94">
        <v>82.608695652173907</v>
      </c>
      <c r="G24" s="107">
        <v>74.390243902439025</v>
      </c>
    </row>
    <row r="25" spans="1:24" x14ac:dyDescent="0.2">
      <c r="A25" s="69" t="s">
        <v>8</v>
      </c>
      <c r="B25" s="95">
        <v>9.6865024084717422E-2</v>
      </c>
      <c r="C25" s="96">
        <v>9.8908191698239098E-2</v>
      </c>
      <c r="D25" s="97">
        <v>7.9691859594333114E-2</v>
      </c>
      <c r="E25" s="97">
        <v>0.10688454085250756</v>
      </c>
      <c r="F25" s="97">
        <v>6.7257880530419506E-2</v>
      </c>
      <c r="G25" s="108">
        <v>9.1342709601154884E-2</v>
      </c>
    </row>
    <row r="26" spans="1:24" x14ac:dyDescent="0.2">
      <c r="A26" s="69" t="s">
        <v>9</v>
      </c>
      <c r="B26" s="93">
        <v>89.761588985171471</v>
      </c>
      <c r="C26" s="94">
        <v>92.913755837739757</v>
      </c>
      <c r="D26" s="94">
        <v>73.982592041306262</v>
      </c>
      <c r="E26" s="94">
        <v>97.231000575511246</v>
      </c>
      <c r="F26" s="94">
        <v>61.584824520462384</v>
      </c>
      <c r="G26" s="107">
        <v>84.400106703725641</v>
      </c>
    </row>
    <row r="27" spans="1:24" x14ac:dyDescent="0.2">
      <c r="A27" s="70" t="s">
        <v>10</v>
      </c>
      <c r="B27" s="98">
        <v>236.66666666666663</v>
      </c>
      <c r="C27" s="99">
        <v>249.39393939393938</v>
      </c>
      <c r="D27" s="100">
        <v>238.35820895522386</v>
      </c>
      <c r="E27" s="101">
        <v>219.68253968253964</v>
      </c>
      <c r="F27" s="94">
        <v>225.6521739130435</v>
      </c>
      <c r="G27" s="107">
        <v>233.9939024390244</v>
      </c>
    </row>
    <row r="28" spans="1:24" ht="13.5" thickBot="1" x14ac:dyDescent="0.25">
      <c r="A28" s="71" t="s">
        <v>1</v>
      </c>
      <c r="B28" s="102">
        <v>0.34299516908212557</v>
      </c>
      <c r="C28" s="103">
        <v>0.36144049187527444</v>
      </c>
      <c r="D28" s="104">
        <v>0.34544667964525194</v>
      </c>
      <c r="E28" s="104">
        <v>0.31838049229353571</v>
      </c>
      <c r="F28" s="105">
        <v>0.32703213610586013</v>
      </c>
      <c r="G28" s="109">
        <v>0.3391215977377165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500</v>
      </c>
      <c r="C32" s="84">
        <v>500</v>
      </c>
      <c r="D32" s="84">
        <v>500</v>
      </c>
      <c r="E32" s="84">
        <v>500</v>
      </c>
      <c r="F32" s="84">
        <v>500</v>
      </c>
      <c r="G32" s="178">
        <v>500</v>
      </c>
      <c r="H32" s="84">
        <v>500</v>
      </c>
      <c r="I32" s="147">
        <v>500</v>
      </c>
      <c r="J32" s="9"/>
      <c r="K32" s="9"/>
      <c r="L32" s="9"/>
      <c r="M32" s="8"/>
    </row>
    <row r="33" spans="1:16" x14ac:dyDescent="0.2">
      <c r="A33" s="10" t="s">
        <v>4</v>
      </c>
      <c r="B33" s="16">
        <v>2040</v>
      </c>
      <c r="C33" s="17">
        <v>16810</v>
      </c>
      <c r="D33" s="16">
        <v>54660</v>
      </c>
      <c r="E33" s="16">
        <v>42390</v>
      </c>
      <c r="F33" s="16">
        <v>27340</v>
      </c>
      <c r="G33" s="171">
        <v>25360</v>
      </c>
      <c r="H33" s="21">
        <v>8790</v>
      </c>
      <c r="I33" s="66">
        <v>177390</v>
      </c>
      <c r="J33" s="9"/>
      <c r="K33" s="9"/>
      <c r="L33" s="9"/>
      <c r="M33" s="8"/>
    </row>
    <row r="34" spans="1:16" x14ac:dyDescent="0.2">
      <c r="A34" s="10" t="s">
        <v>5</v>
      </c>
      <c r="B34" s="16">
        <v>5</v>
      </c>
      <c r="C34" s="17">
        <v>35</v>
      </c>
      <c r="D34" s="16">
        <v>108</v>
      </c>
      <c r="E34" s="16">
        <v>80</v>
      </c>
      <c r="F34" s="16">
        <v>48</v>
      </c>
      <c r="G34" s="171">
        <v>40</v>
      </c>
      <c r="H34" s="21">
        <v>13</v>
      </c>
      <c r="I34" s="66">
        <v>329</v>
      </c>
      <c r="J34" s="9"/>
      <c r="K34" s="9"/>
      <c r="L34" s="9"/>
      <c r="M34" s="8"/>
    </row>
    <row r="35" spans="1:16" x14ac:dyDescent="0.2">
      <c r="A35" s="10" t="s">
        <v>6</v>
      </c>
      <c r="B35" s="20">
        <v>408</v>
      </c>
      <c r="C35" s="18">
        <v>480.28571428571428</v>
      </c>
      <c r="D35" s="15">
        <v>506.11111111111109</v>
      </c>
      <c r="E35" s="15">
        <v>529.875</v>
      </c>
      <c r="F35" s="15">
        <v>569.58333333333337</v>
      </c>
      <c r="G35" s="172">
        <v>634</v>
      </c>
      <c r="H35" s="22">
        <v>676.15384615384619</v>
      </c>
      <c r="I35" s="148">
        <v>539.17933130699089</v>
      </c>
      <c r="J35" s="9"/>
      <c r="K35" s="9"/>
      <c r="L35" s="9"/>
      <c r="M35" s="8"/>
    </row>
    <row r="36" spans="1:16" x14ac:dyDescent="0.2">
      <c r="A36" s="10" t="s">
        <v>7</v>
      </c>
      <c r="B36" s="58">
        <v>100</v>
      </c>
      <c r="C36" s="44">
        <v>91.428571428571431</v>
      </c>
      <c r="D36" s="58">
        <v>100</v>
      </c>
      <c r="E36" s="58">
        <v>98.75</v>
      </c>
      <c r="F36" s="43">
        <v>100</v>
      </c>
      <c r="G36" s="173">
        <v>100</v>
      </c>
      <c r="H36" s="45">
        <v>92.307692307692307</v>
      </c>
      <c r="I36" s="149">
        <v>70.820668693009125</v>
      </c>
      <c r="J36" s="9"/>
      <c r="K36" s="55"/>
      <c r="L36" s="9"/>
      <c r="M36" s="8"/>
    </row>
    <row r="37" spans="1:16" x14ac:dyDescent="0.2">
      <c r="A37" s="10" t="s">
        <v>8</v>
      </c>
      <c r="B37" s="47">
        <v>4.9990387388164553E-2</v>
      </c>
      <c r="C37" s="48">
        <v>5.7288286460456694E-2</v>
      </c>
      <c r="D37" s="47">
        <v>4.0762776350444334E-2</v>
      </c>
      <c r="E37" s="47">
        <v>4.7509471881540644E-2</v>
      </c>
      <c r="F37" s="47">
        <v>3.7063328576132308E-2</v>
      </c>
      <c r="G37" s="174">
        <v>4.4164037854889593E-2</v>
      </c>
      <c r="H37" s="49">
        <v>5.6700504183740702E-2</v>
      </c>
      <c r="I37" s="150">
        <v>0.11095459521603948</v>
      </c>
      <c r="J37" s="9"/>
      <c r="K37" s="9"/>
      <c r="L37" s="9"/>
      <c r="M37" s="8"/>
    </row>
    <row r="38" spans="1:16" x14ac:dyDescent="0.2">
      <c r="A38" s="10" t="s">
        <v>9</v>
      </c>
      <c r="B38" s="46">
        <v>20.396078054371138</v>
      </c>
      <c r="C38" s="50">
        <v>27.514745582865057</v>
      </c>
      <c r="D38" s="46">
        <v>20.630494030697104</v>
      </c>
      <c r="E38" s="46">
        <v>25.174081413231349</v>
      </c>
      <c r="F38" s="46">
        <v>21.110654234822029</v>
      </c>
      <c r="G38" s="175">
        <v>28</v>
      </c>
      <c r="H38" s="45">
        <v>38.338263982698521</v>
      </c>
      <c r="I38" s="85">
        <v>59.824424454022015</v>
      </c>
      <c r="J38" s="9"/>
      <c r="K38" s="9"/>
      <c r="L38" s="9"/>
      <c r="M38" s="8"/>
    </row>
    <row r="39" spans="1:16" x14ac:dyDescent="0.2">
      <c r="A39" s="11" t="s">
        <v>10</v>
      </c>
      <c r="B39" s="41">
        <v>-92</v>
      </c>
      <c r="C39" s="42">
        <v>-19.714285714285722</v>
      </c>
      <c r="D39" s="41">
        <v>6.1111111111110858</v>
      </c>
      <c r="E39" s="41">
        <v>29.875</v>
      </c>
      <c r="F39" s="46">
        <v>69.583333333333371</v>
      </c>
      <c r="G39" s="176">
        <v>134</v>
      </c>
      <c r="H39" s="45">
        <v>176.15384615384619</v>
      </c>
      <c r="I39" s="85">
        <v>39.179331306990889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-0.184</v>
      </c>
      <c r="C40" s="52">
        <v>-3.9428571428571445E-2</v>
      </c>
      <c r="D40" s="51">
        <v>1.2222222222222173E-2</v>
      </c>
      <c r="E40" s="53">
        <v>5.9749999999999998E-2</v>
      </c>
      <c r="F40" s="53">
        <v>0.13916666666666674</v>
      </c>
      <c r="G40" s="177">
        <v>0.26800000000000002</v>
      </c>
      <c r="H40" s="59">
        <v>0.35230769230769238</v>
      </c>
      <c r="I40" s="86">
        <v>7.8358662613981778E-2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690</v>
      </c>
      <c r="C44" s="84">
        <v>690</v>
      </c>
      <c r="D44" s="84">
        <v>690</v>
      </c>
      <c r="E44" s="84">
        <v>690</v>
      </c>
      <c r="F44" s="84">
        <v>690</v>
      </c>
      <c r="G44" s="84"/>
      <c r="H44" s="84">
        <v>690</v>
      </c>
      <c r="I44" s="9"/>
      <c r="J44" s="9"/>
      <c r="K44" s="9"/>
      <c r="L44" s="8"/>
    </row>
    <row r="45" spans="1:16" x14ac:dyDescent="0.2">
      <c r="A45" s="10" t="s">
        <v>4</v>
      </c>
      <c r="B45" s="16">
        <v>12180</v>
      </c>
      <c r="C45" s="16">
        <v>21290</v>
      </c>
      <c r="D45" s="16">
        <v>14110</v>
      </c>
      <c r="E45" s="16">
        <v>13490</v>
      </c>
      <c r="F45" s="16">
        <v>7140</v>
      </c>
      <c r="G45" s="16"/>
      <c r="H45" s="16">
        <v>68210</v>
      </c>
      <c r="I45" s="9"/>
      <c r="J45" s="9"/>
      <c r="K45" s="9"/>
      <c r="L45" s="8"/>
    </row>
    <row r="46" spans="1:16" x14ac:dyDescent="0.2">
      <c r="A46" s="10" t="s">
        <v>5</v>
      </c>
      <c r="B46" s="16">
        <v>12</v>
      </c>
      <c r="C46" s="16">
        <v>20</v>
      </c>
      <c r="D46" s="16">
        <v>13</v>
      </c>
      <c r="E46" s="16">
        <v>12</v>
      </c>
      <c r="F46" s="16">
        <v>6</v>
      </c>
      <c r="G46" s="16"/>
      <c r="H46" s="16">
        <v>63</v>
      </c>
      <c r="I46" s="9"/>
      <c r="J46" s="9"/>
      <c r="K46" s="9"/>
      <c r="L46" s="8"/>
    </row>
    <row r="47" spans="1:16" x14ac:dyDescent="0.2">
      <c r="A47" s="10" t="s">
        <v>6</v>
      </c>
      <c r="B47" s="20">
        <v>1015</v>
      </c>
      <c r="C47" s="15">
        <v>1064.5</v>
      </c>
      <c r="D47" s="15">
        <v>1085.3846153846155</v>
      </c>
      <c r="E47" s="15">
        <v>1124.1666666666667</v>
      </c>
      <c r="F47" s="15">
        <v>1190</v>
      </c>
      <c r="G47" s="15"/>
      <c r="H47" s="15">
        <v>1082.6984126984128</v>
      </c>
      <c r="I47" s="9"/>
      <c r="J47" s="9"/>
      <c r="K47" s="9"/>
      <c r="L47" s="8"/>
    </row>
    <row r="48" spans="1:16" x14ac:dyDescent="0.2">
      <c r="A48" s="10" t="s">
        <v>7</v>
      </c>
      <c r="B48" s="58">
        <v>100</v>
      </c>
      <c r="C48" s="43">
        <v>100</v>
      </c>
      <c r="D48" s="58">
        <v>100</v>
      </c>
      <c r="E48" s="58">
        <v>100</v>
      </c>
      <c r="F48" s="43">
        <v>100</v>
      </c>
      <c r="G48" s="46"/>
      <c r="H48" s="46">
        <v>95.238095238095241</v>
      </c>
      <c r="I48" s="9"/>
      <c r="J48" s="55"/>
      <c r="K48" s="9"/>
      <c r="L48" s="8"/>
    </row>
    <row r="49" spans="1:12" x14ac:dyDescent="0.2">
      <c r="A49" s="10" t="s">
        <v>8</v>
      </c>
      <c r="B49" s="47">
        <v>1.1015113189654136E-2</v>
      </c>
      <c r="C49" s="47">
        <v>1.2768696307250528E-2</v>
      </c>
      <c r="D49" s="47">
        <v>1.1205803189821659E-2</v>
      </c>
      <c r="E49" s="47">
        <v>1.5173824677877614E-2</v>
      </c>
      <c r="F49" s="47">
        <v>2.8702943322015683E-2</v>
      </c>
      <c r="G49" s="56"/>
      <c r="H49" s="56">
        <v>4.7843021385418127E-2</v>
      </c>
      <c r="I49" s="9"/>
      <c r="J49" s="9"/>
      <c r="K49" s="9"/>
      <c r="L49" s="8"/>
    </row>
    <row r="50" spans="1:12" x14ac:dyDescent="0.2">
      <c r="A50" s="10" t="s">
        <v>9</v>
      </c>
      <c r="B50" s="46">
        <v>11.180339887498949</v>
      </c>
      <c r="C50" s="46">
        <v>13.592277219068187</v>
      </c>
      <c r="D50" s="46">
        <v>12.162606385260279</v>
      </c>
      <c r="E50" s="46">
        <v>17.057907908714085</v>
      </c>
      <c r="F50" s="46">
        <v>34.156502553198663</v>
      </c>
      <c r="G50" s="46"/>
      <c r="H50" s="46">
        <v>51.799563312688427</v>
      </c>
      <c r="I50" s="9"/>
      <c r="J50" s="9"/>
      <c r="K50" s="9"/>
      <c r="L50" s="8"/>
    </row>
    <row r="51" spans="1:12" x14ac:dyDescent="0.2">
      <c r="A51" s="11" t="s">
        <v>10</v>
      </c>
      <c r="B51" s="46">
        <v>325</v>
      </c>
      <c r="C51" s="46">
        <v>374.5</v>
      </c>
      <c r="D51" s="46">
        <v>395.38461538461547</v>
      </c>
      <c r="E51" s="46">
        <v>434.16666666666674</v>
      </c>
      <c r="F51" s="46">
        <v>500</v>
      </c>
      <c r="G51" s="46"/>
      <c r="H51" s="46">
        <v>392.69841269841277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0.47101449275362317</v>
      </c>
      <c r="C52" s="88">
        <v>0.54275362318840581</v>
      </c>
      <c r="D52" s="88">
        <v>0.57302118171683403</v>
      </c>
      <c r="E52" s="89">
        <v>0.62922705314009675</v>
      </c>
      <c r="F52" s="89">
        <v>0.72463768115942029</v>
      </c>
      <c r="G52" s="88"/>
      <c r="H52" s="88">
        <v>0.56912813434552578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/>
  <dimension ref="A1:R27"/>
  <sheetViews>
    <sheetView topLeftCell="J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478" t="s">
        <v>42</v>
      </c>
      <c r="B1" s="478"/>
      <c r="C1">
        <v>12377</v>
      </c>
      <c r="D1" s="185" t="s">
        <v>46</v>
      </c>
      <c r="E1" s="195" t="s">
        <v>47</v>
      </c>
    </row>
    <row r="2" spans="1:18" ht="38.25" x14ac:dyDescent="0.2">
      <c r="A2" s="65" t="s">
        <v>29</v>
      </c>
      <c r="B2" s="196" t="s">
        <v>30</v>
      </c>
      <c r="C2" s="196" t="s">
        <v>35</v>
      </c>
      <c r="D2" s="196" t="s">
        <v>37</v>
      </c>
      <c r="E2" s="197" t="s">
        <v>41</v>
      </c>
      <c r="F2" s="197" t="s">
        <v>40</v>
      </c>
      <c r="G2" s="197" t="s">
        <v>36</v>
      </c>
      <c r="H2" s="196" t="s">
        <v>38</v>
      </c>
      <c r="I2" s="197" t="s">
        <v>43</v>
      </c>
      <c r="J2" s="65" t="s">
        <v>13</v>
      </c>
      <c r="K2" s="196" t="s">
        <v>32</v>
      </c>
      <c r="L2" s="65" t="s">
        <v>31</v>
      </c>
      <c r="M2" s="197" t="s">
        <v>44</v>
      </c>
      <c r="N2" s="196" t="s">
        <v>39</v>
      </c>
      <c r="O2" s="197" t="s">
        <v>45</v>
      </c>
      <c r="P2" s="196" t="s">
        <v>33</v>
      </c>
      <c r="Q2" s="65" t="s">
        <v>34</v>
      </c>
    </row>
    <row r="3" spans="1:18" x14ac:dyDescent="0.2">
      <c r="A3">
        <v>1</v>
      </c>
      <c r="B3" s="186">
        <f>C1-(C3+E3+F3)</f>
        <v>12244</v>
      </c>
      <c r="C3" s="184">
        <v>133</v>
      </c>
      <c r="D3" s="191">
        <f>(C3/B3)*100</f>
        <v>1.0862463247304803</v>
      </c>
      <c r="E3" s="194"/>
      <c r="F3" s="194"/>
      <c r="G3" s="186">
        <f>C3</f>
        <v>133</v>
      </c>
      <c r="H3" s="191">
        <f>(G3/$C$1)*100</f>
        <v>1.0745738062535348</v>
      </c>
      <c r="I3" s="186">
        <f>C3+E3+F3</f>
        <v>133</v>
      </c>
      <c r="J3" s="187">
        <v>20.106641153684603</v>
      </c>
      <c r="L3" s="184">
        <v>149.31</v>
      </c>
      <c r="M3" s="188"/>
      <c r="N3">
        <v>110</v>
      </c>
      <c r="P3" s="192">
        <f>((L3/N3)*100)-100</f>
        <v>35.73636363636362</v>
      </c>
      <c r="Q3" s="184">
        <v>74.569999999999993</v>
      </c>
    </row>
    <row r="4" spans="1:18" x14ac:dyDescent="0.2">
      <c r="A4">
        <v>2</v>
      </c>
      <c r="B4" s="186">
        <f>B3-(C4+E4+F4)</f>
        <v>12169</v>
      </c>
      <c r="C4" s="184">
        <v>66</v>
      </c>
      <c r="D4" s="191">
        <f t="shared" ref="D4:D26" si="0">(C4/B4)*100</f>
        <v>0.54236173884460515</v>
      </c>
      <c r="E4" s="194"/>
      <c r="F4" s="194">
        <v>9</v>
      </c>
      <c r="G4" s="186">
        <f>G3+C4</f>
        <v>199</v>
      </c>
      <c r="H4" s="191">
        <f t="shared" ref="H4:H26" si="1">(G4/$C$1)*100</f>
        <v>1.6078209582289731</v>
      </c>
      <c r="I4" s="186">
        <f>I3+C4+E4+F4</f>
        <v>208</v>
      </c>
      <c r="J4" s="187">
        <v>24.896148700978667</v>
      </c>
      <c r="K4" s="191">
        <f>J4-J3</f>
        <v>4.7895075472940647</v>
      </c>
      <c r="L4" s="184">
        <v>221.39</v>
      </c>
      <c r="M4" s="188">
        <f>L4-L3</f>
        <v>72.079999999999984</v>
      </c>
      <c r="N4">
        <v>215</v>
      </c>
      <c r="O4" s="185">
        <f>N4-N3</f>
        <v>105</v>
      </c>
      <c r="P4" s="192">
        <f t="shared" ref="P4:P26" si="2">((L4/N4)*100)-100</f>
        <v>2.9720930232558089</v>
      </c>
      <c r="Q4" s="184">
        <v>74.180000000000007</v>
      </c>
    </row>
    <row r="5" spans="1:18" x14ac:dyDescent="0.2">
      <c r="A5">
        <v>3</v>
      </c>
      <c r="B5" s="186">
        <f t="shared" ref="B5:B26" si="3">B4-(C5+E5+F5)</f>
        <v>12151</v>
      </c>
      <c r="C5" s="184">
        <v>18</v>
      </c>
      <c r="D5" s="191">
        <f t="shared" si="0"/>
        <v>0.14813595588840422</v>
      </c>
      <c r="E5" s="194"/>
      <c r="F5" s="194"/>
      <c r="G5" s="186">
        <f t="shared" ref="G5:G26" si="4">G4+C5</f>
        <v>217</v>
      </c>
      <c r="H5" s="191">
        <f t="shared" si="1"/>
        <v>1.7532519996768199</v>
      </c>
      <c r="I5" s="186">
        <f t="shared" ref="I5:I26" si="5">I4+C5+E5+F5</f>
        <v>226</v>
      </c>
      <c r="J5" s="187">
        <v>30.059230009871669</v>
      </c>
      <c r="K5" s="191">
        <f t="shared" ref="K5:K26" si="6">J5-J4</f>
        <v>5.1630813088930019</v>
      </c>
      <c r="L5" s="184">
        <v>330.31</v>
      </c>
      <c r="M5" s="188">
        <f t="shared" ref="M5:M26" si="7">L5-L4</f>
        <v>108.92000000000002</v>
      </c>
      <c r="N5">
        <v>330</v>
      </c>
      <c r="O5" s="185">
        <f t="shared" ref="O5:O26" si="8">N5-N4</f>
        <v>115</v>
      </c>
      <c r="P5" s="192">
        <f t="shared" si="2"/>
        <v>9.3939393939407978E-2</v>
      </c>
      <c r="Q5" s="187">
        <v>71.2</v>
      </c>
    </row>
    <row r="6" spans="1:18" x14ac:dyDescent="0.2">
      <c r="A6">
        <v>4</v>
      </c>
      <c r="B6" s="186">
        <f t="shared" si="3"/>
        <v>12134</v>
      </c>
      <c r="C6" s="184">
        <v>17</v>
      </c>
      <c r="D6" s="191">
        <f t="shared" si="0"/>
        <v>0.14010219218724246</v>
      </c>
      <c r="E6" s="194"/>
      <c r="F6" s="194"/>
      <c r="G6" s="186">
        <f t="shared" si="4"/>
        <v>234</v>
      </c>
      <c r="H6" s="191">
        <f t="shared" si="1"/>
        <v>1.8906035388220086</v>
      </c>
      <c r="I6" s="186">
        <f t="shared" si="5"/>
        <v>243</v>
      </c>
      <c r="J6" s="187">
        <v>35.556000141221332</v>
      </c>
      <c r="K6" s="191">
        <f t="shared" si="6"/>
        <v>5.4967701313496633</v>
      </c>
      <c r="L6" s="184">
        <v>455.34</v>
      </c>
      <c r="M6" s="188">
        <f t="shared" si="7"/>
        <v>125.02999999999997</v>
      </c>
      <c r="N6">
        <v>450</v>
      </c>
      <c r="O6" s="185">
        <f t="shared" si="8"/>
        <v>120</v>
      </c>
      <c r="P6" s="192">
        <f t="shared" si="2"/>
        <v>1.1866666666666674</v>
      </c>
      <c r="Q6" s="187">
        <v>73.099999999999994</v>
      </c>
    </row>
    <row r="7" spans="1:18" x14ac:dyDescent="0.2">
      <c r="A7">
        <v>5</v>
      </c>
      <c r="B7" s="186">
        <f t="shared" si="3"/>
        <v>12124</v>
      </c>
      <c r="C7" s="184">
        <v>10</v>
      </c>
      <c r="D7" s="191">
        <f t="shared" si="0"/>
        <v>8.2481029363246458E-2</v>
      </c>
      <c r="E7" s="194"/>
      <c r="F7" s="194"/>
      <c r="G7" s="186">
        <f t="shared" si="4"/>
        <v>244</v>
      </c>
      <c r="H7" s="191">
        <f t="shared" si="1"/>
        <v>1.9713985618485901</v>
      </c>
      <c r="I7" s="186">
        <f t="shared" si="5"/>
        <v>253</v>
      </c>
      <c r="J7" s="187">
        <v>39.786579979506023</v>
      </c>
      <c r="K7" s="191">
        <f t="shared" si="6"/>
        <v>4.2305798382846902</v>
      </c>
      <c r="L7" s="184">
        <v>583.94000000000005</v>
      </c>
      <c r="M7" s="188">
        <f t="shared" si="7"/>
        <v>128.60000000000008</v>
      </c>
      <c r="N7">
        <v>560</v>
      </c>
      <c r="O7" s="185">
        <f t="shared" si="8"/>
        <v>110</v>
      </c>
      <c r="P7" s="192">
        <f t="shared" si="2"/>
        <v>4.2750000000000057</v>
      </c>
      <c r="Q7" s="184">
        <v>81.819999999999993</v>
      </c>
    </row>
    <row r="8" spans="1:18" x14ac:dyDescent="0.2">
      <c r="A8">
        <v>6</v>
      </c>
      <c r="B8" s="186">
        <f t="shared" si="3"/>
        <v>12110</v>
      </c>
      <c r="C8" s="184">
        <v>14</v>
      </c>
      <c r="D8" s="191">
        <f t="shared" si="0"/>
        <v>0.11560693641618498</v>
      </c>
      <c r="E8" s="194"/>
      <c r="F8" s="194"/>
      <c r="G8" s="186">
        <f t="shared" si="4"/>
        <v>258</v>
      </c>
      <c r="H8" s="191">
        <f t="shared" si="1"/>
        <v>2.0845115940858041</v>
      </c>
      <c r="I8" s="186">
        <f t="shared" si="5"/>
        <v>267</v>
      </c>
      <c r="J8" s="187">
        <v>43.049348505394732</v>
      </c>
      <c r="K8" s="191">
        <f t="shared" si="6"/>
        <v>3.2627685258887098</v>
      </c>
      <c r="L8" s="184">
        <v>684.04</v>
      </c>
      <c r="M8" s="188">
        <f t="shared" si="7"/>
        <v>100.09999999999991</v>
      </c>
      <c r="N8">
        <v>660</v>
      </c>
      <c r="O8" s="185">
        <f t="shared" si="8"/>
        <v>100</v>
      </c>
      <c r="P8" s="192">
        <f t="shared" si="2"/>
        <v>3.6424242424242408</v>
      </c>
      <c r="Q8" s="184">
        <v>84.93</v>
      </c>
    </row>
    <row r="9" spans="1:18" x14ac:dyDescent="0.2">
      <c r="A9">
        <v>7</v>
      </c>
      <c r="B9" s="186">
        <f t="shared" si="3"/>
        <v>12108</v>
      </c>
      <c r="C9" s="184">
        <v>2</v>
      </c>
      <c r="D9" s="191">
        <f t="shared" si="0"/>
        <v>1.6518004625041292E-2</v>
      </c>
      <c r="E9" s="194"/>
      <c r="F9" s="194"/>
      <c r="G9" s="186">
        <f t="shared" si="4"/>
        <v>260</v>
      </c>
      <c r="H9" s="191">
        <f t="shared" si="1"/>
        <v>2.1006705986911207</v>
      </c>
      <c r="I9" s="186">
        <f t="shared" si="5"/>
        <v>269</v>
      </c>
      <c r="J9" s="187">
        <v>45.077897418358077</v>
      </c>
      <c r="K9" s="191">
        <f t="shared" si="6"/>
        <v>2.0285489129633447</v>
      </c>
      <c r="L9" s="184">
        <v>760.34</v>
      </c>
      <c r="M9" s="188">
        <f t="shared" si="7"/>
        <v>76.300000000000068</v>
      </c>
      <c r="N9">
        <v>760</v>
      </c>
      <c r="O9" s="185">
        <f t="shared" si="8"/>
        <v>100</v>
      </c>
      <c r="P9" s="192">
        <f t="shared" si="2"/>
        <v>4.473684210526585E-2</v>
      </c>
      <c r="Q9" s="184">
        <v>82.61</v>
      </c>
    </row>
    <row r="10" spans="1:18" x14ac:dyDescent="0.2">
      <c r="A10">
        <v>8</v>
      </c>
      <c r="B10" s="186">
        <f t="shared" si="3"/>
        <v>12098</v>
      </c>
      <c r="C10" s="184">
        <v>10</v>
      </c>
      <c r="D10" s="191">
        <f t="shared" si="0"/>
        <v>8.2658290626549835E-2</v>
      </c>
      <c r="E10" s="194"/>
      <c r="F10" s="194"/>
      <c r="G10" s="186">
        <f t="shared" si="4"/>
        <v>270</v>
      </c>
      <c r="H10" s="191">
        <f t="shared" si="1"/>
        <v>2.181465621717702</v>
      </c>
      <c r="I10" s="186">
        <f t="shared" si="5"/>
        <v>279</v>
      </c>
      <c r="J10" s="187">
        <v>47.584424168742103</v>
      </c>
      <c r="K10" s="191">
        <f t="shared" si="6"/>
        <v>2.5065267503840261</v>
      </c>
      <c r="L10" s="184">
        <v>857.86</v>
      </c>
      <c r="M10" s="188">
        <f t="shared" si="7"/>
        <v>97.519999999999982</v>
      </c>
      <c r="N10">
        <v>860</v>
      </c>
      <c r="O10" s="185">
        <f t="shared" si="8"/>
        <v>100</v>
      </c>
      <c r="P10" s="192">
        <f t="shared" si="2"/>
        <v>-0.248837209302323</v>
      </c>
      <c r="Q10" s="184">
        <v>76.62</v>
      </c>
    </row>
    <row r="11" spans="1:18" x14ac:dyDescent="0.2">
      <c r="A11">
        <v>9</v>
      </c>
      <c r="B11" s="186">
        <f t="shared" si="3"/>
        <v>12090</v>
      </c>
      <c r="C11" s="184">
        <v>8</v>
      </c>
      <c r="D11" s="191">
        <f t="shared" si="0"/>
        <v>6.6170388751033912E-2</v>
      </c>
      <c r="E11" s="194"/>
      <c r="F11" s="194"/>
      <c r="G11" s="186">
        <f t="shared" si="4"/>
        <v>278</v>
      </c>
      <c r="H11" s="191">
        <f t="shared" si="1"/>
        <v>2.2461016401389675</v>
      </c>
      <c r="I11" s="186">
        <f t="shared" si="5"/>
        <v>287</v>
      </c>
      <c r="J11" s="187">
        <v>50.644304021732708</v>
      </c>
      <c r="K11" s="191">
        <f t="shared" si="6"/>
        <v>3.0598798529906048</v>
      </c>
      <c r="L11" s="184">
        <v>940.35</v>
      </c>
      <c r="M11" s="188">
        <f t="shared" si="7"/>
        <v>82.490000000000009</v>
      </c>
      <c r="N11">
        <v>960</v>
      </c>
      <c r="O11" s="185">
        <f t="shared" si="8"/>
        <v>100</v>
      </c>
      <c r="P11" s="192">
        <f t="shared" si="2"/>
        <v>-2.0468749999999858</v>
      </c>
      <c r="Q11" s="184">
        <v>86.67</v>
      </c>
    </row>
    <row r="12" spans="1:18" x14ac:dyDescent="0.2">
      <c r="A12">
        <v>10</v>
      </c>
      <c r="B12" s="186">
        <f t="shared" si="3"/>
        <v>12082</v>
      </c>
      <c r="C12" s="184">
        <v>8</v>
      </c>
      <c r="D12" s="191">
        <f t="shared" si="0"/>
        <v>6.6214202946532033E-2</v>
      </c>
      <c r="E12" s="194"/>
      <c r="F12" s="194"/>
      <c r="G12" s="186">
        <f t="shared" si="4"/>
        <v>286</v>
      </c>
      <c r="H12" s="191">
        <f t="shared" si="1"/>
        <v>2.3107376585602326</v>
      </c>
      <c r="I12" s="186">
        <f t="shared" si="5"/>
        <v>295</v>
      </c>
      <c r="J12" s="187">
        <v>53.392665082910803</v>
      </c>
      <c r="K12" s="191">
        <f t="shared" si="6"/>
        <v>2.7483610611780946</v>
      </c>
      <c r="L12" s="187">
        <v>1027.7</v>
      </c>
      <c r="M12" s="188">
        <f t="shared" si="7"/>
        <v>87.350000000000023</v>
      </c>
      <c r="N12" s="186">
        <v>1060</v>
      </c>
      <c r="O12" s="185">
        <f t="shared" si="8"/>
        <v>100</v>
      </c>
      <c r="P12" s="192">
        <f t="shared" si="2"/>
        <v>-3.0471698113207424</v>
      </c>
      <c r="Q12" s="184">
        <v>89.94</v>
      </c>
    </row>
    <row r="13" spans="1:18" x14ac:dyDescent="0.2">
      <c r="A13">
        <v>11</v>
      </c>
      <c r="B13" s="186">
        <f t="shared" si="3"/>
        <v>12079</v>
      </c>
      <c r="C13" s="184">
        <v>3</v>
      </c>
      <c r="D13" s="191">
        <f t="shared" si="0"/>
        <v>2.483649308717609E-2</v>
      </c>
      <c r="E13" s="194"/>
      <c r="F13" s="194"/>
      <c r="G13" s="186">
        <f t="shared" si="4"/>
        <v>289</v>
      </c>
      <c r="H13" s="191">
        <f t="shared" si="1"/>
        <v>2.3349761654682073</v>
      </c>
      <c r="I13" s="186">
        <f t="shared" si="5"/>
        <v>298</v>
      </c>
      <c r="J13" s="187">
        <v>56.42</v>
      </c>
      <c r="K13" s="191">
        <f t="shared" si="6"/>
        <v>3.027334917089199</v>
      </c>
      <c r="L13" s="187">
        <v>1123.42</v>
      </c>
      <c r="M13" s="188">
        <f t="shared" si="7"/>
        <v>95.720000000000027</v>
      </c>
      <c r="N13" s="186">
        <v>1160</v>
      </c>
      <c r="O13" s="185">
        <f t="shared" si="8"/>
        <v>100</v>
      </c>
      <c r="P13" s="192">
        <f t="shared" si="2"/>
        <v>-3.1534482758620612</v>
      </c>
      <c r="Q13" s="184">
        <v>85.46</v>
      </c>
      <c r="R13" s="193"/>
    </row>
    <row r="14" spans="1:18" hidden="1" x14ac:dyDescent="0.2">
      <c r="A14">
        <v>12</v>
      </c>
      <c r="B14" s="186">
        <f t="shared" si="3"/>
        <v>12079</v>
      </c>
      <c r="C14" s="184"/>
      <c r="D14" s="191">
        <f t="shared" si="0"/>
        <v>0</v>
      </c>
      <c r="E14" s="184"/>
      <c r="F14" s="184"/>
      <c r="G14" s="186">
        <f t="shared" si="4"/>
        <v>289</v>
      </c>
      <c r="H14" s="191">
        <f t="shared" si="1"/>
        <v>2.3349761654682073</v>
      </c>
      <c r="I14" s="186">
        <f t="shared" si="5"/>
        <v>298</v>
      </c>
      <c r="J14" s="184"/>
      <c r="K14" s="191">
        <f t="shared" si="6"/>
        <v>-56.42</v>
      </c>
      <c r="L14" s="184"/>
      <c r="M14" s="188">
        <f t="shared" si="7"/>
        <v>-1123.42</v>
      </c>
      <c r="N14">
        <v>1250</v>
      </c>
      <c r="O14" s="185">
        <f t="shared" si="8"/>
        <v>90</v>
      </c>
      <c r="P14" s="192">
        <f t="shared" si="2"/>
        <v>-100</v>
      </c>
      <c r="Q14" s="184"/>
    </row>
    <row r="15" spans="1:18" hidden="1" x14ac:dyDescent="0.2">
      <c r="A15">
        <v>13</v>
      </c>
      <c r="B15" s="186">
        <f t="shared" si="3"/>
        <v>12079</v>
      </c>
      <c r="C15" s="184"/>
      <c r="D15" s="191">
        <f t="shared" si="0"/>
        <v>0</v>
      </c>
      <c r="E15" s="184"/>
      <c r="F15" s="184"/>
      <c r="G15" s="186">
        <f t="shared" si="4"/>
        <v>289</v>
      </c>
      <c r="H15" s="191">
        <f t="shared" si="1"/>
        <v>2.3349761654682073</v>
      </c>
      <c r="I15" s="186">
        <f t="shared" si="5"/>
        <v>298</v>
      </c>
      <c r="J15" s="184"/>
      <c r="K15" s="191">
        <f t="shared" si="6"/>
        <v>0</v>
      </c>
      <c r="L15" s="184"/>
      <c r="M15" s="188">
        <f t="shared" si="7"/>
        <v>0</v>
      </c>
      <c r="N15">
        <v>1340</v>
      </c>
      <c r="O15" s="185">
        <f t="shared" si="8"/>
        <v>90</v>
      </c>
      <c r="P15" s="192">
        <f t="shared" si="2"/>
        <v>-100</v>
      </c>
      <c r="Q15" s="184"/>
    </row>
    <row r="16" spans="1:18" hidden="1" x14ac:dyDescent="0.2">
      <c r="A16">
        <v>14</v>
      </c>
      <c r="B16" s="186">
        <f t="shared" si="3"/>
        <v>12079</v>
      </c>
      <c r="C16" s="184"/>
      <c r="D16" s="191">
        <f t="shared" si="0"/>
        <v>0</v>
      </c>
      <c r="E16" s="184"/>
      <c r="F16" s="184"/>
      <c r="G16" s="186">
        <f t="shared" si="4"/>
        <v>289</v>
      </c>
      <c r="H16" s="191">
        <f t="shared" si="1"/>
        <v>2.3349761654682073</v>
      </c>
      <c r="I16" s="186">
        <f t="shared" si="5"/>
        <v>298</v>
      </c>
      <c r="J16" s="184"/>
      <c r="K16" s="191">
        <f t="shared" si="6"/>
        <v>0</v>
      </c>
      <c r="L16" s="184"/>
      <c r="M16" s="188">
        <f t="shared" si="7"/>
        <v>0</v>
      </c>
      <c r="N16">
        <v>1430</v>
      </c>
      <c r="O16" s="185">
        <f t="shared" si="8"/>
        <v>90</v>
      </c>
      <c r="P16" s="192">
        <f t="shared" si="2"/>
        <v>-100</v>
      </c>
      <c r="Q16" s="184"/>
    </row>
    <row r="17" spans="1:17" hidden="1" x14ac:dyDescent="0.2">
      <c r="A17">
        <v>15</v>
      </c>
      <c r="B17" s="186">
        <f t="shared" si="3"/>
        <v>12079</v>
      </c>
      <c r="C17" s="184"/>
      <c r="D17" s="191">
        <f t="shared" si="0"/>
        <v>0</v>
      </c>
      <c r="E17" s="184"/>
      <c r="F17" s="184"/>
      <c r="G17" s="186">
        <f t="shared" si="4"/>
        <v>289</v>
      </c>
      <c r="H17" s="191">
        <f t="shared" si="1"/>
        <v>2.3349761654682073</v>
      </c>
      <c r="I17" s="186">
        <f t="shared" si="5"/>
        <v>298</v>
      </c>
      <c r="J17" s="184"/>
      <c r="K17" s="191">
        <f t="shared" si="6"/>
        <v>0</v>
      </c>
      <c r="L17" s="184"/>
      <c r="M17" s="188">
        <f t="shared" si="7"/>
        <v>0</v>
      </c>
      <c r="N17">
        <v>1525</v>
      </c>
      <c r="O17" s="185">
        <f t="shared" si="8"/>
        <v>95</v>
      </c>
      <c r="P17" s="192">
        <f t="shared" si="2"/>
        <v>-100</v>
      </c>
      <c r="Q17" s="184"/>
    </row>
    <row r="18" spans="1:17" hidden="1" x14ac:dyDescent="0.2">
      <c r="A18">
        <v>16</v>
      </c>
      <c r="B18" s="186">
        <f t="shared" si="3"/>
        <v>12079</v>
      </c>
      <c r="C18" s="184"/>
      <c r="D18" s="191">
        <f t="shared" si="0"/>
        <v>0</v>
      </c>
      <c r="E18" s="184"/>
      <c r="F18" s="184"/>
      <c r="G18" s="186">
        <f t="shared" si="4"/>
        <v>289</v>
      </c>
      <c r="H18" s="191">
        <f t="shared" si="1"/>
        <v>2.3349761654682073</v>
      </c>
      <c r="I18" s="186">
        <f t="shared" si="5"/>
        <v>298</v>
      </c>
      <c r="J18" s="184"/>
      <c r="K18" s="191">
        <f t="shared" si="6"/>
        <v>0</v>
      </c>
      <c r="L18" s="184"/>
      <c r="M18" s="188">
        <f t="shared" si="7"/>
        <v>0</v>
      </c>
      <c r="N18">
        <v>1640</v>
      </c>
      <c r="O18" s="185">
        <f t="shared" si="8"/>
        <v>115</v>
      </c>
      <c r="P18" s="192">
        <f t="shared" si="2"/>
        <v>-100</v>
      </c>
      <c r="Q18" s="184"/>
    </row>
    <row r="19" spans="1:17" hidden="1" x14ac:dyDescent="0.2">
      <c r="A19">
        <v>17</v>
      </c>
      <c r="B19" s="186">
        <f t="shared" si="3"/>
        <v>12079</v>
      </c>
      <c r="C19" s="184"/>
      <c r="D19" s="191">
        <f t="shared" si="0"/>
        <v>0</v>
      </c>
      <c r="E19" s="184"/>
      <c r="F19" s="184"/>
      <c r="G19" s="186">
        <f t="shared" si="4"/>
        <v>289</v>
      </c>
      <c r="H19" s="191">
        <f t="shared" si="1"/>
        <v>2.3349761654682073</v>
      </c>
      <c r="I19" s="186">
        <f t="shared" si="5"/>
        <v>298</v>
      </c>
      <c r="J19" s="184"/>
      <c r="K19" s="191">
        <f t="shared" si="6"/>
        <v>0</v>
      </c>
      <c r="L19" s="184"/>
      <c r="M19" s="188">
        <f t="shared" si="7"/>
        <v>0</v>
      </c>
      <c r="N19">
        <v>1765</v>
      </c>
      <c r="O19" s="185">
        <f t="shared" si="8"/>
        <v>125</v>
      </c>
      <c r="P19" s="192">
        <f t="shared" si="2"/>
        <v>-100</v>
      </c>
      <c r="Q19" s="184"/>
    </row>
    <row r="20" spans="1:17" hidden="1" x14ac:dyDescent="0.2">
      <c r="A20">
        <v>18</v>
      </c>
      <c r="B20" s="186">
        <f t="shared" si="3"/>
        <v>12079</v>
      </c>
      <c r="C20" s="184"/>
      <c r="D20" s="191">
        <f t="shared" si="0"/>
        <v>0</v>
      </c>
      <c r="E20" s="184"/>
      <c r="F20" s="184"/>
      <c r="G20" s="186">
        <f t="shared" si="4"/>
        <v>289</v>
      </c>
      <c r="H20" s="191">
        <f t="shared" si="1"/>
        <v>2.3349761654682073</v>
      </c>
      <c r="I20" s="186">
        <f t="shared" si="5"/>
        <v>298</v>
      </c>
      <c r="J20" s="184"/>
      <c r="K20" s="191">
        <f t="shared" si="6"/>
        <v>0</v>
      </c>
      <c r="L20" s="184"/>
      <c r="M20" s="188">
        <f t="shared" si="7"/>
        <v>0</v>
      </c>
      <c r="N20">
        <v>1890</v>
      </c>
      <c r="O20" s="185">
        <f t="shared" si="8"/>
        <v>125</v>
      </c>
      <c r="P20" s="192">
        <f t="shared" si="2"/>
        <v>-100</v>
      </c>
      <c r="Q20" s="184"/>
    </row>
    <row r="21" spans="1:17" hidden="1" x14ac:dyDescent="0.2">
      <c r="A21">
        <v>19</v>
      </c>
      <c r="B21" s="186">
        <f t="shared" si="3"/>
        <v>12079</v>
      </c>
      <c r="C21" s="184"/>
      <c r="D21" s="191">
        <f t="shared" si="0"/>
        <v>0</v>
      </c>
      <c r="E21" s="184"/>
      <c r="F21" s="184"/>
      <c r="G21" s="186">
        <f t="shared" si="4"/>
        <v>289</v>
      </c>
      <c r="H21" s="191">
        <f t="shared" si="1"/>
        <v>2.3349761654682073</v>
      </c>
      <c r="I21" s="186">
        <f t="shared" si="5"/>
        <v>298</v>
      </c>
      <c r="J21" s="184"/>
      <c r="K21" s="191">
        <f t="shared" si="6"/>
        <v>0</v>
      </c>
      <c r="L21" s="184"/>
      <c r="M21" s="188">
        <f t="shared" si="7"/>
        <v>0</v>
      </c>
      <c r="N21">
        <v>2020</v>
      </c>
      <c r="O21" s="185">
        <f t="shared" si="8"/>
        <v>130</v>
      </c>
      <c r="P21" s="192">
        <f t="shared" si="2"/>
        <v>-100</v>
      </c>
      <c r="Q21" s="184"/>
    </row>
    <row r="22" spans="1:17" hidden="1" x14ac:dyDescent="0.2">
      <c r="A22">
        <v>20</v>
      </c>
      <c r="B22" s="186">
        <f t="shared" si="3"/>
        <v>12079</v>
      </c>
      <c r="C22" s="184"/>
      <c r="D22" s="191">
        <f t="shared" si="0"/>
        <v>0</v>
      </c>
      <c r="E22" s="184"/>
      <c r="F22" s="184"/>
      <c r="G22" s="186">
        <f t="shared" si="4"/>
        <v>289</v>
      </c>
      <c r="H22" s="191">
        <f t="shared" si="1"/>
        <v>2.3349761654682073</v>
      </c>
      <c r="I22" s="186">
        <f t="shared" si="5"/>
        <v>298</v>
      </c>
      <c r="J22" s="184"/>
      <c r="K22" s="191">
        <f t="shared" si="6"/>
        <v>0</v>
      </c>
      <c r="L22" s="184"/>
      <c r="M22" s="188">
        <f t="shared" si="7"/>
        <v>0</v>
      </c>
      <c r="N22">
        <v>2155</v>
      </c>
      <c r="O22" s="185">
        <f t="shared" si="8"/>
        <v>135</v>
      </c>
      <c r="P22" s="192">
        <f t="shared" si="2"/>
        <v>-100</v>
      </c>
      <c r="Q22" s="184"/>
    </row>
    <row r="23" spans="1:17" hidden="1" x14ac:dyDescent="0.2">
      <c r="A23">
        <v>21</v>
      </c>
      <c r="B23" s="186">
        <f t="shared" si="3"/>
        <v>12079</v>
      </c>
      <c r="C23" s="184"/>
      <c r="D23" s="191">
        <f t="shared" si="0"/>
        <v>0</v>
      </c>
      <c r="E23" s="184"/>
      <c r="F23" s="184"/>
      <c r="G23" s="186">
        <f t="shared" si="4"/>
        <v>289</v>
      </c>
      <c r="H23" s="191">
        <f t="shared" si="1"/>
        <v>2.3349761654682073</v>
      </c>
      <c r="I23" s="186">
        <f t="shared" si="5"/>
        <v>298</v>
      </c>
      <c r="J23" s="184"/>
      <c r="K23" s="191">
        <f t="shared" si="6"/>
        <v>0</v>
      </c>
      <c r="L23" s="184"/>
      <c r="M23" s="188">
        <f t="shared" si="7"/>
        <v>0</v>
      </c>
      <c r="N23">
        <v>2300</v>
      </c>
      <c r="O23" s="185">
        <f t="shared" si="8"/>
        <v>145</v>
      </c>
      <c r="P23" s="192">
        <f t="shared" si="2"/>
        <v>-100</v>
      </c>
      <c r="Q23" s="184"/>
    </row>
    <row r="24" spans="1:17" hidden="1" x14ac:dyDescent="0.2">
      <c r="A24">
        <v>22</v>
      </c>
      <c r="B24" s="186">
        <f t="shared" si="3"/>
        <v>12079</v>
      </c>
      <c r="C24" s="184"/>
      <c r="D24" s="191">
        <f t="shared" si="0"/>
        <v>0</v>
      </c>
      <c r="E24" s="184"/>
      <c r="F24" s="184"/>
      <c r="G24" s="186">
        <f t="shared" si="4"/>
        <v>289</v>
      </c>
      <c r="H24" s="191">
        <f t="shared" si="1"/>
        <v>2.3349761654682073</v>
      </c>
      <c r="I24" s="186">
        <f t="shared" si="5"/>
        <v>298</v>
      </c>
      <c r="J24" s="184"/>
      <c r="K24" s="191">
        <f t="shared" si="6"/>
        <v>0</v>
      </c>
      <c r="L24" s="184"/>
      <c r="M24" s="188">
        <f t="shared" si="7"/>
        <v>0</v>
      </c>
      <c r="N24">
        <v>2465</v>
      </c>
      <c r="O24" s="185">
        <f t="shared" si="8"/>
        <v>165</v>
      </c>
      <c r="P24" s="192">
        <f t="shared" si="2"/>
        <v>-100</v>
      </c>
      <c r="Q24" s="184"/>
    </row>
    <row r="25" spans="1:17" hidden="1" x14ac:dyDescent="0.2">
      <c r="A25">
        <v>23</v>
      </c>
      <c r="B25" s="186">
        <f t="shared" si="3"/>
        <v>12079</v>
      </c>
      <c r="C25" s="184"/>
      <c r="D25" s="191">
        <f t="shared" si="0"/>
        <v>0</v>
      </c>
      <c r="E25" s="184"/>
      <c r="F25" s="184"/>
      <c r="G25" s="186">
        <f t="shared" si="4"/>
        <v>289</v>
      </c>
      <c r="H25" s="191">
        <f t="shared" si="1"/>
        <v>2.3349761654682073</v>
      </c>
      <c r="I25" s="186">
        <f t="shared" si="5"/>
        <v>298</v>
      </c>
      <c r="J25" s="184"/>
      <c r="K25" s="191">
        <f t="shared" si="6"/>
        <v>0</v>
      </c>
      <c r="L25" s="184"/>
      <c r="M25" s="188">
        <f t="shared" si="7"/>
        <v>0</v>
      </c>
      <c r="N25">
        <v>2640</v>
      </c>
      <c r="O25" s="185">
        <f t="shared" si="8"/>
        <v>175</v>
      </c>
      <c r="P25" s="192">
        <f t="shared" si="2"/>
        <v>-100</v>
      </c>
      <c r="Q25" s="184"/>
    </row>
    <row r="26" spans="1:17" hidden="1" x14ac:dyDescent="0.2">
      <c r="A26">
        <v>24</v>
      </c>
      <c r="B26" s="186">
        <f t="shared" si="3"/>
        <v>12079</v>
      </c>
      <c r="C26" s="184"/>
      <c r="D26" s="191">
        <f t="shared" si="0"/>
        <v>0</v>
      </c>
      <c r="E26" s="184"/>
      <c r="F26" s="184"/>
      <c r="G26" s="186">
        <f t="shared" si="4"/>
        <v>289</v>
      </c>
      <c r="H26" s="191">
        <f t="shared" si="1"/>
        <v>2.3349761654682073</v>
      </c>
      <c r="I26" s="186">
        <f t="shared" si="5"/>
        <v>298</v>
      </c>
      <c r="J26" s="184"/>
      <c r="K26" s="191">
        <f t="shared" si="6"/>
        <v>0</v>
      </c>
      <c r="L26" s="184"/>
      <c r="M26" s="188">
        <f t="shared" si="7"/>
        <v>0</v>
      </c>
      <c r="N26">
        <v>2800</v>
      </c>
      <c r="O26" s="185">
        <f t="shared" si="8"/>
        <v>160</v>
      </c>
      <c r="P26" s="192">
        <f t="shared" si="2"/>
        <v>-100</v>
      </c>
      <c r="Q26" s="184"/>
    </row>
    <row r="27" spans="1:17" hidden="1" x14ac:dyDescent="0.2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/>
  <dimension ref="A1:R26"/>
  <sheetViews>
    <sheetView topLeftCell="X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customWidth="1"/>
    <col min="11" max="11" width="13.140625" customWidth="1"/>
    <col min="12" max="12" width="7.42578125" customWidth="1"/>
    <col min="13" max="13" width="10.42578125" customWidth="1"/>
    <col min="14" max="14" width="7.42578125" customWidth="1"/>
    <col min="15" max="15" width="11" customWidth="1"/>
    <col min="16" max="16" width="12" customWidth="1"/>
    <col min="17" max="17" width="13.7109375" customWidth="1"/>
    <col min="18" max="37" width="11.42578125" customWidth="1"/>
  </cols>
  <sheetData>
    <row r="1" spans="1:18" x14ac:dyDescent="0.2">
      <c r="A1" s="478" t="s">
        <v>42</v>
      </c>
      <c r="B1" s="478"/>
      <c r="C1">
        <v>3292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>
        <v>1</v>
      </c>
      <c r="B3" s="186">
        <f>C1-(C3+E3+F3)</f>
        <v>3254</v>
      </c>
      <c r="C3" s="184">
        <v>38</v>
      </c>
      <c r="D3" s="191">
        <f>(C3/B3)*100</f>
        <v>1.1677934849416103</v>
      </c>
      <c r="E3" s="194"/>
      <c r="F3" s="194"/>
      <c r="G3" s="186">
        <f>C3</f>
        <v>38</v>
      </c>
      <c r="H3" s="191">
        <f>(G3/$C$1)*100</f>
        <v>1.1543134872417984</v>
      </c>
      <c r="I3" s="186">
        <f>C3+E3+F3</f>
        <v>38</v>
      </c>
      <c r="J3" s="187">
        <v>30.156291158135044</v>
      </c>
      <c r="L3" s="184">
        <v>165.74</v>
      </c>
      <c r="M3" s="188"/>
      <c r="N3">
        <v>140</v>
      </c>
      <c r="P3" s="192">
        <f>((L3/N3)*100)-100</f>
        <v>18.3857142857143</v>
      </c>
      <c r="Q3" s="184">
        <v>74.77</v>
      </c>
    </row>
    <row r="4" spans="1:18" x14ac:dyDescent="0.2">
      <c r="A4">
        <v>2</v>
      </c>
      <c r="B4" s="186">
        <f>B3-(C4+E4+F4)</f>
        <v>3237</v>
      </c>
      <c r="C4" s="184">
        <v>17</v>
      </c>
      <c r="D4" s="191">
        <f t="shared" ref="D4:D26" si="0">(C4/B4)*100</f>
        <v>0.52517763361136849</v>
      </c>
      <c r="E4" s="194"/>
      <c r="F4" s="194"/>
      <c r="G4" s="186">
        <f t="shared" ref="G4:G26" si="1">G3+C4</f>
        <v>55</v>
      </c>
      <c r="H4" s="191">
        <f t="shared" ref="H4:H26" si="2">(G4/$C$1)*100</f>
        <v>1.6707168894289186</v>
      </c>
      <c r="I4" s="186">
        <f t="shared" ref="I4:I26" si="3">I3+C4+E4+F4</f>
        <v>55</v>
      </c>
      <c r="J4" s="187">
        <v>60.051193786133545</v>
      </c>
      <c r="K4" s="191">
        <f>J4-J3</f>
        <v>29.894902627998501</v>
      </c>
      <c r="L4" s="184">
        <v>377.61</v>
      </c>
      <c r="M4" s="188">
        <f>L4-L3</f>
        <v>211.87</v>
      </c>
      <c r="N4">
        <v>300</v>
      </c>
      <c r="O4" s="185">
        <f>N4-N3</f>
        <v>160</v>
      </c>
      <c r="P4" s="192">
        <f t="shared" ref="P4:P26" si="4">((L4/N4)*100)-100</f>
        <v>25.870000000000019</v>
      </c>
      <c r="Q4" s="184">
        <v>65.38</v>
      </c>
    </row>
    <row r="5" spans="1:18" x14ac:dyDescent="0.2">
      <c r="A5">
        <v>3</v>
      </c>
      <c r="B5" s="186">
        <f t="shared" ref="B5:B26" si="5">B4-(C5+E5+F5)</f>
        <v>3226</v>
      </c>
      <c r="C5" s="184">
        <v>11</v>
      </c>
      <c r="D5" s="191">
        <f t="shared" si="0"/>
        <v>0.34097954122752638</v>
      </c>
      <c r="E5" s="194"/>
      <c r="F5" s="194"/>
      <c r="G5" s="186">
        <f t="shared" si="1"/>
        <v>66</v>
      </c>
      <c r="H5" s="191">
        <f t="shared" si="2"/>
        <v>2.0048602673147022</v>
      </c>
      <c r="I5" s="186">
        <f t="shared" si="3"/>
        <v>66</v>
      </c>
      <c r="J5" s="187">
        <v>85.209458861039764</v>
      </c>
      <c r="K5" s="191">
        <f t="shared" ref="K5:K26" si="6">J5-J4</f>
        <v>25.158265074906218</v>
      </c>
      <c r="L5" s="184">
        <v>660.85</v>
      </c>
      <c r="M5" s="188">
        <f t="shared" ref="M5:M26" si="7">L5-L4</f>
        <v>283.24</v>
      </c>
      <c r="N5">
        <v>490</v>
      </c>
      <c r="O5" s="185">
        <f t="shared" ref="O5:O26" si="8">N5-N4</f>
        <v>190</v>
      </c>
      <c r="P5" s="192">
        <f t="shared" si="4"/>
        <v>34.867346938775512</v>
      </c>
      <c r="Q5" s="187">
        <v>71.209999999999994</v>
      </c>
    </row>
    <row r="6" spans="1:18" x14ac:dyDescent="0.2">
      <c r="A6">
        <v>4</v>
      </c>
      <c r="B6" s="186">
        <f t="shared" si="5"/>
        <v>3216</v>
      </c>
      <c r="C6" s="184">
        <v>10</v>
      </c>
      <c r="D6" s="191">
        <f t="shared" si="0"/>
        <v>0.31094527363184082</v>
      </c>
      <c r="E6" s="194"/>
      <c r="F6" s="194"/>
      <c r="G6" s="186">
        <f t="shared" si="1"/>
        <v>76</v>
      </c>
      <c r="H6" s="191">
        <f t="shared" si="2"/>
        <v>2.3086269744835968</v>
      </c>
      <c r="I6" s="186">
        <f t="shared" si="3"/>
        <v>76</v>
      </c>
      <c r="J6" s="187">
        <v>90.165245202558637</v>
      </c>
      <c r="K6" s="191">
        <f t="shared" si="6"/>
        <v>4.9557863415188734</v>
      </c>
      <c r="L6" s="184">
        <v>923.99</v>
      </c>
      <c r="M6" s="188">
        <f t="shared" si="7"/>
        <v>263.14</v>
      </c>
      <c r="N6">
        <v>690</v>
      </c>
      <c r="O6" s="185">
        <f t="shared" si="8"/>
        <v>200</v>
      </c>
      <c r="P6" s="192">
        <f t="shared" si="4"/>
        <v>33.911594202898556</v>
      </c>
      <c r="Q6" s="187">
        <v>74.39</v>
      </c>
    </row>
    <row r="7" spans="1:18" x14ac:dyDescent="0.2">
      <c r="A7">
        <v>5</v>
      </c>
      <c r="B7" s="186">
        <f t="shared" si="5"/>
        <v>1820</v>
      </c>
      <c r="C7" s="184">
        <v>0</v>
      </c>
      <c r="D7" s="191">
        <f t="shared" si="0"/>
        <v>0</v>
      </c>
      <c r="E7" s="194"/>
      <c r="F7" s="194">
        <v>1396</v>
      </c>
      <c r="G7" s="186">
        <f t="shared" si="1"/>
        <v>76</v>
      </c>
      <c r="H7" s="191">
        <f t="shared" si="2"/>
        <v>2.3086269744835968</v>
      </c>
      <c r="I7" s="186">
        <f t="shared" si="3"/>
        <v>1472</v>
      </c>
      <c r="J7" s="187">
        <v>66.444270015698592</v>
      </c>
      <c r="K7" s="191">
        <f t="shared" si="6"/>
        <v>-23.720975186860045</v>
      </c>
      <c r="L7" s="184">
        <v>1117.43</v>
      </c>
      <c r="M7" s="188">
        <f t="shared" si="7"/>
        <v>193.44000000000005</v>
      </c>
      <c r="N7">
        <v>890</v>
      </c>
      <c r="O7" s="185">
        <f t="shared" si="8"/>
        <v>200</v>
      </c>
      <c r="P7" s="192">
        <f t="shared" si="4"/>
        <v>25.553932584269674</v>
      </c>
      <c r="Q7" s="184">
        <v>96.34</v>
      </c>
    </row>
    <row r="8" spans="1:18" x14ac:dyDescent="0.2">
      <c r="A8">
        <v>6</v>
      </c>
      <c r="B8" s="186">
        <f t="shared" si="5"/>
        <v>1820</v>
      </c>
      <c r="C8" s="184">
        <v>0</v>
      </c>
      <c r="D8" s="191">
        <f t="shared" si="0"/>
        <v>0</v>
      </c>
      <c r="E8" s="194"/>
      <c r="F8" s="194"/>
      <c r="G8" s="186">
        <f t="shared" si="1"/>
        <v>76</v>
      </c>
      <c r="H8" s="191">
        <f t="shared" si="2"/>
        <v>2.3086269744835968</v>
      </c>
      <c r="I8" s="186">
        <f t="shared" si="3"/>
        <v>1472</v>
      </c>
      <c r="J8" s="187">
        <v>61.036106750392463</v>
      </c>
      <c r="K8" s="191">
        <f t="shared" si="6"/>
        <v>-5.4081632653061291</v>
      </c>
      <c r="L8" s="184">
        <v>1235.3699999999999</v>
      </c>
      <c r="M8" s="188">
        <f t="shared" si="7"/>
        <v>117.93999999999983</v>
      </c>
      <c r="N8">
        <v>1080</v>
      </c>
      <c r="O8" s="185">
        <f t="shared" si="8"/>
        <v>190</v>
      </c>
      <c r="P8" s="192">
        <f t="shared" si="4"/>
        <v>14.386111111111106</v>
      </c>
      <c r="Q8" s="184">
        <v>90.31</v>
      </c>
    </row>
    <row r="9" spans="1:18" x14ac:dyDescent="0.2">
      <c r="A9">
        <v>7</v>
      </c>
      <c r="B9" s="186">
        <f t="shared" si="5"/>
        <v>1820</v>
      </c>
      <c r="C9" s="184">
        <v>0</v>
      </c>
      <c r="D9" s="191">
        <f t="shared" si="0"/>
        <v>0</v>
      </c>
      <c r="E9" s="194"/>
      <c r="F9" s="194"/>
      <c r="G9" s="186">
        <f t="shared" si="1"/>
        <v>76</v>
      </c>
      <c r="H9" s="191">
        <f t="shared" si="2"/>
        <v>2.3086269744835968</v>
      </c>
      <c r="I9" s="186">
        <f t="shared" si="3"/>
        <v>1472</v>
      </c>
      <c r="J9" s="187">
        <v>62.990580847723706</v>
      </c>
      <c r="K9" s="191">
        <f t="shared" si="6"/>
        <v>1.9544740973312429</v>
      </c>
      <c r="L9" s="184">
        <v>1351.4</v>
      </c>
      <c r="M9" s="188">
        <f t="shared" si="7"/>
        <v>116.0300000000002</v>
      </c>
      <c r="N9">
        <v>1250</v>
      </c>
      <c r="O9" s="185">
        <f t="shared" si="8"/>
        <v>170</v>
      </c>
      <c r="P9" s="192">
        <f t="shared" si="4"/>
        <v>8.112000000000009</v>
      </c>
      <c r="Q9" s="184">
        <v>88.6</v>
      </c>
    </row>
    <row r="10" spans="1:18" x14ac:dyDescent="0.2">
      <c r="A10">
        <v>8</v>
      </c>
      <c r="B10" s="186">
        <f t="shared" si="5"/>
        <v>1819</v>
      </c>
      <c r="C10" s="184">
        <v>1</v>
      </c>
      <c r="D10" s="191">
        <f t="shared" si="0"/>
        <v>5.4975261132490384E-2</v>
      </c>
      <c r="E10" s="194"/>
      <c r="F10" s="194"/>
      <c r="G10" s="186">
        <f t="shared" si="1"/>
        <v>77</v>
      </c>
      <c r="H10" s="191">
        <f t="shared" si="2"/>
        <v>2.3390036452004859</v>
      </c>
      <c r="I10" s="186">
        <f t="shared" si="3"/>
        <v>1473</v>
      </c>
      <c r="J10" s="187">
        <v>65.051441137202545</v>
      </c>
      <c r="K10" s="191">
        <f t="shared" si="6"/>
        <v>2.060860289478839</v>
      </c>
      <c r="L10" s="184">
        <v>1456.73</v>
      </c>
      <c r="M10" s="188">
        <f t="shared" si="7"/>
        <v>105.32999999999993</v>
      </c>
      <c r="N10">
        <v>1400</v>
      </c>
      <c r="O10" s="185">
        <f t="shared" si="8"/>
        <v>150</v>
      </c>
      <c r="P10" s="192">
        <f t="shared" si="4"/>
        <v>4.0521428571428544</v>
      </c>
      <c r="Q10" s="184">
        <v>82.44</v>
      </c>
    </row>
    <row r="11" spans="1:18" x14ac:dyDescent="0.2">
      <c r="A11">
        <v>9</v>
      </c>
      <c r="B11" s="186">
        <f t="shared" si="5"/>
        <v>1818</v>
      </c>
      <c r="C11" s="184">
        <v>1</v>
      </c>
      <c r="D11" s="191">
        <f t="shared" si="0"/>
        <v>5.5005500550055E-2</v>
      </c>
      <c r="E11" s="194"/>
      <c r="F11" s="194"/>
      <c r="G11" s="186">
        <f t="shared" si="1"/>
        <v>78</v>
      </c>
      <c r="H11" s="191">
        <f t="shared" si="2"/>
        <v>2.3693803159173754</v>
      </c>
      <c r="I11" s="186">
        <f t="shared" si="3"/>
        <v>1474</v>
      </c>
      <c r="J11" s="187">
        <v>67.012415527267009</v>
      </c>
      <c r="K11" s="191">
        <f t="shared" si="6"/>
        <v>1.9609743900644645</v>
      </c>
      <c r="L11" s="184">
        <v>1576.08</v>
      </c>
      <c r="M11" s="188">
        <f t="shared" si="7"/>
        <v>119.34999999999991</v>
      </c>
      <c r="N11">
        <v>1540</v>
      </c>
      <c r="O11" s="185">
        <f t="shared" si="8"/>
        <v>140</v>
      </c>
      <c r="P11" s="192">
        <f t="shared" si="4"/>
        <v>2.3428571428571416</v>
      </c>
      <c r="Q11" s="184">
        <v>83.07</v>
      </c>
    </row>
    <row r="12" spans="1:18" x14ac:dyDescent="0.2">
      <c r="A12">
        <v>10</v>
      </c>
      <c r="B12" s="186">
        <f t="shared" si="5"/>
        <v>1818</v>
      </c>
      <c r="C12" s="184">
        <v>0</v>
      </c>
      <c r="D12" s="191">
        <f t="shared" si="0"/>
        <v>0</v>
      </c>
      <c r="E12" s="194"/>
      <c r="F12" s="194"/>
      <c r="G12" s="186">
        <f t="shared" si="1"/>
        <v>78</v>
      </c>
      <c r="H12" s="191">
        <f t="shared" si="2"/>
        <v>2.3693803159173754</v>
      </c>
      <c r="I12" s="186">
        <f t="shared" si="3"/>
        <v>1474</v>
      </c>
      <c r="J12" s="187">
        <v>68.9061763319189</v>
      </c>
      <c r="K12" s="191">
        <f t="shared" si="6"/>
        <v>1.8937608046518903</v>
      </c>
      <c r="L12" s="187">
        <v>1750.24</v>
      </c>
      <c r="M12" s="188">
        <f t="shared" si="7"/>
        <v>174.16000000000008</v>
      </c>
      <c r="N12" s="186">
        <v>1670</v>
      </c>
      <c r="O12" s="185">
        <f t="shared" si="8"/>
        <v>130</v>
      </c>
      <c r="P12" s="192">
        <f t="shared" si="4"/>
        <v>4.8047904191616908</v>
      </c>
      <c r="Q12" s="184">
        <v>87.65</v>
      </c>
    </row>
    <row r="13" spans="1:18" x14ac:dyDescent="0.2">
      <c r="A13">
        <v>11</v>
      </c>
      <c r="B13" s="186">
        <f t="shared" si="5"/>
        <v>1630</v>
      </c>
      <c r="C13" s="184">
        <v>0</v>
      </c>
      <c r="D13" s="191">
        <f t="shared" si="0"/>
        <v>0</v>
      </c>
      <c r="E13" s="194"/>
      <c r="F13" s="194">
        <v>188</v>
      </c>
      <c r="G13" s="186">
        <f t="shared" si="1"/>
        <v>78</v>
      </c>
      <c r="H13" s="191">
        <f t="shared" si="2"/>
        <v>2.3693803159173754</v>
      </c>
      <c r="I13" s="186">
        <f t="shared" si="3"/>
        <v>1662</v>
      </c>
      <c r="J13" s="187">
        <v>71</v>
      </c>
      <c r="K13" s="191">
        <f t="shared" si="6"/>
        <v>2.0938236680811002</v>
      </c>
      <c r="L13" s="187">
        <v>1851.27</v>
      </c>
      <c r="M13" s="188">
        <f t="shared" si="7"/>
        <v>101.02999999999997</v>
      </c>
      <c r="N13" s="186">
        <v>1790</v>
      </c>
      <c r="O13" s="185">
        <f t="shared" si="8"/>
        <v>120</v>
      </c>
      <c r="P13" s="192">
        <f t="shared" si="4"/>
        <v>3.4229050279329698</v>
      </c>
      <c r="Q13" s="184">
        <v>90.61</v>
      </c>
      <c r="R13" s="193"/>
    </row>
    <row r="14" spans="1:18" hidden="1" x14ac:dyDescent="0.2">
      <c r="A14">
        <v>12</v>
      </c>
      <c r="B14" s="186">
        <f t="shared" si="5"/>
        <v>1630</v>
      </c>
      <c r="C14" s="184"/>
      <c r="D14" s="191">
        <f t="shared" si="0"/>
        <v>0</v>
      </c>
      <c r="E14" s="184"/>
      <c r="F14" s="184"/>
      <c r="G14" s="186">
        <f t="shared" si="1"/>
        <v>78</v>
      </c>
      <c r="H14" s="191">
        <f t="shared" si="2"/>
        <v>2.3693803159173754</v>
      </c>
      <c r="I14" s="186">
        <f t="shared" si="3"/>
        <v>1662</v>
      </c>
      <c r="J14" s="184"/>
      <c r="K14" s="191">
        <f t="shared" si="6"/>
        <v>-71</v>
      </c>
      <c r="L14" s="184"/>
      <c r="M14" s="188">
        <f t="shared" si="7"/>
        <v>-1851.27</v>
      </c>
      <c r="N14">
        <v>1900</v>
      </c>
      <c r="O14" s="185">
        <f t="shared" si="8"/>
        <v>110</v>
      </c>
      <c r="P14" s="192">
        <f t="shared" si="4"/>
        <v>-100</v>
      </c>
      <c r="Q14" s="184"/>
    </row>
    <row r="15" spans="1:18" hidden="1" x14ac:dyDescent="0.2">
      <c r="A15">
        <v>13</v>
      </c>
      <c r="B15" s="186">
        <f t="shared" si="5"/>
        <v>1630</v>
      </c>
      <c r="C15" s="184"/>
      <c r="D15" s="191">
        <f t="shared" si="0"/>
        <v>0</v>
      </c>
      <c r="E15" s="184"/>
      <c r="F15" s="184"/>
      <c r="G15" s="186">
        <f t="shared" si="1"/>
        <v>78</v>
      </c>
      <c r="H15" s="191">
        <f t="shared" si="2"/>
        <v>2.3693803159173754</v>
      </c>
      <c r="I15" s="186">
        <f t="shared" si="3"/>
        <v>1662</v>
      </c>
      <c r="J15" s="184"/>
      <c r="K15" s="191">
        <f t="shared" si="6"/>
        <v>0</v>
      </c>
      <c r="L15" s="184"/>
      <c r="M15" s="188">
        <f t="shared" si="7"/>
        <v>0</v>
      </c>
      <c r="N15">
        <v>2010</v>
      </c>
      <c r="O15" s="185">
        <f t="shared" si="8"/>
        <v>110</v>
      </c>
      <c r="P15" s="192">
        <f t="shared" si="4"/>
        <v>-100</v>
      </c>
      <c r="Q15" s="184"/>
    </row>
    <row r="16" spans="1:18" hidden="1" x14ac:dyDescent="0.2">
      <c r="A16">
        <v>14</v>
      </c>
      <c r="B16" s="186">
        <f t="shared" si="5"/>
        <v>1630</v>
      </c>
      <c r="C16" s="184"/>
      <c r="D16" s="191">
        <f t="shared" si="0"/>
        <v>0</v>
      </c>
      <c r="E16" s="184"/>
      <c r="F16" s="184"/>
      <c r="G16" s="186">
        <f t="shared" si="1"/>
        <v>78</v>
      </c>
      <c r="H16" s="191">
        <f t="shared" si="2"/>
        <v>2.3693803159173754</v>
      </c>
      <c r="I16" s="186">
        <f t="shared" si="3"/>
        <v>1662</v>
      </c>
      <c r="J16" s="184"/>
      <c r="K16" s="191">
        <f t="shared" si="6"/>
        <v>0</v>
      </c>
      <c r="L16" s="184"/>
      <c r="M16" s="188">
        <f t="shared" si="7"/>
        <v>0</v>
      </c>
      <c r="N16">
        <v>2120</v>
      </c>
      <c r="O16" s="185">
        <f t="shared" si="8"/>
        <v>110</v>
      </c>
      <c r="P16" s="192">
        <f t="shared" si="4"/>
        <v>-100</v>
      </c>
      <c r="Q16" s="184"/>
    </row>
    <row r="17" spans="1:17" hidden="1" x14ac:dyDescent="0.2">
      <c r="A17">
        <v>15</v>
      </c>
      <c r="B17" s="186">
        <f t="shared" si="5"/>
        <v>1630</v>
      </c>
      <c r="C17" s="184"/>
      <c r="D17" s="191">
        <f t="shared" si="0"/>
        <v>0</v>
      </c>
      <c r="E17" s="184"/>
      <c r="F17" s="184"/>
      <c r="G17" s="186">
        <f t="shared" si="1"/>
        <v>78</v>
      </c>
      <c r="H17" s="191">
        <f t="shared" si="2"/>
        <v>2.3693803159173754</v>
      </c>
      <c r="I17" s="186">
        <f t="shared" si="3"/>
        <v>1662</v>
      </c>
      <c r="J17" s="184"/>
      <c r="K17" s="191">
        <f t="shared" si="6"/>
        <v>0</v>
      </c>
      <c r="L17" s="184"/>
      <c r="M17" s="188">
        <f t="shared" si="7"/>
        <v>0</v>
      </c>
      <c r="N17">
        <v>2240</v>
      </c>
      <c r="O17" s="185">
        <f t="shared" si="8"/>
        <v>120</v>
      </c>
      <c r="P17" s="192">
        <f t="shared" si="4"/>
        <v>-100</v>
      </c>
      <c r="Q17" s="184"/>
    </row>
    <row r="18" spans="1:17" hidden="1" x14ac:dyDescent="0.2">
      <c r="A18">
        <v>16</v>
      </c>
      <c r="B18" s="186">
        <f t="shared" si="5"/>
        <v>1630</v>
      </c>
      <c r="C18" s="184"/>
      <c r="D18" s="191">
        <f t="shared" si="0"/>
        <v>0</v>
      </c>
      <c r="E18" s="184"/>
      <c r="F18" s="184"/>
      <c r="G18" s="186">
        <f t="shared" si="1"/>
        <v>78</v>
      </c>
      <c r="H18" s="191">
        <f t="shared" si="2"/>
        <v>2.3693803159173754</v>
      </c>
      <c r="I18" s="186">
        <f t="shared" si="3"/>
        <v>1662</v>
      </c>
      <c r="J18" s="184"/>
      <c r="K18" s="191">
        <f t="shared" si="6"/>
        <v>0</v>
      </c>
      <c r="L18" s="184"/>
      <c r="M18" s="188">
        <f t="shared" si="7"/>
        <v>0</v>
      </c>
      <c r="N18">
        <v>2370</v>
      </c>
      <c r="O18" s="185">
        <f t="shared" si="8"/>
        <v>130</v>
      </c>
      <c r="P18" s="192">
        <f t="shared" si="4"/>
        <v>-100</v>
      </c>
      <c r="Q18" s="184"/>
    </row>
    <row r="19" spans="1:17" hidden="1" x14ac:dyDescent="0.2">
      <c r="A19">
        <v>17</v>
      </c>
      <c r="B19" s="186">
        <f t="shared" si="5"/>
        <v>1630</v>
      </c>
      <c r="C19" s="184"/>
      <c r="D19" s="191">
        <f t="shared" si="0"/>
        <v>0</v>
      </c>
      <c r="E19" s="184"/>
      <c r="F19" s="184"/>
      <c r="G19" s="186">
        <f t="shared" si="1"/>
        <v>78</v>
      </c>
      <c r="H19" s="191">
        <f t="shared" si="2"/>
        <v>2.3693803159173754</v>
      </c>
      <c r="I19" s="186">
        <f t="shared" si="3"/>
        <v>1662</v>
      </c>
      <c r="J19" s="184"/>
      <c r="K19" s="191">
        <f t="shared" si="6"/>
        <v>0</v>
      </c>
      <c r="L19" s="184"/>
      <c r="M19" s="188">
        <f t="shared" si="7"/>
        <v>0</v>
      </c>
      <c r="N19">
        <v>2510</v>
      </c>
      <c r="O19" s="185">
        <f t="shared" si="8"/>
        <v>140</v>
      </c>
      <c r="P19" s="192">
        <f t="shared" si="4"/>
        <v>-100</v>
      </c>
      <c r="Q19" s="184"/>
    </row>
    <row r="20" spans="1:17" hidden="1" x14ac:dyDescent="0.2">
      <c r="A20">
        <v>18</v>
      </c>
      <c r="B20" s="186">
        <f t="shared" si="5"/>
        <v>1630</v>
      </c>
      <c r="C20" s="184"/>
      <c r="D20" s="191">
        <f t="shared" si="0"/>
        <v>0</v>
      </c>
      <c r="E20" s="184"/>
      <c r="F20" s="184"/>
      <c r="G20" s="186">
        <f t="shared" si="1"/>
        <v>78</v>
      </c>
      <c r="H20" s="191">
        <f t="shared" si="2"/>
        <v>2.3693803159173754</v>
      </c>
      <c r="I20" s="186">
        <f t="shared" si="3"/>
        <v>1662</v>
      </c>
      <c r="J20" s="184"/>
      <c r="K20" s="191">
        <f t="shared" si="6"/>
        <v>0</v>
      </c>
      <c r="L20" s="184"/>
      <c r="M20" s="188">
        <f t="shared" si="7"/>
        <v>0</v>
      </c>
      <c r="N20">
        <v>2650</v>
      </c>
      <c r="O20" s="185">
        <f t="shared" si="8"/>
        <v>140</v>
      </c>
      <c r="P20" s="192">
        <f t="shared" si="4"/>
        <v>-100</v>
      </c>
      <c r="Q20" s="184"/>
    </row>
    <row r="21" spans="1:17" hidden="1" x14ac:dyDescent="0.2">
      <c r="A21">
        <v>19</v>
      </c>
      <c r="B21" s="186">
        <f t="shared" si="5"/>
        <v>1630</v>
      </c>
      <c r="C21" s="184"/>
      <c r="D21" s="191">
        <f t="shared" si="0"/>
        <v>0</v>
      </c>
      <c r="E21" s="184"/>
      <c r="F21" s="184"/>
      <c r="G21" s="186">
        <f t="shared" si="1"/>
        <v>78</v>
      </c>
      <c r="H21" s="191">
        <f t="shared" si="2"/>
        <v>2.3693803159173754</v>
      </c>
      <c r="I21" s="186">
        <f t="shared" si="3"/>
        <v>1662</v>
      </c>
      <c r="J21" s="184"/>
      <c r="K21" s="191">
        <f t="shared" si="6"/>
        <v>0</v>
      </c>
      <c r="L21" s="184"/>
      <c r="M21" s="188">
        <f t="shared" si="7"/>
        <v>0</v>
      </c>
      <c r="N21">
        <v>2800</v>
      </c>
      <c r="O21" s="185">
        <f t="shared" si="8"/>
        <v>150</v>
      </c>
      <c r="P21" s="192">
        <f t="shared" si="4"/>
        <v>-100</v>
      </c>
      <c r="Q21" s="184"/>
    </row>
    <row r="22" spans="1:17" hidden="1" x14ac:dyDescent="0.2">
      <c r="A22">
        <v>20</v>
      </c>
      <c r="B22" s="186">
        <f t="shared" si="5"/>
        <v>1630</v>
      </c>
      <c r="C22" s="184"/>
      <c r="D22" s="191">
        <f t="shared" si="0"/>
        <v>0</v>
      </c>
      <c r="E22" s="184"/>
      <c r="F22" s="184"/>
      <c r="G22" s="186">
        <f t="shared" si="1"/>
        <v>78</v>
      </c>
      <c r="H22" s="191">
        <f t="shared" si="2"/>
        <v>2.3693803159173754</v>
      </c>
      <c r="I22" s="186">
        <f t="shared" si="3"/>
        <v>1662</v>
      </c>
      <c r="J22" s="184"/>
      <c r="K22" s="191">
        <f t="shared" si="6"/>
        <v>0</v>
      </c>
      <c r="L22" s="184"/>
      <c r="M22" s="188">
        <f t="shared" si="7"/>
        <v>0</v>
      </c>
      <c r="N22">
        <v>2960</v>
      </c>
      <c r="O22" s="185">
        <f t="shared" si="8"/>
        <v>160</v>
      </c>
      <c r="P22" s="192">
        <f t="shared" si="4"/>
        <v>-100</v>
      </c>
      <c r="Q22" s="184"/>
    </row>
    <row r="23" spans="1:17" hidden="1" x14ac:dyDescent="0.2">
      <c r="A23">
        <v>21</v>
      </c>
      <c r="B23" s="186">
        <f t="shared" si="5"/>
        <v>1630</v>
      </c>
      <c r="C23" s="184"/>
      <c r="D23" s="191">
        <f t="shared" si="0"/>
        <v>0</v>
      </c>
      <c r="E23" s="184"/>
      <c r="F23" s="184"/>
      <c r="G23" s="186">
        <f t="shared" si="1"/>
        <v>78</v>
      </c>
      <c r="H23" s="191">
        <f t="shared" si="2"/>
        <v>2.3693803159173754</v>
      </c>
      <c r="I23" s="186">
        <f t="shared" si="3"/>
        <v>1662</v>
      </c>
      <c r="J23" s="184"/>
      <c r="K23" s="191">
        <f t="shared" si="6"/>
        <v>0</v>
      </c>
      <c r="L23" s="184"/>
      <c r="M23" s="188">
        <f t="shared" si="7"/>
        <v>0</v>
      </c>
      <c r="N23">
        <v>3150</v>
      </c>
      <c r="O23" s="185">
        <f t="shared" si="8"/>
        <v>190</v>
      </c>
      <c r="P23" s="192">
        <f t="shared" si="4"/>
        <v>-100</v>
      </c>
      <c r="Q23" s="184"/>
    </row>
    <row r="24" spans="1:17" hidden="1" x14ac:dyDescent="0.2">
      <c r="A24">
        <v>22</v>
      </c>
      <c r="B24" s="186">
        <f t="shared" si="5"/>
        <v>1630</v>
      </c>
      <c r="C24" s="184"/>
      <c r="D24" s="191">
        <f t="shared" si="0"/>
        <v>0</v>
      </c>
      <c r="E24" s="184"/>
      <c r="F24" s="184"/>
      <c r="G24" s="186">
        <f t="shared" si="1"/>
        <v>78</v>
      </c>
      <c r="H24" s="191">
        <f t="shared" si="2"/>
        <v>2.3693803159173754</v>
      </c>
      <c r="I24" s="186">
        <f t="shared" si="3"/>
        <v>1662</v>
      </c>
      <c r="J24" s="184"/>
      <c r="K24" s="191">
        <f t="shared" si="6"/>
        <v>0</v>
      </c>
      <c r="L24" s="184"/>
      <c r="M24" s="188">
        <f t="shared" si="7"/>
        <v>0</v>
      </c>
      <c r="N24">
        <v>3370</v>
      </c>
      <c r="O24" s="185">
        <f t="shared" si="8"/>
        <v>220</v>
      </c>
      <c r="P24" s="192">
        <f t="shared" si="4"/>
        <v>-100</v>
      </c>
      <c r="Q24" s="184"/>
    </row>
    <row r="25" spans="1:17" hidden="1" x14ac:dyDescent="0.2">
      <c r="A25">
        <v>23</v>
      </c>
      <c r="B25" s="186">
        <f t="shared" si="5"/>
        <v>1630</v>
      </c>
      <c r="C25" s="184"/>
      <c r="D25" s="191">
        <f t="shared" si="0"/>
        <v>0</v>
      </c>
      <c r="E25" s="184"/>
      <c r="F25" s="184"/>
      <c r="G25" s="186">
        <f t="shared" si="1"/>
        <v>78</v>
      </c>
      <c r="H25" s="191">
        <f t="shared" si="2"/>
        <v>2.3693803159173754</v>
      </c>
      <c r="I25" s="186">
        <f t="shared" si="3"/>
        <v>1662</v>
      </c>
      <c r="J25" s="184"/>
      <c r="K25" s="191">
        <f t="shared" si="6"/>
        <v>0</v>
      </c>
      <c r="L25" s="184"/>
      <c r="M25" s="188">
        <f t="shared" si="7"/>
        <v>0</v>
      </c>
      <c r="N25">
        <v>3560</v>
      </c>
      <c r="O25" s="185">
        <f t="shared" si="8"/>
        <v>190</v>
      </c>
      <c r="P25" s="192">
        <f t="shared" si="4"/>
        <v>-100</v>
      </c>
      <c r="Q25" s="184"/>
    </row>
    <row r="26" spans="1:17" hidden="1" x14ac:dyDescent="0.2">
      <c r="A26">
        <v>24</v>
      </c>
      <c r="B26" s="186">
        <f t="shared" si="5"/>
        <v>1630</v>
      </c>
      <c r="C26" s="184"/>
      <c r="D26" s="191">
        <f t="shared" si="0"/>
        <v>0</v>
      </c>
      <c r="E26" s="184"/>
      <c r="F26" s="184"/>
      <c r="G26" s="186">
        <f t="shared" si="1"/>
        <v>78</v>
      </c>
      <c r="H26" s="191">
        <f t="shared" si="2"/>
        <v>2.3693803159173754</v>
      </c>
      <c r="I26" s="186">
        <f t="shared" si="3"/>
        <v>1662</v>
      </c>
      <c r="J26" s="184"/>
      <c r="K26" s="191">
        <f t="shared" si="6"/>
        <v>0</v>
      </c>
      <c r="L26" s="184"/>
      <c r="M26" s="188">
        <f t="shared" si="7"/>
        <v>0</v>
      </c>
      <c r="N26">
        <v>3720</v>
      </c>
      <c r="O26" s="185">
        <f t="shared" si="8"/>
        <v>160</v>
      </c>
      <c r="P26" s="192">
        <f t="shared" si="4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7"/>
  <dimension ref="A1:V26"/>
  <sheetViews>
    <sheetView workbookViewId="0">
      <selection activeCell="A2" sqref="A2:Q2"/>
    </sheetView>
  </sheetViews>
  <sheetFormatPr baseColWidth="10" defaultRowHeight="12.75" x14ac:dyDescent="0.2"/>
  <cols>
    <col min="1" max="1" width="9" style="189" bestFit="1" customWidth="1"/>
    <col min="2" max="2" width="10.7109375" style="189" customWidth="1"/>
    <col min="3" max="4" width="13" style="189" customWidth="1"/>
    <col min="5" max="5" width="10.7109375" style="189" customWidth="1"/>
    <col min="6" max="6" width="12.28515625" style="189" customWidth="1"/>
    <col min="7" max="9" width="13.140625" style="189" customWidth="1"/>
    <col min="10" max="10" width="10.42578125" style="189" bestFit="1" customWidth="1"/>
    <col min="11" max="11" width="13.140625" style="189" bestFit="1" customWidth="1"/>
    <col min="12" max="12" width="7.42578125" style="189" bestFit="1" customWidth="1"/>
    <col min="13" max="13" width="10.42578125" style="189" customWidth="1"/>
    <col min="14" max="14" width="7.42578125" style="189" customWidth="1"/>
    <col min="15" max="15" width="11" style="189" bestFit="1" customWidth="1"/>
    <col min="16" max="16" width="12" style="189" customWidth="1"/>
    <col min="17" max="17" width="13.7109375" style="189" bestFit="1" customWidth="1"/>
    <col min="18" max="22" width="10.85546875" style="189"/>
  </cols>
  <sheetData>
    <row r="1" spans="1:18" x14ac:dyDescent="0.2">
      <c r="A1" s="479" t="s">
        <v>42</v>
      </c>
      <c r="B1" s="479"/>
      <c r="C1" s="189">
        <v>3720</v>
      </c>
      <c r="D1" s="190" t="s">
        <v>46</v>
      </c>
      <c r="E1" s="208" t="s">
        <v>47</v>
      </c>
    </row>
    <row r="2" spans="1:18" ht="22.5" x14ac:dyDescent="0.2">
      <c r="A2" s="209" t="s">
        <v>29</v>
      </c>
      <c r="B2" s="210" t="s">
        <v>30</v>
      </c>
      <c r="C2" s="210" t="s">
        <v>35</v>
      </c>
      <c r="D2" s="210" t="s">
        <v>37</v>
      </c>
      <c r="E2" s="210" t="s">
        <v>41</v>
      </c>
      <c r="F2" s="210" t="s">
        <v>40</v>
      </c>
      <c r="G2" s="210" t="s">
        <v>36</v>
      </c>
      <c r="H2" s="210" t="s">
        <v>38</v>
      </c>
      <c r="I2" s="210" t="s">
        <v>43</v>
      </c>
      <c r="J2" s="209" t="s">
        <v>13</v>
      </c>
      <c r="K2" s="210" t="s">
        <v>32</v>
      </c>
      <c r="L2" s="209" t="s">
        <v>31</v>
      </c>
      <c r="M2" s="210" t="s">
        <v>44</v>
      </c>
      <c r="N2" s="210" t="s">
        <v>39</v>
      </c>
      <c r="O2" s="210" t="s">
        <v>45</v>
      </c>
      <c r="P2" s="210" t="s">
        <v>33</v>
      </c>
      <c r="Q2" s="209" t="s">
        <v>34</v>
      </c>
    </row>
    <row r="3" spans="1:18" x14ac:dyDescent="0.2">
      <c r="A3" s="211">
        <v>1</v>
      </c>
      <c r="B3" s="212">
        <f>C1-(C3+E3+F3)</f>
        <v>3707</v>
      </c>
      <c r="C3" s="213">
        <v>13</v>
      </c>
      <c r="D3" s="214">
        <f>(C3/B3)*100</f>
        <v>0.35068788777987592</v>
      </c>
      <c r="E3" s="215"/>
      <c r="F3" s="215"/>
      <c r="G3" s="212">
        <f>C3</f>
        <v>13</v>
      </c>
      <c r="H3" s="214">
        <f>(G3/$C$1)*100</f>
        <v>0.34946236559139787</v>
      </c>
      <c r="I3" s="212">
        <f>C3+E3+F3</f>
        <v>13</v>
      </c>
      <c r="J3" s="216">
        <v>21.750356468457358</v>
      </c>
      <c r="K3" s="211"/>
      <c r="L3" s="213">
        <v>148.06</v>
      </c>
      <c r="M3" s="217"/>
      <c r="N3" s="211">
        <v>110</v>
      </c>
      <c r="O3" s="211"/>
      <c r="P3" s="218">
        <f>((L3/N3)*100)-100</f>
        <v>34.600000000000023</v>
      </c>
      <c r="Q3" s="213">
        <v>69.8</v>
      </c>
    </row>
    <row r="4" spans="1:18" x14ac:dyDescent="0.2">
      <c r="A4" s="211">
        <v>2</v>
      </c>
      <c r="B4" s="212">
        <f>B3-(C4+E4+F4)</f>
        <v>3699</v>
      </c>
      <c r="C4" s="213">
        <v>8</v>
      </c>
      <c r="D4" s="214">
        <f t="shared" ref="D4:D26" si="0">(C4/B4)*100</f>
        <v>0.21627466882941337</v>
      </c>
      <c r="E4" s="215"/>
      <c r="F4" s="215"/>
      <c r="G4" s="212">
        <f>G3+C4</f>
        <v>21</v>
      </c>
      <c r="H4" s="214">
        <f t="shared" ref="H4:H26" si="1">(G4/$C$1)*100</f>
        <v>0.56451612903225801</v>
      </c>
      <c r="I4" s="212">
        <f t="shared" ref="I4:I26" si="2">I3+C4+E4+F4</f>
        <v>21</v>
      </c>
      <c r="J4" s="216">
        <v>29.0150842945874</v>
      </c>
      <c r="K4" s="214">
        <f>J4-J3</f>
        <v>7.2647278261300414</v>
      </c>
      <c r="L4" s="213">
        <v>248.96</v>
      </c>
      <c r="M4" s="217">
        <f>L4-L3</f>
        <v>100.9</v>
      </c>
      <c r="N4" s="211">
        <v>230</v>
      </c>
      <c r="O4" s="219">
        <f>N4-N3</f>
        <v>120</v>
      </c>
      <c r="P4" s="218">
        <f t="shared" ref="P4:P26" si="3">((L4/N4)*100)-100</f>
        <v>8.2434782608695798</v>
      </c>
      <c r="Q4" s="213">
        <v>65.5</v>
      </c>
    </row>
    <row r="5" spans="1:18" x14ac:dyDescent="0.2">
      <c r="A5" s="211">
        <v>3</v>
      </c>
      <c r="B5" s="212">
        <f t="shared" ref="B5:B26" si="4">B4-(C5+E5+F5)</f>
        <v>3695</v>
      </c>
      <c r="C5" s="213">
        <v>4</v>
      </c>
      <c r="D5" s="214">
        <f t="shared" si="0"/>
        <v>0.10825439783491206</v>
      </c>
      <c r="E5" s="215"/>
      <c r="F5" s="215"/>
      <c r="G5" s="212">
        <f t="shared" ref="G5:G26" si="5">G4+C5</f>
        <v>25</v>
      </c>
      <c r="H5" s="214">
        <f t="shared" si="1"/>
        <v>0.67204301075268813</v>
      </c>
      <c r="I5" s="212">
        <f t="shared" si="2"/>
        <v>25</v>
      </c>
      <c r="J5" s="216">
        <v>33.738848337388482</v>
      </c>
      <c r="K5" s="214">
        <f t="shared" ref="K5:K26" si="6">J5-J4</f>
        <v>4.7237640428010828</v>
      </c>
      <c r="L5" s="213">
        <v>377.26</v>
      </c>
      <c r="M5" s="217">
        <f t="shared" ref="M5:M26" si="7">L5-L4</f>
        <v>128.29999999999998</v>
      </c>
      <c r="N5" s="211">
        <v>360</v>
      </c>
      <c r="O5" s="219">
        <f t="shared" ref="O5:O26" si="8">N5-N4</f>
        <v>130</v>
      </c>
      <c r="P5" s="218">
        <f t="shared" si="3"/>
        <v>4.7944444444444372</v>
      </c>
      <c r="Q5" s="216">
        <v>71.989999999999995</v>
      </c>
    </row>
    <row r="6" spans="1:18" x14ac:dyDescent="0.2">
      <c r="A6" s="211">
        <v>4</v>
      </c>
      <c r="B6" s="212">
        <f t="shared" si="4"/>
        <v>3689</v>
      </c>
      <c r="C6" s="213">
        <v>6</v>
      </c>
      <c r="D6" s="214">
        <f t="shared" si="0"/>
        <v>0.16264570344266741</v>
      </c>
      <c r="E6" s="215"/>
      <c r="F6" s="215"/>
      <c r="G6" s="212">
        <f t="shared" si="5"/>
        <v>31</v>
      </c>
      <c r="H6" s="214">
        <f t="shared" si="1"/>
        <v>0.83333333333333337</v>
      </c>
      <c r="I6" s="212">
        <f t="shared" si="2"/>
        <v>31</v>
      </c>
      <c r="J6" s="216">
        <v>39.186104986267459</v>
      </c>
      <c r="K6" s="214">
        <f t="shared" si="6"/>
        <v>5.4472566488789766</v>
      </c>
      <c r="L6" s="213">
        <v>539.17999999999995</v>
      </c>
      <c r="M6" s="217">
        <f t="shared" si="7"/>
        <v>161.91999999999996</v>
      </c>
      <c r="N6" s="211">
        <v>500</v>
      </c>
      <c r="O6" s="219">
        <f t="shared" si="8"/>
        <v>140</v>
      </c>
      <c r="P6" s="218">
        <f t="shared" si="3"/>
        <v>7.8359999999999985</v>
      </c>
      <c r="Q6" s="216">
        <v>70.819999999999993</v>
      </c>
    </row>
    <row r="7" spans="1:18" x14ac:dyDescent="0.2">
      <c r="A7" s="211">
        <v>5</v>
      </c>
      <c r="B7" s="212">
        <f t="shared" si="4"/>
        <v>3679</v>
      </c>
      <c r="C7" s="213">
        <v>10</v>
      </c>
      <c r="D7" s="214">
        <f t="shared" si="0"/>
        <v>0.27181299266104919</v>
      </c>
      <c r="E7" s="215"/>
      <c r="F7" s="215"/>
      <c r="G7" s="212">
        <f t="shared" si="5"/>
        <v>41</v>
      </c>
      <c r="H7" s="214">
        <f t="shared" si="1"/>
        <v>1.1021505376344085</v>
      </c>
      <c r="I7" s="212">
        <f t="shared" si="2"/>
        <v>41</v>
      </c>
      <c r="J7" s="216">
        <v>43.865637484969554</v>
      </c>
      <c r="K7" s="214">
        <f t="shared" si="6"/>
        <v>4.6795324987020948</v>
      </c>
      <c r="L7" s="213">
        <v>669.97</v>
      </c>
      <c r="M7" s="217">
        <f t="shared" si="7"/>
        <v>130.79000000000008</v>
      </c>
      <c r="N7" s="211">
        <v>630</v>
      </c>
      <c r="O7" s="219">
        <f t="shared" si="8"/>
        <v>130</v>
      </c>
      <c r="P7" s="218">
        <f t="shared" si="3"/>
        <v>6.3444444444444343</v>
      </c>
      <c r="Q7" s="213">
        <v>69.790000000000006</v>
      </c>
    </row>
    <row r="8" spans="1:18" x14ac:dyDescent="0.2">
      <c r="A8" s="211">
        <v>6</v>
      </c>
      <c r="B8" s="212">
        <f t="shared" si="4"/>
        <v>3676</v>
      </c>
      <c r="C8" s="213">
        <v>3</v>
      </c>
      <c r="D8" s="214">
        <f t="shared" si="0"/>
        <v>8.1610446137105552E-2</v>
      </c>
      <c r="E8" s="215"/>
      <c r="F8" s="215"/>
      <c r="G8" s="212">
        <f t="shared" si="5"/>
        <v>44</v>
      </c>
      <c r="H8" s="214">
        <f t="shared" si="1"/>
        <v>1.1827956989247312</v>
      </c>
      <c r="I8" s="212">
        <f t="shared" si="2"/>
        <v>44</v>
      </c>
      <c r="J8" s="216">
        <v>46.843944099378881</v>
      </c>
      <c r="K8" s="214">
        <f t="shared" si="6"/>
        <v>2.9783066144093269</v>
      </c>
      <c r="L8" s="213">
        <v>777.21</v>
      </c>
      <c r="M8" s="217">
        <f t="shared" si="7"/>
        <v>107.24000000000001</v>
      </c>
      <c r="N8" s="211">
        <v>750</v>
      </c>
      <c r="O8" s="219">
        <f t="shared" si="8"/>
        <v>120</v>
      </c>
      <c r="P8" s="218">
        <f t="shared" si="3"/>
        <v>3.6280000000000143</v>
      </c>
      <c r="Q8" s="213">
        <v>78.69</v>
      </c>
    </row>
    <row r="9" spans="1:18" x14ac:dyDescent="0.2">
      <c r="A9" s="211">
        <v>7</v>
      </c>
      <c r="B9" s="212">
        <f t="shared" si="4"/>
        <v>3674</v>
      </c>
      <c r="C9" s="213">
        <v>2</v>
      </c>
      <c r="D9" s="214">
        <f t="shared" si="0"/>
        <v>5.443658138268917E-2</v>
      </c>
      <c r="E9" s="215"/>
      <c r="F9" s="215"/>
      <c r="G9" s="212">
        <f t="shared" si="5"/>
        <v>46</v>
      </c>
      <c r="H9" s="214">
        <f t="shared" si="1"/>
        <v>1.2365591397849462</v>
      </c>
      <c r="I9" s="212">
        <f t="shared" si="2"/>
        <v>46</v>
      </c>
      <c r="J9" s="216">
        <v>49.813563271964576</v>
      </c>
      <c r="K9" s="214">
        <f t="shared" si="6"/>
        <v>2.9696191725856949</v>
      </c>
      <c r="L9" s="213">
        <v>876.68</v>
      </c>
      <c r="M9" s="217">
        <f t="shared" si="7"/>
        <v>99.469999999999914</v>
      </c>
      <c r="N9" s="211">
        <v>870</v>
      </c>
      <c r="O9" s="219">
        <f t="shared" si="8"/>
        <v>120</v>
      </c>
      <c r="P9" s="218">
        <f t="shared" si="3"/>
        <v>0.76781609195401757</v>
      </c>
      <c r="Q9" s="213">
        <v>74.09</v>
      </c>
    </row>
    <row r="10" spans="1:18" x14ac:dyDescent="0.2">
      <c r="A10" s="211">
        <v>8</v>
      </c>
      <c r="B10" s="212">
        <f t="shared" si="4"/>
        <v>3671</v>
      </c>
      <c r="C10" s="213">
        <v>3</v>
      </c>
      <c r="D10" s="214">
        <f t="shared" si="0"/>
        <v>8.172160174339417E-2</v>
      </c>
      <c r="E10" s="215"/>
      <c r="F10" s="215"/>
      <c r="G10" s="212">
        <f t="shared" si="5"/>
        <v>49</v>
      </c>
      <c r="H10" s="214">
        <f t="shared" si="1"/>
        <v>1.3172043010752688</v>
      </c>
      <c r="I10" s="212">
        <f t="shared" si="2"/>
        <v>49</v>
      </c>
      <c r="J10" s="216">
        <v>51.891156462585037</v>
      </c>
      <c r="K10" s="214">
        <f t="shared" si="6"/>
        <v>2.0775931906204619</v>
      </c>
      <c r="L10" s="213">
        <v>976.12</v>
      </c>
      <c r="M10" s="217">
        <f t="shared" si="7"/>
        <v>99.440000000000055</v>
      </c>
      <c r="N10" s="211">
        <v>970</v>
      </c>
      <c r="O10" s="219">
        <f t="shared" si="8"/>
        <v>100</v>
      </c>
      <c r="P10" s="218">
        <f t="shared" si="3"/>
        <v>0.63092783505153704</v>
      </c>
      <c r="Q10" s="213">
        <v>72.37</v>
      </c>
    </row>
    <row r="11" spans="1:18" x14ac:dyDescent="0.2">
      <c r="A11" s="211">
        <v>9</v>
      </c>
      <c r="B11" s="212">
        <f t="shared" si="4"/>
        <v>3669</v>
      </c>
      <c r="C11" s="213">
        <v>2</v>
      </c>
      <c r="D11" s="214">
        <f t="shared" si="0"/>
        <v>5.4510765876260567E-2</v>
      </c>
      <c r="E11" s="215"/>
      <c r="F11" s="215"/>
      <c r="G11" s="212">
        <f t="shared" si="5"/>
        <v>51</v>
      </c>
      <c r="H11" s="214">
        <f t="shared" si="1"/>
        <v>1.370967741935484</v>
      </c>
      <c r="I11" s="212">
        <f t="shared" si="2"/>
        <v>51</v>
      </c>
      <c r="J11" s="216">
        <v>56.096612344910739</v>
      </c>
      <c r="K11" s="214">
        <f t="shared" si="6"/>
        <v>4.2054558823257011</v>
      </c>
      <c r="L11" s="213">
        <v>1073.72</v>
      </c>
      <c r="M11" s="217">
        <f t="shared" si="7"/>
        <v>97.600000000000023</v>
      </c>
      <c r="N11" s="211">
        <v>1065</v>
      </c>
      <c r="O11" s="219">
        <f t="shared" si="8"/>
        <v>95</v>
      </c>
      <c r="P11" s="218">
        <f t="shared" si="3"/>
        <v>0.81877934272300479</v>
      </c>
      <c r="Q11" s="213">
        <v>74.739999999999995</v>
      </c>
    </row>
    <row r="12" spans="1:18" x14ac:dyDescent="0.2">
      <c r="A12" s="211">
        <v>10</v>
      </c>
      <c r="B12" s="212">
        <f t="shared" si="4"/>
        <v>3669</v>
      </c>
      <c r="C12" s="213">
        <v>0</v>
      </c>
      <c r="D12" s="214">
        <f t="shared" si="0"/>
        <v>0</v>
      </c>
      <c r="E12" s="215"/>
      <c r="F12" s="215"/>
      <c r="G12" s="212">
        <f t="shared" si="5"/>
        <v>51</v>
      </c>
      <c r="H12" s="214">
        <f t="shared" si="1"/>
        <v>1.370967741935484</v>
      </c>
      <c r="I12" s="212">
        <f t="shared" si="2"/>
        <v>51</v>
      </c>
      <c r="J12" s="216">
        <v>55.878806736416323</v>
      </c>
      <c r="K12" s="214">
        <f t="shared" si="6"/>
        <v>-0.21780560849441599</v>
      </c>
      <c r="L12" s="216">
        <v>1183.6300000000001</v>
      </c>
      <c r="M12" s="217">
        <f t="shared" si="7"/>
        <v>109.91000000000008</v>
      </c>
      <c r="N12" s="212">
        <v>1155</v>
      </c>
      <c r="O12" s="219">
        <f t="shared" si="8"/>
        <v>90</v>
      </c>
      <c r="P12" s="218">
        <f t="shared" si="3"/>
        <v>2.4787878787878839</v>
      </c>
      <c r="Q12" s="213">
        <v>77.400000000000006</v>
      </c>
    </row>
    <row r="13" spans="1:18" x14ac:dyDescent="0.2">
      <c r="A13" s="211">
        <v>11</v>
      </c>
      <c r="B13" s="212">
        <f t="shared" si="4"/>
        <v>3669</v>
      </c>
      <c r="C13" s="213">
        <v>0</v>
      </c>
      <c r="D13" s="214">
        <f t="shared" si="0"/>
        <v>0</v>
      </c>
      <c r="E13" s="215"/>
      <c r="F13" s="215"/>
      <c r="G13" s="212">
        <f t="shared" si="5"/>
        <v>51</v>
      </c>
      <c r="H13" s="214">
        <f t="shared" si="1"/>
        <v>1.370967741935484</v>
      </c>
      <c r="I13" s="212">
        <f t="shared" si="2"/>
        <v>51</v>
      </c>
      <c r="J13" s="216">
        <v>57.5</v>
      </c>
      <c r="K13" s="214">
        <f t="shared" si="6"/>
        <v>1.6211932635836774</v>
      </c>
      <c r="L13" s="216">
        <v>1265.2</v>
      </c>
      <c r="M13" s="217">
        <f t="shared" si="7"/>
        <v>81.569999999999936</v>
      </c>
      <c r="N13" s="212">
        <v>1245</v>
      </c>
      <c r="O13" s="219">
        <f t="shared" si="8"/>
        <v>90</v>
      </c>
      <c r="P13" s="218">
        <f t="shared" si="3"/>
        <v>1.6224899598393563</v>
      </c>
      <c r="Q13" s="213">
        <v>75.81</v>
      </c>
      <c r="R13" s="220"/>
    </row>
    <row r="14" spans="1:18" x14ac:dyDescent="0.2">
      <c r="A14" s="189">
        <v>12</v>
      </c>
      <c r="B14" s="221">
        <f t="shared" si="4"/>
        <v>3669</v>
      </c>
      <c r="C14" s="222"/>
      <c r="D14" s="223">
        <f t="shared" si="0"/>
        <v>0</v>
      </c>
      <c r="E14" s="222"/>
      <c r="F14" s="222"/>
      <c r="G14" s="221">
        <f t="shared" si="5"/>
        <v>51</v>
      </c>
      <c r="H14" s="223">
        <f t="shared" si="1"/>
        <v>1.370967741935484</v>
      </c>
      <c r="I14" s="221">
        <f t="shared" si="2"/>
        <v>51</v>
      </c>
      <c r="J14" s="222"/>
      <c r="K14" s="223">
        <f t="shared" si="6"/>
        <v>-57.5</v>
      </c>
      <c r="L14" s="222"/>
      <c r="M14" s="224">
        <f t="shared" si="7"/>
        <v>-1265.2</v>
      </c>
      <c r="N14" s="189">
        <v>1335</v>
      </c>
      <c r="O14" s="190">
        <f t="shared" si="8"/>
        <v>90</v>
      </c>
      <c r="P14" s="225">
        <f t="shared" si="3"/>
        <v>-100</v>
      </c>
      <c r="Q14" s="222"/>
    </row>
    <row r="15" spans="1:18" x14ac:dyDescent="0.2">
      <c r="A15" s="189">
        <v>13</v>
      </c>
      <c r="B15" s="221">
        <f t="shared" si="4"/>
        <v>3669</v>
      </c>
      <c r="C15" s="222"/>
      <c r="D15" s="223">
        <f t="shared" si="0"/>
        <v>0</v>
      </c>
      <c r="E15" s="222"/>
      <c r="F15" s="222"/>
      <c r="G15" s="221">
        <f t="shared" si="5"/>
        <v>51</v>
      </c>
      <c r="H15" s="223">
        <f t="shared" si="1"/>
        <v>1.370967741935484</v>
      </c>
      <c r="I15" s="221">
        <f t="shared" si="2"/>
        <v>51</v>
      </c>
      <c r="J15" s="222"/>
      <c r="K15" s="223">
        <f t="shared" si="6"/>
        <v>0</v>
      </c>
      <c r="L15" s="222"/>
      <c r="M15" s="224">
        <f t="shared" si="7"/>
        <v>0</v>
      </c>
      <c r="N15" s="189">
        <v>1430</v>
      </c>
      <c r="O15" s="190">
        <f t="shared" si="8"/>
        <v>95</v>
      </c>
      <c r="P15" s="225">
        <f t="shared" si="3"/>
        <v>-100</v>
      </c>
      <c r="Q15" s="222"/>
    </row>
    <row r="16" spans="1:18" x14ac:dyDescent="0.2">
      <c r="A16" s="189">
        <v>14</v>
      </c>
      <c r="B16" s="221">
        <f t="shared" si="4"/>
        <v>3669</v>
      </c>
      <c r="C16" s="222"/>
      <c r="D16" s="223">
        <f t="shared" si="0"/>
        <v>0</v>
      </c>
      <c r="E16" s="222"/>
      <c r="F16" s="222"/>
      <c r="G16" s="221">
        <f t="shared" si="5"/>
        <v>51</v>
      </c>
      <c r="H16" s="223">
        <f t="shared" si="1"/>
        <v>1.370967741935484</v>
      </c>
      <c r="I16" s="221">
        <f t="shared" si="2"/>
        <v>51</v>
      </c>
      <c r="J16" s="222"/>
      <c r="K16" s="223">
        <f t="shared" si="6"/>
        <v>0</v>
      </c>
      <c r="L16" s="222"/>
      <c r="M16" s="224">
        <f t="shared" si="7"/>
        <v>0</v>
      </c>
      <c r="N16" s="189">
        <v>1530</v>
      </c>
      <c r="O16" s="190">
        <f t="shared" si="8"/>
        <v>100</v>
      </c>
      <c r="P16" s="225">
        <f t="shared" si="3"/>
        <v>-100</v>
      </c>
      <c r="Q16" s="222"/>
    </row>
    <row r="17" spans="1:17" x14ac:dyDescent="0.2">
      <c r="A17" s="189">
        <v>15</v>
      </c>
      <c r="B17" s="221">
        <f t="shared" si="4"/>
        <v>3669</v>
      </c>
      <c r="C17" s="222"/>
      <c r="D17" s="223">
        <f t="shared" si="0"/>
        <v>0</v>
      </c>
      <c r="E17" s="222"/>
      <c r="F17" s="222"/>
      <c r="G17" s="221">
        <f t="shared" si="5"/>
        <v>51</v>
      </c>
      <c r="H17" s="223">
        <f t="shared" si="1"/>
        <v>1.370967741935484</v>
      </c>
      <c r="I17" s="221">
        <f t="shared" si="2"/>
        <v>51</v>
      </c>
      <c r="J17" s="222"/>
      <c r="K17" s="223">
        <f t="shared" si="6"/>
        <v>0</v>
      </c>
      <c r="L17" s="222"/>
      <c r="M17" s="224">
        <f t="shared" si="7"/>
        <v>0</v>
      </c>
      <c r="N17" s="189">
        <v>1650</v>
      </c>
      <c r="O17" s="190">
        <f t="shared" si="8"/>
        <v>120</v>
      </c>
      <c r="P17" s="225">
        <f t="shared" si="3"/>
        <v>-100</v>
      </c>
      <c r="Q17" s="222"/>
    </row>
    <row r="18" spans="1:17" x14ac:dyDescent="0.2">
      <c r="A18" s="189">
        <v>16</v>
      </c>
      <c r="B18" s="221">
        <f t="shared" si="4"/>
        <v>3669</v>
      </c>
      <c r="C18" s="222"/>
      <c r="D18" s="223">
        <f t="shared" si="0"/>
        <v>0</v>
      </c>
      <c r="E18" s="222"/>
      <c r="F18" s="222"/>
      <c r="G18" s="221">
        <f t="shared" si="5"/>
        <v>51</v>
      </c>
      <c r="H18" s="223">
        <f t="shared" si="1"/>
        <v>1.370967741935484</v>
      </c>
      <c r="I18" s="221">
        <f t="shared" si="2"/>
        <v>51</v>
      </c>
      <c r="J18" s="222"/>
      <c r="K18" s="223">
        <f t="shared" si="6"/>
        <v>0</v>
      </c>
      <c r="L18" s="222"/>
      <c r="M18" s="224">
        <f t="shared" si="7"/>
        <v>0</v>
      </c>
      <c r="N18" s="189">
        <v>1780</v>
      </c>
      <c r="O18" s="190">
        <f t="shared" si="8"/>
        <v>130</v>
      </c>
      <c r="P18" s="225">
        <f t="shared" si="3"/>
        <v>-100</v>
      </c>
      <c r="Q18" s="222"/>
    </row>
    <row r="19" spans="1:17" x14ac:dyDescent="0.2">
      <c r="A19" s="189">
        <v>17</v>
      </c>
      <c r="B19" s="221">
        <f t="shared" si="4"/>
        <v>3669</v>
      </c>
      <c r="C19" s="222"/>
      <c r="D19" s="223">
        <f t="shared" si="0"/>
        <v>0</v>
      </c>
      <c r="E19" s="222"/>
      <c r="F19" s="222"/>
      <c r="G19" s="221">
        <f t="shared" si="5"/>
        <v>51</v>
      </c>
      <c r="H19" s="223">
        <f t="shared" si="1"/>
        <v>1.370967741935484</v>
      </c>
      <c r="I19" s="221">
        <f t="shared" si="2"/>
        <v>51</v>
      </c>
      <c r="J19" s="222"/>
      <c r="K19" s="223">
        <f t="shared" si="6"/>
        <v>0</v>
      </c>
      <c r="L19" s="222"/>
      <c r="M19" s="224">
        <f t="shared" si="7"/>
        <v>0</v>
      </c>
      <c r="N19" s="189">
        <v>1910</v>
      </c>
      <c r="O19" s="190">
        <f t="shared" si="8"/>
        <v>130</v>
      </c>
      <c r="P19" s="225">
        <f t="shared" si="3"/>
        <v>-100</v>
      </c>
      <c r="Q19" s="222"/>
    </row>
    <row r="20" spans="1:17" x14ac:dyDescent="0.2">
      <c r="A20" s="189">
        <v>18</v>
      </c>
      <c r="B20" s="221">
        <f t="shared" si="4"/>
        <v>3669</v>
      </c>
      <c r="C20" s="222"/>
      <c r="D20" s="223">
        <f t="shared" si="0"/>
        <v>0</v>
      </c>
      <c r="E20" s="222"/>
      <c r="F20" s="222"/>
      <c r="G20" s="221">
        <f t="shared" si="5"/>
        <v>51</v>
      </c>
      <c r="H20" s="223">
        <f t="shared" si="1"/>
        <v>1.370967741935484</v>
      </c>
      <c r="I20" s="221">
        <f t="shared" si="2"/>
        <v>51</v>
      </c>
      <c r="J20" s="222"/>
      <c r="K20" s="223">
        <f t="shared" si="6"/>
        <v>0</v>
      </c>
      <c r="L20" s="222"/>
      <c r="M20" s="224">
        <f t="shared" si="7"/>
        <v>0</v>
      </c>
      <c r="N20" s="189">
        <v>2045</v>
      </c>
      <c r="O20" s="190">
        <f t="shared" si="8"/>
        <v>135</v>
      </c>
      <c r="P20" s="225">
        <f t="shared" si="3"/>
        <v>-100</v>
      </c>
      <c r="Q20" s="222"/>
    </row>
    <row r="21" spans="1:17" x14ac:dyDescent="0.2">
      <c r="A21" s="189">
        <v>19</v>
      </c>
      <c r="B21" s="221">
        <f t="shared" si="4"/>
        <v>3669</v>
      </c>
      <c r="C21" s="222"/>
      <c r="D21" s="223">
        <f t="shared" si="0"/>
        <v>0</v>
      </c>
      <c r="E21" s="222"/>
      <c r="F21" s="222"/>
      <c r="G21" s="221">
        <f t="shared" si="5"/>
        <v>51</v>
      </c>
      <c r="H21" s="223">
        <f t="shared" si="1"/>
        <v>1.370967741935484</v>
      </c>
      <c r="I21" s="221">
        <f t="shared" si="2"/>
        <v>51</v>
      </c>
      <c r="J21" s="222"/>
      <c r="K21" s="223">
        <f t="shared" si="6"/>
        <v>0</v>
      </c>
      <c r="L21" s="222"/>
      <c r="M21" s="224">
        <f t="shared" si="7"/>
        <v>0</v>
      </c>
      <c r="N21" s="189">
        <v>2190</v>
      </c>
      <c r="O21" s="190">
        <f t="shared" si="8"/>
        <v>145</v>
      </c>
      <c r="P21" s="225">
        <f t="shared" si="3"/>
        <v>-100</v>
      </c>
      <c r="Q21" s="222"/>
    </row>
    <row r="22" spans="1:17" x14ac:dyDescent="0.2">
      <c r="A22" s="189">
        <v>20</v>
      </c>
      <c r="B22" s="221">
        <f t="shared" si="4"/>
        <v>3669</v>
      </c>
      <c r="C22" s="222"/>
      <c r="D22" s="223">
        <f t="shared" si="0"/>
        <v>0</v>
      </c>
      <c r="E22" s="222"/>
      <c r="F22" s="222"/>
      <c r="G22" s="221">
        <f t="shared" si="5"/>
        <v>51</v>
      </c>
      <c r="H22" s="223">
        <f t="shared" si="1"/>
        <v>1.370967741935484</v>
      </c>
      <c r="I22" s="221">
        <f t="shared" si="2"/>
        <v>51</v>
      </c>
      <c r="J22" s="222"/>
      <c r="K22" s="223">
        <f t="shared" si="6"/>
        <v>0</v>
      </c>
      <c r="L22" s="222"/>
      <c r="M22" s="224">
        <f t="shared" si="7"/>
        <v>0</v>
      </c>
      <c r="N22" s="189">
        <v>2340</v>
      </c>
      <c r="O22" s="190">
        <f t="shared" si="8"/>
        <v>150</v>
      </c>
      <c r="P22" s="225">
        <f t="shared" si="3"/>
        <v>-100</v>
      </c>
      <c r="Q22" s="222"/>
    </row>
    <row r="23" spans="1:17" x14ac:dyDescent="0.2">
      <c r="A23" s="189">
        <v>21</v>
      </c>
      <c r="B23" s="221">
        <f t="shared" si="4"/>
        <v>3669</v>
      </c>
      <c r="C23" s="222"/>
      <c r="D23" s="223">
        <f t="shared" si="0"/>
        <v>0</v>
      </c>
      <c r="E23" s="222"/>
      <c r="F23" s="222"/>
      <c r="G23" s="221">
        <f t="shared" si="5"/>
        <v>51</v>
      </c>
      <c r="H23" s="223">
        <f t="shared" si="1"/>
        <v>1.370967741935484</v>
      </c>
      <c r="I23" s="221">
        <f t="shared" si="2"/>
        <v>51</v>
      </c>
      <c r="J23" s="222"/>
      <c r="K23" s="223">
        <f t="shared" si="6"/>
        <v>0</v>
      </c>
      <c r="L23" s="222"/>
      <c r="M23" s="224">
        <f t="shared" si="7"/>
        <v>0</v>
      </c>
      <c r="N23" s="189">
        <v>2500</v>
      </c>
      <c r="O23" s="190">
        <f t="shared" si="8"/>
        <v>160</v>
      </c>
      <c r="P23" s="225">
        <f t="shared" si="3"/>
        <v>-100</v>
      </c>
      <c r="Q23" s="222"/>
    </row>
    <row r="24" spans="1:17" x14ac:dyDescent="0.2">
      <c r="A24" s="189">
        <v>22</v>
      </c>
      <c r="B24" s="221">
        <f t="shared" si="4"/>
        <v>3669</v>
      </c>
      <c r="C24" s="222"/>
      <c r="D24" s="223">
        <f t="shared" si="0"/>
        <v>0</v>
      </c>
      <c r="E24" s="222"/>
      <c r="F24" s="222"/>
      <c r="G24" s="221">
        <f t="shared" si="5"/>
        <v>51</v>
      </c>
      <c r="H24" s="223">
        <f t="shared" si="1"/>
        <v>1.370967741935484</v>
      </c>
      <c r="I24" s="221">
        <f t="shared" si="2"/>
        <v>51</v>
      </c>
      <c r="J24" s="222"/>
      <c r="K24" s="223">
        <f t="shared" si="6"/>
        <v>0</v>
      </c>
      <c r="L24" s="222"/>
      <c r="M24" s="224">
        <f t="shared" si="7"/>
        <v>0</v>
      </c>
      <c r="N24" s="189">
        <v>2680</v>
      </c>
      <c r="O24" s="190">
        <f t="shared" si="8"/>
        <v>180</v>
      </c>
      <c r="P24" s="225">
        <f t="shared" si="3"/>
        <v>-100</v>
      </c>
      <c r="Q24" s="222"/>
    </row>
    <row r="25" spans="1:17" x14ac:dyDescent="0.2">
      <c r="A25" s="189">
        <v>23</v>
      </c>
      <c r="B25" s="221">
        <f t="shared" si="4"/>
        <v>3669</v>
      </c>
      <c r="C25" s="222"/>
      <c r="D25" s="223">
        <f t="shared" si="0"/>
        <v>0</v>
      </c>
      <c r="E25" s="222"/>
      <c r="F25" s="222"/>
      <c r="G25" s="221">
        <f t="shared" si="5"/>
        <v>51</v>
      </c>
      <c r="H25" s="223">
        <f t="shared" si="1"/>
        <v>1.370967741935484</v>
      </c>
      <c r="I25" s="221">
        <f t="shared" si="2"/>
        <v>51</v>
      </c>
      <c r="J25" s="222"/>
      <c r="K25" s="223">
        <f t="shared" si="6"/>
        <v>0</v>
      </c>
      <c r="L25" s="222"/>
      <c r="M25" s="224">
        <f t="shared" si="7"/>
        <v>0</v>
      </c>
      <c r="N25" s="189">
        <v>2860</v>
      </c>
      <c r="O25" s="190">
        <f t="shared" si="8"/>
        <v>180</v>
      </c>
      <c r="P25" s="225">
        <f t="shared" si="3"/>
        <v>-100</v>
      </c>
      <c r="Q25" s="222"/>
    </row>
    <row r="26" spans="1:17" x14ac:dyDescent="0.2">
      <c r="A26" s="189">
        <v>24</v>
      </c>
      <c r="B26" s="221">
        <f t="shared" si="4"/>
        <v>3669</v>
      </c>
      <c r="C26" s="222"/>
      <c r="D26" s="223">
        <f t="shared" si="0"/>
        <v>0</v>
      </c>
      <c r="E26" s="222"/>
      <c r="F26" s="222"/>
      <c r="G26" s="221">
        <f t="shared" si="5"/>
        <v>51</v>
      </c>
      <c r="H26" s="223">
        <f t="shared" si="1"/>
        <v>1.370967741935484</v>
      </c>
      <c r="I26" s="221">
        <f t="shared" si="2"/>
        <v>51</v>
      </c>
      <c r="J26" s="222"/>
      <c r="K26" s="223">
        <f t="shared" si="6"/>
        <v>0</v>
      </c>
      <c r="L26" s="222"/>
      <c r="M26" s="224">
        <f t="shared" si="7"/>
        <v>0</v>
      </c>
      <c r="N26" s="189">
        <v>3035</v>
      </c>
      <c r="O26" s="190">
        <f t="shared" si="8"/>
        <v>175</v>
      </c>
      <c r="P26" s="225">
        <f t="shared" si="3"/>
        <v>-100</v>
      </c>
      <c r="Q26" s="222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8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478" t="s">
        <v>42</v>
      </c>
      <c r="B1" s="478"/>
      <c r="C1">
        <v>3393</v>
      </c>
      <c r="D1" s="185" t="s">
        <v>46</v>
      </c>
      <c r="E1" s="195" t="s">
        <v>48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 s="65">
        <v>1</v>
      </c>
      <c r="B3" s="200">
        <f>C1-(C3+E3+F3)</f>
        <v>3378</v>
      </c>
      <c r="C3" s="201">
        <v>15</v>
      </c>
      <c r="D3" s="202">
        <f>(C3/B3)*100</f>
        <v>0.44404973357015981</v>
      </c>
      <c r="E3" s="203"/>
      <c r="F3" s="203"/>
      <c r="G3" s="200">
        <f>C3</f>
        <v>15</v>
      </c>
      <c r="H3" s="202">
        <f>(G3/$C$1)*100</f>
        <v>0.44208664898320071</v>
      </c>
      <c r="I3" s="200">
        <f>C3+E3+F3</f>
        <v>15</v>
      </c>
      <c r="J3" s="204">
        <v>30.055823395077393</v>
      </c>
      <c r="K3" s="65"/>
      <c r="L3" s="201">
        <v>191.36</v>
      </c>
      <c r="M3" s="205"/>
      <c r="N3" s="65">
        <v>140</v>
      </c>
      <c r="O3" s="65"/>
      <c r="P3" s="206">
        <f>((L3/N3)*100)-100</f>
        <v>36.685714285714312</v>
      </c>
      <c r="Q3" s="201">
        <v>75.739999999999995</v>
      </c>
    </row>
    <row r="4" spans="1:18" x14ac:dyDescent="0.2">
      <c r="A4" s="65">
        <v>2</v>
      </c>
      <c r="B4" s="200">
        <f>B3-(C4+E4+F4)</f>
        <v>3367</v>
      </c>
      <c r="C4" s="201">
        <v>11</v>
      </c>
      <c r="D4" s="202">
        <f t="shared" ref="D4:D26" si="0">(C4/B4)*100</f>
        <v>0.32670032670032667</v>
      </c>
      <c r="E4" s="203"/>
      <c r="F4" s="203"/>
      <c r="G4" s="200">
        <f>G3+C4</f>
        <v>26</v>
      </c>
      <c r="H4" s="202">
        <f t="shared" ref="H4:H26" si="1">(G4/$C$1)*100</f>
        <v>0.76628352490421447</v>
      </c>
      <c r="I4" s="200">
        <f>I3+C4+E4+F4</f>
        <v>26</v>
      </c>
      <c r="J4" s="204">
        <v>65.687979973694254</v>
      </c>
      <c r="K4" s="202">
        <f>J4-J3</f>
        <v>35.632156578616858</v>
      </c>
      <c r="L4" s="201">
        <v>387.82</v>
      </c>
      <c r="M4" s="205">
        <f>L4-L3</f>
        <v>196.45999999999998</v>
      </c>
      <c r="N4" s="65">
        <v>300</v>
      </c>
      <c r="O4" s="207">
        <f>N4-N3</f>
        <v>160</v>
      </c>
      <c r="P4" s="206">
        <f t="shared" ref="P4:P26" si="2">((L4/N4)*100)-100</f>
        <v>29.273333333333341</v>
      </c>
      <c r="Q4" s="201">
        <v>71.31</v>
      </c>
    </row>
    <row r="5" spans="1:18" x14ac:dyDescent="0.2">
      <c r="A5" s="65">
        <v>3</v>
      </c>
      <c r="B5" s="200">
        <f t="shared" ref="B5:B26" si="3">B4-(C5+E5+F5)</f>
        <v>3356</v>
      </c>
      <c r="C5" s="201">
        <v>11</v>
      </c>
      <c r="D5" s="202">
        <f t="shared" si="0"/>
        <v>0.32777115613825986</v>
      </c>
      <c r="E5" s="203"/>
      <c r="F5" s="203"/>
      <c r="G5" s="200">
        <f t="shared" ref="G5:G26" si="4">G4+C5</f>
        <v>37</v>
      </c>
      <c r="H5" s="202">
        <f t="shared" si="1"/>
        <v>1.0904804008252285</v>
      </c>
      <c r="I5" s="200">
        <f t="shared" ref="I5:I26" si="5">I4+C5+E5+F5</f>
        <v>37</v>
      </c>
      <c r="J5" s="204">
        <v>90.230716839775241</v>
      </c>
      <c r="K5" s="202">
        <f t="shared" ref="K5:K26" si="6">J5-J4</f>
        <v>24.542736866080986</v>
      </c>
      <c r="L5" s="201">
        <v>687.75</v>
      </c>
      <c r="M5" s="205">
        <f t="shared" ref="M5:M26" si="7">L5-L4</f>
        <v>299.93</v>
      </c>
      <c r="N5" s="65">
        <v>490</v>
      </c>
      <c r="O5" s="207">
        <f t="shared" ref="O5:O26" si="8">N5-N4</f>
        <v>190</v>
      </c>
      <c r="P5" s="206">
        <f t="shared" si="2"/>
        <v>40.357142857142833</v>
      </c>
      <c r="Q5" s="204">
        <v>64.86</v>
      </c>
    </row>
    <row r="6" spans="1:18" x14ac:dyDescent="0.2">
      <c r="A6" s="65">
        <v>4</v>
      </c>
      <c r="B6" s="200">
        <f t="shared" si="3"/>
        <v>3346</v>
      </c>
      <c r="C6" s="201">
        <v>10</v>
      </c>
      <c r="D6" s="202">
        <f t="shared" si="0"/>
        <v>0.2988643156007173</v>
      </c>
      <c r="E6" s="203"/>
      <c r="F6" s="203"/>
      <c r="G6" s="200">
        <f t="shared" si="4"/>
        <v>47</v>
      </c>
      <c r="H6" s="202">
        <f t="shared" si="1"/>
        <v>1.3852048334806955</v>
      </c>
      <c r="I6" s="200">
        <f t="shared" si="5"/>
        <v>47</v>
      </c>
      <c r="J6" s="204">
        <v>90.19</v>
      </c>
      <c r="K6" s="202">
        <f t="shared" si="6"/>
        <v>-4.0716839775242875E-2</v>
      </c>
      <c r="L6" s="201">
        <v>1082.7</v>
      </c>
      <c r="M6" s="205">
        <f t="shared" si="7"/>
        <v>394.95000000000005</v>
      </c>
      <c r="N6" s="65">
        <v>690</v>
      </c>
      <c r="O6" s="207">
        <f t="shared" si="8"/>
        <v>200</v>
      </c>
      <c r="P6" s="206">
        <f t="shared" si="2"/>
        <v>56.913043478260875</v>
      </c>
      <c r="Q6" s="204">
        <v>95.24</v>
      </c>
    </row>
    <row r="7" spans="1:18" x14ac:dyDescent="0.2">
      <c r="A7" s="65">
        <v>5</v>
      </c>
      <c r="B7" s="200">
        <f t="shared" si="3"/>
        <v>560</v>
      </c>
      <c r="C7" s="201">
        <v>0</v>
      </c>
      <c r="D7" s="202">
        <f t="shared" si="0"/>
        <v>0</v>
      </c>
      <c r="E7" s="203"/>
      <c r="F7" s="203">
        <v>2786</v>
      </c>
      <c r="G7" s="200">
        <f t="shared" si="4"/>
        <v>47</v>
      </c>
      <c r="H7" s="202">
        <f t="shared" si="1"/>
        <v>1.3852048334806955</v>
      </c>
      <c r="I7" s="200">
        <f t="shared" si="5"/>
        <v>2833</v>
      </c>
      <c r="J7" s="204">
        <v>58.928571428571431</v>
      </c>
      <c r="K7" s="202">
        <f t="shared" si="6"/>
        <v>-31.261428571428567</v>
      </c>
      <c r="L7" s="201">
        <v>1237.3800000000001</v>
      </c>
      <c r="M7" s="205">
        <f t="shared" si="7"/>
        <v>154.68000000000006</v>
      </c>
      <c r="N7" s="65">
        <v>890</v>
      </c>
      <c r="O7" s="207">
        <f t="shared" si="8"/>
        <v>200</v>
      </c>
      <c r="P7" s="206">
        <f t="shared" si="2"/>
        <v>39.03146067415733</v>
      </c>
      <c r="Q7" s="201">
        <v>95.1</v>
      </c>
    </row>
    <row r="8" spans="1:18" x14ac:dyDescent="0.2">
      <c r="A8" s="65">
        <v>6</v>
      </c>
      <c r="B8" s="200">
        <f t="shared" si="3"/>
        <v>559</v>
      </c>
      <c r="C8" s="201">
        <v>1</v>
      </c>
      <c r="D8" s="202">
        <f t="shared" si="0"/>
        <v>0.17889087656529518</v>
      </c>
      <c r="E8" s="203"/>
      <c r="F8" s="203"/>
      <c r="G8" s="200">
        <f t="shared" si="4"/>
        <v>48</v>
      </c>
      <c r="H8" s="202">
        <f t="shared" si="1"/>
        <v>1.4146772767462421</v>
      </c>
      <c r="I8" s="200">
        <f t="shared" si="5"/>
        <v>2834</v>
      </c>
      <c r="J8" s="204">
        <v>62.100690007666749</v>
      </c>
      <c r="K8" s="202">
        <f t="shared" si="6"/>
        <v>3.1721185790953186</v>
      </c>
      <c r="L8" s="201">
        <v>1418.12</v>
      </c>
      <c r="M8" s="205">
        <f t="shared" si="7"/>
        <v>180.73999999999978</v>
      </c>
      <c r="N8" s="65">
        <v>1080</v>
      </c>
      <c r="O8" s="207">
        <f t="shared" si="8"/>
        <v>190</v>
      </c>
      <c r="P8" s="206">
        <f t="shared" si="2"/>
        <v>31.307407407407396</v>
      </c>
      <c r="Q8" s="201">
        <v>88.4</v>
      </c>
    </row>
    <row r="9" spans="1:18" x14ac:dyDescent="0.2">
      <c r="A9" s="65">
        <v>7</v>
      </c>
      <c r="B9" s="200">
        <f t="shared" si="3"/>
        <v>558</v>
      </c>
      <c r="C9" s="201">
        <v>1</v>
      </c>
      <c r="D9" s="202">
        <f t="shared" si="0"/>
        <v>0.17921146953405018</v>
      </c>
      <c r="E9" s="203"/>
      <c r="F9" s="203"/>
      <c r="G9" s="200">
        <f t="shared" si="4"/>
        <v>49</v>
      </c>
      <c r="H9" s="202">
        <f t="shared" si="1"/>
        <v>1.444149720011789</v>
      </c>
      <c r="I9" s="200">
        <f t="shared" si="5"/>
        <v>2835</v>
      </c>
      <c r="J9" s="204">
        <v>64.106502816180239</v>
      </c>
      <c r="K9" s="202">
        <f t="shared" si="6"/>
        <v>2.0058128085134896</v>
      </c>
      <c r="L9" s="201">
        <v>1531.08</v>
      </c>
      <c r="M9" s="205">
        <f t="shared" si="7"/>
        <v>112.96000000000004</v>
      </c>
      <c r="N9" s="65">
        <v>1250</v>
      </c>
      <c r="O9" s="207">
        <f t="shared" si="8"/>
        <v>170</v>
      </c>
      <c r="P9" s="206">
        <f t="shared" si="2"/>
        <v>22.486399999999989</v>
      </c>
      <c r="Q9" s="201">
        <v>86.2</v>
      </c>
    </row>
    <row r="10" spans="1:18" x14ac:dyDescent="0.2">
      <c r="A10" s="65">
        <v>8</v>
      </c>
      <c r="B10" s="200">
        <f t="shared" si="3"/>
        <v>558</v>
      </c>
      <c r="C10" s="201">
        <v>0</v>
      </c>
      <c r="D10" s="202">
        <f t="shared" si="0"/>
        <v>0</v>
      </c>
      <c r="E10" s="203"/>
      <c r="F10" s="203"/>
      <c r="G10" s="200">
        <f t="shared" si="4"/>
        <v>49</v>
      </c>
      <c r="H10" s="202">
        <f t="shared" si="1"/>
        <v>1.444149720011789</v>
      </c>
      <c r="I10" s="200">
        <f t="shared" si="5"/>
        <v>2835</v>
      </c>
      <c r="J10" s="204">
        <v>66.02662570404506</v>
      </c>
      <c r="K10" s="202">
        <f t="shared" si="6"/>
        <v>1.9201228878648209</v>
      </c>
      <c r="L10" s="201">
        <v>1695.04</v>
      </c>
      <c r="M10" s="205">
        <f t="shared" si="7"/>
        <v>163.96000000000004</v>
      </c>
      <c r="N10" s="65">
        <v>1400</v>
      </c>
      <c r="O10" s="207">
        <f t="shared" si="8"/>
        <v>150</v>
      </c>
      <c r="P10" s="206">
        <f t="shared" si="2"/>
        <v>21.074285714285708</v>
      </c>
      <c r="Q10" s="201">
        <v>77.8</v>
      </c>
    </row>
    <row r="11" spans="1:18" x14ac:dyDescent="0.2">
      <c r="A11" s="65">
        <v>9</v>
      </c>
      <c r="B11" s="200">
        <f t="shared" si="3"/>
        <v>558</v>
      </c>
      <c r="C11" s="201">
        <v>0</v>
      </c>
      <c r="D11" s="202">
        <f t="shared" si="0"/>
        <v>0</v>
      </c>
      <c r="E11" s="203"/>
      <c r="F11" s="203"/>
      <c r="G11" s="200">
        <f t="shared" si="4"/>
        <v>49</v>
      </c>
      <c r="H11" s="202">
        <f t="shared" si="1"/>
        <v>1.444149720011789</v>
      </c>
      <c r="I11" s="200">
        <f t="shared" si="5"/>
        <v>2835</v>
      </c>
      <c r="J11" s="204">
        <v>68.0747567844342</v>
      </c>
      <c r="K11" s="202">
        <f t="shared" si="6"/>
        <v>2.0481310803891404</v>
      </c>
      <c r="L11" s="201">
        <v>1824.08</v>
      </c>
      <c r="M11" s="205">
        <f t="shared" si="7"/>
        <v>129.03999999999996</v>
      </c>
      <c r="N11" s="65">
        <v>1540</v>
      </c>
      <c r="O11" s="207">
        <f t="shared" si="8"/>
        <v>140</v>
      </c>
      <c r="P11" s="206">
        <f t="shared" si="2"/>
        <v>18.446753246753246</v>
      </c>
      <c r="Q11" s="201">
        <v>83.7</v>
      </c>
    </row>
    <row r="12" spans="1:18" x14ac:dyDescent="0.2">
      <c r="A12" s="65">
        <v>10</v>
      </c>
      <c r="B12" s="200">
        <f t="shared" si="3"/>
        <v>558</v>
      </c>
      <c r="C12" s="201">
        <v>0</v>
      </c>
      <c r="D12" s="202">
        <f t="shared" si="0"/>
        <v>0</v>
      </c>
      <c r="E12" s="203"/>
      <c r="F12" s="203"/>
      <c r="G12" s="200">
        <f t="shared" si="4"/>
        <v>49</v>
      </c>
      <c r="H12" s="202">
        <f t="shared" si="1"/>
        <v>1.444149720011789</v>
      </c>
      <c r="I12" s="200">
        <f t="shared" si="5"/>
        <v>2835</v>
      </c>
      <c r="J12" s="204">
        <v>69.97</v>
      </c>
      <c r="K12" s="202">
        <f t="shared" si="6"/>
        <v>1.8952432155657988</v>
      </c>
      <c r="L12" s="204">
        <v>1936</v>
      </c>
      <c r="M12" s="205">
        <f t="shared" si="7"/>
        <v>111.92000000000007</v>
      </c>
      <c r="N12" s="200">
        <v>1670</v>
      </c>
      <c r="O12" s="207">
        <f t="shared" si="8"/>
        <v>130</v>
      </c>
      <c r="P12" s="206">
        <f t="shared" si="2"/>
        <v>15.928143712574851</v>
      </c>
      <c r="Q12" s="201">
        <v>93.3</v>
      </c>
    </row>
    <row r="13" spans="1:18" x14ac:dyDescent="0.2">
      <c r="A13" s="65">
        <v>11</v>
      </c>
      <c r="B13" s="200">
        <f t="shared" si="3"/>
        <v>480</v>
      </c>
      <c r="C13" s="201">
        <v>0</v>
      </c>
      <c r="D13" s="202">
        <f t="shared" si="0"/>
        <v>0</v>
      </c>
      <c r="E13" s="203"/>
      <c r="F13" s="203">
        <v>78</v>
      </c>
      <c r="G13" s="200">
        <f t="shared" si="4"/>
        <v>49</v>
      </c>
      <c r="H13" s="202">
        <f t="shared" si="1"/>
        <v>1.444149720011789</v>
      </c>
      <c r="I13" s="200">
        <f t="shared" si="5"/>
        <v>2913</v>
      </c>
      <c r="J13" s="204">
        <v>70.97</v>
      </c>
      <c r="K13" s="202">
        <f t="shared" si="6"/>
        <v>1</v>
      </c>
      <c r="L13" s="204">
        <v>2028.22</v>
      </c>
      <c r="M13" s="205">
        <f t="shared" si="7"/>
        <v>92.220000000000027</v>
      </c>
      <c r="N13" s="200">
        <v>1800</v>
      </c>
      <c r="O13" s="207">
        <f t="shared" si="8"/>
        <v>130</v>
      </c>
      <c r="P13" s="206">
        <f t="shared" si="2"/>
        <v>12.678888888888878</v>
      </c>
      <c r="Q13" s="201">
        <v>92.2</v>
      </c>
      <c r="R13" s="193"/>
    </row>
    <row r="14" spans="1:18" x14ac:dyDescent="0.2">
      <c r="A14">
        <v>12</v>
      </c>
      <c r="B14" s="186">
        <f t="shared" si="3"/>
        <v>480</v>
      </c>
      <c r="C14" s="184"/>
      <c r="D14" s="191">
        <f t="shared" si="0"/>
        <v>0</v>
      </c>
      <c r="E14" s="184"/>
      <c r="F14" s="184"/>
      <c r="G14" s="186">
        <f t="shared" si="4"/>
        <v>49</v>
      </c>
      <c r="H14" s="191">
        <f t="shared" si="1"/>
        <v>1.444149720011789</v>
      </c>
      <c r="I14" s="186">
        <f t="shared" si="5"/>
        <v>2913</v>
      </c>
      <c r="J14" s="184"/>
      <c r="K14" s="191">
        <f t="shared" si="6"/>
        <v>-70.97</v>
      </c>
      <c r="L14" s="184"/>
      <c r="M14" s="188">
        <f t="shared" si="7"/>
        <v>-2028.22</v>
      </c>
      <c r="N14">
        <v>1920</v>
      </c>
      <c r="O14" s="185">
        <f t="shared" si="8"/>
        <v>120</v>
      </c>
      <c r="P14" s="192">
        <f t="shared" si="2"/>
        <v>-100</v>
      </c>
      <c r="Q14" s="184"/>
    </row>
    <row r="15" spans="1:18" x14ac:dyDescent="0.2">
      <c r="A15">
        <v>13</v>
      </c>
      <c r="B15" s="186">
        <f t="shared" si="3"/>
        <v>480</v>
      </c>
      <c r="C15" s="184"/>
      <c r="D15" s="191">
        <f t="shared" si="0"/>
        <v>0</v>
      </c>
      <c r="E15" s="184"/>
      <c r="F15" s="184"/>
      <c r="G15" s="186">
        <f t="shared" si="4"/>
        <v>49</v>
      </c>
      <c r="H15" s="191">
        <f t="shared" si="1"/>
        <v>1.444149720011789</v>
      </c>
      <c r="I15" s="186">
        <f t="shared" si="5"/>
        <v>2913</v>
      </c>
      <c r="J15" s="184"/>
      <c r="K15" s="191">
        <f t="shared" si="6"/>
        <v>0</v>
      </c>
      <c r="L15" s="184"/>
      <c r="M15" s="188">
        <f t="shared" si="7"/>
        <v>0</v>
      </c>
      <c r="N15">
        <v>2040</v>
      </c>
      <c r="O15" s="185">
        <f t="shared" si="8"/>
        <v>120</v>
      </c>
      <c r="P15" s="192">
        <f t="shared" si="2"/>
        <v>-100</v>
      </c>
      <c r="Q15" s="184"/>
    </row>
    <row r="16" spans="1:18" x14ac:dyDescent="0.2">
      <c r="A16">
        <v>14</v>
      </c>
      <c r="B16" s="186">
        <f t="shared" si="3"/>
        <v>480</v>
      </c>
      <c r="C16" s="184"/>
      <c r="D16" s="191">
        <f t="shared" si="0"/>
        <v>0</v>
      </c>
      <c r="E16" s="184"/>
      <c r="F16" s="184"/>
      <c r="G16" s="186">
        <f t="shared" si="4"/>
        <v>49</v>
      </c>
      <c r="H16" s="191">
        <f t="shared" si="1"/>
        <v>1.444149720011789</v>
      </c>
      <c r="I16" s="186">
        <f t="shared" si="5"/>
        <v>2913</v>
      </c>
      <c r="J16" s="184"/>
      <c r="K16" s="191">
        <f t="shared" si="6"/>
        <v>0</v>
      </c>
      <c r="L16" s="184"/>
      <c r="M16" s="188">
        <f t="shared" si="7"/>
        <v>0</v>
      </c>
      <c r="N16">
        <v>2160</v>
      </c>
      <c r="O16" s="185">
        <f t="shared" si="8"/>
        <v>120</v>
      </c>
      <c r="P16" s="192">
        <f t="shared" si="2"/>
        <v>-100</v>
      </c>
      <c r="Q16" s="184"/>
    </row>
    <row r="17" spans="1:17" x14ac:dyDescent="0.2">
      <c r="A17">
        <v>15</v>
      </c>
      <c r="B17" s="186">
        <f t="shared" si="3"/>
        <v>480</v>
      </c>
      <c r="C17" s="184"/>
      <c r="D17" s="191">
        <f t="shared" si="0"/>
        <v>0</v>
      </c>
      <c r="E17" s="184"/>
      <c r="F17" s="184"/>
      <c r="G17" s="186">
        <f t="shared" si="4"/>
        <v>49</v>
      </c>
      <c r="H17" s="191">
        <f t="shared" si="1"/>
        <v>1.444149720011789</v>
      </c>
      <c r="I17" s="186">
        <f t="shared" si="5"/>
        <v>2913</v>
      </c>
      <c r="J17" s="184"/>
      <c r="K17" s="191">
        <f t="shared" si="6"/>
        <v>0</v>
      </c>
      <c r="L17" s="184"/>
      <c r="M17" s="188">
        <f t="shared" si="7"/>
        <v>0</v>
      </c>
      <c r="N17">
        <v>2290</v>
      </c>
      <c r="O17" s="185">
        <f t="shared" si="8"/>
        <v>130</v>
      </c>
      <c r="P17" s="192">
        <f t="shared" si="2"/>
        <v>-100</v>
      </c>
      <c r="Q17" s="184"/>
    </row>
    <row r="18" spans="1:17" x14ac:dyDescent="0.2">
      <c r="A18">
        <v>16</v>
      </c>
      <c r="B18" s="186">
        <f t="shared" si="3"/>
        <v>480</v>
      </c>
      <c r="C18" s="184"/>
      <c r="D18" s="191">
        <f t="shared" si="0"/>
        <v>0</v>
      </c>
      <c r="E18" s="184"/>
      <c r="F18" s="184"/>
      <c r="G18" s="186">
        <f t="shared" si="4"/>
        <v>49</v>
      </c>
      <c r="H18" s="191">
        <f t="shared" si="1"/>
        <v>1.444149720011789</v>
      </c>
      <c r="I18" s="186">
        <f t="shared" si="5"/>
        <v>2913</v>
      </c>
      <c r="J18" s="184"/>
      <c r="K18" s="191">
        <f t="shared" si="6"/>
        <v>0</v>
      </c>
      <c r="L18" s="184"/>
      <c r="M18" s="188">
        <f t="shared" si="7"/>
        <v>0</v>
      </c>
      <c r="N18">
        <v>2420</v>
      </c>
      <c r="O18" s="185">
        <f t="shared" si="8"/>
        <v>130</v>
      </c>
      <c r="P18" s="192">
        <f t="shared" si="2"/>
        <v>-100</v>
      </c>
      <c r="Q18" s="184"/>
    </row>
    <row r="19" spans="1:17" x14ac:dyDescent="0.2">
      <c r="A19">
        <v>17</v>
      </c>
      <c r="B19" s="186">
        <f t="shared" si="3"/>
        <v>480</v>
      </c>
      <c r="C19" s="184"/>
      <c r="D19" s="191">
        <f t="shared" si="0"/>
        <v>0</v>
      </c>
      <c r="E19" s="184"/>
      <c r="F19" s="184"/>
      <c r="G19" s="186">
        <f t="shared" si="4"/>
        <v>49</v>
      </c>
      <c r="H19" s="191">
        <f t="shared" si="1"/>
        <v>1.444149720011789</v>
      </c>
      <c r="I19" s="186">
        <f t="shared" si="5"/>
        <v>2913</v>
      </c>
      <c r="J19" s="184"/>
      <c r="K19" s="191">
        <f t="shared" si="6"/>
        <v>0</v>
      </c>
      <c r="L19" s="184"/>
      <c r="M19" s="188">
        <f t="shared" si="7"/>
        <v>0</v>
      </c>
      <c r="N19">
        <v>2560</v>
      </c>
      <c r="O19" s="185">
        <f t="shared" si="8"/>
        <v>140</v>
      </c>
      <c r="P19" s="192">
        <f t="shared" si="2"/>
        <v>-100</v>
      </c>
      <c r="Q19" s="184"/>
    </row>
    <row r="20" spans="1:17" x14ac:dyDescent="0.2">
      <c r="A20">
        <v>18</v>
      </c>
      <c r="B20" s="186">
        <f t="shared" si="3"/>
        <v>480</v>
      </c>
      <c r="C20" s="184"/>
      <c r="D20" s="191">
        <f t="shared" si="0"/>
        <v>0</v>
      </c>
      <c r="E20" s="184"/>
      <c r="F20" s="184"/>
      <c r="G20" s="186">
        <f t="shared" si="4"/>
        <v>49</v>
      </c>
      <c r="H20" s="191">
        <f t="shared" si="1"/>
        <v>1.444149720011789</v>
      </c>
      <c r="I20" s="186">
        <f t="shared" si="5"/>
        <v>2913</v>
      </c>
      <c r="J20" s="184"/>
      <c r="K20" s="191">
        <f t="shared" si="6"/>
        <v>0</v>
      </c>
      <c r="L20" s="184"/>
      <c r="M20" s="188">
        <f t="shared" si="7"/>
        <v>0</v>
      </c>
      <c r="N20">
        <v>2710</v>
      </c>
      <c r="O20" s="185">
        <f t="shared" si="8"/>
        <v>150</v>
      </c>
      <c r="P20" s="192">
        <f t="shared" si="2"/>
        <v>-100</v>
      </c>
      <c r="Q20" s="184"/>
    </row>
    <row r="21" spans="1:17" x14ac:dyDescent="0.2">
      <c r="A21">
        <v>19</v>
      </c>
      <c r="B21" s="186">
        <f t="shared" si="3"/>
        <v>480</v>
      </c>
      <c r="C21" s="184"/>
      <c r="D21" s="191">
        <f t="shared" si="0"/>
        <v>0</v>
      </c>
      <c r="E21" s="184"/>
      <c r="F21" s="184"/>
      <c r="G21" s="186">
        <f t="shared" si="4"/>
        <v>49</v>
      </c>
      <c r="H21" s="191">
        <f t="shared" si="1"/>
        <v>1.444149720011789</v>
      </c>
      <c r="I21" s="186">
        <f t="shared" si="5"/>
        <v>2913</v>
      </c>
      <c r="J21" s="184"/>
      <c r="K21" s="191">
        <f t="shared" si="6"/>
        <v>0</v>
      </c>
      <c r="L21" s="184"/>
      <c r="M21" s="188">
        <f t="shared" si="7"/>
        <v>0</v>
      </c>
      <c r="N21">
        <v>2870</v>
      </c>
      <c r="O21" s="185">
        <f t="shared" si="8"/>
        <v>160</v>
      </c>
      <c r="P21" s="192">
        <f t="shared" si="2"/>
        <v>-100</v>
      </c>
      <c r="Q21" s="184"/>
    </row>
    <row r="22" spans="1:17" x14ac:dyDescent="0.2">
      <c r="A22">
        <v>20</v>
      </c>
      <c r="B22" s="186">
        <f t="shared" si="3"/>
        <v>480</v>
      </c>
      <c r="C22" s="184"/>
      <c r="D22" s="191">
        <f t="shared" si="0"/>
        <v>0</v>
      </c>
      <c r="E22" s="184"/>
      <c r="F22" s="184"/>
      <c r="G22" s="186">
        <f t="shared" si="4"/>
        <v>49</v>
      </c>
      <c r="H22" s="191">
        <f t="shared" si="1"/>
        <v>1.444149720011789</v>
      </c>
      <c r="I22" s="186">
        <f t="shared" si="5"/>
        <v>2913</v>
      </c>
      <c r="J22" s="184"/>
      <c r="K22" s="191">
        <f t="shared" si="6"/>
        <v>0</v>
      </c>
      <c r="L22" s="184"/>
      <c r="M22" s="188">
        <f t="shared" si="7"/>
        <v>0</v>
      </c>
      <c r="N22">
        <v>3040</v>
      </c>
      <c r="O22" s="185">
        <f t="shared" si="8"/>
        <v>170</v>
      </c>
      <c r="P22" s="192">
        <f t="shared" si="2"/>
        <v>-100</v>
      </c>
      <c r="Q22" s="184"/>
    </row>
    <row r="23" spans="1:17" x14ac:dyDescent="0.2">
      <c r="A23">
        <v>21</v>
      </c>
      <c r="B23" s="186">
        <f t="shared" si="3"/>
        <v>480</v>
      </c>
      <c r="C23" s="184"/>
      <c r="D23" s="191">
        <f t="shared" si="0"/>
        <v>0</v>
      </c>
      <c r="E23" s="184"/>
      <c r="F23" s="184"/>
      <c r="G23" s="186">
        <f t="shared" si="4"/>
        <v>49</v>
      </c>
      <c r="H23" s="191">
        <f t="shared" si="1"/>
        <v>1.444149720011789</v>
      </c>
      <c r="I23" s="186">
        <f t="shared" si="5"/>
        <v>2913</v>
      </c>
      <c r="J23" s="184"/>
      <c r="K23" s="191">
        <f t="shared" si="6"/>
        <v>0</v>
      </c>
      <c r="L23" s="184"/>
      <c r="M23" s="188">
        <f t="shared" si="7"/>
        <v>0</v>
      </c>
      <c r="N23">
        <v>3240</v>
      </c>
      <c r="O23" s="185">
        <f t="shared" si="8"/>
        <v>200</v>
      </c>
      <c r="P23" s="192">
        <f t="shared" si="2"/>
        <v>-100</v>
      </c>
      <c r="Q23" s="184"/>
    </row>
    <row r="24" spans="1:17" x14ac:dyDescent="0.2">
      <c r="A24">
        <v>22</v>
      </c>
      <c r="B24" s="186">
        <f t="shared" si="3"/>
        <v>480</v>
      </c>
      <c r="C24" s="184"/>
      <c r="D24" s="191">
        <f t="shared" si="0"/>
        <v>0</v>
      </c>
      <c r="E24" s="184"/>
      <c r="F24" s="184"/>
      <c r="G24" s="186">
        <f t="shared" si="4"/>
        <v>49</v>
      </c>
      <c r="H24" s="191">
        <f t="shared" si="1"/>
        <v>1.444149720011789</v>
      </c>
      <c r="I24" s="186">
        <f t="shared" si="5"/>
        <v>2913</v>
      </c>
      <c r="J24" s="184"/>
      <c r="K24" s="191">
        <f t="shared" si="6"/>
        <v>0</v>
      </c>
      <c r="L24" s="184"/>
      <c r="M24" s="188">
        <f t="shared" si="7"/>
        <v>0</v>
      </c>
      <c r="N24">
        <v>3470</v>
      </c>
      <c r="O24" s="185">
        <f t="shared" si="8"/>
        <v>230</v>
      </c>
      <c r="P24" s="192">
        <f t="shared" si="2"/>
        <v>-100</v>
      </c>
      <c r="Q24" s="184"/>
    </row>
    <row r="25" spans="1:17" x14ac:dyDescent="0.2">
      <c r="A25">
        <v>23</v>
      </c>
      <c r="B25" s="186">
        <f t="shared" si="3"/>
        <v>480</v>
      </c>
      <c r="C25" s="184"/>
      <c r="D25" s="191">
        <f t="shared" si="0"/>
        <v>0</v>
      </c>
      <c r="E25" s="184"/>
      <c r="F25" s="184"/>
      <c r="G25" s="186">
        <f t="shared" si="4"/>
        <v>49</v>
      </c>
      <c r="H25" s="191">
        <f t="shared" si="1"/>
        <v>1.444149720011789</v>
      </c>
      <c r="I25" s="186">
        <f t="shared" si="5"/>
        <v>2913</v>
      </c>
      <c r="J25" s="184"/>
      <c r="K25" s="191">
        <f t="shared" si="6"/>
        <v>0</v>
      </c>
      <c r="L25" s="184"/>
      <c r="M25" s="188">
        <f t="shared" si="7"/>
        <v>0</v>
      </c>
      <c r="N25">
        <v>3660</v>
      </c>
      <c r="O25" s="185">
        <f t="shared" si="8"/>
        <v>190</v>
      </c>
      <c r="P25" s="192">
        <f t="shared" si="2"/>
        <v>-100</v>
      </c>
      <c r="Q25" s="184"/>
    </row>
    <row r="26" spans="1:17" x14ac:dyDescent="0.2">
      <c r="A26">
        <v>24</v>
      </c>
      <c r="B26" s="186">
        <f t="shared" si="3"/>
        <v>480</v>
      </c>
      <c r="C26" s="184"/>
      <c r="D26" s="191">
        <f t="shared" si="0"/>
        <v>0</v>
      </c>
      <c r="E26" s="184"/>
      <c r="F26" s="184"/>
      <c r="G26" s="186">
        <f t="shared" si="4"/>
        <v>49</v>
      </c>
      <c r="H26" s="191">
        <f t="shared" si="1"/>
        <v>1.444149720011789</v>
      </c>
      <c r="I26" s="186">
        <f t="shared" si="5"/>
        <v>2913</v>
      </c>
      <c r="J26" s="184"/>
      <c r="K26" s="191">
        <f t="shared" si="6"/>
        <v>0</v>
      </c>
      <c r="L26" s="184"/>
      <c r="M26" s="188">
        <f t="shared" si="7"/>
        <v>0</v>
      </c>
      <c r="N26">
        <v>3820</v>
      </c>
      <c r="O26" s="185">
        <f t="shared" si="8"/>
        <v>160</v>
      </c>
      <c r="P26" s="192">
        <f t="shared" si="2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9"/>
  <dimension ref="A1:AB206"/>
  <sheetViews>
    <sheetView showGridLines="0" topLeftCell="A176" zoomScale="75" zoomScaleNormal="75" workbookViewId="0">
      <selection activeCell="W204" sqref="W204"/>
    </sheetView>
  </sheetViews>
  <sheetFormatPr baseColWidth="10" defaultRowHeight="12.75" x14ac:dyDescent="0.2"/>
  <cols>
    <col min="1" max="1" width="16.28515625" style="237" bestFit="1" customWidth="1"/>
    <col min="2" max="13" width="10.7109375" style="237" customWidth="1"/>
    <col min="14" max="14" width="10.7109375" style="334" customWidth="1"/>
    <col min="15" max="19" width="10.7109375" style="237" customWidth="1"/>
    <col min="20" max="16384" width="11.42578125" style="237"/>
  </cols>
  <sheetData>
    <row r="1" spans="1:22" x14ac:dyDescent="0.2">
      <c r="A1" s="237" t="s">
        <v>58</v>
      </c>
    </row>
    <row r="2" spans="1:22" x14ac:dyDescent="0.2">
      <c r="A2" s="237" t="s">
        <v>59</v>
      </c>
      <c r="B2" s="239">
        <v>36.4</v>
      </c>
      <c r="F2" s="483"/>
      <c r="G2" s="483"/>
      <c r="H2" s="483"/>
      <c r="I2" s="483"/>
    </row>
    <row r="3" spans="1:22" x14ac:dyDescent="0.2">
      <c r="A3" s="237" t="s">
        <v>7</v>
      </c>
      <c r="B3" s="237">
        <v>77.2</v>
      </c>
    </row>
    <row r="4" spans="1:22" x14ac:dyDescent="0.2">
      <c r="A4" s="237" t="s">
        <v>60</v>
      </c>
      <c r="B4" s="237">
        <v>12570</v>
      </c>
    </row>
    <row r="6" spans="1:22" x14ac:dyDescent="0.2">
      <c r="A6" s="246" t="s">
        <v>61</v>
      </c>
      <c r="B6" s="239">
        <v>36.4</v>
      </c>
      <c r="C6" s="239">
        <v>36.4</v>
      </c>
      <c r="D6" s="239">
        <v>36.4</v>
      </c>
      <c r="E6" s="239">
        <v>36.4</v>
      </c>
      <c r="F6" s="239">
        <v>36.4</v>
      </c>
      <c r="G6" s="239">
        <v>36.4</v>
      </c>
      <c r="H6" s="239">
        <v>36.4</v>
      </c>
      <c r="I6" s="239">
        <v>36.4</v>
      </c>
      <c r="J6" s="239">
        <v>36.4</v>
      </c>
      <c r="K6" s="239">
        <v>36.4</v>
      </c>
      <c r="L6" s="239">
        <v>36.4</v>
      </c>
      <c r="M6" s="239">
        <v>36.4</v>
      </c>
      <c r="N6" s="239">
        <v>36.4</v>
      </c>
      <c r="O6" s="239">
        <v>36.4</v>
      </c>
      <c r="P6" s="239">
        <v>36.4</v>
      </c>
      <c r="Q6" s="239">
        <v>36.4</v>
      </c>
      <c r="R6" s="239">
        <v>36.4</v>
      </c>
      <c r="S6" s="239">
        <v>36.4</v>
      </c>
    </row>
    <row r="7" spans="1:22" x14ac:dyDescent="0.2">
      <c r="A7" s="246" t="s">
        <v>62</v>
      </c>
      <c r="B7" s="282">
        <v>22.49</v>
      </c>
      <c r="C7" s="282">
        <v>22.49</v>
      </c>
      <c r="D7" s="282">
        <v>22.49</v>
      </c>
      <c r="E7" s="282">
        <v>22.49</v>
      </c>
      <c r="F7" s="282">
        <v>22.49</v>
      </c>
      <c r="G7" s="282">
        <v>22.49</v>
      </c>
      <c r="H7" s="282">
        <v>22.49</v>
      </c>
      <c r="I7" s="282">
        <v>22.49</v>
      </c>
      <c r="J7" s="282">
        <v>22.49</v>
      </c>
      <c r="K7" s="237">
        <v>22.49</v>
      </c>
      <c r="L7" s="237">
        <v>22.49</v>
      </c>
      <c r="M7" s="237">
        <v>22.49</v>
      </c>
      <c r="N7" s="334">
        <v>22.49</v>
      </c>
      <c r="O7" s="237">
        <v>22.49</v>
      </c>
      <c r="P7" s="237">
        <v>22.49</v>
      </c>
      <c r="Q7" s="237">
        <v>22.49</v>
      </c>
      <c r="R7" s="237">
        <v>22.49</v>
      </c>
    </row>
    <row r="8" spans="1:22" ht="13.5" thickBot="1" x14ac:dyDescent="0.25">
      <c r="A8" s="246"/>
      <c r="B8" s="282"/>
      <c r="C8" s="282"/>
      <c r="D8" s="282"/>
      <c r="E8" s="282"/>
      <c r="F8" s="282"/>
      <c r="G8" s="282"/>
      <c r="H8" s="282"/>
      <c r="I8" s="282"/>
      <c r="J8" s="282"/>
    </row>
    <row r="9" spans="1:22" ht="13.5" thickBot="1" x14ac:dyDescent="0.25">
      <c r="A9" s="285" t="s">
        <v>49</v>
      </c>
      <c r="B9" s="480" t="s">
        <v>50</v>
      </c>
      <c r="C9" s="481"/>
      <c r="D9" s="481"/>
      <c r="E9" s="481"/>
      <c r="F9" s="481"/>
      <c r="G9" s="481"/>
      <c r="H9" s="481"/>
      <c r="I9" s="481"/>
      <c r="J9" s="482"/>
      <c r="K9" s="480" t="s">
        <v>53</v>
      </c>
      <c r="L9" s="481"/>
      <c r="M9" s="481"/>
      <c r="N9" s="481"/>
      <c r="O9" s="481"/>
      <c r="P9" s="481"/>
      <c r="Q9" s="481"/>
      <c r="R9" s="482"/>
      <c r="S9" s="338" t="s">
        <v>55</v>
      </c>
    </row>
    <row r="10" spans="1:22" x14ac:dyDescent="0.2">
      <c r="A10" s="226" t="s">
        <v>54</v>
      </c>
      <c r="B10" s="247">
        <v>1</v>
      </c>
      <c r="C10" s="248">
        <v>2</v>
      </c>
      <c r="D10" s="248">
        <v>3</v>
      </c>
      <c r="E10" s="248">
        <v>4</v>
      </c>
      <c r="F10" s="248">
        <v>5</v>
      </c>
      <c r="G10" s="248">
        <v>6</v>
      </c>
      <c r="H10" s="248">
        <v>7</v>
      </c>
      <c r="I10" s="248">
        <v>8</v>
      </c>
      <c r="J10" s="249">
        <v>9</v>
      </c>
      <c r="K10" s="247">
        <v>1</v>
      </c>
      <c r="L10" s="248">
        <v>2</v>
      </c>
      <c r="M10" s="248">
        <v>3</v>
      </c>
      <c r="N10" s="248">
        <v>4</v>
      </c>
      <c r="O10" s="248">
        <v>5</v>
      </c>
      <c r="P10" s="248">
        <v>6</v>
      </c>
      <c r="Q10" s="248">
        <v>7</v>
      </c>
      <c r="R10" s="249">
        <v>8</v>
      </c>
      <c r="S10" s="339"/>
    </row>
    <row r="11" spans="1:22" x14ac:dyDescent="0.2">
      <c r="A11" s="226" t="s">
        <v>2</v>
      </c>
      <c r="B11" s="250">
        <v>1</v>
      </c>
      <c r="C11" s="333">
        <v>2</v>
      </c>
      <c r="D11" s="333">
        <v>2</v>
      </c>
      <c r="E11" s="251">
        <v>3</v>
      </c>
      <c r="F11" s="251">
        <v>3</v>
      </c>
      <c r="G11" s="315">
        <v>4</v>
      </c>
      <c r="H11" s="315">
        <v>4</v>
      </c>
      <c r="I11" s="252">
        <v>5</v>
      </c>
      <c r="J11" s="351">
        <v>6</v>
      </c>
      <c r="K11" s="250">
        <v>1</v>
      </c>
      <c r="L11" s="333">
        <v>2</v>
      </c>
      <c r="M11" s="251">
        <v>3</v>
      </c>
      <c r="N11" s="251">
        <v>3</v>
      </c>
      <c r="O11" s="315">
        <v>4</v>
      </c>
      <c r="P11" s="315">
        <v>4</v>
      </c>
      <c r="Q11" s="252">
        <v>5</v>
      </c>
      <c r="R11" s="351">
        <v>6</v>
      </c>
      <c r="S11" s="340" t="s">
        <v>0</v>
      </c>
    </row>
    <row r="12" spans="1:22" x14ac:dyDescent="0.2">
      <c r="A12" s="292" t="s">
        <v>3</v>
      </c>
      <c r="B12" s="253">
        <v>140</v>
      </c>
      <c r="C12" s="254">
        <v>140</v>
      </c>
      <c r="D12" s="254">
        <v>140</v>
      </c>
      <c r="E12" s="254">
        <v>140</v>
      </c>
      <c r="F12" s="254">
        <v>140</v>
      </c>
      <c r="G12" s="254">
        <v>140</v>
      </c>
      <c r="H12" s="254">
        <v>140</v>
      </c>
      <c r="I12" s="254">
        <v>140</v>
      </c>
      <c r="J12" s="255">
        <v>140</v>
      </c>
      <c r="K12" s="253">
        <v>140</v>
      </c>
      <c r="L12" s="254">
        <v>140</v>
      </c>
      <c r="M12" s="254">
        <v>140</v>
      </c>
      <c r="N12" s="254">
        <v>140</v>
      </c>
      <c r="O12" s="254">
        <v>140</v>
      </c>
      <c r="P12" s="254">
        <v>140</v>
      </c>
      <c r="Q12" s="254">
        <v>140</v>
      </c>
      <c r="R12" s="255">
        <v>140</v>
      </c>
      <c r="S12" s="341">
        <v>140</v>
      </c>
    </row>
    <row r="13" spans="1:22" x14ac:dyDescent="0.2">
      <c r="A13" s="295" t="s">
        <v>6</v>
      </c>
      <c r="B13" s="256">
        <v>142.70114942528735</v>
      </c>
      <c r="C13" s="257">
        <v>146.33333333333334</v>
      </c>
      <c r="D13" s="257">
        <v>150.43373493975903</v>
      </c>
      <c r="E13" s="257">
        <v>166.50704225352112</v>
      </c>
      <c r="F13" s="257">
        <v>151.4</v>
      </c>
      <c r="G13" s="257">
        <v>159.83333333333334</v>
      </c>
      <c r="H13" s="257">
        <v>166.67796610169492</v>
      </c>
      <c r="I13" s="257">
        <v>166.2842105263158</v>
      </c>
      <c r="J13" s="258">
        <v>172.81578947368422</v>
      </c>
      <c r="K13" s="256">
        <v>146.06382978723406</v>
      </c>
      <c r="L13" s="257">
        <v>150.50684931506851</v>
      </c>
      <c r="M13" s="257">
        <v>152.044776119403</v>
      </c>
      <c r="N13" s="257">
        <v>151.71830985915494</v>
      </c>
      <c r="O13" s="257">
        <v>159.5</v>
      </c>
      <c r="P13" s="257">
        <v>171.90909090909091</v>
      </c>
      <c r="Q13" s="257">
        <v>160.42857142857142</v>
      </c>
      <c r="R13" s="258">
        <v>171.9387755102041</v>
      </c>
      <c r="S13" s="342">
        <v>167.42288557213931</v>
      </c>
    </row>
    <row r="14" spans="1:22" x14ac:dyDescent="0.2">
      <c r="A14" s="226" t="s">
        <v>7</v>
      </c>
      <c r="B14" s="260">
        <v>67.816091954022994</v>
      </c>
      <c r="C14" s="261">
        <v>89.583333333333329</v>
      </c>
      <c r="D14" s="261">
        <v>91.566265060240966</v>
      </c>
      <c r="E14" s="261">
        <v>94.366197183098592</v>
      </c>
      <c r="F14" s="261">
        <v>87.5</v>
      </c>
      <c r="G14" s="261">
        <v>93.333333333333329</v>
      </c>
      <c r="H14" s="261">
        <v>93.220338983050851</v>
      </c>
      <c r="I14" s="261">
        <v>96.84210526315789</v>
      </c>
      <c r="J14" s="262">
        <v>90.78947368421052</v>
      </c>
      <c r="K14" s="260">
        <v>68.085106382978722</v>
      </c>
      <c r="L14" s="261">
        <v>86.301369863013704</v>
      </c>
      <c r="M14" s="261">
        <v>80.597014925373131</v>
      </c>
      <c r="N14" s="261">
        <v>87.323943661971825</v>
      </c>
      <c r="O14" s="261">
        <v>88.333333333333329</v>
      </c>
      <c r="P14" s="261">
        <v>87.272727272727266</v>
      </c>
      <c r="Q14" s="261">
        <v>94.805194805194802</v>
      </c>
      <c r="R14" s="262">
        <v>91.836734693877546</v>
      </c>
      <c r="S14" s="343">
        <v>78.275290215588726</v>
      </c>
      <c r="U14" s="227"/>
      <c r="V14" s="227"/>
    </row>
    <row r="15" spans="1:22" x14ac:dyDescent="0.2">
      <c r="A15" s="226" t="s">
        <v>8</v>
      </c>
      <c r="B15" s="263">
        <v>0.11172460100822798</v>
      </c>
      <c r="C15" s="264">
        <v>6.1887143448278316E-2</v>
      </c>
      <c r="D15" s="264">
        <v>5.8864349819324487E-2</v>
      </c>
      <c r="E15" s="264">
        <v>5.5775930043530896E-2</v>
      </c>
      <c r="F15" s="264">
        <v>6.3710201066248126E-2</v>
      </c>
      <c r="G15" s="264">
        <v>4.8357207500041903E-2</v>
      </c>
      <c r="H15" s="264">
        <v>5.6760865244248157E-2</v>
      </c>
      <c r="I15" s="264">
        <v>4.4266790492704711E-2</v>
      </c>
      <c r="J15" s="265">
        <v>5.9210121666057977E-2</v>
      </c>
      <c r="K15" s="263">
        <v>8.6662096227079738E-2</v>
      </c>
      <c r="L15" s="264">
        <v>6.7919529211923055E-2</v>
      </c>
      <c r="M15" s="264">
        <v>6.7851932742385698E-2</v>
      </c>
      <c r="N15" s="264">
        <v>6.046147656695057E-2</v>
      </c>
      <c r="O15" s="264">
        <v>5.8607556684669132E-2</v>
      </c>
      <c r="P15" s="264">
        <v>6.4511794290489796E-2</v>
      </c>
      <c r="Q15" s="264">
        <v>5.2665977142016422E-2</v>
      </c>
      <c r="R15" s="265">
        <v>6.2678041104016508E-2</v>
      </c>
      <c r="S15" s="344">
        <v>8.3281763400315456E-2</v>
      </c>
      <c r="U15" s="227"/>
      <c r="V15" s="227"/>
    </row>
    <row r="16" spans="1:22" x14ac:dyDescent="0.2">
      <c r="A16" s="295" t="s">
        <v>1</v>
      </c>
      <c r="B16" s="266">
        <f>B13/B12*100-100</f>
        <v>1.9293924466338126</v>
      </c>
      <c r="C16" s="267">
        <f t="shared" ref="C16:E16" si="0">C13/C12*100-100</f>
        <v>4.5238095238095326</v>
      </c>
      <c r="D16" s="267">
        <f t="shared" si="0"/>
        <v>7.452667814113596</v>
      </c>
      <c r="E16" s="267">
        <f t="shared" si="0"/>
        <v>18.933601609657941</v>
      </c>
      <c r="F16" s="267">
        <f>F13/F12*100-100</f>
        <v>8.1428571428571388</v>
      </c>
      <c r="G16" s="267">
        <f t="shared" ref="G16:J16" si="1">G13/G12*100-100</f>
        <v>14.166666666666686</v>
      </c>
      <c r="H16" s="267">
        <f t="shared" si="1"/>
        <v>19.055690072639237</v>
      </c>
      <c r="I16" s="267">
        <f t="shared" si="1"/>
        <v>18.774436090225578</v>
      </c>
      <c r="J16" s="268">
        <f t="shared" si="1"/>
        <v>23.439849624060159</v>
      </c>
      <c r="K16" s="266">
        <f>K13/K12*100-100</f>
        <v>4.3313069908814725</v>
      </c>
      <c r="L16" s="267">
        <f t="shared" ref="L16:N16" si="2">L13/L12*100-100</f>
        <v>7.5048923679060806</v>
      </c>
      <c r="M16" s="267">
        <f t="shared" si="2"/>
        <v>8.6034115138592853</v>
      </c>
      <c r="N16" s="267">
        <f t="shared" si="2"/>
        <v>8.3702213279678119</v>
      </c>
      <c r="O16" s="267">
        <f t="shared" ref="O16:S16" si="3">O13/O12*100-100</f>
        <v>13.928571428571416</v>
      </c>
      <c r="P16" s="267">
        <f t="shared" ref="P16" si="4">P13/P12*100-100</f>
        <v>22.79220779220779</v>
      </c>
      <c r="Q16" s="267">
        <f t="shared" ref="Q16:R16" si="5">Q13/Q12*100-100</f>
        <v>14.591836734693857</v>
      </c>
      <c r="R16" s="268">
        <f t="shared" si="5"/>
        <v>22.813411078717223</v>
      </c>
      <c r="S16" s="345">
        <f t="shared" si="3"/>
        <v>19.587775408670936</v>
      </c>
      <c r="U16" s="227"/>
      <c r="V16" s="227"/>
    </row>
    <row r="17" spans="1:22" ht="13.5" thickBot="1" x14ac:dyDescent="0.25">
      <c r="A17" s="349" t="s">
        <v>27</v>
      </c>
      <c r="B17" s="270">
        <f>B13-B6</f>
        <v>106.30114942528735</v>
      </c>
      <c r="C17" s="271">
        <f t="shared" ref="C17:J17" si="6">C13-C6</f>
        <v>109.93333333333334</v>
      </c>
      <c r="D17" s="271">
        <f t="shared" si="6"/>
        <v>114.03373493975903</v>
      </c>
      <c r="E17" s="271">
        <f t="shared" si="6"/>
        <v>130.10704225352112</v>
      </c>
      <c r="F17" s="271">
        <f t="shared" si="6"/>
        <v>115</v>
      </c>
      <c r="G17" s="271">
        <f t="shared" si="6"/>
        <v>123.43333333333334</v>
      </c>
      <c r="H17" s="271">
        <f t="shared" si="6"/>
        <v>130.27796610169491</v>
      </c>
      <c r="I17" s="271">
        <f t="shared" si="6"/>
        <v>129.8842105263158</v>
      </c>
      <c r="J17" s="272">
        <f t="shared" si="6"/>
        <v>136.41578947368421</v>
      </c>
      <c r="K17" s="270">
        <f t="shared" ref="K17:S17" si="7">K13-K6</f>
        <v>109.66382978723405</v>
      </c>
      <c r="L17" s="271">
        <f t="shared" si="7"/>
        <v>114.1068493150685</v>
      </c>
      <c r="M17" s="271">
        <f t="shared" si="7"/>
        <v>115.64477611940299</v>
      </c>
      <c r="N17" s="271">
        <f t="shared" si="7"/>
        <v>115.31830985915494</v>
      </c>
      <c r="O17" s="271">
        <f t="shared" si="7"/>
        <v>123.1</v>
      </c>
      <c r="P17" s="271">
        <f t="shared" si="7"/>
        <v>135.5090909090909</v>
      </c>
      <c r="Q17" s="271">
        <f t="shared" si="7"/>
        <v>124.02857142857141</v>
      </c>
      <c r="R17" s="272">
        <f t="shared" si="7"/>
        <v>135.53877551020409</v>
      </c>
      <c r="S17" s="346">
        <f t="shared" si="7"/>
        <v>131.0228855721393</v>
      </c>
      <c r="U17" s="227"/>
      <c r="V17" s="227"/>
    </row>
    <row r="18" spans="1:22" x14ac:dyDescent="0.2">
      <c r="A18" s="350" t="s">
        <v>51</v>
      </c>
      <c r="B18" s="274">
        <v>857</v>
      </c>
      <c r="C18" s="275">
        <v>828</v>
      </c>
      <c r="D18" s="275">
        <v>829</v>
      </c>
      <c r="E18" s="275">
        <v>694</v>
      </c>
      <c r="F18" s="275">
        <v>691</v>
      </c>
      <c r="G18" s="275">
        <v>574</v>
      </c>
      <c r="H18" s="275">
        <v>575</v>
      </c>
      <c r="I18" s="275">
        <v>930</v>
      </c>
      <c r="J18" s="276">
        <v>732</v>
      </c>
      <c r="K18" s="274">
        <v>447</v>
      </c>
      <c r="L18" s="275">
        <v>863</v>
      </c>
      <c r="M18" s="275">
        <v>618</v>
      </c>
      <c r="N18" s="275">
        <v>614</v>
      </c>
      <c r="O18" s="275">
        <v>583</v>
      </c>
      <c r="P18" s="275">
        <v>581</v>
      </c>
      <c r="Q18" s="275">
        <v>863</v>
      </c>
      <c r="R18" s="276">
        <v>560</v>
      </c>
      <c r="S18" s="347">
        <f>SUM(B18:R18)</f>
        <v>11839</v>
      </c>
      <c r="T18" s="227" t="s">
        <v>56</v>
      </c>
      <c r="U18" s="278">
        <f>B4-S18</f>
        <v>731</v>
      </c>
      <c r="V18" s="279">
        <f>U18/B4</f>
        <v>5.8154335719968177E-2</v>
      </c>
    </row>
    <row r="19" spans="1:22" x14ac:dyDescent="0.2">
      <c r="A19" s="309" t="s">
        <v>28</v>
      </c>
      <c r="B19" s="242">
        <v>29.5</v>
      </c>
      <c r="C19" s="240">
        <v>29</v>
      </c>
      <c r="D19" s="240">
        <v>29</v>
      </c>
      <c r="E19" s="240">
        <v>27.5</v>
      </c>
      <c r="F19" s="240">
        <v>28</v>
      </c>
      <c r="G19" s="240">
        <v>27.5</v>
      </c>
      <c r="H19" s="240">
        <v>27.5</v>
      </c>
      <c r="I19" s="240">
        <v>27</v>
      </c>
      <c r="J19" s="243">
        <v>27</v>
      </c>
      <c r="K19" s="242">
        <v>29</v>
      </c>
      <c r="L19" s="240">
        <v>28.5</v>
      </c>
      <c r="M19" s="240">
        <v>28</v>
      </c>
      <c r="N19" s="240">
        <v>28</v>
      </c>
      <c r="O19" s="240">
        <v>27.5</v>
      </c>
      <c r="P19" s="240">
        <v>27</v>
      </c>
      <c r="Q19" s="240">
        <v>27.5</v>
      </c>
      <c r="R19" s="243">
        <v>27</v>
      </c>
      <c r="S19" s="339"/>
      <c r="T19" s="227" t="s">
        <v>57</v>
      </c>
      <c r="U19" s="227">
        <v>22.49</v>
      </c>
      <c r="V19" s="227"/>
    </row>
    <row r="20" spans="1:22" ht="13.5" thickBot="1" x14ac:dyDescent="0.25">
      <c r="A20" s="312" t="s">
        <v>26</v>
      </c>
      <c r="B20" s="244">
        <f>B19-B7</f>
        <v>7.0100000000000016</v>
      </c>
      <c r="C20" s="241">
        <f t="shared" ref="C20:J20" si="8">C19-C7</f>
        <v>6.5100000000000016</v>
      </c>
      <c r="D20" s="241">
        <f t="shared" si="8"/>
        <v>6.5100000000000016</v>
      </c>
      <c r="E20" s="241">
        <f t="shared" si="8"/>
        <v>5.0100000000000016</v>
      </c>
      <c r="F20" s="241">
        <f t="shared" si="8"/>
        <v>5.5100000000000016</v>
      </c>
      <c r="G20" s="241">
        <f t="shared" si="8"/>
        <v>5.0100000000000016</v>
      </c>
      <c r="H20" s="241">
        <f t="shared" si="8"/>
        <v>5.0100000000000016</v>
      </c>
      <c r="I20" s="241">
        <f t="shared" si="8"/>
        <v>4.5100000000000016</v>
      </c>
      <c r="J20" s="245">
        <f t="shared" si="8"/>
        <v>4.5100000000000016</v>
      </c>
      <c r="K20" s="244">
        <f t="shared" ref="K20:R20" si="9">K19-K7</f>
        <v>6.5100000000000016</v>
      </c>
      <c r="L20" s="241">
        <f t="shared" si="9"/>
        <v>6.0100000000000016</v>
      </c>
      <c r="M20" s="241">
        <f t="shared" si="9"/>
        <v>5.5100000000000016</v>
      </c>
      <c r="N20" s="241">
        <f t="shared" si="9"/>
        <v>5.5100000000000016</v>
      </c>
      <c r="O20" s="241">
        <f t="shared" si="9"/>
        <v>5.0100000000000016</v>
      </c>
      <c r="P20" s="241">
        <f t="shared" si="9"/>
        <v>4.5100000000000016</v>
      </c>
      <c r="Q20" s="241">
        <f t="shared" si="9"/>
        <v>5.0100000000000016</v>
      </c>
      <c r="R20" s="245">
        <f t="shared" si="9"/>
        <v>4.5100000000000016</v>
      </c>
      <c r="S20" s="348"/>
      <c r="T20" s="227" t="s">
        <v>26</v>
      </c>
      <c r="U20" s="227"/>
      <c r="V20" s="227"/>
    </row>
    <row r="21" spans="1:22" x14ac:dyDescent="0.2">
      <c r="B21" s="237">
        <v>29.5</v>
      </c>
      <c r="C21" s="237">
        <v>29</v>
      </c>
      <c r="D21" s="237">
        <v>29</v>
      </c>
      <c r="E21" s="237" t="s">
        <v>63</v>
      </c>
      <c r="J21" s="237">
        <v>27</v>
      </c>
      <c r="K21" s="237">
        <v>29</v>
      </c>
      <c r="L21" s="237">
        <v>28.5</v>
      </c>
      <c r="O21" s="227"/>
      <c r="P21" s="227" t="s">
        <v>63</v>
      </c>
      <c r="R21" s="237">
        <v>27</v>
      </c>
    </row>
    <row r="22" spans="1:22" ht="13.5" thickBot="1" x14ac:dyDescent="0.25"/>
    <row r="23" spans="1:22" ht="13.5" thickBot="1" x14ac:dyDescent="0.25">
      <c r="A23" s="285" t="s">
        <v>64</v>
      </c>
      <c r="B23" s="480" t="s">
        <v>50</v>
      </c>
      <c r="C23" s="481"/>
      <c r="D23" s="481"/>
      <c r="E23" s="481"/>
      <c r="F23" s="481"/>
      <c r="G23" s="481"/>
      <c r="H23" s="481"/>
      <c r="I23" s="481"/>
      <c r="J23" s="482"/>
      <c r="K23" s="480" t="s">
        <v>53</v>
      </c>
      <c r="L23" s="481"/>
      <c r="M23" s="481"/>
      <c r="N23" s="481"/>
      <c r="O23" s="481"/>
      <c r="P23" s="481"/>
      <c r="Q23" s="481"/>
      <c r="R23" s="482"/>
      <c r="S23" s="338" t="s">
        <v>55</v>
      </c>
      <c r="T23" s="352"/>
      <c r="U23" s="352"/>
      <c r="V23" s="352"/>
    </row>
    <row r="24" spans="1:22" x14ac:dyDescent="0.2">
      <c r="A24" s="226" t="s">
        <v>54</v>
      </c>
      <c r="B24" s="247">
        <v>1</v>
      </c>
      <c r="C24" s="248">
        <v>2</v>
      </c>
      <c r="D24" s="248">
        <v>3</v>
      </c>
      <c r="E24" s="248">
        <v>4</v>
      </c>
      <c r="F24" s="248">
        <v>5</v>
      </c>
      <c r="G24" s="248">
        <v>6</v>
      </c>
      <c r="H24" s="248">
        <v>7</v>
      </c>
      <c r="I24" s="248">
        <v>8</v>
      </c>
      <c r="J24" s="249">
        <v>9</v>
      </c>
      <c r="K24" s="247">
        <v>1</v>
      </c>
      <c r="L24" s="248">
        <v>2</v>
      </c>
      <c r="M24" s="248">
        <v>3</v>
      </c>
      <c r="N24" s="248">
        <v>4</v>
      </c>
      <c r="O24" s="248">
        <v>5</v>
      </c>
      <c r="P24" s="248">
        <v>6</v>
      </c>
      <c r="Q24" s="248">
        <v>7</v>
      </c>
      <c r="R24" s="249">
        <v>8</v>
      </c>
      <c r="S24" s="339"/>
      <c r="T24" s="352"/>
      <c r="U24" s="352"/>
      <c r="V24" s="352"/>
    </row>
    <row r="25" spans="1:22" x14ac:dyDescent="0.2">
      <c r="A25" s="226" t="s">
        <v>2</v>
      </c>
      <c r="B25" s="250">
        <v>1</v>
      </c>
      <c r="C25" s="333">
        <v>2</v>
      </c>
      <c r="D25" s="333">
        <v>2</v>
      </c>
      <c r="E25" s="251">
        <v>3</v>
      </c>
      <c r="F25" s="251">
        <v>3</v>
      </c>
      <c r="G25" s="315">
        <v>4</v>
      </c>
      <c r="H25" s="315">
        <v>4</v>
      </c>
      <c r="I25" s="252">
        <v>5</v>
      </c>
      <c r="J25" s="351">
        <v>6</v>
      </c>
      <c r="K25" s="250">
        <v>1</v>
      </c>
      <c r="L25" s="333">
        <v>2</v>
      </c>
      <c r="M25" s="251">
        <v>3</v>
      </c>
      <c r="N25" s="251">
        <v>3</v>
      </c>
      <c r="O25" s="315">
        <v>4</v>
      </c>
      <c r="P25" s="315">
        <v>4</v>
      </c>
      <c r="Q25" s="252">
        <v>5</v>
      </c>
      <c r="R25" s="351">
        <v>6</v>
      </c>
      <c r="S25" s="340" t="s">
        <v>0</v>
      </c>
      <c r="T25" s="352"/>
      <c r="U25" s="352"/>
      <c r="V25" s="352"/>
    </row>
    <row r="26" spans="1:22" x14ac:dyDescent="0.2">
      <c r="A26" s="292" t="s">
        <v>3</v>
      </c>
      <c r="B26" s="253">
        <v>270</v>
      </c>
      <c r="C26" s="254">
        <v>270</v>
      </c>
      <c r="D26" s="254">
        <v>270</v>
      </c>
      <c r="E26" s="254">
        <v>270</v>
      </c>
      <c r="F26" s="254">
        <v>270</v>
      </c>
      <c r="G26" s="254">
        <v>270</v>
      </c>
      <c r="H26" s="254">
        <v>270</v>
      </c>
      <c r="I26" s="254">
        <v>270</v>
      </c>
      <c r="J26" s="255">
        <v>270</v>
      </c>
      <c r="K26" s="253">
        <v>270</v>
      </c>
      <c r="L26" s="254">
        <v>270</v>
      </c>
      <c r="M26" s="254">
        <v>270</v>
      </c>
      <c r="N26" s="254">
        <v>270</v>
      </c>
      <c r="O26" s="254">
        <v>270</v>
      </c>
      <c r="P26" s="254">
        <v>270</v>
      </c>
      <c r="Q26" s="254">
        <v>270</v>
      </c>
      <c r="R26" s="255">
        <v>270</v>
      </c>
      <c r="S26" s="341">
        <v>270</v>
      </c>
      <c r="T26" s="352"/>
      <c r="U26" s="352"/>
      <c r="V26" s="352"/>
    </row>
    <row r="27" spans="1:22" x14ac:dyDescent="0.2">
      <c r="A27" s="295" t="s">
        <v>6</v>
      </c>
      <c r="B27" s="256">
        <v>286.17283950617286</v>
      </c>
      <c r="C27" s="257">
        <v>283.02083333333331</v>
      </c>
      <c r="D27" s="257">
        <v>292.53333333333336</v>
      </c>
      <c r="E27" s="257">
        <v>300</v>
      </c>
      <c r="F27" s="257">
        <v>284.22535211267603</v>
      </c>
      <c r="G27" s="257">
        <v>291.20689655172413</v>
      </c>
      <c r="H27" s="257">
        <v>288.30508474576271</v>
      </c>
      <c r="I27" s="257">
        <v>282.34693877551018</v>
      </c>
      <c r="J27" s="258">
        <v>300.75949367088606</v>
      </c>
      <c r="K27" s="256">
        <v>293.25581395348837</v>
      </c>
      <c r="L27" s="257">
        <v>292.84090909090907</v>
      </c>
      <c r="M27" s="257">
        <v>293.38461538461536</v>
      </c>
      <c r="N27" s="257">
        <v>290.44776119402985</v>
      </c>
      <c r="O27" s="257">
        <v>296.54545454545456</v>
      </c>
      <c r="P27" s="257">
        <v>298.10344827586209</v>
      </c>
      <c r="Q27" s="257">
        <v>283.03370786516854</v>
      </c>
      <c r="R27" s="258">
        <v>284.62962962962962</v>
      </c>
      <c r="S27" s="342">
        <v>290.08312551953452</v>
      </c>
      <c r="T27" s="352"/>
      <c r="U27" s="352"/>
      <c r="V27" s="352"/>
    </row>
    <row r="28" spans="1:22" x14ac:dyDescent="0.2">
      <c r="A28" s="226" t="s">
        <v>7</v>
      </c>
      <c r="B28" s="260">
        <v>77.777777777777771</v>
      </c>
      <c r="C28" s="261">
        <v>80.208333333333329</v>
      </c>
      <c r="D28" s="261">
        <v>82.666666666666671</v>
      </c>
      <c r="E28" s="261">
        <v>64.179104477611943</v>
      </c>
      <c r="F28" s="261">
        <v>80.281690140845072</v>
      </c>
      <c r="G28" s="261">
        <v>74.137931034482762</v>
      </c>
      <c r="H28" s="261">
        <v>83.050847457627114</v>
      </c>
      <c r="I28" s="261">
        <v>80.612244897959187</v>
      </c>
      <c r="J28" s="262">
        <v>84.810126582278485</v>
      </c>
      <c r="K28" s="260">
        <v>83.720930232558146</v>
      </c>
      <c r="L28" s="261">
        <v>79.545454545454547</v>
      </c>
      <c r="M28" s="261">
        <v>80</v>
      </c>
      <c r="N28" s="261">
        <v>68.656716417910445</v>
      </c>
      <c r="O28" s="261">
        <v>83.63636363636364</v>
      </c>
      <c r="P28" s="261">
        <v>79.310344827586206</v>
      </c>
      <c r="Q28" s="261">
        <v>77.528089887640448</v>
      </c>
      <c r="R28" s="262">
        <v>83.333333333333329</v>
      </c>
      <c r="S28" s="343">
        <v>69.243557772236073</v>
      </c>
      <c r="T28" s="352"/>
      <c r="U28" s="227"/>
      <c r="V28" s="227"/>
    </row>
    <row r="29" spans="1:22" x14ac:dyDescent="0.2">
      <c r="A29" s="226" t="s">
        <v>8</v>
      </c>
      <c r="B29" s="263">
        <v>8.8804771163598112E-2</v>
      </c>
      <c r="C29" s="264">
        <v>9.4192090300572032E-2</v>
      </c>
      <c r="D29" s="264">
        <v>7.6558904037624664E-2</v>
      </c>
      <c r="E29" s="264">
        <v>8.4445317268771927E-2</v>
      </c>
      <c r="F29" s="264">
        <v>8.1537060458551885E-2</v>
      </c>
      <c r="G29" s="264">
        <v>9.1095515849786618E-2</v>
      </c>
      <c r="H29" s="264">
        <v>7.4516005776904717E-2</v>
      </c>
      <c r="I29" s="264">
        <v>8.1080655121477094E-2</v>
      </c>
      <c r="J29" s="265">
        <v>7.2106167497784368E-2</v>
      </c>
      <c r="K29" s="263">
        <v>6.688701945744456E-2</v>
      </c>
      <c r="L29" s="264">
        <v>8.0241557789479181E-2</v>
      </c>
      <c r="M29" s="264">
        <v>7.4262825242162919E-2</v>
      </c>
      <c r="N29" s="264">
        <v>8.3371306335664613E-2</v>
      </c>
      <c r="O29" s="264">
        <v>7.8287625748681575E-2</v>
      </c>
      <c r="P29" s="264">
        <v>7.7916844681236969E-2</v>
      </c>
      <c r="Q29" s="264">
        <v>8.177848352520832E-2</v>
      </c>
      <c r="R29" s="265">
        <v>8.1618217337974044E-2</v>
      </c>
      <c r="S29" s="344">
        <v>8.394768853156917E-2</v>
      </c>
      <c r="T29" s="352"/>
      <c r="U29" s="227"/>
      <c r="V29" s="227"/>
    </row>
    <row r="30" spans="1:22" x14ac:dyDescent="0.2">
      <c r="A30" s="295" t="s">
        <v>1</v>
      </c>
      <c r="B30" s="266">
        <f>B27/B26*100-100</f>
        <v>5.9899405578418055</v>
      </c>
      <c r="C30" s="267">
        <f t="shared" ref="C30:E30" si="10">C27/C26*100-100</f>
        <v>4.8225308641975317</v>
      </c>
      <c r="D30" s="267">
        <f t="shared" si="10"/>
        <v>8.3456790123456841</v>
      </c>
      <c r="E30" s="267">
        <f t="shared" si="10"/>
        <v>11.111111111111114</v>
      </c>
      <c r="F30" s="267">
        <f>F27/F26*100-100</f>
        <v>5.2686489306207562</v>
      </c>
      <c r="G30" s="267">
        <f t="shared" ref="G30:J30" si="11">G27/G26*100-100</f>
        <v>7.8544061302682024</v>
      </c>
      <c r="H30" s="267">
        <f t="shared" si="11"/>
        <v>6.7796610169491629</v>
      </c>
      <c r="I30" s="267">
        <f t="shared" si="11"/>
        <v>4.5729402872259897</v>
      </c>
      <c r="J30" s="268">
        <f t="shared" si="11"/>
        <v>11.392405063291136</v>
      </c>
      <c r="K30" s="266">
        <f>K27/K26*100-100</f>
        <v>8.6132644272179277</v>
      </c>
      <c r="L30" s="267">
        <f t="shared" ref="L30:S30" si="12">L27/L26*100-100</f>
        <v>8.4595959595959584</v>
      </c>
      <c r="M30" s="267">
        <f t="shared" si="12"/>
        <v>8.6609686609686634</v>
      </c>
      <c r="N30" s="267">
        <f t="shared" si="12"/>
        <v>7.5732448866777275</v>
      </c>
      <c r="O30" s="267">
        <f t="shared" si="12"/>
        <v>9.8316498316498411</v>
      </c>
      <c r="P30" s="267">
        <f t="shared" si="12"/>
        <v>10.408684546615589</v>
      </c>
      <c r="Q30" s="267">
        <f t="shared" si="12"/>
        <v>4.82729920932168</v>
      </c>
      <c r="R30" s="268">
        <f t="shared" si="12"/>
        <v>5.4183813443072779</v>
      </c>
      <c r="S30" s="345">
        <f t="shared" si="12"/>
        <v>7.4381946368646368</v>
      </c>
      <c r="T30" s="352"/>
      <c r="U30" s="227"/>
      <c r="V30" s="227"/>
    </row>
    <row r="31" spans="1:22" ht="13.5" thickBot="1" x14ac:dyDescent="0.25">
      <c r="A31" s="349" t="s">
        <v>27</v>
      </c>
      <c r="B31" s="270">
        <f>B27-B13</f>
        <v>143.47169008088551</v>
      </c>
      <c r="C31" s="271">
        <f t="shared" ref="C31:S31" si="13">C27-C13</f>
        <v>136.68749999999997</v>
      </c>
      <c r="D31" s="271">
        <f t="shared" si="13"/>
        <v>142.09959839357433</v>
      </c>
      <c r="E31" s="271">
        <f t="shared" si="13"/>
        <v>133.49295774647888</v>
      </c>
      <c r="F31" s="271">
        <f t="shared" si="13"/>
        <v>132.82535211267603</v>
      </c>
      <c r="G31" s="271">
        <f t="shared" si="13"/>
        <v>131.37356321839079</v>
      </c>
      <c r="H31" s="271">
        <f t="shared" si="13"/>
        <v>121.62711864406779</v>
      </c>
      <c r="I31" s="271">
        <f t="shared" si="13"/>
        <v>116.06272824919438</v>
      </c>
      <c r="J31" s="272">
        <f t="shared" si="13"/>
        <v>127.94370419720184</v>
      </c>
      <c r="K31" s="270">
        <f t="shared" si="13"/>
        <v>147.19198416625431</v>
      </c>
      <c r="L31" s="271">
        <f t="shared" si="13"/>
        <v>142.33405977584056</v>
      </c>
      <c r="M31" s="271">
        <f t="shared" si="13"/>
        <v>141.33983926521236</v>
      </c>
      <c r="N31" s="271">
        <f t="shared" si="13"/>
        <v>138.72945133487491</v>
      </c>
      <c r="O31" s="271">
        <f t="shared" si="13"/>
        <v>137.04545454545456</v>
      </c>
      <c r="P31" s="271">
        <f t="shared" si="13"/>
        <v>126.19435736677119</v>
      </c>
      <c r="Q31" s="271">
        <f t="shared" si="13"/>
        <v>122.60513643659712</v>
      </c>
      <c r="R31" s="272">
        <f t="shared" si="13"/>
        <v>112.69085411942552</v>
      </c>
      <c r="S31" s="346">
        <f t="shared" si="13"/>
        <v>122.66023994739521</v>
      </c>
      <c r="T31" s="352"/>
      <c r="U31" s="227"/>
      <c r="V31" s="227"/>
    </row>
    <row r="32" spans="1:22" x14ac:dyDescent="0.2">
      <c r="A32" s="350" t="s">
        <v>51</v>
      </c>
      <c r="B32" s="274">
        <v>845</v>
      </c>
      <c r="C32" s="275">
        <v>822</v>
      </c>
      <c r="D32" s="275">
        <v>828</v>
      </c>
      <c r="E32" s="275">
        <v>693</v>
      </c>
      <c r="F32" s="275">
        <v>690</v>
      </c>
      <c r="G32" s="275">
        <v>574</v>
      </c>
      <c r="H32" s="275">
        <v>575</v>
      </c>
      <c r="I32" s="275">
        <v>927</v>
      </c>
      <c r="J32" s="276">
        <v>730</v>
      </c>
      <c r="K32" s="274">
        <v>437</v>
      </c>
      <c r="L32" s="275">
        <v>859</v>
      </c>
      <c r="M32" s="275">
        <v>616</v>
      </c>
      <c r="N32" s="275">
        <v>612</v>
      </c>
      <c r="O32" s="275">
        <v>582</v>
      </c>
      <c r="P32" s="275">
        <v>578</v>
      </c>
      <c r="Q32" s="275">
        <v>861</v>
      </c>
      <c r="R32" s="276">
        <v>560</v>
      </c>
      <c r="S32" s="347">
        <f>SUM(B32:R32)</f>
        <v>11789</v>
      </c>
      <c r="T32" s="227" t="s">
        <v>56</v>
      </c>
      <c r="U32" s="278">
        <f>S18-S32</f>
        <v>50</v>
      </c>
      <c r="V32" s="279">
        <f>U32/S18</f>
        <v>4.2233296731142836E-3</v>
      </c>
    </row>
    <row r="33" spans="1:25" x14ac:dyDescent="0.2">
      <c r="A33" s="309" t="s">
        <v>28</v>
      </c>
      <c r="B33" s="242">
        <v>33</v>
      </c>
      <c r="C33" s="240">
        <v>33</v>
      </c>
      <c r="D33" s="240">
        <v>33</v>
      </c>
      <c r="E33" s="240">
        <v>31.5</v>
      </c>
      <c r="F33" s="240">
        <v>32</v>
      </c>
      <c r="G33" s="240">
        <v>32</v>
      </c>
      <c r="H33" s="240">
        <v>32</v>
      </c>
      <c r="I33" s="240">
        <v>32</v>
      </c>
      <c r="J33" s="243">
        <v>32</v>
      </c>
      <c r="K33" s="242">
        <v>32.5</v>
      </c>
      <c r="L33" s="240">
        <v>32.5</v>
      </c>
      <c r="M33" s="240">
        <v>32</v>
      </c>
      <c r="N33" s="240">
        <v>32</v>
      </c>
      <c r="O33" s="240">
        <v>31.5</v>
      </c>
      <c r="P33" s="240">
        <v>32</v>
      </c>
      <c r="Q33" s="240">
        <v>32</v>
      </c>
      <c r="R33" s="243">
        <v>32</v>
      </c>
      <c r="S33" s="339"/>
      <c r="T33" s="227" t="s">
        <v>57</v>
      </c>
      <c r="U33" s="227">
        <v>28.1</v>
      </c>
      <c r="V33" s="227"/>
    </row>
    <row r="34" spans="1:25" ht="13.5" thickBot="1" x14ac:dyDescent="0.25">
      <c r="A34" s="312" t="s">
        <v>26</v>
      </c>
      <c r="B34" s="244">
        <f>B33-B19</f>
        <v>3.5</v>
      </c>
      <c r="C34" s="241">
        <f t="shared" ref="C34:R34" si="14">C33-C19</f>
        <v>4</v>
      </c>
      <c r="D34" s="241">
        <f t="shared" si="14"/>
        <v>4</v>
      </c>
      <c r="E34" s="241">
        <f t="shared" si="14"/>
        <v>4</v>
      </c>
      <c r="F34" s="241">
        <f t="shared" si="14"/>
        <v>4</v>
      </c>
      <c r="G34" s="241">
        <f t="shared" si="14"/>
        <v>4.5</v>
      </c>
      <c r="H34" s="241">
        <f t="shared" si="14"/>
        <v>4.5</v>
      </c>
      <c r="I34" s="241">
        <f t="shared" si="14"/>
        <v>5</v>
      </c>
      <c r="J34" s="245">
        <f t="shared" si="14"/>
        <v>5</v>
      </c>
      <c r="K34" s="244">
        <f t="shared" si="14"/>
        <v>3.5</v>
      </c>
      <c r="L34" s="241">
        <f t="shared" si="14"/>
        <v>4</v>
      </c>
      <c r="M34" s="241">
        <f t="shared" si="14"/>
        <v>4</v>
      </c>
      <c r="N34" s="241">
        <f t="shared" si="14"/>
        <v>4</v>
      </c>
      <c r="O34" s="241">
        <f t="shared" si="14"/>
        <v>4</v>
      </c>
      <c r="P34" s="241">
        <f t="shared" si="14"/>
        <v>5</v>
      </c>
      <c r="Q34" s="241">
        <f t="shared" si="14"/>
        <v>4.5</v>
      </c>
      <c r="R34" s="245">
        <f t="shared" si="14"/>
        <v>5</v>
      </c>
      <c r="S34" s="348"/>
      <c r="T34" s="227" t="s">
        <v>26</v>
      </c>
      <c r="U34" s="227">
        <f>U33-U19</f>
        <v>5.610000000000003</v>
      </c>
      <c r="V34" s="227"/>
    </row>
    <row r="35" spans="1:25" x14ac:dyDescent="0.2">
      <c r="I35" s="237">
        <v>32</v>
      </c>
      <c r="J35" s="237">
        <v>32</v>
      </c>
      <c r="P35" s="237">
        <v>32</v>
      </c>
      <c r="R35" s="237">
        <v>32</v>
      </c>
    </row>
    <row r="36" spans="1:25" ht="13.5" thickBot="1" x14ac:dyDescent="0.25">
      <c r="K36" s="369"/>
      <c r="L36" s="369"/>
      <c r="M36" s="369"/>
      <c r="N36" s="237"/>
      <c r="Q36" s="334"/>
    </row>
    <row r="37" spans="1:25" s="354" customFormat="1" ht="13.5" thickBot="1" x14ac:dyDescent="0.25">
      <c r="A37" s="285" t="s">
        <v>67</v>
      </c>
      <c r="B37" s="480" t="s">
        <v>50</v>
      </c>
      <c r="C37" s="481"/>
      <c r="D37" s="481"/>
      <c r="E37" s="481"/>
      <c r="F37" s="481"/>
      <c r="G37" s="481"/>
      <c r="H37" s="481"/>
      <c r="I37" s="481"/>
      <c r="J37" s="482"/>
      <c r="K37" s="368"/>
      <c r="L37" s="368"/>
      <c r="M37" s="368"/>
      <c r="N37" s="480" t="s">
        <v>53</v>
      </c>
      <c r="O37" s="481"/>
      <c r="P37" s="481"/>
      <c r="Q37" s="481"/>
      <c r="R37" s="481"/>
      <c r="S37" s="481"/>
      <c r="T37" s="481"/>
      <c r="U37" s="482"/>
      <c r="V37" s="338" t="s">
        <v>55</v>
      </c>
    </row>
    <row r="38" spans="1:25" s="354" customFormat="1" x14ac:dyDescent="0.2">
      <c r="A38" s="226" t="s">
        <v>54</v>
      </c>
      <c r="B38" s="247">
        <v>1</v>
      </c>
      <c r="C38" s="248">
        <v>2</v>
      </c>
      <c r="D38" s="248">
        <v>3</v>
      </c>
      <c r="E38" s="248">
        <v>4</v>
      </c>
      <c r="F38" s="248">
        <v>5</v>
      </c>
      <c r="G38" s="248">
        <v>6</v>
      </c>
      <c r="H38" s="248">
        <v>7</v>
      </c>
      <c r="I38" s="248">
        <v>8</v>
      </c>
      <c r="J38" s="249">
        <v>9</v>
      </c>
      <c r="K38" s="370"/>
      <c r="L38" s="370"/>
      <c r="M38" s="370"/>
      <c r="N38" s="247">
        <v>1</v>
      </c>
      <c r="O38" s="248">
        <v>2</v>
      </c>
      <c r="P38" s="248">
        <v>3</v>
      </c>
      <c r="Q38" s="248">
        <v>4</v>
      </c>
      <c r="R38" s="248">
        <v>5</v>
      </c>
      <c r="S38" s="248">
        <v>6</v>
      </c>
      <c r="T38" s="248">
        <v>7</v>
      </c>
      <c r="U38" s="249">
        <v>8</v>
      </c>
      <c r="V38" s="339"/>
    </row>
    <row r="39" spans="1:25" s="354" customFormat="1" x14ac:dyDescent="0.2">
      <c r="A39" s="226" t="s">
        <v>2</v>
      </c>
      <c r="B39" s="250">
        <v>1</v>
      </c>
      <c r="C39" s="333">
        <v>2</v>
      </c>
      <c r="D39" s="333">
        <v>2</v>
      </c>
      <c r="E39" s="251">
        <v>3</v>
      </c>
      <c r="F39" s="251">
        <v>3</v>
      </c>
      <c r="G39" s="315">
        <v>4</v>
      </c>
      <c r="H39" s="315">
        <v>4</v>
      </c>
      <c r="I39" s="252">
        <v>5</v>
      </c>
      <c r="J39" s="351">
        <v>6</v>
      </c>
      <c r="K39" s="371"/>
      <c r="L39" s="371"/>
      <c r="M39" s="371"/>
      <c r="N39" s="250">
        <v>1</v>
      </c>
      <c r="O39" s="333">
        <v>2</v>
      </c>
      <c r="P39" s="251">
        <v>3</v>
      </c>
      <c r="Q39" s="251">
        <v>3</v>
      </c>
      <c r="R39" s="315">
        <v>4</v>
      </c>
      <c r="S39" s="315">
        <v>4</v>
      </c>
      <c r="T39" s="252">
        <v>5</v>
      </c>
      <c r="U39" s="351">
        <v>6</v>
      </c>
      <c r="V39" s="340" t="s">
        <v>0</v>
      </c>
    </row>
    <row r="40" spans="1:25" s="354" customFormat="1" x14ac:dyDescent="0.2">
      <c r="A40" s="292" t="s">
        <v>3</v>
      </c>
      <c r="B40" s="253">
        <v>400</v>
      </c>
      <c r="C40" s="254">
        <v>400</v>
      </c>
      <c r="D40" s="254">
        <v>400</v>
      </c>
      <c r="E40" s="254">
        <v>400</v>
      </c>
      <c r="F40" s="254">
        <v>400</v>
      </c>
      <c r="G40" s="254">
        <v>400</v>
      </c>
      <c r="H40" s="254">
        <v>400</v>
      </c>
      <c r="I40" s="254">
        <v>400</v>
      </c>
      <c r="J40" s="255">
        <v>400</v>
      </c>
      <c r="K40" s="372"/>
      <c r="L40" s="372"/>
      <c r="M40" s="372"/>
      <c r="N40" s="253">
        <v>400</v>
      </c>
      <c r="O40" s="254">
        <v>400</v>
      </c>
      <c r="P40" s="254">
        <v>400</v>
      </c>
      <c r="Q40" s="254">
        <v>400</v>
      </c>
      <c r="R40" s="254">
        <v>400</v>
      </c>
      <c r="S40" s="254">
        <v>400</v>
      </c>
      <c r="T40" s="254">
        <v>400</v>
      </c>
      <c r="U40" s="255">
        <v>400</v>
      </c>
      <c r="V40" s="341">
        <v>400</v>
      </c>
    </row>
    <row r="41" spans="1:25" s="354" customFormat="1" x14ac:dyDescent="0.2">
      <c r="A41" s="295" t="s">
        <v>6</v>
      </c>
      <c r="B41" s="256">
        <v>451.68674698795184</v>
      </c>
      <c r="C41" s="257">
        <v>449.38271604938274</v>
      </c>
      <c r="D41" s="257">
        <v>450.66666666666669</v>
      </c>
      <c r="E41" s="257">
        <v>441.19402985074629</v>
      </c>
      <c r="F41" s="257">
        <v>436.37681159420288</v>
      </c>
      <c r="G41" s="257">
        <v>457.01754385964909</v>
      </c>
      <c r="H41" s="257">
        <v>440.70175438596493</v>
      </c>
      <c r="I41" s="257">
        <v>434.42105263157896</v>
      </c>
      <c r="J41" s="258">
        <v>441.73333333333335</v>
      </c>
      <c r="K41" s="373"/>
      <c r="L41" s="373"/>
      <c r="M41" s="373"/>
      <c r="N41" s="256">
        <v>440</v>
      </c>
      <c r="O41" s="257">
        <v>412.05128205128204</v>
      </c>
      <c r="P41" s="257">
        <v>434.74576271186442</v>
      </c>
      <c r="Q41" s="257">
        <v>422.66666666666669</v>
      </c>
      <c r="R41" s="257">
        <v>436.4406779661017</v>
      </c>
      <c r="S41" s="257">
        <v>442.98245614035091</v>
      </c>
      <c r="T41" s="257">
        <v>421.78571428571428</v>
      </c>
      <c r="U41" s="258">
        <v>420.35714285714283</v>
      </c>
      <c r="V41" s="342">
        <v>437.37157534246575</v>
      </c>
    </row>
    <row r="42" spans="1:25" s="354" customFormat="1" x14ac:dyDescent="0.2">
      <c r="A42" s="226" t="s">
        <v>7</v>
      </c>
      <c r="B42" s="260">
        <v>63.855421686746986</v>
      </c>
      <c r="C42" s="261">
        <v>75.308641975308646</v>
      </c>
      <c r="D42" s="261">
        <v>64.444444444444443</v>
      </c>
      <c r="E42" s="261">
        <v>79.104477611940297</v>
      </c>
      <c r="F42" s="261">
        <v>78.260869565217391</v>
      </c>
      <c r="G42" s="261">
        <v>82.456140350877192</v>
      </c>
      <c r="H42" s="261">
        <v>77.192982456140356</v>
      </c>
      <c r="I42" s="261">
        <v>75.78947368421052</v>
      </c>
      <c r="J42" s="262">
        <v>76</v>
      </c>
      <c r="K42" s="374"/>
      <c r="L42" s="374"/>
      <c r="M42" s="374"/>
      <c r="N42" s="260">
        <v>75.609756097560975</v>
      </c>
      <c r="O42" s="261">
        <v>80.769230769230774</v>
      </c>
      <c r="P42" s="261">
        <v>79.66101694915254</v>
      </c>
      <c r="Q42" s="261">
        <v>78.333333333333329</v>
      </c>
      <c r="R42" s="261">
        <v>74.576271186440678</v>
      </c>
      <c r="S42" s="261">
        <v>85.964912280701753</v>
      </c>
      <c r="T42" s="261">
        <v>78.571428571428569</v>
      </c>
      <c r="U42" s="262">
        <v>78.571428571428569</v>
      </c>
      <c r="V42" s="343">
        <v>75.941780821917803</v>
      </c>
      <c r="X42" s="227"/>
      <c r="Y42" s="227"/>
    </row>
    <row r="43" spans="1:25" s="354" customFormat="1" x14ac:dyDescent="0.2">
      <c r="A43" s="226" t="s">
        <v>8</v>
      </c>
      <c r="B43" s="263">
        <v>0.10042031550602463</v>
      </c>
      <c r="C43" s="264">
        <v>7.742965067106436E-2</v>
      </c>
      <c r="D43" s="264">
        <v>9.7104990723528448E-2</v>
      </c>
      <c r="E43" s="264">
        <v>8.5215427695245052E-2</v>
      </c>
      <c r="F43" s="264">
        <v>8.042821727799522E-2</v>
      </c>
      <c r="G43" s="264">
        <v>7.9578392509365284E-2</v>
      </c>
      <c r="H43" s="264">
        <v>8.6154811400439416E-2</v>
      </c>
      <c r="I43" s="264">
        <v>8.048670508176127E-2</v>
      </c>
      <c r="J43" s="265">
        <v>8.2279284370410363E-2</v>
      </c>
      <c r="K43" s="375"/>
      <c r="L43" s="375"/>
      <c r="M43" s="375"/>
      <c r="N43" s="263">
        <v>7.9367079064724788E-2</v>
      </c>
      <c r="O43" s="264">
        <v>7.6088538794084642E-2</v>
      </c>
      <c r="P43" s="264">
        <v>6.9116990703555564E-2</v>
      </c>
      <c r="Q43" s="264">
        <v>7.3922448930287377E-2</v>
      </c>
      <c r="R43" s="264">
        <v>8.2100798108494466E-2</v>
      </c>
      <c r="S43" s="264">
        <v>7.5520089987800604E-2</v>
      </c>
      <c r="T43" s="264">
        <v>7.9324374693047123E-2</v>
      </c>
      <c r="U43" s="265">
        <v>8.0919114313580967E-2</v>
      </c>
      <c r="V43" s="344">
        <v>8.73101564716387E-2</v>
      </c>
      <c r="X43" s="227"/>
      <c r="Y43" s="227"/>
    </row>
    <row r="44" spans="1:25" s="354" customFormat="1" x14ac:dyDescent="0.2">
      <c r="A44" s="295" t="s">
        <v>1</v>
      </c>
      <c r="B44" s="266">
        <f>B41/B40*100-100</f>
        <v>12.921686746987945</v>
      </c>
      <c r="C44" s="267">
        <f t="shared" ref="C44:E44" si="15">C41/C40*100-100</f>
        <v>12.345679012345684</v>
      </c>
      <c r="D44" s="267">
        <f t="shared" si="15"/>
        <v>12.666666666666671</v>
      </c>
      <c r="E44" s="267">
        <f t="shared" si="15"/>
        <v>10.298507462686572</v>
      </c>
      <c r="F44" s="267">
        <f>F41/F40*100-100</f>
        <v>9.0942028985507193</v>
      </c>
      <c r="G44" s="267">
        <f t="shared" ref="G44:J44" si="16">G41/G40*100-100</f>
        <v>14.25438596491226</v>
      </c>
      <c r="H44" s="267">
        <f t="shared" si="16"/>
        <v>10.175438596491233</v>
      </c>
      <c r="I44" s="267">
        <f t="shared" si="16"/>
        <v>8.6052631578947398</v>
      </c>
      <c r="J44" s="268">
        <f t="shared" si="16"/>
        <v>10.433333333333337</v>
      </c>
      <c r="K44" s="376"/>
      <c r="L44" s="376"/>
      <c r="M44" s="376"/>
      <c r="N44" s="266">
        <f>N41/N40*100-100</f>
        <v>10.000000000000014</v>
      </c>
      <c r="O44" s="267">
        <f t="shared" ref="O44:V44" si="17">O41/O40*100-100</f>
        <v>3.0128205128204968</v>
      </c>
      <c r="P44" s="267">
        <f t="shared" si="17"/>
        <v>8.6864406779661181</v>
      </c>
      <c r="Q44" s="267">
        <f t="shared" si="17"/>
        <v>5.6666666666666572</v>
      </c>
      <c r="R44" s="267">
        <f t="shared" si="17"/>
        <v>9.1101694915254257</v>
      </c>
      <c r="S44" s="267">
        <f t="shared" si="17"/>
        <v>10.74561403508774</v>
      </c>
      <c r="T44" s="267">
        <f t="shared" si="17"/>
        <v>5.4464285714285694</v>
      </c>
      <c r="U44" s="268">
        <f t="shared" si="17"/>
        <v>5.0892857142857082</v>
      </c>
      <c r="V44" s="345">
        <f t="shared" si="17"/>
        <v>9.3428938356164366</v>
      </c>
      <c r="X44" s="227"/>
      <c r="Y44" s="227"/>
    </row>
    <row r="45" spans="1:25" s="354" customFormat="1" ht="13.5" thickBot="1" x14ac:dyDescent="0.25">
      <c r="A45" s="349" t="s">
        <v>27</v>
      </c>
      <c r="B45" s="270">
        <f>B41-B27</f>
        <v>165.51390748177897</v>
      </c>
      <c r="C45" s="271">
        <f t="shared" ref="C45:J45" si="18">C41-C27</f>
        <v>166.36188271604942</v>
      </c>
      <c r="D45" s="271">
        <f t="shared" si="18"/>
        <v>158.13333333333333</v>
      </c>
      <c r="E45" s="271">
        <f t="shared" si="18"/>
        <v>141.19402985074629</v>
      </c>
      <c r="F45" s="271">
        <f t="shared" si="18"/>
        <v>152.15145948152684</v>
      </c>
      <c r="G45" s="271">
        <f t="shared" si="18"/>
        <v>165.81064730792497</v>
      </c>
      <c r="H45" s="271">
        <f t="shared" si="18"/>
        <v>152.39666964020222</v>
      </c>
      <c r="I45" s="271">
        <f t="shared" si="18"/>
        <v>152.07411385606878</v>
      </c>
      <c r="J45" s="272">
        <f t="shared" si="18"/>
        <v>140.97383966244729</v>
      </c>
      <c r="K45" s="377"/>
      <c r="L45" s="377"/>
      <c r="M45" s="377"/>
      <c r="N45" s="270">
        <f t="shared" ref="N45:V45" si="19">N41-K27</f>
        <v>146.74418604651163</v>
      </c>
      <c r="O45" s="271">
        <f t="shared" si="19"/>
        <v>119.21037296037298</v>
      </c>
      <c r="P45" s="271">
        <f t="shared" si="19"/>
        <v>141.36114732724906</v>
      </c>
      <c r="Q45" s="271">
        <f t="shared" si="19"/>
        <v>132.21890547263683</v>
      </c>
      <c r="R45" s="271">
        <f t="shared" si="19"/>
        <v>139.89522342064714</v>
      </c>
      <c r="S45" s="271">
        <f t="shared" si="19"/>
        <v>144.87900786448881</v>
      </c>
      <c r="T45" s="271">
        <f t="shared" si="19"/>
        <v>138.75200642054574</v>
      </c>
      <c r="U45" s="272">
        <f t="shared" si="19"/>
        <v>135.72751322751321</v>
      </c>
      <c r="V45" s="346">
        <f t="shared" si="19"/>
        <v>147.28844982293123</v>
      </c>
      <c r="X45" s="227"/>
      <c r="Y45" s="227"/>
    </row>
    <row r="46" spans="1:25" s="354" customFormat="1" x14ac:dyDescent="0.2">
      <c r="A46" s="350" t="s">
        <v>51</v>
      </c>
      <c r="B46" s="274">
        <v>841</v>
      </c>
      <c r="C46" s="275">
        <v>821</v>
      </c>
      <c r="D46" s="275">
        <v>827</v>
      </c>
      <c r="E46" s="275">
        <v>693</v>
      </c>
      <c r="F46" s="275">
        <v>688</v>
      </c>
      <c r="G46" s="275">
        <v>572</v>
      </c>
      <c r="H46" s="275">
        <v>574</v>
      </c>
      <c r="I46" s="275">
        <v>923</v>
      </c>
      <c r="J46" s="276">
        <v>727</v>
      </c>
      <c r="K46" s="378"/>
      <c r="L46" s="378"/>
      <c r="M46" s="378"/>
      <c r="N46" s="274">
        <v>432</v>
      </c>
      <c r="O46" s="275">
        <v>857</v>
      </c>
      <c r="P46" s="275">
        <v>614</v>
      </c>
      <c r="Q46" s="275">
        <v>611</v>
      </c>
      <c r="R46" s="275">
        <v>582</v>
      </c>
      <c r="S46" s="275">
        <v>578</v>
      </c>
      <c r="T46" s="275">
        <v>859</v>
      </c>
      <c r="U46" s="276">
        <v>560</v>
      </c>
      <c r="V46" s="347">
        <f>SUM(B46:U46)</f>
        <v>11759</v>
      </c>
      <c r="W46" s="227" t="s">
        <v>56</v>
      </c>
      <c r="X46" s="278">
        <f>S32-V46</f>
        <v>30</v>
      </c>
      <c r="Y46" s="279">
        <f>X46/S32</f>
        <v>2.5447451013656799E-3</v>
      </c>
    </row>
    <row r="47" spans="1:25" s="354" customFormat="1" x14ac:dyDescent="0.2">
      <c r="A47" s="309" t="s">
        <v>28</v>
      </c>
      <c r="B47" s="242">
        <v>35.5</v>
      </c>
      <c r="C47" s="240">
        <v>35.5</v>
      </c>
      <c r="D47" s="240">
        <v>35.5</v>
      </c>
      <c r="E47" s="240">
        <v>34.5</v>
      </c>
      <c r="F47" s="240">
        <v>34.5</v>
      </c>
      <c r="G47" s="240">
        <v>34.5</v>
      </c>
      <c r="H47" s="240">
        <v>35</v>
      </c>
      <c r="I47" s="240">
        <v>35</v>
      </c>
      <c r="J47" s="243">
        <v>35</v>
      </c>
      <c r="K47" s="379"/>
      <c r="L47" s="379"/>
      <c r="M47" s="379"/>
      <c r="N47" s="242">
        <v>35</v>
      </c>
      <c r="O47" s="240">
        <v>36</v>
      </c>
      <c r="P47" s="240">
        <v>35</v>
      </c>
      <c r="Q47" s="240">
        <v>35</v>
      </c>
      <c r="R47" s="240">
        <v>34.5</v>
      </c>
      <c r="S47" s="240">
        <v>35</v>
      </c>
      <c r="T47" s="240">
        <v>35.5</v>
      </c>
      <c r="U47" s="243">
        <v>35.5</v>
      </c>
      <c r="V47" s="339"/>
      <c r="W47" s="227" t="s">
        <v>57</v>
      </c>
      <c r="X47" s="227">
        <v>32.29</v>
      </c>
      <c r="Y47" s="227"/>
    </row>
    <row r="48" spans="1:25" s="354" customFormat="1" ht="13.5" thickBot="1" x14ac:dyDescent="0.25">
      <c r="A48" s="312" t="s">
        <v>26</v>
      </c>
      <c r="B48" s="244">
        <f>B47-B33</f>
        <v>2.5</v>
      </c>
      <c r="C48" s="241">
        <f t="shared" ref="C48:J48" si="20">C47-C33</f>
        <v>2.5</v>
      </c>
      <c r="D48" s="241">
        <f t="shared" si="20"/>
        <v>2.5</v>
      </c>
      <c r="E48" s="241">
        <f t="shared" si="20"/>
        <v>3</v>
      </c>
      <c r="F48" s="241">
        <f t="shared" si="20"/>
        <v>2.5</v>
      </c>
      <c r="G48" s="241">
        <f t="shared" si="20"/>
        <v>2.5</v>
      </c>
      <c r="H48" s="241">
        <f t="shared" si="20"/>
        <v>3</v>
      </c>
      <c r="I48" s="241">
        <f t="shared" si="20"/>
        <v>3</v>
      </c>
      <c r="J48" s="245">
        <f t="shared" si="20"/>
        <v>3</v>
      </c>
      <c r="K48" s="380"/>
      <c r="L48" s="380"/>
      <c r="M48" s="380"/>
      <c r="N48" s="244">
        <f t="shared" ref="N48:U48" si="21">N47-K33</f>
        <v>2.5</v>
      </c>
      <c r="O48" s="241">
        <f t="shared" si="21"/>
        <v>3.5</v>
      </c>
      <c r="P48" s="241">
        <f t="shared" si="21"/>
        <v>3</v>
      </c>
      <c r="Q48" s="241">
        <f t="shared" si="21"/>
        <v>3</v>
      </c>
      <c r="R48" s="241">
        <f t="shared" si="21"/>
        <v>3</v>
      </c>
      <c r="S48" s="241">
        <f t="shared" si="21"/>
        <v>3</v>
      </c>
      <c r="T48" s="241">
        <f t="shared" si="21"/>
        <v>3.5</v>
      </c>
      <c r="U48" s="245">
        <f t="shared" si="21"/>
        <v>3.5</v>
      </c>
      <c r="V48" s="348"/>
      <c r="W48" s="227" t="s">
        <v>26</v>
      </c>
      <c r="X48" s="227">
        <f>X47-U33</f>
        <v>4.1899999999999977</v>
      </c>
      <c r="Y48" s="227"/>
    </row>
    <row r="49" spans="1:28" x14ac:dyDescent="0.2">
      <c r="F49" s="237">
        <v>34.5</v>
      </c>
      <c r="K49" s="369"/>
      <c r="L49" s="369"/>
      <c r="M49" s="369"/>
      <c r="N49" s="237">
        <v>35</v>
      </c>
      <c r="O49" s="237" t="s">
        <v>63</v>
      </c>
      <c r="Q49" s="334"/>
    </row>
    <row r="50" spans="1:28" x14ac:dyDescent="0.2">
      <c r="K50" s="369"/>
      <c r="L50" s="369"/>
      <c r="M50" s="369"/>
      <c r="N50" s="237"/>
      <c r="Q50" s="334"/>
    </row>
    <row r="51" spans="1:28" s="362" customFormat="1" x14ac:dyDescent="0.2">
      <c r="B51" s="239">
        <v>547.06638115631688</v>
      </c>
      <c r="C51" s="239">
        <v>547.06638115631688</v>
      </c>
      <c r="D51" s="239">
        <v>547.06638115631688</v>
      </c>
      <c r="E51" s="239">
        <v>547.06638115631688</v>
      </c>
      <c r="F51" s="239">
        <v>547.06638115631688</v>
      </c>
      <c r="G51" s="239">
        <v>547.06638115631688</v>
      </c>
      <c r="H51" s="239">
        <v>547.06638115631688</v>
      </c>
      <c r="I51" s="239">
        <v>547.06638115631688</v>
      </c>
      <c r="J51" s="239">
        <v>547.06638115631688</v>
      </c>
      <c r="K51" s="239">
        <v>547.06638115631688</v>
      </c>
      <c r="L51" s="239">
        <v>547.06638115631688</v>
      </c>
      <c r="M51" s="239">
        <v>547.06638115631688</v>
      </c>
    </row>
    <row r="52" spans="1:28" s="362" customFormat="1" ht="13.5" thickBot="1" x14ac:dyDescent="0.25">
      <c r="B52" s="362">
        <v>35</v>
      </c>
      <c r="C52" s="362">
        <v>35</v>
      </c>
      <c r="D52" s="362">
        <v>35</v>
      </c>
      <c r="E52" s="362">
        <v>35</v>
      </c>
      <c r="F52" s="362">
        <v>35</v>
      </c>
      <c r="G52" s="362">
        <v>35</v>
      </c>
      <c r="H52" s="362">
        <v>35</v>
      </c>
      <c r="I52" s="362">
        <v>35</v>
      </c>
      <c r="J52" s="362">
        <v>35</v>
      </c>
      <c r="K52" s="362">
        <v>35</v>
      </c>
      <c r="L52" s="362">
        <v>35</v>
      </c>
      <c r="M52" s="362">
        <v>35</v>
      </c>
    </row>
    <row r="53" spans="1:28" ht="13.5" thickBot="1" x14ac:dyDescent="0.25">
      <c r="A53" s="285" t="s">
        <v>72</v>
      </c>
      <c r="B53" s="480" t="s">
        <v>50</v>
      </c>
      <c r="C53" s="481"/>
      <c r="D53" s="481"/>
      <c r="E53" s="481"/>
      <c r="F53" s="481"/>
      <c r="G53" s="481"/>
      <c r="H53" s="481"/>
      <c r="I53" s="481"/>
      <c r="J53" s="481"/>
      <c r="K53" s="481"/>
      <c r="L53" s="481"/>
      <c r="M53" s="482"/>
      <c r="N53" s="480" t="s">
        <v>53</v>
      </c>
      <c r="O53" s="481"/>
      <c r="P53" s="481"/>
      <c r="Q53" s="481"/>
      <c r="R53" s="481"/>
      <c r="S53" s="481"/>
      <c r="T53" s="481"/>
      <c r="U53" s="482"/>
      <c r="V53" s="338" t="s">
        <v>55</v>
      </c>
      <c r="W53" s="362"/>
      <c r="X53" s="362"/>
      <c r="Y53" s="362"/>
      <c r="Z53" s="484" t="s">
        <v>74</v>
      </c>
      <c r="AA53" s="484"/>
    </row>
    <row r="54" spans="1:28" x14ac:dyDescent="0.2">
      <c r="A54" s="226" t="s">
        <v>54</v>
      </c>
      <c r="B54" s="247">
        <v>1</v>
      </c>
      <c r="C54" s="248">
        <v>2</v>
      </c>
      <c r="D54" s="248">
        <v>3</v>
      </c>
      <c r="E54" s="248">
        <v>4</v>
      </c>
      <c r="F54" s="248">
        <v>5</v>
      </c>
      <c r="G54" s="248">
        <v>6</v>
      </c>
      <c r="H54" s="248">
        <v>7</v>
      </c>
      <c r="I54" s="248">
        <v>8</v>
      </c>
      <c r="J54" s="248">
        <v>9</v>
      </c>
      <c r="K54" s="248">
        <v>10</v>
      </c>
      <c r="L54" s="248">
        <v>11</v>
      </c>
      <c r="M54" s="249">
        <v>12</v>
      </c>
      <c r="N54" s="247">
        <v>1</v>
      </c>
      <c r="O54" s="248">
        <v>2</v>
      </c>
      <c r="P54" s="248">
        <v>3</v>
      </c>
      <c r="Q54" s="248">
        <v>4</v>
      </c>
      <c r="R54" s="248">
        <v>5</v>
      </c>
      <c r="S54" s="248">
        <v>6</v>
      </c>
      <c r="T54" s="248">
        <v>7</v>
      </c>
      <c r="U54" s="249">
        <v>8</v>
      </c>
      <c r="V54" s="339"/>
      <c r="W54" s="362"/>
      <c r="X54" s="362"/>
      <c r="Y54" s="362"/>
      <c r="Z54" s="281" t="s">
        <v>73</v>
      </c>
      <c r="AA54" s="281" t="s">
        <v>57</v>
      </c>
    </row>
    <row r="55" spans="1:28" x14ac:dyDescent="0.2">
      <c r="A55" s="226" t="s">
        <v>2</v>
      </c>
      <c r="B55" s="250">
        <v>1</v>
      </c>
      <c r="C55" s="333">
        <v>2</v>
      </c>
      <c r="D55" s="251">
        <v>3</v>
      </c>
      <c r="E55" s="251">
        <v>3</v>
      </c>
      <c r="F55" s="315">
        <v>4</v>
      </c>
      <c r="G55" s="315">
        <v>4</v>
      </c>
      <c r="H55" s="252">
        <v>5</v>
      </c>
      <c r="I55" s="252">
        <v>5</v>
      </c>
      <c r="J55" s="363">
        <v>6</v>
      </c>
      <c r="K55" s="364">
        <v>7</v>
      </c>
      <c r="L55" s="364">
        <v>7</v>
      </c>
      <c r="M55" s="365">
        <v>8</v>
      </c>
      <c r="N55" s="250">
        <v>1</v>
      </c>
      <c r="O55" s="333">
        <v>2</v>
      </c>
      <c r="P55" s="251">
        <v>3</v>
      </c>
      <c r="Q55" s="251">
        <v>3</v>
      </c>
      <c r="R55" s="315">
        <v>4</v>
      </c>
      <c r="S55" s="315">
        <v>4</v>
      </c>
      <c r="T55" s="252">
        <v>5</v>
      </c>
      <c r="U55" s="351">
        <v>6</v>
      </c>
      <c r="V55" s="340" t="s">
        <v>0</v>
      </c>
      <c r="W55" s="362"/>
      <c r="X55" s="362"/>
      <c r="Y55" s="362"/>
      <c r="Z55" s="281">
        <v>1</v>
      </c>
      <c r="AA55" s="281">
        <v>40</v>
      </c>
    </row>
    <row r="56" spans="1:28" x14ac:dyDescent="0.2">
      <c r="A56" s="292" t="s">
        <v>3</v>
      </c>
      <c r="B56" s="253">
        <v>520</v>
      </c>
      <c r="C56" s="254">
        <v>520</v>
      </c>
      <c r="D56" s="254">
        <v>520</v>
      </c>
      <c r="E56" s="254">
        <v>520</v>
      </c>
      <c r="F56" s="254">
        <v>520</v>
      </c>
      <c r="G56" s="254">
        <v>520</v>
      </c>
      <c r="H56" s="254">
        <v>520</v>
      </c>
      <c r="I56" s="254">
        <v>520</v>
      </c>
      <c r="J56" s="254">
        <v>520</v>
      </c>
      <c r="K56" s="254">
        <v>520</v>
      </c>
      <c r="L56" s="254">
        <v>520</v>
      </c>
      <c r="M56" s="255">
        <v>520</v>
      </c>
      <c r="N56" s="253">
        <v>520</v>
      </c>
      <c r="O56" s="254">
        <v>520</v>
      </c>
      <c r="P56" s="254">
        <v>520</v>
      </c>
      <c r="Q56" s="254">
        <v>520</v>
      </c>
      <c r="R56" s="254">
        <v>520</v>
      </c>
      <c r="S56" s="254">
        <v>520</v>
      </c>
      <c r="T56" s="254">
        <v>520</v>
      </c>
      <c r="U56" s="255">
        <v>520</v>
      </c>
      <c r="V56" s="341">
        <v>520</v>
      </c>
      <c r="W56" s="362"/>
      <c r="X56" s="362"/>
      <c r="Y56" s="362"/>
      <c r="Z56" s="281">
        <v>2</v>
      </c>
      <c r="AA56" s="281">
        <v>39.5</v>
      </c>
      <c r="AB56" s="237">
        <v>39.5</v>
      </c>
    </row>
    <row r="57" spans="1:28" x14ac:dyDescent="0.2">
      <c r="A57" s="295" t="s">
        <v>6</v>
      </c>
      <c r="B57" s="256">
        <v>484.75</v>
      </c>
      <c r="C57" s="257">
        <v>495.81818181818181</v>
      </c>
      <c r="D57" s="257">
        <v>526.59090909090912</v>
      </c>
      <c r="E57" s="257">
        <v>521.42857142857144</v>
      </c>
      <c r="F57" s="257">
        <v>553.33333333333337</v>
      </c>
      <c r="G57" s="257">
        <v>551</v>
      </c>
      <c r="H57" s="257">
        <v>554.05405405405406</v>
      </c>
      <c r="I57" s="257">
        <v>557.07317073170736</v>
      </c>
      <c r="J57" s="257">
        <v>573.28571428571433</v>
      </c>
      <c r="K57" s="257">
        <v>601.89189189189187</v>
      </c>
      <c r="L57" s="257">
        <v>601.79487179487182</v>
      </c>
      <c r="M57" s="258">
        <v>626.37931034482756</v>
      </c>
      <c r="N57" s="256">
        <v>517.57575757575762</v>
      </c>
      <c r="O57" s="257">
        <v>520.4545454545455</v>
      </c>
      <c r="P57" s="257">
        <v>554.88888888888891</v>
      </c>
      <c r="Q57" s="257">
        <v>542.72727272727275</v>
      </c>
      <c r="R57" s="257">
        <v>526.42857142857144</v>
      </c>
      <c r="S57" s="257">
        <v>548.66666666666663</v>
      </c>
      <c r="T57" s="257">
        <v>538.61538461538464</v>
      </c>
      <c r="U57" s="258">
        <v>538.07692307692309</v>
      </c>
      <c r="V57" s="342">
        <v>547.06638115631688</v>
      </c>
      <c r="W57" s="362"/>
      <c r="X57" s="362"/>
      <c r="Y57" s="362"/>
      <c r="Z57" s="281">
        <v>3</v>
      </c>
      <c r="AA57" s="281">
        <v>39</v>
      </c>
      <c r="AB57" s="237">
        <v>39</v>
      </c>
    </row>
    <row r="58" spans="1:28" x14ac:dyDescent="0.2">
      <c r="A58" s="226" t="s">
        <v>7</v>
      </c>
      <c r="B58" s="260">
        <v>92.5</v>
      </c>
      <c r="C58" s="261">
        <v>94.545454545454547</v>
      </c>
      <c r="D58" s="261">
        <v>100</v>
      </c>
      <c r="E58" s="261">
        <v>100</v>
      </c>
      <c r="F58" s="261">
        <v>100</v>
      </c>
      <c r="G58" s="261">
        <v>87.5</v>
      </c>
      <c r="H58" s="261">
        <v>97.297297297297291</v>
      </c>
      <c r="I58" s="261">
        <v>100</v>
      </c>
      <c r="J58" s="261">
        <v>100</v>
      </c>
      <c r="K58" s="261">
        <v>100</v>
      </c>
      <c r="L58" s="261">
        <v>100</v>
      </c>
      <c r="M58" s="262">
        <v>89.65517241379311</v>
      </c>
      <c r="N58" s="260">
        <v>45.454545454545453</v>
      </c>
      <c r="O58" s="261">
        <v>68.181818181818187</v>
      </c>
      <c r="P58" s="261">
        <v>68.888888888888886</v>
      </c>
      <c r="Q58" s="261">
        <v>65.909090909090907</v>
      </c>
      <c r="R58" s="261">
        <v>50</v>
      </c>
      <c r="S58" s="261">
        <v>66.666666666666671</v>
      </c>
      <c r="T58" s="261">
        <v>73.84615384615384</v>
      </c>
      <c r="U58" s="262">
        <v>76.92307692307692</v>
      </c>
      <c r="V58" s="343">
        <v>67.558886509635968</v>
      </c>
      <c r="W58" s="362"/>
      <c r="X58" s="227"/>
      <c r="Y58" s="227"/>
      <c r="Z58" s="281">
        <v>4</v>
      </c>
      <c r="AA58" s="281">
        <v>38.5</v>
      </c>
      <c r="AB58" s="237">
        <v>38.5</v>
      </c>
    </row>
    <row r="59" spans="1:28" x14ac:dyDescent="0.2">
      <c r="A59" s="226" t="s">
        <v>8</v>
      </c>
      <c r="B59" s="263">
        <v>5.5734616880999066E-2</v>
      </c>
      <c r="C59" s="264">
        <v>4.8601682195087668E-2</v>
      </c>
      <c r="D59" s="264">
        <v>3.5049462815369616E-2</v>
      </c>
      <c r="E59" s="264">
        <v>3.4906876444961113E-2</v>
      </c>
      <c r="F59" s="264">
        <v>3.8681439767764302E-2</v>
      </c>
      <c r="G59" s="264">
        <v>5.5018172018962315E-2</v>
      </c>
      <c r="H59" s="264">
        <v>3.6931694108775094E-2</v>
      </c>
      <c r="I59" s="264">
        <v>3.1778016307573667E-2</v>
      </c>
      <c r="J59" s="264">
        <v>3.6793325938402913E-2</v>
      </c>
      <c r="K59" s="264">
        <v>3.6202324868876118E-2</v>
      </c>
      <c r="L59" s="264">
        <v>3.9083024441306805E-2</v>
      </c>
      <c r="M59" s="265">
        <v>5.415525163359125E-2</v>
      </c>
      <c r="N59" s="263">
        <v>0.13147385383059898</v>
      </c>
      <c r="O59" s="264">
        <v>0.11120548401352337</v>
      </c>
      <c r="P59" s="264">
        <v>0.12273667996846684</v>
      </c>
      <c r="Q59" s="264">
        <v>0.10208827139659102</v>
      </c>
      <c r="R59" s="264">
        <v>0.11059523845749754</v>
      </c>
      <c r="S59" s="264">
        <v>9.1461527419483907E-2</v>
      </c>
      <c r="T59" s="264">
        <v>9.9523212759835417E-2</v>
      </c>
      <c r="U59" s="265">
        <v>9.5464783431246758E-2</v>
      </c>
      <c r="V59" s="344">
        <v>9.8429175146023062E-2</v>
      </c>
      <c r="W59" s="362"/>
      <c r="X59" s="227"/>
      <c r="Y59" s="227"/>
      <c r="Z59" s="281">
        <v>5</v>
      </c>
      <c r="AA59" s="281">
        <v>38</v>
      </c>
      <c r="AB59" s="237">
        <v>38</v>
      </c>
    </row>
    <row r="60" spans="1:28" x14ac:dyDescent="0.2">
      <c r="A60" s="295" t="s">
        <v>1</v>
      </c>
      <c r="B60" s="266">
        <f>B57/B56*100-100</f>
        <v>-6.7788461538461462</v>
      </c>
      <c r="C60" s="267">
        <f t="shared" ref="C60:U60" si="22">C57/C56*100-100</f>
        <v>-4.6503496503496535</v>
      </c>
      <c r="D60" s="267">
        <f t="shared" si="22"/>
        <v>1.2674825174825202</v>
      </c>
      <c r="E60" s="267">
        <f t="shared" si="22"/>
        <v>0.2747252747252702</v>
      </c>
      <c r="F60" s="267">
        <f t="shared" si="22"/>
        <v>6.4102564102564088</v>
      </c>
      <c r="G60" s="267">
        <f t="shared" si="22"/>
        <v>5.961538461538467</v>
      </c>
      <c r="H60" s="267">
        <f t="shared" si="22"/>
        <v>6.5488565488565484</v>
      </c>
      <c r="I60" s="267">
        <f t="shared" si="22"/>
        <v>7.1294559099437151</v>
      </c>
      <c r="J60" s="267">
        <f t="shared" si="22"/>
        <v>10.247252747252759</v>
      </c>
      <c r="K60" s="267">
        <f t="shared" si="22"/>
        <v>15.748440748440757</v>
      </c>
      <c r="L60" s="267">
        <f t="shared" si="22"/>
        <v>15.729783037475343</v>
      </c>
      <c r="M60" s="268">
        <f t="shared" si="22"/>
        <v>20.457559681697603</v>
      </c>
      <c r="N60" s="266">
        <f t="shared" si="22"/>
        <v>-0.46620046620046196</v>
      </c>
      <c r="O60" s="267">
        <f t="shared" si="22"/>
        <v>8.7412587412600828E-2</v>
      </c>
      <c r="P60" s="267">
        <f t="shared" si="22"/>
        <v>6.7094017094017033</v>
      </c>
      <c r="Q60" s="267">
        <f t="shared" si="22"/>
        <v>4.3706293706293735</v>
      </c>
      <c r="R60" s="267">
        <f t="shared" si="22"/>
        <v>1.2362637362637372</v>
      </c>
      <c r="S60" s="267">
        <f t="shared" si="22"/>
        <v>5.512820512820511</v>
      </c>
      <c r="T60" s="267">
        <f t="shared" si="22"/>
        <v>3.5798816568047442</v>
      </c>
      <c r="U60" s="268">
        <f t="shared" si="22"/>
        <v>3.4763313609467446</v>
      </c>
      <c r="V60" s="345">
        <f t="shared" ref="V60" si="23">V57/V56*100-100</f>
        <v>5.2050732992917119</v>
      </c>
      <c r="W60" s="362"/>
      <c r="X60" s="227"/>
      <c r="Y60" s="227"/>
      <c r="Z60" s="281">
        <v>6</v>
      </c>
      <c r="AA60" s="281">
        <v>37.5</v>
      </c>
      <c r="AB60" s="237">
        <v>37.5</v>
      </c>
    </row>
    <row r="61" spans="1:28" ht="13.5" thickBot="1" x14ac:dyDescent="0.25">
      <c r="A61" s="349" t="s">
        <v>27</v>
      </c>
      <c r="B61" s="270">
        <f t="shared" ref="B61:L61" si="24">B57-B51</f>
        <v>-62.316381156316879</v>
      </c>
      <c r="C61" s="271">
        <f t="shared" si="24"/>
        <v>-51.248199338135066</v>
      </c>
      <c r="D61" s="271">
        <f t="shared" si="24"/>
        <v>-20.475472065407757</v>
      </c>
      <c r="E61" s="271">
        <f t="shared" si="24"/>
        <v>-25.637809727745434</v>
      </c>
      <c r="F61" s="271">
        <f t="shared" si="24"/>
        <v>6.266952177016492</v>
      </c>
      <c r="G61" s="271">
        <f t="shared" si="24"/>
        <v>3.9336188436831208</v>
      </c>
      <c r="H61" s="271">
        <f t="shared" si="24"/>
        <v>6.987672897737184</v>
      </c>
      <c r="I61" s="271">
        <f t="shared" si="24"/>
        <v>10.006789575390485</v>
      </c>
      <c r="J61" s="271">
        <f t="shared" si="24"/>
        <v>26.219333129397455</v>
      </c>
      <c r="K61" s="271">
        <f t="shared" si="24"/>
        <v>54.825510735574994</v>
      </c>
      <c r="L61" s="271">
        <f t="shared" si="24"/>
        <v>54.728490638554945</v>
      </c>
      <c r="M61" s="272">
        <f>M57-M51</f>
        <v>79.31292918851068</v>
      </c>
      <c r="N61" s="270">
        <f t="shared" ref="N61:V61" si="25">N57-N41</f>
        <v>77.575757575757621</v>
      </c>
      <c r="O61" s="271">
        <f t="shared" si="25"/>
        <v>108.40326340326345</v>
      </c>
      <c r="P61" s="271">
        <f t="shared" si="25"/>
        <v>120.1431261770245</v>
      </c>
      <c r="Q61" s="271">
        <f t="shared" si="25"/>
        <v>120.06060606060606</v>
      </c>
      <c r="R61" s="271">
        <f t="shared" si="25"/>
        <v>89.987893462469742</v>
      </c>
      <c r="S61" s="271">
        <f t="shared" si="25"/>
        <v>105.68421052631572</v>
      </c>
      <c r="T61" s="271">
        <f t="shared" si="25"/>
        <v>116.82967032967036</v>
      </c>
      <c r="U61" s="272">
        <f t="shared" si="25"/>
        <v>117.71978021978026</v>
      </c>
      <c r="V61" s="346">
        <f t="shared" si="25"/>
        <v>109.69480581385113</v>
      </c>
      <c r="W61" s="362"/>
      <c r="X61" s="227"/>
      <c r="Y61" s="227"/>
      <c r="Z61" s="281">
        <v>7</v>
      </c>
      <c r="AA61" s="281">
        <v>37</v>
      </c>
      <c r="AB61" s="237">
        <v>37</v>
      </c>
    </row>
    <row r="62" spans="1:28" x14ac:dyDescent="0.2">
      <c r="A62" s="350" t="s">
        <v>51</v>
      </c>
      <c r="B62" s="274">
        <v>506</v>
      </c>
      <c r="C62" s="275">
        <v>650</v>
      </c>
      <c r="D62" s="275">
        <v>523</v>
      </c>
      <c r="E62" s="275">
        <v>523</v>
      </c>
      <c r="F62" s="275">
        <v>501</v>
      </c>
      <c r="G62" s="275">
        <v>501</v>
      </c>
      <c r="H62" s="275">
        <v>467</v>
      </c>
      <c r="I62" s="275">
        <v>467</v>
      </c>
      <c r="J62" s="275">
        <v>887</v>
      </c>
      <c r="K62" s="275">
        <v>459</v>
      </c>
      <c r="L62" s="275">
        <v>459</v>
      </c>
      <c r="M62" s="276">
        <v>716</v>
      </c>
      <c r="N62" s="274">
        <v>427</v>
      </c>
      <c r="O62" s="275">
        <v>852</v>
      </c>
      <c r="P62" s="275">
        <v>614</v>
      </c>
      <c r="Q62" s="275">
        <v>611</v>
      </c>
      <c r="R62" s="275">
        <v>581</v>
      </c>
      <c r="S62" s="275">
        <v>577</v>
      </c>
      <c r="T62" s="275">
        <v>857</v>
      </c>
      <c r="U62" s="276">
        <v>559</v>
      </c>
      <c r="V62" s="347">
        <f>SUM(B62:U62)</f>
        <v>11737</v>
      </c>
      <c r="W62" s="227" t="s">
        <v>56</v>
      </c>
      <c r="X62" s="278">
        <f>V46-V62</f>
        <v>22</v>
      </c>
      <c r="Y62" s="279">
        <f>X62/V46</f>
        <v>1.8709073900841909E-3</v>
      </c>
      <c r="Z62" s="281">
        <v>8</v>
      </c>
      <c r="AA62" s="281">
        <v>36.5</v>
      </c>
      <c r="AB62" s="237">
        <v>36.5</v>
      </c>
    </row>
    <row r="63" spans="1:28" x14ac:dyDescent="0.2">
      <c r="A63" s="309" t="s">
        <v>28</v>
      </c>
      <c r="B63" s="242">
        <v>40</v>
      </c>
      <c r="C63" s="240">
        <v>39.5</v>
      </c>
      <c r="D63" s="240">
        <v>38.5</v>
      </c>
      <c r="E63" s="240">
        <v>38.5</v>
      </c>
      <c r="F63" s="240">
        <v>38</v>
      </c>
      <c r="G63" s="240">
        <v>38</v>
      </c>
      <c r="H63" s="240">
        <v>37.5</v>
      </c>
      <c r="I63" s="240">
        <v>37.5</v>
      </c>
      <c r="J63" s="240">
        <v>36.5</v>
      </c>
      <c r="K63" s="240">
        <v>36</v>
      </c>
      <c r="L63" s="240">
        <v>36</v>
      </c>
      <c r="M63" s="243">
        <v>36</v>
      </c>
      <c r="N63" s="242">
        <v>40</v>
      </c>
      <c r="O63" s="240">
        <v>39.5</v>
      </c>
      <c r="P63" s="240">
        <v>39</v>
      </c>
      <c r="Q63" s="240">
        <v>39</v>
      </c>
      <c r="R63" s="240">
        <v>38.5</v>
      </c>
      <c r="S63" s="240">
        <v>38</v>
      </c>
      <c r="T63" s="240">
        <v>37.5</v>
      </c>
      <c r="U63" s="243">
        <v>37</v>
      </c>
      <c r="V63" s="339">
        <v>36.5</v>
      </c>
      <c r="W63" s="227" t="s">
        <v>57</v>
      </c>
      <c r="X63" s="227">
        <v>35.200000000000003</v>
      </c>
      <c r="Y63" s="227"/>
      <c r="Z63" s="366" t="s">
        <v>75</v>
      </c>
    </row>
    <row r="64" spans="1:28" ht="13.5" thickBot="1" x14ac:dyDescent="0.25">
      <c r="A64" s="312" t="s">
        <v>26</v>
      </c>
      <c r="B64" s="244">
        <f>B63-B52</f>
        <v>5</v>
      </c>
      <c r="C64" s="241">
        <f t="shared" ref="C64:M64" si="26">C63-C52</f>
        <v>4.5</v>
      </c>
      <c r="D64" s="241">
        <f t="shared" si="26"/>
        <v>3.5</v>
      </c>
      <c r="E64" s="241">
        <f t="shared" si="26"/>
        <v>3.5</v>
      </c>
      <c r="F64" s="241">
        <f t="shared" si="26"/>
        <v>3</v>
      </c>
      <c r="G64" s="241">
        <f t="shared" si="26"/>
        <v>3</v>
      </c>
      <c r="H64" s="241">
        <f t="shared" si="26"/>
        <v>2.5</v>
      </c>
      <c r="I64" s="241">
        <f t="shared" si="26"/>
        <v>2.5</v>
      </c>
      <c r="J64" s="241">
        <f t="shared" si="26"/>
        <v>1.5</v>
      </c>
      <c r="K64" s="241">
        <f t="shared" si="26"/>
        <v>1</v>
      </c>
      <c r="L64" s="241">
        <f t="shared" si="26"/>
        <v>1</v>
      </c>
      <c r="M64" s="245">
        <f t="shared" si="26"/>
        <v>1</v>
      </c>
      <c r="N64" s="244">
        <f t="shared" ref="N64:U64" si="27">N63-N47</f>
        <v>5</v>
      </c>
      <c r="O64" s="241">
        <f t="shared" si="27"/>
        <v>3.5</v>
      </c>
      <c r="P64" s="241">
        <f t="shared" si="27"/>
        <v>4</v>
      </c>
      <c r="Q64" s="241">
        <f t="shared" si="27"/>
        <v>4</v>
      </c>
      <c r="R64" s="241">
        <f t="shared" si="27"/>
        <v>4</v>
      </c>
      <c r="S64" s="241">
        <f t="shared" si="27"/>
        <v>3</v>
      </c>
      <c r="T64" s="241">
        <f t="shared" si="27"/>
        <v>2</v>
      </c>
      <c r="U64" s="245">
        <f t="shared" si="27"/>
        <v>1.5</v>
      </c>
      <c r="V64" s="348"/>
      <c r="W64" s="227" t="s">
        <v>26</v>
      </c>
      <c r="X64" s="227">
        <f>X63-X47</f>
        <v>2.9100000000000037</v>
      </c>
      <c r="Y64" s="227"/>
      <c r="Z64" s="367" t="s">
        <v>76</v>
      </c>
    </row>
    <row r="65" spans="1:26" x14ac:dyDescent="0.2">
      <c r="G65" s="237" t="s">
        <v>63</v>
      </c>
      <c r="M65" s="237">
        <v>36</v>
      </c>
    </row>
    <row r="66" spans="1:26" ht="13.5" thickBot="1" x14ac:dyDescent="0.25">
      <c r="N66" s="334">
        <v>40</v>
      </c>
      <c r="O66" s="383">
        <v>39.5</v>
      </c>
      <c r="P66" s="383">
        <v>39</v>
      </c>
      <c r="Q66" s="383">
        <v>39</v>
      </c>
      <c r="R66" s="383">
        <v>38.5</v>
      </c>
      <c r="S66" s="383">
        <v>38</v>
      </c>
      <c r="T66" s="383">
        <v>37.5</v>
      </c>
      <c r="U66" s="383">
        <v>37</v>
      </c>
      <c r="V66" s="383">
        <v>36.5</v>
      </c>
    </row>
    <row r="67" spans="1:26" ht="13.5" thickBot="1" x14ac:dyDescent="0.25">
      <c r="A67" s="285" t="s">
        <v>78</v>
      </c>
      <c r="B67" s="480" t="s">
        <v>50</v>
      </c>
      <c r="C67" s="481"/>
      <c r="D67" s="481"/>
      <c r="E67" s="481"/>
      <c r="F67" s="481"/>
      <c r="G67" s="481"/>
      <c r="H67" s="481"/>
      <c r="I67" s="481"/>
      <c r="J67" s="481"/>
      <c r="K67" s="481"/>
      <c r="L67" s="481"/>
      <c r="M67" s="482"/>
      <c r="N67" s="480" t="s">
        <v>53</v>
      </c>
      <c r="O67" s="481"/>
      <c r="P67" s="481"/>
      <c r="Q67" s="481"/>
      <c r="R67" s="481"/>
      <c r="S67" s="481"/>
      <c r="T67" s="481"/>
      <c r="U67" s="481"/>
      <c r="V67" s="482"/>
      <c r="W67" s="338" t="s">
        <v>55</v>
      </c>
      <c r="X67" s="383"/>
      <c r="Y67" s="383"/>
      <c r="Z67" s="383"/>
    </row>
    <row r="68" spans="1:26" x14ac:dyDescent="0.2">
      <c r="A68" s="226" t="s">
        <v>54</v>
      </c>
      <c r="B68" s="247">
        <v>1</v>
      </c>
      <c r="C68" s="248">
        <v>2</v>
      </c>
      <c r="D68" s="248">
        <v>3</v>
      </c>
      <c r="E68" s="248">
        <v>4</v>
      </c>
      <c r="F68" s="248">
        <v>5</v>
      </c>
      <c r="G68" s="248">
        <v>6</v>
      </c>
      <c r="H68" s="248">
        <v>7</v>
      </c>
      <c r="I68" s="248">
        <v>8</v>
      </c>
      <c r="J68" s="248">
        <v>9</v>
      </c>
      <c r="K68" s="248">
        <v>10</v>
      </c>
      <c r="L68" s="248">
        <v>11</v>
      </c>
      <c r="M68" s="249">
        <v>12</v>
      </c>
      <c r="N68" s="247">
        <v>1</v>
      </c>
      <c r="O68" s="248">
        <v>2</v>
      </c>
      <c r="P68" s="248">
        <v>3</v>
      </c>
      <c r="Q68" s="248">
        <v>4</v>
      </c>
      <c r="R68" s="248">
        <v>5</v>
      </c>
      <c r="S68" s="248">
        <v>6</v>
      </c>
      <c r="T68" s="248">
        <v>7</v>
      </c>
      <c r="U68" s="384">
        <v>8</v>
      </c>
      <c r="V68" s="249">
        <v>9</v>
      </c>
      <c r="W68" s="339"/>
      <c r="X68" s="383"/>
      <c r="Y68" s="383"/>
      <c r="Z68" s="383"/>
    </row>
    <row r="69" spans="1:26" x14ac:dyDescent="0.2">
      <c r="A69" s="226" t="s">
        <v>2</v>
      </c>
      <c r="B69" s="250">
        <v>1</v>
      </c>
      <c r="C69" s="333">
        <v>2</v>
      </c>
      <c r="D69" s="251">
        <v>3</v>
      </c>
      <c r="E69" s="251">
        <v>3</v>
      </c>
      <c r="F69" s="315">
        <v>4</v>
      </c>
      <c r="G69" s="315">
        <v>4</v>
      </c>
      <c r="H69" s="252">
        <v>5</v>
      </c>
      <c r="I69" s="252">
        <v>5</v>
      </c>
      <c r="J69" s="363">
        <v>6</v>
      </c>
      <c r="K69" s="364">
        <v>7</v>
      </c>
      <c r="L69" s="364">
        <v>7</v>
      </c>
      <c r="M69" s="365">
        <v>8</v>
      </c>
      <c r="N69" s="250">
        <v>1</v>
      </c>
      <c r="O69" s="333">
        <v>2</v>
      </c>
      <c r="P69" s="251">
        <v>3</v>
      </c>
      <c r="Q69" s="251">
        <v>3</v>
      </c>
      <c r="R69" s="315">
        <v>4</v>
      </c>
      <c r="S69" s="252">
        <v>5</v>
      </c>
      <c r="T69" s="363">
        <v>6</v>
      </c>
      <c r="U69" s="364">
        <v>7</v>
      </c>
      <c r="V69" s="365">
        <v>8</v>
      </c>
      <c r="W69" s="340" t="s">
        <v>0</v>
      </c>
      <c r="X69" s="383"/>
      <c r="Y69" s="383"/>
      <c r="Z69" s="383"/>
    </row>
    <row r="70" spans="1:26" x14ac:dyDescent="0.2">
      <c r="A70" s="292" t="s">
        <v>3</v>
      </c>
      <c r="B70" s="253">
        <v>620</v>
      </c>
      <c r="C70" s="254">
        <v>620</v>
      </c>
      <c r="D70" s="254">
        <v>620</v>
      </c>
      <c r="E70" s="254">
        <v>620</v>
      </c>
      <c r="F70" s="254">
        <v>620</v>
      </c>
      <c r="G70" s="254">
        <v>620</v>
      </c>
      <c r="H70" s="254">
        <v>620</v>
      </c>
      <c r="I70" s="254">
        <v>620</v>
      </c>
      <c r="J70" s="254">
        <v>620</v>
      </c>
      <c r="K70" s="254">
        <v>620</v>
      </c>
      <c r="L70" s="254">
        <v>620</v>
      </c>
      <c r="M70" s="255">
        <v>620</v>
      </c>
      <c r="N70" s="253">
        <v>620</v>
      </c>
      <c r="O70" s="254">
        <v>620</v>
      </c>
      <c r="P70" s="254">
        <v>620</v>
      </c>
      <c r="Q70" s="254">
        <v>620</v>
      </c>
      <c r="R70" s="254">
        <v>620</v>
      </c>
      <c r="S70" s="254">
        <v>620</v>
      </c>
      <c r="T70" s="254">
        <v>620</v>
      </c>
      <c r="U70" s="385">
        <v>620</v>
      </c>
      <c r="V70" s="255">
        <v>620</v>
      </c>
      <c r="W70" s="341">
        <v>620</v>
      </c>
      <c r="X70" s="383"/>
      <c r="Y70" s="383"/>
      <c r="Z70" s="383"/>
    </row>
    <row r="71" spans="1:26" x14ac:dyDescent="0.2">
      <c r="A71" s="295" t="s">
        <v>6</v>
      </c>
      <c r="B71" s="256">
        <v>599.74358974358972</v>
      </c>
      <c r="C71" s="257">
        <v>594.375</v>
      </c>
      <c r="D71" s="257">
        <v>610</v>
      </c>
      <c r="E71" s="257">
        <v>623.75</v>
      </c>
      <c r="F71" s="257">
        <v>632.56410256410254</v>
      </c>
      <c r="G71" s="257">
        <v>625.36585365853659</v>
      </c>
      <c r="H71" s="257">
        <v>626.25</v>
      </c>
      <c r="I71" s="257">
        <v>651.42857142857144</v>
      </c>
      <c r="J71" s="257">
        <v>653.1343283582089</v>
      </c>
      <c r="K71" s="257">
        <v>708.91891891891896</v>
      </c>
      <c r="L71" s="257">
        <v>666.38888888888891</v>
      </c>
      <c r="M71" s="258">
        <v>708.9795918367347</v>
      </c>
      <c r="N71" s="256">
        <v>591.38888888888891</v>
      </c>
      <c r="O71" s="257">
        <v>608.86792452830184</v>
      </c>
      <c r="P71" s="257">
        <v>616.25</v>
      </c>
      <c r="Q71" s="257">
        <v>617.41935483870964</v>
      </c>
      <c r="R71" s="257">
        <v>642.15686274509801</v>
      </c>
      <c r="S71" s="257">
        <v>666.34146341463418</v>
      </c>
      <c r="T71" s="257">
        <v>664.32432432432438</v>
      </c>
      <c r="U71" s="296">
        <v>690.52631578947364</v>
      </c>
      <c r="V71" s="258">
        <v>742.90322580645159</v>
      </c>
      <c r="W71" s="342">
        <v>644.00696864111501</v>
      </c>
      <c r="X71" s="383"/>
      <c r="Y71" s="383"/>
      <c r="Z71" s="383"/>
    </row>
    <row r="72" spans="1:26" x14ac:dyDescent="0.2">
      <c r="A72" s="226" t="s">
        <v>7</v>
      </c>
      <c r="B72" s="260">
        <v>97.435897435897431</v>
      </c>
      <c r="C72" s="261">
        <v>97.916666666666671</v>
      </c>
      <c r="D72" s="261">
        <v>100</v>
      </c>
      <c r="E72" s="261">
        <v>97.5</v>
      </c>
      <c r="F72" s="261">
        <v>97.435897435897431</v>
      </c>
      <c r="G72" s="261">
        <v>100</v>
      </c>
      <c r="H72" s="261">
        <v>97.5</v>
      </c>
      <c r="I72" s="261">
        <v>97.142857142857139</v>
      </c>
      <c r="J72" s="261">
        <v>95.522388059701498</v>
      </c>
      <c r="K72" s="261">
        <v>97.297297297297291</v>
      </c>
      <c r="L72" s="261">
        <v>100</v>
      </c>
      <c r="M72" s="262">
        <v>89.795918367346943</v>
      </c>
      <c r="N72" s="260">
        <v>97.222222222222229</v>
      </c>
      <c r="O72" s="261">
        <v>90.566037735849051</v>
      </c>
      <c r="P72" s="261">
        <v>100</v>
      </c>
      <c r="Q72" s="261">
        <v>93.548387096774192</v>
      </c>
      <c r="R72" s="261">
        <v>100</v>
      </c>
      <c r="S72" s="261">
        <v>97.560975609756099</v>
      </c>
      <c r="T72" s="261">
        <v>100</v>
      </c>
      <c r="U72" s="299">
        <v>100</v>
      </c>
      <c r="V72" s="262">
        <v>100</v>
      </c>
      <c r="W72" s="343">
        <v>81.881533101045292</v>
      </c>
      <c r="X72" s="383"/>
      <c r="Y72" s="227"/>
      <c r="Z72" s="227"/>
    </row>
    <row r="73" spans="1:26" x14ac:dyDescent="0.2">
      <c r="A73" s="226" t="s">
        <v>8</v>
      </c>
      <c r="B73" s="263">
        <v>5.2657782771106228E-2</v>
      </c>
      <c r="C73" s="264">
        <v>4.8068214513091505E-2</v>
      </c>
      <c r="D73" s="264">
        <v>3.7918142643345497E-2</v>
      </c>
      <c r="E73" s="264">
        <v>4.487367303375147E-2</v>
      </c>
      <c r="F73" s="264">
        <v>4.4959214184815036E-2</v>
      </c>
      <c r="G73" s="264">
        <v>4.3699155211947574E-2</v>
      </c>
      <c r="H73" s="264">
        <v>4.4264599214345078E-2</v>
      </c>
      <c r="I73" s="264">
        <v>3.9716601483058396E-2</v>
      </c>
      <c r="J73" s="264">
        <v>4.4595800597360055E-2</v>
      </c>
      <c r="K73" s="264">
        <v>3.8356138300894113E-2</v>
      </c>
      <c r="L73" s="264">
        <v>4.4480986693232957E-2</v>
      </c>
      <c r="M73" s="265">
        <v>5.2330624532808429E-2</v>
      </c>
      <c r="N73" s="263">
        <v>5.0908209531182205E-2</v>
      </c>
      <c r="O73" s="264">
        <v>5.3067355951769452E-2</v>
      </c>
      <c r="P73" s="264">
        <v>3.1619588779147861E-2</v>
      </c>
      <c r="Q73" s="264">
        <v>4.1745003877614179E-2</v>
      </c>
      <c r="R73" s="264">
        <v>3.9769746943914525E-2</v>
      </c>
      <c r="S73" s="264">
        <v>4.4315603057866887E-2</v>
      </c>
      <c r="T73" s="264">
        <v>3.3116454719233759E-2</v>
      </c>
      <c r="U73" s="302">
        <v>3.6537697604289134E-2</v>
      </c>
      <c r="V73" s="265">
        <v>4.4865276085418029E-2</v>
      </c>
      <c r="W73" s="344">
        <v>7.4974123795173861E-2</v>
      </c>
      <c r="X73" s="383"/>
      <c r="Y73" s="227"/>
      <c r="Z73" s="227"/>
    </row>
    <row r="74" spans="1:26" x14ac:dyDescent="0.2">
      <c r="A74" s="295" t="s">
        <v>1</v>
      </c>
      <c r="B74" s="266">
        <f>B71/B70*100-100</f>
        <v>-3.2671629445822958</v>
      </c>
      <c r="C74" s="267">
        <f t="shared" ref="C74:W74" si="28">C71/C70*100-100</f>
        <v>-4.1330645161290391</v>
      </c>
      <c r="D74" s="267">
        <f t="shared" si="28"/>
        <v>-1.6129032258064484</v>
      </c>
      <c r="E74" s="267">
        <f t="shared" si="28"/>
        <v>0.60483870967742348</v>
      </c>
      <c r="F74" s="267">
        <f t="shared" si="28"/>
        <v>2.0264681555004103</v>
      </c>
      <c r="G74" s="267">
        <f t="shared" si="28"/>
        <v>0.86546026750590954</v>
      </c>
      <c r="H74" s="267">
        <f t="shared" si="28"/>
        <v>1.0080645161290249</v>
      </c>
      <c r="I74" s="267">
        <f t="shared" si="28"/>
        <v>5.0691244239631459</v>
      </c>
      <c r="J74" s="267">
        <f t="shared" si="28"/>
        <v>5.3442465093885403</v>
      </c>
      <c r="K74" s="267">
        <f t="shared" si="28"/>
        <v>14.341761115954668</v>
      </c>
      <c r="L74" s="267">
        <f t="shared" si="28"/>
        <v>7.4820788530465876</v>
      </c>
      <c r="M74" s="268">
        <f t="shared" si="28"/>
        <v>14.351547070441086</v>
      </c>
      <c r="N74" s="266">
        <f t="shared" si="28"/>
        <v>-4.6146953405017825</v>
      </c>
      <c r="O74" s="267">
        <f t="shared" si="28"/>
        <v>-1.7954960438222827</v>
      </c>
      <c r="P74" s="267">
        <f t="shared" si="28"/>
        <v>-0.60483870967742348</v>
      </c>
      <c r="Q74" s="267">
        <f t="shared" si="28"/>
        <v>-0.41623309053071011</v>
      </c>
      <c r="R74" s="267">
        <f t="shared" si="28"/>
        <v>3.5736875395319316</v>
      </c>
      <c r="S74" s="267">
        <f t="shared" si="28"/>
        <v>7.4744295830055023</v>
      </c>
      <c r="T74" s="267">
        <f t="shared" si="28"/>
        <v>7.149084568439406</v>
      </c>
      <c r="U74" s="267">
        <f t="shared" ref="U74" si="29">U71/U70*100-100</f>
        <v>11.375212224108651</v>
      </c>
      <c r="V74" s="268">
        <f t="shared" si="28"/>
        <v>19.82310093652444</v>
      </c>
      <c r="W74" s="345">
        <f t="shared" si="28"/>
        <v>3.8720917163088728</v>
      </c>
      <c r="X74" s="383"/>
      <c r="Y74" s="227"/>
      <c r="Z74" s="227"/>
    </row>
    <row r="75" spans="1:26" ht="13.5" thickBot="1" x14ac:dyDescent="0.25">
      <c r="A75" s="349" t="s">
        <v>27</v>
      </c>
      <c r="B75" s="270">
        <f t="shared" ref="B75:M75" si="30">B71-B57</f>
        <v>114.99358974358972</v>
      </c>
      <c r="C75" s="271">
        <f t="shared" si="30"/>
        <v>98.556818181818187</v>
      </c>
      <c r="D75" s="271">
        <f t="shared" si="30"/>
        <v>83.409090909090878</v>
      </c>
      <c r="E75" s="271">
        <f t="shared" si="30"/>
        <v>102.32142857142856</v>
      </c>
      <c r="F75" s="271">
        <f t="shared" si="30"/>
        <v>79.23076923076917</v>
      </c>
      <c r="G75" s="271">
        <f t="shared" si="30"/>
        <v>74.365853658536594</v>
      </c>
      <c r="H75" s="271">
        <f t="shared" si="30"/>
        <v>72.195945945945937</v>
      </c>
      <c r="I75" s="271">
        <f t="shared" si="30"/>
        <v>94.355400696864081</v>
      </c>
      <c r="J75" s="271">
        <f t="shared" si="30"/>
        <v>79.84861407249457</v>
      </c>
      <c r="K75" s="271">
        <f t="shared" si="30"/>
        <v>107.02702702702709</v>
      </c>
      <c r="L75" s="271">
        <f t="shared" si="30"/>
        <v>64.59401709401709</v>
      </c>
      <c r="M75" s="272">
        <f t="shared" si="30"/>
        <v>82.60028149190714</v>
      </c>
      <c r="N75" s="270">
        <f t="shared" ref="N75:U75" si="31">N71-N57</f>
        <v>73.813131313131294</v>
      </c>
      <c r="O75" s="271">
        <f t="shared" si="31"/>
        <v>88.413379073756346</v>
      </c>
      <c r="P75" s="271">
        <f t="shared" si="31"/>
        <v>61.361111111111086</v>
      </c>
      <c r="Q75" s="271">
        <f t="shared" si="31"/>
        <v>74.692082111436889</v>
      </c>
      <c r="R75" s="271">
        <f t="shared" si="31"/>
        <v>115.72829131652657</v>
      </c>
      <c r="S75" s="271">
        <f t="shared" si="31"/>
        <v>117.67479674796755</v>
      </c>
      <c r="T75" s="271">
        <f t="shared" si="31"/>
        <v>125.70893970893974</v>
      </c>
      <c r="U75" s="271">
        <f t="shared" si="31"/>
        <v>152.44939271255055</v>
      </c>
      <c r="V75" s="272">
        <f>V71-U57</f>
        <v>204.82630272952849</v>
      </c>
      <c r="W75" s="346">
        <f>W71-V57</f>
        <v>96.940587484798129</v>
      </c>
      <c r="X75" s="383"/>
      <c r="Y75" s="227"/>
      <c r="Z75" s="227"/>
    </row>
    <row r="76" spans="1:26" x14ac:dyDescent="0.2">
      <c r="A76" s="350" t="s">
        <v>51</v>
      </c>
      <c r="B76" s="274">
        <v>504</v>
      </c>
      <c r="C76" s="275">
        <v>649</v>
      </c>
      <c r="D76" s="275">
        <v>523</v>
      </c>
      <c r="E76" s="275">
        <v>523</v>
      </c>
      <c r="F76" s="275">
        <v>501</v>
      </c>
      <c r="G76" s="275">
        <v>501</v>
      </c>
      <c r="H76" s="275">
        <v>467</v>
      </c>
      <c r="I76" s="275">
        <v>465</v>
      </c>
      <c r="J76" s="275">
        <v>887</v>
      </c>
      <c r="K76" s="275">
        <v>459</v>
      </c>
      <c r="L76" s="275">
        <v>459</v>
      </c>
      <c r="M76" s="276">
        <v>716</v>
      </c>
      <c r="N76" s="274">
        <v>585</v>
      </c>
      <c r="O76" s="275">
        <v>776</v>
      </c>
      <c r="P76" s="275">
        <v>450</v>
      </c>
      <c r="Q76" s="275">
        <v>450</v>
      </c>
      <c r="R76" s="275">
        <v>712</v>
      </c>
      <c r="S76" s="275">
        <v>574</v>
      </c>
      <c r="T76" s="275">
        <v>506</v>
      </c>
      <c r="U76" s="275">
        <v>530</v>
      </c>
      <c r="V76" s="276">
        <v>482</v>
      </c>
      <c r="W76" s="347">
        <f>SUM(B76:V76)</f>
        <v>11719</v>
      </c>
      <c r="X76" s="227" t="s">
        <v>56</v>
      </c>
      <c r="Y76" s="278">
        <f>V62-W76</f>
        <v>18</v>
      </c>
      <c r="Z76" s="279">
        <f>Y76/V62</f>
        <v>1.5336116554485813E-3</v>
      </c>
    </row>
    <row r="77" spans="1:26" x14ac:dyDescent="0.2">
      <c r="A77" s="309" t="s">
        <v>28</v>
      </c>
      <c r="B77" s="242">
        <v>42</v>
      </c>
      <c r="C77" s="240">
        <v>41.5</v>
      </c>
      <c r="D77" s="240">
        <v>40.5</v>
      </c>
      <c r="E77" s="240">
        <f t="shared" ref="E77:I77" si="32">E63+1.5</f>
        <v>40</v>
      </c>
      <c r="F77" s="240">
        <f t="shared" si="32"/>
        <v>39.5</v>
      </c>
      <c r="G77" s="240">
        <v>40</v>
      </c>
      <c r="H77" s="240">
        <v>39.5</v>
      </c>
      <c r="I77" s="240">
        <f t="shared" si="32"/>
        <v>39</v>
      </c>
      <c r="J77" s="240">
        <v>38.5</v>
      </c>
      <c r="K77" s="240">
        <v>37</v>
      </c>
      <c r="L77" s="240">
        <v>38</v>
      </c>
      <c r="M77" s="243">
        <v>37</v>
      </c>
      <c r="N77" s="240">
        <v>42</v>
      </c>
      <c r="O77" s="240">
        <v>41.5</v>
      </c>
      <c r="P77" s="240">
        <f t="shared" ref="P77:T77" si="33">P66+1.5</f>
        <v>40.5</v>
      </c>
      <c r="Q77" s="240">
        <f t="shared" si="33"/>
        <v>40.5</v>
      </c>
      <c r="R77" s="240">
        <f t="shared" si="33"/>
        <v>40</v>
      </c>
      <c r="S77" s="240">
        <f t="shared" si="33"/>
        <v>39.5</v>
      </c>
      <c r="T77" s="240">
        <f t="shared" si="33"/>
        <v>39</v>
      </c>
      <c r="U77" s="240">
        <v>38</v>
      </c>
      <c r="V77" s="243">
        <v>37.5</v>
      </c>
      <c r="W77" s="339"/>
      <c r="X77" s="227" t="s">
        <v>57</v>
      </c>
      <c r="Y77" s="227">
        <v>38.1</v>
      </c>
      <c r="Z77" s="227"/>
    </row>
    <row r="78" spans="1:26" ht="13.5" thickBot="1" x14ac:dyDescent="0.25">
      <c r="A78" s="312" t="s">
        <v>26</v>
      </c>
      <c r="B78" s="244">
        <f t="shared" ref="B78:M78" si="34">B77-B63</f>
        <v>2</v>
      </c>
      <c r="C78" s="241">
        <f t="shared" si="34"/>
        <v>2</v>
      </c>
      <c r="D78" s="241">
        <f t="shared" si="34"/>
        <v>2</v>
      </c>
      <c r="E78" s="241">
        <f t="shared" si="34"/>
        <v>1.5</v>
      </c>
      <c r="F78" s="241">
        <f t="shared" si="34"/>
        <v>1.5</v>
      </c>
      <c r="G78" s="241">
        <f t="shared" si="34"/>
        <v>2</v>
      </c>
      <c r="H78" s="241">
        <f t="shared" si="34"/>
        <v>2</v>
      </c>
      <c r="I78" s="241">
        <f t="shared" si="34"/>
        <v>1.5</v>
      </c>
      <c r="J78" s="241">
        <f t="shared" si="34"/>
        <v>2</v>
      </c>
      <c r="K78" s="241">
        <f t="shared" si="34"/>
        <v>1</v>
      </c>
      <c r="L78" s="241">
        <f t="shared" si="34"/>
        <v>2</v>
      </c>
      <c r="M78" s="245">
        <f t="shared" si="34"/>
        <v>1</v>
      </c>
      <c r="N78" s="244">
        <f>N77-N66</f>
        <v>2</v>
      </c>
      <c r="O78" s="241">
        <f t="shared" ref="O78:V78" si="35">O77-O66</f>
        <v>2</v>
      </c>
      <c r="P78" s="241">
        <f t="shared" si="35"/>
        <v>1.5</v>
      </c>
      <c r="Q78" s="241">
        <f t="shared" si="35"/>
        <v>1.5</v>
      </c>
      <c r="R78" s="241">
        <f t="shared" si="35"/>
        <v>1.5</v>
      </c>
      <c r="S78" s="241">
        <f t="shared" si="35"/>
        <v>1.5</v>
      </c>
      <c r="T78" s="241">
        <f t="shared" si="35"/>
        <v>1.5</v>
      </c>
      <c r="U78" s="241">
        <f t="shared" si="35"/>
        <v>1</v>
      </c>
      <c r="V78" s="245">
        <f t="shared" si="35"/>
        <v>1</v>
      </c>
      <c r="W78" s="348"/>
      <c r="X78" s="227" t="s">
        <v>26</v>
      </c>
      <c r="Y78" s="227">
        <f>Y77-X63</f>
        <v>2.8999999999999986</v>
      </c>
      <c r="Z78" s="227"/>
    </row>
    <row r="79" spans="1:26" x14ac:dyDescent="0.2">
      <c r="C79" s="237">
        <v>41.5</v>
      </c>
      <c r="D79" s="237" t="s">
        <v>63</v>
      </c>
      <c r="H79" s="237" t="s">
        <v>63</v>
      </c>
      <c r="K79" s="237" t="s">
        <v>63</v>
      </c>
      <c r="M79" s="237">
        <v>37</v>
      </c>
      <c r="O79" s="237">
        <v>41.5</v>
      </c>
      <c r="U79" s="237">
        <v>38</v>
      </c>
    </row>
    <row r="80" spans="1:26" ht="13.5" thickBot="1" x14ac:dyDescent="0.25">
      <c r="K80" s="237">
        <v>37</v>
      </c>
    </row>
    <row r="81" spans="1:26" s="389" customFormat="1" ht="13.5" thickBot="1" x14ac:dyDescent="0.25">
      <c r="A81" s="285" t="s">
        <v>80</v>
      </c>
      <c r="B81" s="480" t="s">
        <v>50</v>
      </c>
      <c r="C81" s="481"/>
      <c r="D81" s="481"/>
      <c r="E81" s="481"/>
      <c r="F81" s="481"/>
      <c r="G81" s="481"/>
      <c r="H81" s="481"/>
      <c r="I81" s="481"/>
      <c r="J81" s="481"/>
      <c r="K81" s="481"/>
      <c r="L81" s="481"/>
      <c r="M81" s="482"/>
      <c r="N81" s="480" t="s">
        <v>53</v>
      </c>
      <c r="O81" s="481"/>
      <c r="P81" s="481"/>
      <c r="Q81" s="481"/>
      <c r="R81" s="481"/>
      <c r="S81" s="481"/>
      <c r="T81" s="481"/>
      <c r="U81" s="481"/>
      <c r="V81" s="482"/>
      <c r="W81" s="338" t="s">
        <v>55</v>
      </c>
    </row>
    <row r="82" spans="1:26" s="389" customFormat="1" x14ac:dyDescent="0.2">
      <c r="A82" s="226" t="s">
        <v>54</v>
      </c>
      <c r="B82" s="247">
        <v>1</v>
      </c>
      <c r="C82" s="248">
        <v>2</v>
      </c>
      <c r="D82" s="248">
        <v>3</v>
      </c>
      <c r="E82" s="248">
        <v>4</v>
      </c>
      <c r="F82" s="248">
        <v>5</v>
      </c>
      <c r="G82" s="248">
        <v>6</v>
      </c>
      <c r="H82" s="248">
        <v>7</v>
      </c>
      <c r="I82" s="248">
        <v>8</v>
      </c>
      <c r="J82" s="248">
        <v>9</v>
      </c>
      <c r="K82" s="248">
        <v>10</v>
      </c>
      <c r="L82" s="248">
        <v>11</v>
      </c>
      <c r="M82" s="249">
        <v>12</v>
      </c>
      <c r="N82" s="247">
        <v>1</v>
      </c>
      <c r="O82" s="248">
        <v>2</v>
      </c>
      <c r="P82" s="248">
        <v>3</v>
      </c>
      <c r="Q82" s="248">
        <v>4</v>
      </c>
      <c r="R82" s="248">
        <v>5</v>
      </c>
      <c r="S82" s="248">
        <v>6</v>
      </c>
      <c r="T82" s="248">
        <v>7</v>
      </c>
      <c r="U82" s="384">
        <v>8</v>
      </c>
      <c r="V82" s="249">
        <v>9</v>
      </c>
      <c r="W82" s="339"/>
    </row>
    <row r="83" spans="1:26" s="389" customFormat="1" x14ac:dyDescent="0.2">
      <c r="A83" s="226" t="s">
        <v>2</v>
      </c>
      <c r="B83" s="250">
        <v>1</v>
      </c>
      <c r="C83" s="333">
        <v>2</v>
      </c>
      <c r="D83" s="251">
        <v>3</v>
      </c>
      <c r="E83" s="251">
        <v>3</v>
      </c>
      <c r="F83" s="315">
        <v>4</v>
      </c>
      <c r="G83" s="315">
        <v>4</v>
      </c>
      <c r="H83" s="252">
        <v>5</v>
      </c>
      <c r="I83" s="252">
        <v>5</v>
      </c>
      <c r="J83" s="363">
        <v>6</v>
      </c>
      <c r="K83" s="364">
        <v>7</v>
      </c>
      <c r="L83" s="364">
        <v>7</v>
      </c>
      <c r="M83" s="365">
        <v>8</v>
      </c>
      <c r="N83" s="250">
        <v>1</v>
      </c>
      <c r="O83" s="333">
        <v>2</v>
      </c>
      <c r="P83" s="251">
        <v>3</v>
      </c>
      <c r="Q83" s="251">
        <v>3</v>
      </c>
      <c r="R83" s="315">
        <v>4</v>
      </c>
      <c r="S83" s="252">
        <v>5</v>
      </c>
      <c r="T83" s="363">
        <v>6</v>
      </c>
      <c r="U83" s="364">
        <v>7</v>
      </c>
      <c r="V83" s="365">
        <v>8</v>
      </c>
      <c r="W83" s="340" t="s">
        <v>0</v>
      </c>
    </row>
    <row r="84" spans="1:26" s="389" customFormat="1" x14ac:dyDescent="0.2">
      <c r="A84" s="292" t="s">
        <v>3</v>
      </c>
      <c r="B84" s="253">
        <v>720</v>
      </c>
      <c r="C84" s="254">
        <v>720</v>
      </c>
      <c r="D84" s="254">
        <v>720</v>
      </c>
      <c r="E84" s="254">
        <v>720</v>
      </c>
      <c r="F84" s="254">
        <v>720</v>
      </c>
      <c r="G84" s="254">
        <v>720</v>
      </c>
      <c r="H84" s="254">
        <v>720</v>
      </c>
      <c r="I84" s="254">
        <v>720</v>
      </c>
      <c r="J84" s="254">
        <v>720</v>
      </c>
      <c r="K84" s="254">
        <v>720</v>
      </c>
      <c r="L84" s="254">
        <v>720</v>
      </c>
      <c r="M84" s="255">
        <v>720</v>
      </c>
      <c r="N84" s="253">
        <v>720</v>
      </c>
      <c r="O84" s="254">
        <v>720</v>
      </c>
      <c r="P84" s="254">
        <v>720</v>
      </c>
      <c r="Q84" s="254">
        <v>720</v>
      </c>
      <c r="R84" s="254">
        <v>720</v>
      </c>
      <c r="S84" s="254">
        <v>720</v>
      </c>
      <c r="T84" s="254">
        <v>720</v>
      </c>
      <c r="U84" s="385">
        <v>720</v>
      </c>
      <c r="V84" s="255">
        <v>720</v>
      </c>
      <c r="W84" s="341">
        <v>720</v>
      </c>
    </row>
    <row r="85" spans="1:26" s="389" customFormat="1" x14ac:dyDescent="0.2">
      <c r="A85" s="295" t="s">
        <v>6</v>
      </c>
      <c r="B85" s="256">
        <v>675.58823529411768</v>
      </c>
      <c r="C85" s="257">
        <v>691.52173913043475</v>
      </c>
      <c r="D85" s="257">
        <v>705</v>
      </c>
      <c r="E85" s="257">
        <v>708.42105263157896</v>
      </c>
      <c r="F85" s="257">
        <v>731.66666666666663</v>
      </c>
      <c r="G85" s="257">
        <v>732.43243243243239</v>
      </c>
      <c r="H85" s="257">
        <v>731</v>
      </c>
      <c r="I85" s="257">
        <v>740.28571428571433</v>
      </c>
      <c r="J85" s="257">
        <v>735.27272727272725</v>
      </c>
      <c r="K85" s="257">
        <v>768.09523809523807</v>
      </c>
      <c r="L85" s="257">
        <v>766.94444444444446</v>
      </c>
      <c r="M85" s="258">
        <v>772.11538461538464</v>
      </c>
      <c r="N85" s="256">
        <v>688.42105263157896</v>
      </c>
      <c r="O85" s="257">
        <v>714.18181818181813</v>
      </c>
      <c r="P85" s="257">
        <v>734.41176470588232</v>
      </c>
      <c r="Q85" s="257">
        <v>725.80645161290317</v>
      </c>
      <c r="R85" s="257">
        <v>724.68085106382978</v>
      </c>
      <c r="S85" s="257">
        <v>760.17241379310349</v>
      </c>
      <c r="T85" s="257">
        <v>744.33962264150944</v>
      </c>
      <c r="U85" s="296">
        <v>756.5</v>
      </c>
      <c r="V85" s="258">
        <v>801.17647058823525</v>
      </c>
      <c r="W85" s="342">
        <v>734.34733257661753</v>
      </c>
    </row>
    <row r="86" spans="1:26" s="389" customFormat="1" x14ac:dyDescent="0.2">
      <c r="A86" s="226" t="s">
        <v>7</v>
      </c>
      <c r="B86" s="260">
        <v>79.411764705882348</v>
      </c>
      <c r="C86" s="261">
        <v>91.304347826086953</v>
      </c>
      <c r="D86" s="261">
        <v>97.5</v>
      </c>
      <c r="E86" s="261">
        <v>100</v>
      </c>
      <c r="F86" s="261">
        <v>100</v>
      </c>
      <c r="G86" s="261">
        <v>100</v>
      </c>
      <c r="H86" s="261">
        <v>100</v>
      </c>
      <c r="I86" s="261">
        <v>100</v>
      </c>
      <c r="J86" s="261">
        <v>96.36363636363636</v>
      </c>
      <c r="K86" s="261">
        <v>95.238095238095241</v>
      </c>
      <c r="L86" s="261">
        <v>97.222222222222229</v>
      </c>
      <c r="M86" s="262">
        <v>86.538461538461533</v>
      </c>
      <c r="N86" s="260">
        <v>92.10526315789474</v>
      </c>
      <c r="O86" s="261">
        <v>96.36363636363636</v>
      </c>
      <c r="P86" s="261">
        <v>97.058823529411768</v>
      </c>
      <c r="Q86" s="261">
        <v>100</v>
      </c>
      <c r="R86" s="261">
        <v>95.744680851063833</v>
      </c>
      <c r="S86" s="261">
        <v>98.275862068965523</v>
      </c>
      <c r="T86" s="261">
        <v>100</v>
      </c>
      <c r="U86" s="299">
        <v>95</v>
      </c>
      <c r="V86" s="262">
        <v>97.058823529411768</v>
      </c>
      <c r="W86" s="343">
        <v>87.173666288308738</v>
      </c>
      <c r="Y86" s="227"/>
      <c r="Z86" s="227"/>
    </row>
    <row r="87" spans="1:26" s="389" customFormat="1" x14ac:dyDescent="0.2">
      <c r="A87" s="226" t="s">
        <v>8</v>
      </c>
      <c r="B87" s="263">
        <v>7.5576889511247664E-2</v>
      </c>
      <c r="C87" s="264">
        <v>5.7997859855922457E-2</v>
      </c>
      <c r="D87" s="264">
        <v>4.3834147915921828E-2</v>
      </c>
      <c r="E87" s="264">
        <v>4.14119391066015E-2</v>
      </c>
      <c r="F87" s="264">
        <v>3.5509014278177445E-2</v>
      </c>
      <c r="G87" s="264">
        <v>3.7746750856219764E-2</v>
      </c>
      <c r="H87" s="264">
        <v>5.2431649512275788E-2</v>
      </c>
      <c r="I87" s="264">
        <v>3.4247611812394427E-2</v>
      </c>
      <c r="J87" s="264">
        <v>4.3848803458591615E-2</v>
      </c>
      <c r="K87" s="264">
        <v>5.3168813783006308E-2</v>
      </c>
      <c r="L87" s="264">
        <v>4.6488582589617231E-2</v>
      </c>
      <c r="M87" s="265">
        <v>5.8327726937217356E-2</v>
      </c>
      <c r="N87" s="263">
        <v>6.2392066553831518E-2</v>
      </c>
      <c r="O87" s="264">
        <v>4.9572380917253842E-2</v>
      </c>
      <c r="P87" s="264">
        <v>4.1404733739945535E-2</v>
      </c>
      <c r="Q87" s="264">
        <v>4.0777626399960645E-2</v>
      </c>
      <c r="R87" s="264">
        <v>4.7619273382209351E-2</v>
      </c>
      <c r="S87" s="264">
        <v>4.4810095239809923E-2</v>
      </c>
      <c r="T87" s="264">
        <v>4.1960835154160166E-2</v>
      </c>
      <c r="U87" s="302">
        <v>4.9065505493635066E-2</v>
      </c>
      <c r="V87" s="265">
        <v>4.716720336666369E-2</v>
      </c>
      <c r="W87" s="344">
        <v>6.2752347260021518E-2</v>
      </c>
      <c r="Y87" s="227"/>
      <c r="Z87" s="227"/>
    </row>
    <row r="88" spans="1:26" s="389" customFormat="1" x14ac:dyDescent="0.2">
      <c r="A88" s="295" t="s">
        <v>1</v>
      </c>
      <c r="B88" s="266">
        <f>B85/B84*100-100</f>
        <v>-6.1683006535947698</v>
      </c>
      <c r="C88" s="267">
        <f t="shared" ref="C88:W88" si="36">C85/C84*100-100</f>
        <v>-3.9553140096618336</v>
      </c>
      <c r="D88" s="267">
        <f t="shared" si="36"/>
        <v>-2.0833333333333428</v>
      </c>
      <c r="E88" s="267">
        <f t="shared" si="36"/>
        <v>-1.6081871345029271</v>
      </c>
      <c r="F88" s="267">
        <f t="shared" si="36"/>
        <v>1.6203703703703667</v>
      </c>
      <c r="G88" s="267">
        <f t="shared" si="36"/>
        <v>1.7267267267267101</v>
      </c>
      <c r="H88" s="267">
        <f t="shared" si="36"/>
        <v>1.5277777777777715</v>
      </c>
      <c r="I88" s="267">
        <f t="shared" si="36"/>
        <v>2.8174603174603305</v>
      </c>
      <c r="J88" s="267">
        <f t="shared" si="36"/>
        <v>2.1212121212121247</v>
      </c>
      <c r="K88" s="267">
        <f t="shared" si="36"/>
        <v>6.6798941798941911</v>
      </c>
      <c r="L88" s="267">
        <f t="shared" si="36"/>
        <v>6.5200617283950493</v>
      </c>
      <c r="M88" s="268">
        <f t="shared" si="36"/>
        <v>7.2382478632478637</v>
      </c>
      <c r="N88" s="266">
        <f t="shared" si="36"/>
        <v>-4.3859649122806985</v>
      </c>
      <c r="O88" s="267">
        <f t="shared" si="36"/>
        <v>-0.80808080808081684</v>
      </c>
      <c r="P88" s="267">
        <f t="shared" si="36"/>
        <v>2.0016339869280984</v>
      </c>
      <c r="Q88" s="267">
        <f t="shared" si="36"/>
        <v>0.80645161290323131</v>
      </c>
      <c r="R88" s="267">
        <f t="shared" si="36"/>
        <v>0.65011820330968817</v>
      </c>
      <c r="S88" s="267">
        <f t="shared" si="36"/>
        <v>5.5795019157088177</v>
      </c>
      <c r="T88" s="267">
        <f t="shared" si="36"/>
        <v>3.3805031446540852</v>
      </c>
      <c r="U88" s="267">
        <f t="shared" si="36"/>
        <v>5.0694444444444429</v>
      </c>
      <c r="V88" s="268">
        <f t="shared" si="36"/>
        <v>11.274509803921575</v>
      </c>
      <c r="W88" s="345">
        <f t="shared" si="36"/>
        <v>1.9926850800857636</v>
      </c>
      <c r="Y88" s="227"/>
      <c r="Z88" s="227"/>
    </row>
    <row r="89" spans="1:26" s="389" customFormat="1" ht="13.5" thickBot="1" x14ac:dyDescent="0.25">
      <c r="A89" s="349" t="s">
        <v>27</v>
      </c>
      <c r="B89" s="270">
        <f t="shared" ref="B89:W89" si="37">B85-B71</f>
        <v>75.844645550527957</v>
      </c>
      <c r="C89" s="271">
        <f t="shared" si="37"/>
        <v>97.146739130434753</v>
      </c>
      <c r="D89" s="271">
        <f t="shared" si="37"/>
        <v>95</v>
      </c>
      <c r="E89" s="271">
        <f t="shared" si="37"/>
        <v>84.671052631578959</v>
      </c>
      <c r="F89" s="271">
        <f t="shared" si="37"/>
        <v>99.102564102564088</v>
      </c>
      <c r="G89" s="271">
        <f t="shared" si="37"/>
        <v>107.0665787738958</v>
      </c>
      <c r="H89" s="271">
        <f t="shared" si="37"/>
        <v>104.75</v>
      </c>
      <c r="I89" s="271">
        <f t="shared" si="37"/>
        <v>88.85714285714289</v>
      </c>
      <c r="J89" s="271">
        <f t="shared" si="37"/>
        <v>82.138398914518348</v>
      </c>
      <c r="K89" s="271">
        <f t="shared" si="37"/>
        <v>59.176319176319112</v>
      </c>
      <c r="L89" s="271">
        <f t="shared" si="37"/>
        <v>100.55555555555554</v>
      </c>
      <c r="M89" s="272">
        <f t="shared" si="37"/>
        <v>63.135792778649943</v>
      </c>
      <c r="N89" s="270">
        <f t="shared" si="37"/>
        <v>97.032163742690045</v>
      </c>
      <c r="O89" s="271">
        <f t="shared" si="37"/>
        <v>105.31389365351629</v>
      </c>
      <c r="P89" s="271">
        <f t="shared" si="37"/>
        <v>118.16176470588232</v>
      </c>
      <c r="Q89" s="271">
        <f t="shared" si="37"/>
        <v>108.38709677419354</v>
      </c>
      <c r="R89" s="271">
        <f t="shared" si="37"/>
        <v>82.523988318731767</v>
      </c>
      <c r="S89" s="271">
        <f t="shared" si="37"/>
        <v>93.830950378469311</v>
      </c>
      <c r="T89" s="271">
        <f t="shared" si="37"/>
        <v>80.015298317185056</v>
      </c>
      <c r="U89" s="271">
        <f t="shared" si="37"/>
        <v>65.973684210526358</v>
      </c>
      <c r="V89" s="272">
        <f t="shared" si="37"/>
        <v>58.27324478178366</v>
      </c>
      <c r="W89" s="346">
        <f t="shared" si="37"/>
        <v>90.340363935502523</v>
      </c>
      <c r="Y89" s="227"/>
      <c r="Z89" s="227"/>
    </row>
    <row r="90" spans="1:26" s="389" customFormat="1" x14ac:dyDescent="0.2">
      <c r="A90" s="350" t="s">
        <v>51</v>
      </c>
      <c r="B90" s="274">
        <v>500</v>
      </c>
      <c r="C90" s="275">
        <v>648</v>
      </c>
      <c r="D90" s="275">
        <v>522</v>
      </c>
      <c r="E90" s="275">
        <v>523</v>
      </c>
      <c r="F90" s="275">
        <v>500</v>
      </c>
      <c r="G90" s="275">
        <v>501</v>
      </c>
      <c r="H90" s="275">
        <v>467</v>
      </c>
      <c r="I90" s="275">
        <v>464</v>
      </c>
      <c r="J90" s="275">
        <v>885</v>
      </c>
      <c r="K90" s="275">
        <v>459</v>
      </c>
      <c r="L90" s="275">
        <v>457</v>
      </c>
      <c r="M90" s="276">
        <v>715</v>
      </c>
      <c r="N90" s="274">
        <v>583</v>
      </c>
      <c r="O90" s="275">
        <v>776</v>
      </c>
      <c r="P90" s="275">
        <v>450</v>
      </c>
      <c r="Q90" s="275">
        <v>449</v>
      </c>
      <c r="R90" s="275">
        <v>710</v>
      </c>
      <c r="S90" s="275">
        <v>573</v>
      </c>
      <c r="T90" s="275">
        <v>504</v>
      </c>
      <c r="U90" s="275">
        <v>529</v>
      </c>
      <c r="V90" s="276">
        <v>482</v>
      </c>
      <c r="W90" s="347">
        <f>SUM(B90:V90)</f>
        <v>11697</v>
      </c>
      <c r="X90" s="227" t="s">
        <v>56</v>
      </c>
      <c r="Y90" s="278">
        <f>W76-W90</f>
        <v>22</v>
      </c>
      <c r="Z90" s="279">
        <f>Y90/W76</f>
        <v>1.8772932844099326E-3</v>
      </c>
    </row>
    <row r="91" spans="1:26" s="389" customFormat="1" x14ac:dyDescent="0.2">
      <c r="A91" s="309" t="s">
        <v>28</v>
      </c>
      <c r="B91" s="242">
        <v>44</v>
      </c>
      <c r="C91" s="240">
        <v>43.5</v>
      </c>
      <c r="D91" s="240">
        <v>42.5</v>
      </c>
      <c r="E91" s="240">
        <v>42</v>
      </c>
      <c r="F91" s="240">
        <v>41</v>
      </c>
      <c r="G91" s="240">
        <v>41.5</v>
      </c>
      <c r="H91" s="240">
        <v>41</v>
      </c>
      <c r="I91" s="240">
        <v>40.5</v>
      </c>
      <c r="J91" s="240">
        <v>40</v>
      </c>
      <c r="K91" s="240">
        <v>38.5</v>
      </c>
      <c r="L91" s="240">
        <v>39.5</v>
      </c>
      <c r="M91" s="243">
        <v>39</v>
      </c>
      <c r="N91" s="240">
        <v>43.5</v>
      </c>
      <c r="O91" s="240">
        <v>43</v>
      </c>
      <c r="P91" s="240">
        <v>42</v>
      </c>
      <c r="Q91" s="240">
        <v>42</v>
      </c>
      <c r="R91" s="240">
        <v>41.5</v>
      </c>
      <c r="S91" s="240">
        <v>41</v>
      </c>
      <c r="T91" s="240">
        <v>41</v>
      </c>
      <c r="U91" s="240">
        <v>40</v>
      </c>
      <c r="V91" s="243">
        <v>39.5</v>
      </c>
      <c r="W91" s="339"/>
      <c r="X91" s="227" t="s">
        <v>57</v>
      </c>
      <c r="Y91" s="227">
        <v>39.67</v>
      </c>
      <c r="Z91" s="227"/>
    </row>
    <row r="92" spans="1:26" s="389" customFormat="1" ht="13.5" thickBot="1" x14ac:dyDescent="0.25">
      <c r="A92" s="312" t="s">
        <v>26</v>
      </c>
      <c r="B92" s="244">
        <f t="shared" ref="B92:V92" si="38">B91-B77</f>
        <v>2</v>
      </c>
      <c r="C92" s="241">
        <f t="shared" si="38"/>
        <v>2</v>
      </c>
      <c r="D92" s="241">
        <f t="shared" si="38"/>
        <v>2</v>
      </c>
      <c r="E92" s="241">
        <f t="shared" si="38"/>
        <v>2</v>
      </c>
      <c r="F92" s="241">
        <f t="shared" si="38"/>
        <v>1.5</v>
      </c>
      <c r="G92" s="241">
        <f t="shared" si="38"/>
        <v>1.5</v>
      </c>
      <c r="H92" s="241">
        <f t="shared" si="38"/>
        <v>1.5</v>
      </c>
      <c r="I92" s="241">
        <f t="shared" si="38"/>
        <v>1.5</v>
      </c>
      <c r="J92" s="241">
        <f t="shared" si="38"/>
        <v>1.5</v>
      </c>
      <c r="K92" s="241">
        <f t="shared" si="38"/>
        <v>1.5</v>
      </c>
      <c r="L92" s="241">
        <f t="shared" si="38"/>
        <v>1.5</v>
      </c>
      <c r="M92" s="245">
        <f t="shared" si="38"/>
        <v>2</v>
      </c>
      <c r="N92" s="244">
        <f t="shared" si="38"/>
        <v>1.5</v>
      </c>
      <c r="O92" s="241">
        <f t="shared" si="38"/>
        <v>1.5</v>
      </c>
      <c r="P92" s="241">
        <f t="shared" si="38"/>
        <v>1.5</v>
      </c>
      <c r="Q92" s="241">
        <f t="shared" si="38"/>
        <v>1.5</v>
      </c>
      <c r="R92" s="241">
        <f t="shared" si="38"/>
        <v>1.5</v>
      </c>
      <c r="S92" s="241">
        <f t="shared" si="38"/>
        <v>1.5</v>
      </c>
      <c r="T92" s="241">
        <f t="shared" si="38"/>
        <v>2</v>
      </c>
      <c r="U92" s="241">
        <f t="shared" si="38"/>
        <v>2</v>
      </c>
      <c r="V92" s="245">
        <f t="shared" si="38"/>
        <v>2</v>
      </c>
      <c r="W92" s="348"/>
      <c r="X92" s="227" t="s">
        <v>26</v>
      </c>
      <c r="Y92" s="227">
        <f>Y91-Y77</f>
        <v>1.5700000000000003</v>
      </c>
      <c r="Z92" s="227"/>
    </row>
    <row r="93" spans="1:26" x14ac:dyDescent="0.2">
      <c r="T93" s="237" t="s">
        <v>63</v>
      </c>
    </row>
    <row r="94" spans="1:26" ht="13.5" thickBot="1" x14ac:dyDescent="0.25"/>
    <row r="95" spans="1:26" s="391" customFormat="1" ht="13.5" thickBot="1" x14ac:dyDescent="0.25">
      <c r="A95" s="285" t="s">
        <v>81</v>
      </c>
      <c r="B95" s="480" t="s">
        <v>50</v>
      </c>
      <c r="C95" s="481"/>
      <c r="D95" s="481"/>
      <c r="E95" s="481"/>
      <c r="F95" s="481"/>
      <c r="G95" s="481"/>
      <c r="H95" s="481"/>
      <c r="I95" s="481"/>
      <c r="J95" s="481"/>
      <c r="K95" s="481"/>
      <c r="L95" s="481"/>
      <c r="M95" s="482"/>
      <c r="N95" s="480" t="s">
        <v>53</v>
      </c>
      <c r="O95" s="481"/>
      <c r="P95" s="481"/>
      <c r="Q95" s="481"/>
      <c r="R95" s="481"/>
      <c r="S95" s="481"/>
      <c r="T95" s="481"/>
      <c r="U95" s="481"/>
      <c r="V95" s="482"/>
      <c r="W95" s="338" t="s">
        <v>55</v>
      </c>
    </row>
    <row r="96" spans="1:26" s="391" customFormat="1" x14ac:dyDescent="0.2">
      <c r="A96" s="226" t="s">
        <v>54</v>
      </c>
      <c r="B96" s="247">
        <v>1</v>
      </c>
      <c r="C96" s="248">
        <v>2</v>
      </c>
      <c r="D96" s="248">
        <v>3</v>
      </c>
      <c r="E96" s="248">
        <v>4</v>
      </c>
      <c r="F96" s="248">
        <v>5</v>
      </c>
      <c r="G96" s="248">
        <v>6</v>
      </c>
      <c r="H96" s="248">
        <v>7</v>
      </c>
      <c r="I96" s="248">
        <v>8</v>
      </c>
      <c r="J96" s="248">
        <v>9</v>
      </c>
      <c r="K96" s="248">
        <v>10</v>
      </c>
      <c r="L96" s="248">
        <v>11</v>
      </c>
      <c r="M96" s="249">
        <v>12</v>
      </c>
      <c r="N96" s="247">
        <v>1</v>
      </c>
      <c r="O96" s="248">
        <v>2</v>
      </c>
      <c r="P96" s="248">
        <v>3</v>
      </c>
      <c r="Q96" s="248">
        <v>4</v>
      </c>
      <c r="R96" s="248">
        <v>5</v>
      </c>
      <c r="S96" s="248">
        <v>6</v>
      </c>
      <c r="T96" s="248">
        <v>7</v>
      </c>
      <c r="U96" s="384">
        <v>8</v>
      </c>
      <c r="V96" s="249">
        <v>9</v>
      </c>
      <c r="W96" s="339"/>
    </row>
    <row r="97" spans="1:26" s="391" customFormat="1" x14ac:dyDescent="0.2">
      <c r="A97" s="226" t="s">
        <v>2</v>
      </c>
      <c r="B97" s="250">
        <v>1</v>
      </c>
      <c r="C97" s="333">
        <v>2</v>
      </c>
      <c r="D97" s="251">
        <v>3</v>
      </c>
      <c r="E97" s="251">
        <v>3</v>
      </c>
      <c r="F97" s="315">
        <v>4</v>
      </c>
      <c r="G97" s="315">
        <v>4</v>
      </c>
      <c r="H97" s="252">
        <v>5</v>
      </c>
      <c r="I97" s="252">
        <v>5</v>
      </c>
      <c r="J97" s="363">
        <v>6</v>
      </c>
      <c r="K97" s="364">
        <v>7</v>
      </c>
      <c r="L97" s="364">
        <v>7</v>
      </c>
      <c r="M97" s="365">
        <v>8</v>
      </c>
      <c r="N97" s="250">
        <v>1</v>
      </c>
      <c r="O97" s="333">
        <v>2</v>
      </c>
      <c r="P97" s="251">
        <v>3</v>
      </c>
      <c r="Q97" s="251">
        <v>3</v>
      </c>
      <c r="R97" s="315">
        <v>4</v>
      </c>
      <c r="S97" s="252">
        <v>5</v>
      </c>
      <c r="T97" s="363">
        <v>6</v>
      </c>
      <c r="U97" s="364">
        <v>7</v>
      </c>
      <c r="V97" s="365">
        <v>8</v>
      </c>
      <c r="W97" s="340" t="s">
        <v>0</v>
      </c>
    </row>
    <row r="98" spans="1:26" s="391" customFormat="1" x14ac:dyDescent="0.2">
      <c r="A98" s="292" t="s">
        <v>3</v>
      </c>
      <c r="B98" s="253">
        <v>810</v>
      </c>
      <c r="C98" s="254">
        <v>810</v>
      </c>
      <c r="D98" s="254">
        <v>810</v>
      </c>
      <c r="E98" s="254">
        <v>810</v>
      </c>
      <c r="F98" s="254">
        <v>810</v>
      </c>
      <c r="G98" s="254">
        <v>810</v>
      </c>
      <c r="H98" s="254">
        <v>810</v>
      </c>
      <c r="I98" s="254">
        <v>810</v>
      </c>
      <c r="J98" s="254">
        <v>810</v>
      </c>
      <c r="K98" s="254">
        <v>810</v>
      </c>
      <c r="L98" s="254">
        <v>810</v>
      </c>
      <c r="M98" s="255">
        <v>810</v>
      </c>
      <c r="N98" s="253">
        <v>810</v>
      </c>
      <c r="O98" s="254">
        <v>810</v>
      </c>
      <c r="P98" s="254">
        <v>810</v>
      </c>
      <c r="Q98" s="254">
        <v>810</v>
      </c>
      <c r="R98" s="254">
        <v>810</v>
      </c>
      <c r="S98" s="254">
        <v>810</v>
      </c>
      <c r="T98" s="254">
        <v>810</v>
      </c>
      <c r="U98" s="385">
        <v>810</v>
      </c>
      <c r="V98" s="255">
        <v>810</v>
      </c>
      <c r="W98" s="341">
        <v>810</v>
      </c>
    </row>
    <row r="99" spans="1:26" s="391" customFormat="1" x14ac:dyDescent="0.2">
      <c r="A99" s="295" t="s">
        <v>6</v>
      </c>
      <c r="B99" s="256">
        <v>821.93548387096769</v>
      </c>
      <c r="C99" s="257">
        <v>803.82352941176475</v>
      </c>
      <c r="D99" s="257">
        <v>789.09090909090912</v>
      </c>
      <c r="E99" s="257">
        <v>810.55555555555554</v>
      </c>
      <c r="F99" s="257">
        <v>820.83333333333337</v>
      </c>
      <c r="G99" s="257">
        <v>819.53488372093022</v>
      </c>
      <c r="H99" s="257">
        <v>806.47058823529414</v>
      </c>
      <c r="I99" s="257">
        <v>812</v>
      </c>
      <c r="J99" s="257">
        <v>816.25</v>
      </c>
      <c r="K99" s="257">
        <v>855.27777777777783</v>
      </c>
      <c r="L99" s="257">
        <v>840.81081081081084</v>
      </c>
      <c r="M99" s="258">
        <v>845.23809523809518</v>
      </c>
      <c r="N99" s="256">
        <v>817.14285714285711</v>
      </c>
      <c r="O99" s="257">
        <v>811.92982456140351</v>
      </c>
      <c r="P99" s="257">
        <v>808.52941176470586</v>
      </c>
      <c r="Q99" s="257">
        <v>819.39393939393938</v>
      </c>
      <c r="R99" s="257">
        <v>820</v>
      </c>
      <c r="S99" s="257">
        <v>827.61904761904759</v>
      </c>
      <c r="T99" s="257">
        <v>837.89473684210532</v>
      </c>
      <c r="U99" s="296">
        <v>843.5</v>
      </c>
      <c r="V99" s="258">
        <v>891.94444444444446</v>
      </c>
      <c r="W99" s="342">
        <v>824.6209386281588</v>
      </c>
    </row>
    <row r="100" spans="1:26" s="391" customFormat="1" x14ac:dyDescent="0.2">
      <c r="A100" s="226" t="s">
        <v>7</v>
      </c>
      <c r="B100" s="260">
        <v>100</v>
      </c>
      <c r="C100" s="261">
        <v>100</v>
      </c>
      <c r="D100" s="261">
        <v>100</v>
      </c>
      <c r="E100" s="261">
        <v>94.444444444444443</v>
      </c>
      <c r="F100" s="261">
        <v>100</v>
      </c>
      <c r="G100" s="261">
        <v>95.348837209302332</v>
      </c>
      <c r="H100" s="261">
        <v>94.117647058823536</v>
      </c>
      <c r="I100" s="261">
        <v>100</v>
      </c>
      <c r="J100" s="261">
        <v>93.75</v>
      </c>
      <c r="K100" s="261">
        <v>94.444444444444443</v>
      </c>
      <c r="L100" s="261">
        <v>97.297297297297291</v>
      </c>
      <c r="M100" s="262">
        <v>92.857142857142861</v>
      </c>
      <c r="N100" s="260">
        <v>97.142857142857139</v>
      </c>
      <c r="O100" s="261">
        <v>100</v>
      </c>
      <c r="P100" s="261">
        <v>100</v>
      </c>
      <c r="Q100" s="261">
        <v>100</v>
      </c>
      <c r="R100" s="261">
        <v>94.545454545454547</v>
      </c>
      <c r="S100" s="261">
        <v>97.61904761904762</v>
      </c>
      <c r="T100" s="261">
        <v>100</v>
      </c>
      <c r="U100" s="299">
        <v>100</v>
      </c>
      <c r="V100" s="262">
        <v>97.222222222222229</v>
      </c>
      <c r="W100" s="343">
        <v>93.983152827918175</v>
      </c>
      <c r="Y100" s="227"/>
      <c r="Z100" s="227"/>
    </row>
    <row r="101" spans="1:26" s="391" customFormat="1" x14ac:dyDescent="0.2">
      <c r="A101" s="226" t="s">
        <v>8</v>
      </c>
      <c r="B101" s="263">
        <v>4.9869274531901243E-2</v>
      </c>
      <c r="C101" s="264">
        <v>4.5561315347229021E-2</v>
      </c>
      <c r="D101" s="264">
        <v>3.5484369697454249E-2</v>
      </c>
      <c r="E101" s="264">
        <v>4.6793363094443173E-2</v>
      </c>
      <c r="F101" s="264">
        <v>3.8884706603463055E-2</v>
      </c>
      <c r="G101" s="264">
        <v>5.2298147173919798E-2</v>
      </c>
      <c r="H101" s="264">
        <v>5.4952029764661153E-2</v>
      </c>
      <c r="I101" s="264">
        <v>3.7792319724412528E-2</v>
      </c>
      <c r="J101" s="264">
        <v>5.0859791440782898E-2</v>
      </c>
      <c r="K101" s="264">
        <v>5.1075326296805175E-2</v>
      </c>
      <c r="L101" s="264">
        <v>5.1089759029921349E-2</v>
      </c>
      <c r="M101" s="265">
        <v>5.0077503906846066E-2</v>
      </c>
      <c r="N101" s="263">
        <v>4.7941640562245778E-2</v>
      </c>
      <c r="O101" s="264">
        <v>4.5644756876441539E-2</v>
      </c>
      <c r="P101" s="264">
        <v>4.2647898139473228E-2</v>
      </c>
      <c r="Q101" s="264">
        <v>3.8115047143337563E-2</v>
      </c>
      <c r="R101" s="264">
        <v>5.179175634822681E-2</v>
      </c>
      <c r="S101" s="264">
        <v>5.4853997147134487E-2</v>
      </c>
      <c r="T101" s="264">
        <v>3.9312776955575279E-2</v>
      </c>
      <c r="U101" s="302">
        <v>4.2625764999043976E-2</v>
      </c>
      <c r="V101" s="265">
        <v>4.3567857437620365E-2</v>
      </c>
      <c r="W101" s="344">
        <v>5.3302095009010453E-2</v>
      </c>
      <c r="Y101" s="227"/>
      <c r="Z101" s="227"/>
    </row>
    <row r="102" spans="1:26" s="391" customFormat="1" x14ac:dyDescent="0.2">
      <c r="A102" s="295" t="s">
        <v>1</v>
      </c>
      <c r="B102" s="266">
        <f>B99/B98*100-100</f>
        <v>1.4735165272799549</v>
      </c>
      <c r="C102" s="267">
        <f t="shared" ref="C102:W102" si="39">C99/C98*100-100</f>
        <v>-0.76252723311546333</v>
      </c>
      <c r="D102" s="267">
        <f t="shared" si="39"/>
        <v>-2.5813692480359123</v>
      </c>
      <c r="E102" s="267">
        <f t="shared" si="39"/>
        <v>6.8587105624146716E-2</v>
      </c>
      <c r="F102" s="267">
        <f t="shared" si="39"/>
        <v>1.3374485596707899</v>
      </c>
      <c r="G102" s="267">
        <f t="shared" si="39"/>
        <v>1.1771461383864477</v>
      </c>
      <c r="H102" s="267">
        <f t="shared" si="39"/>
        <v>-0.43572984749454235</v>
      </c>
      <c r="I102" s="267">
        <f t="shared" si="39"/>
        <v>0.24691358024691112</v>
      </c>
      <c r="J102" s="267">
        <f t="shared" si="39"/>
        <v>0.77160493827159371</v>
      </c>
      <c r="K102" s="267">
        <f t="shared" si="39"/>
        <v>5.5898491083676447</v>
      </c>
      <c r="L102" s="267">
        <f t="shared" si="39"/>
        <v>3.8038038038038025</v>
      </c>
      <c r="M102" s="268">
        <f t="shared" si="39"/>
        <v>4.3503821281599073</v>
      </c>
      <c r="N102" s="266">
        <f t="shared" si="39"/>
        <v>0.88183421516754379</v>
      </c>
      <c r="O102" s="267">
        <f t="shared" si="39"/>
        <v>0.23824994585228865</v>
      </c>
      <c r="P102" s="267">
        <f t="shared" si="39"/>
        <v>-0.18155410312273546</v>
      </c>
      <c r="Q102" s="267">
        <f t="shared" si="39"/>
        <v>1.15974560419005</v>
      </c>
      <c r="R102" s="267">
        <f t="shared" si="39"/>
        <v>1.2345679012345698</v>
      </c>
      <c r="S102" s="267">
        <f t="shared" si="39"/>
        <v>2.1751910640799537</v>
      </c>
      <c r="T102" s="267">
        <f t="shared" si="39"/>
        <v>3.4437946718648647</v>
      </c>
      <c r="U102" s="267">
        <f t="shared" si="39"/>
        <v>4.1358024691358111</v>
      </c>
      <c r="V102" s="268">
        <f t="shared" si="39"/>
        <v>10.116598079561044</v>
      </c>
      <c r="W102" s="345">
        <f t="shared" si="39"/>
        <v>1.805054151624546</v>
      </c>
      <c r="Y102" s="227"/>
      <c r="Z102" s="227"/>
    </row>
    <row r="103" spans="1:26" s="391" customFormat="1" ht="13.5" thickBot="1" x14ac:dyDescent="0.25">
      <c r="A103" s="349" t="s">
        <v>27</v>
      </c>
      <c r="B103" s="270">
        <f t="shared" ref="B103:W103" si="40">B99-B85</f>
        <v>146.34724857685001</v>
      </c>
      <c r="C103" s="271">
        <f t="shared" si="40"/>
        <v>112.30179028133</v>
      </c>
      <c r="D103" s="271">
        <f t="shared" si="40"/>
        <v>84.090909090909122</v>
      </c>
      <c r="E103" s="271">
        <f t="shared" si="40"/>
        <v>102.13450292397658</v>
      </c>
      <c r="F103" s="271">
        <f t="shared" si="40"/>
        <v>89.166666666666742</v>
      </c>
      <c r="G103" s="271">
        <f t="shared" si="40"/>
        <v>87.102451288497832</v>
      </c>
      <c r="H103" s="271">
        <f t="shared" si="40"/>
        <v>75.470588235294144</v>
      </c>
      <c r="I103" s="271">
        <f t="shared" si="40"/>
        <v>71.714285714285666</v>
      </c>
      <c r="J103" s="271">
        <f t="shared" si="40"/>
        <v>80.977272727272748</v>
      </c>
      <c r="K103" s="271">
        <f t="shared" si="40"/>
        <v>87.182539682539755</v>
      </c>
      <c r="L103" s="271">
        <f t="shared" si="40"/>
        <v>73.866366366366378</v>
      </c>
      <c r="M103" s="272">
        <f t="shared" si="40"/>
        <v>73.122710622710542</v>
      </c>
      <c r="N103" s="270">
        <f t="shared" si="40"/>
        <v>128.72180451127815</v>
      </c>
      <c r="O103" s="271">
        <f t="shared" si="40"/>
        <v>97.748006379585377</v>
      </c>
      <c r="P103" s="271">
        <f t="shared" si="40"/>
        <v>74.117647058823536</v>
      </c>
      <c r="Q103" s="271">
        <f t="shared" si="40"/>
        <v>93.587487781036202</v>
      </c>
      <c r="R103" s="271">
        <f t="shared" si="40"/>
        <v>95.319148936170222</v>
      </c>
      <c r="S103" s="271">
        <f t="shared" si="40"/>
        <v>67.446633825944105</v>
      </c>
      <c r="T103" s="271">
        <f t="shared" si="40"/>
        <v>93.555114200595881</v>
      </c>
      <c r="U103" s="271">
        <f t="shared" si="40"/>
        <v>87</v>
      </c>
      <c r="V103" s="272">
        <f t="shared" si="40"/>
        <v>90.76797385620921</v>
      </c>
      <c r="W103" s="346">
        <f t="shared" si="40"/>
        <v>90.273606051541265</v>
      </c>
      <c r="Y103" s="227"/>
      <c r="Z103" s="227"/>
    </row>
    <row r="104" spans="1:26" s="391" customFormat="1" x14ac:dyDescent="0.2">
      <c r="A104" s="350" t="s">
        <v>51</v>
      </c>
      <c r="B104" s="274">
        <v>498</v>
      </c>
      <c r="C104" s="275">
        <v>646</v>
      </c>
      <c r="D104" s="275">
        <v>521</v>
      </c>
      <c r="E104" s="275">
        <v>523</v>
      </c>
      <c r="F104" s="275">
        <v>500</v>
      </c>
      <c r="G104" s="275">
        <v>500</v>
      </c>
      <c r="H104" s="275">
        <v>467</v>
      </c>
      <c r="I104" s="275">
        <v>464</v>
      </c>
      <c r="J104" s="275">
        <v>885</v>
      </c>
      <c r="K104" s="275">
        <v>459</v>
      </c>
      <c r="L104" s="275">
        <v>457</v>
      </c>
      <c r="M104" s="276">
        <v>712</v>
      </c>
      <c r="N104" s="274">
        <v>582</v>
      </c>
      <c r="O104" s="275">
        <v>775</v>
      </c>
      <c r="P104" s="275">
        <v>450</v>
      </c>
      <c r="Q104" s="275">
        <v>449</v>
      </c>
      <c r="R104" s="275">
        <v>710</v>
      </c>
      <c r="S104" s="275">
        <v>573</v>
      </c>
      <c r="T104" s="275">
        <v>504</v>
      </c>
      <c r="U104" s="275">
        <v>529</v>
      </c>
      <c r="V104" s="276">
        <v>482</v>
      </c>
      <c r="W104" s="347">
        <f>SUM(B104:V104)</f>
        <v>11686</v>
      </c>
      <c r="X104" s="227" t="s">
        <v>56</v>
      </c>
      <c r="Y104" s="278">
        <f>W90-W104</f>
        <v>11</v>
      </c>
      <c r="Z104" s="279">
        <f>Y104/W90</f>
        <v>9.4041207147131742E-4</v>
      </c>
    </row>
    <row r="105" spans="1:26" s="391" customFormat="1" x14ac:dyDescent="0.2">
      <c r="A105" s="309" t="s">
        <v>28</v>
      </c>
      <c r="B105" s="242">
        <v>45</v>
      </c>
      <c r="C105" s="240">
        <f t="shared" ref="C105:V105" si="41">C91+1.5</f>
        <v>45</v>
      </c>
      <c r="D105" s="240">
        <v>44.5</v>
      </c>
      <c r="E105" s="240">
        <f t="shared" si="41"/>
        <v>43.5</v>
      </c>
      <c r="F105" s="240">
        <f t="shared" si="41"/>
        <v>42.5</v>
      </c>
      <c r="G105" s="240">
        <f t="shared" si="41"/>
        <v>43</v>
      </c>
      <c r="H105" s="240">
        <v>43</v>
      </c>
      <c r="I105" s="240">
        <v>42.5</v>
      </c>
      <c r="J105" s="240">
        <v>42</v>
      </c>
      <c r="K105" s="240">
        <f t="shared" si="41"/>
        <v>40</v>
      </c>
      <c r="L105" s="240">
        <v>41.5</v>
      </c>
      <c r="M105" s="243">
        <v>41</v>
      </c>
      <c r="N105" s="240">
        <v>44.5</v>
      </c>
      <c r="O105" s="240">
        <v>44</v>
      </c>
      <c r="P105" s="240">
        <v>44</v>
      </c>
      <c r="Q105" s="240">
        <v>43</v>
      </c>
      <c r="R105" s="240">
        <f t="shared" si="41"/>
        <v>43</v>
      </c>
      <c r="S105" s="240">
        <v>43</v>
      </c>
      <c r="T105" s="240">
        <f t="shared" si="41"/>
        <v>42.5</v>
      </c>
      <c r="U105" s="240">
        <f t="shared" si="41"/>
        <v>41.5</v>
      </c>
      <c r="V105" s="243">
        <f t="shared" si="41"/>
        <v>41</v>
      </c>
      <c r="W105" s="339"/>
      <c r="X105" s="227" t="s">
        <v>57</v>
      </c>
      <c r="Y105" s="227">
        <v>41.37</v>
      </c>
      <c r="Z105" s="227"/>
    </row>
    <row r="106" spans="1:26" s="391" customFormat="1" ht="13.5" thickBot="1" x14ac:dyDescent="0.25">
      <c r="A106" s="312" t="s">
        <v>26</v>
      </c>
      <c r="B106" s="244">
        <f t="shared" ref="B106:V106" si="42">B105-B91</f>
        <v>1</v>
      </c>
      <c r="C106" s="241">
        <f t="shared" si="42"/>
        <v>1.5</v>
      </c>
      <c r="D106" s="241">
        <f t="shared" si="42"/>
        <v>2</v>
      </c>
      <c r="E106" s="241">
        <f t="shared" si="42"/>
        <v>1.5</v>
      </c>
      <c r="F106" s="241">
        <f t="shared" si="42"/>
        <v>1.5</v>
      </c>
      <c r="G106" s="241">
        <f t="shared" si="42"/>
        <v>1.5</v>
      </c>
      <c r="H106" s="241">
        <f t="shared" si="42"/>
        <v>2</v>
      </c>
      <c r="I106" s="241">
        <f t="shared" si="42"/>
        <v>2</v>
      </c>
      <c r="J106" s="241">
        <f t="shared" si="42"/>
        <v>2</v>
      </c>
      <c r="K106" s="241">
        <f t="shared" si="42"/>
        <v>1.5</v>
      </c>
      <c r="L106" s="241">
        <f t="shared" si="42"/>
        <v>2</v>
      </c>
      <c r="M106" s="245">
        <f t="shared" si="42"/>
        <v>2</v>
      </c>
      <c r="N106" s="244">
        <f t="shared" si="42"/>
        <v>1</v>
      </c>
      <c r="O106" s="241">
        <f t="shared" si="42"/>
        <v>1</v>
      </c>
      <c r="P106" s="241">
        <f t="shared" si="42"/>
        <v>2</v>
      </c>
      <c r="Q106" s="241">
        <f t="shared" si="42"/>
        <v>1</v>
      </c>
      <c r="R106" s="241">
        <f t="shared" si="42"/>
        <v>1.5</v>
      </c>
      <c r="S106" s="241">
        <f t="shared" si="42"/>
        <v>2</v>
      </c>
      <c r="T106" s="241">
        <f t="shared" si="42"/>
        <v>1.5</v>
      </c>
      <c r="U106" s="241">
        <f t="shared" si="42"/>
        <v>1.5</v>
      </c>
      <c r="V106" s="245">
        <f t="shared" si="42"/>
        <v>1.5</v>
      </c>
      <c r="W106" s="348"/>
      <c r="X106" s="227" t="s">
        <v>26</v>
      </c>
      <c r="Y106" s="227">
        <f>Y105-Y91</f>
        <v>1.6999999999999957</v>
      </c>
      <c r="Z106" s="227"/>
    </row>
    <row r="107" spans="1:26" x14ac:dyDescent="0.2">
      <c r="B107" s="237">
        <v>45</v>
      </c>
      <c r="D107" s="237" t="s">
        <v>63</v>
      </c>
      <c r="N107" s="334">
        <v>44.5</v>
      </c>
      <c r="O107" s="237">
        <v>44</v>
      </c>
      <c r="Q107" s="237">
        <v>43</v>
      </c>
    </row>
    <row r="108" spans="1:26" ht="13.5" thickBot="1" x14ac:dyDescent="0.25">
      <c r="B108" s="237">
        <v>42.8</v>
      </c>
      <c r="C108" s="394">
        <v>42.8</v>
      </c>
      <c r="D108" s="394">
        <v>42.8</v>
      </c>
      <c r="E108" s="394">
        <v>42.8</v>
      </c>
      <c r="F108" s="394">
        <v>42.8</v>
      </c>
      <c r="G108" s="394">
        <v>42.8</v>
      </c>
      <c r="H108" s="394">
        <v>42.8</v>
      </c>
      <c r="I108" s="394">
        <v>42.8</v>
      </c>
      <c r="J108" s="394">
        <v>42.8</v>
      </c>
      <c r="K108" s="394">
        <v>42.8</v>
      </c>
      <c r="L108" s="394">
        <v>42.8</v>
      </c>
      <c r="M108" s="394">
        <v>42.8</v>
      </c>
    </row>
    <row r="109" spans="1:26" ht="13.5" thickBot="1" x14ac:dyDescent="0.25">
      <c r="A109" s="285" t="s">
        <v>82</v>
      </c>
      <c r="B109" s="480" t="s">
        <v>84</v>
      </c>
      <c r="C109" s="481"/>
      <c r="D109" s="481"/>
      <c r="E109" s="481"/>
      <c r="F109" s="481"/>
      <c r="G109" s="481"/>
      <c r="H109" s="481"/>
      <c r="I109" s="481"/>
      <c r="J109" s="481"/>
      <c r="K109" s="482"/>
      <c r="L109" s="480" t="s">
        <v>83</v>
      </c>
      <c r="M109" s="482"/>
      <c r="N109" s="480" t="s">
        <v>53</v>
      </c>
      <c r="O109" s="481"/>
      <c r="P109" s="481"/>
      <c r="Q109" s="481"/>
      <c r="R109" s="481"/>
      <c r="S109" s="481"/>
      <c r="T109" s="481"/>
      <c r="U109" s="481"/>
      <c r="V109" s="482"/>
      <c r="W109" s="338" t="s">
        <v>55</v>
      </c>
      <c r="X109" s="392"/>
      <c r="Y109" s="392"/>
      <c r="Z109" s="392"/>
    </row>
    <row r="110" spans="1:26" x14ac:dyDescent="0.2">
      <c r="A110" s="226" t="s">
        <v>54</v>
      </c>
      <c r="B110" s="247">
        <v>1</v>
      </c>
      <c r="C110" s="248">
        <v>2</v>
      </c>
      <c r="D110" s="248">
        <v>3</v>
      </c>
      <c r="E110" s="248">
        <v>4</v>
      </c>
      <c r="F110" s="248">
        <v>5</v>
      </c>
      <c r="G110" s="248">
        <v>6</v>
      </c>
      <c r="H110" s="248">
        <v>7</v>
      </c>
      <c r="I110" s="248">
        <v>8</v>
      </c>
      <c r="J110" s="248">
        <v>9</v>
      </c>
      <c r="K110" s="249">
        <v>10</v>
      </c>
      <c r="L110" s="395">
        <v>11</v>
      </c>
      <c r="M110" s="249">
        <v>12</v>
      </c>
      <c r="N110" s="247">
        <v>1</v>
      </c>
      <c r="O110" s="248">
        <v>2</v>
      </c>
      <c r="P110" s="248">
        <v>3</v>
      </c>
      <c r="Q110" s="248">
        <v>4</v>
      </c>
      <c r="R110" s="248">
        <v>5</v>
      </c>
      <c r="S110" s="248">
        <v>6</v>
      </c>
      <c r="T110" s="248">
        <v>7</v>
      </c>
      <c r="U110" s="384">
        <v>8</v>
      </c>
      <c r="V110" s="249">
        <v>9</v>
      </c>
      <c r="W110" s="339"/>
      <c r="X110" s="392"/>
      <c r="Y110" s="392"/>
      <c r="Z110" s="392"/>
    </row>
    <row r="111" spans="1:26" x14ac:dyDescent="0.2">
      <c r="A111" s="226" t="s">
        <v>2</v>
      </c>
      <c r="B111" s="251">
        <v>3</v>
      </c>
      <c r="C111" s="251">
        <v>3</v>
      </c>
      <c r="D111" s="315">
        <v>4</v>
      </c>
      <c r="E111" s="315">
        <v>4</v>
      </c>
      <c r="F111" s="252">
        <v>5</v>
      </c>
      <c r="G111" s="252">
        <v>5</v>
      </c>
      <c r="H111" s="363">
        <v>6</v>
      </c>
      <c r="I111" s="363">
        <v>6</v>
      </c>
      <c r="J111" s="396">
        <v>7</v>
      </c>
      <c r="K111" s="365">
        <v>8</v>
      </c>
      <c r="L111" s="250">
        <v>1</v>
      </c>
      <c r="M111" s="333">
        <v>2</v>
      </c>
      <c r="N111" s="250">
        <v>1</v>
      </c>
      <c r="O111" s="333">
        <v>2</v>
      </c>
      <c r="P111" s="251">
        <v>3</v>
      </c>
      <c r="Q111" s="251">
        <v>3</v>
      </c>
      <c r="R111" s="315">
        <v>4</v>
      </c>
      <c r="S111" s="252">
        <v>5</v>
      </c>
      <c r="T111" s="363">
        <v>6</v>
      </c>
      <c r="U111" s="364">
        <v>7</v>
      </c>
      <c r="V111" s="365">
        <v>8</v>
      </c>
      <c r="W111" s="340" t="s">
        <v>0</v>
      </c>
      <c r="X111" s="392"/>
      <c r="Y111" s="392"/>
      <c r="Z111" s="392"/>
    </row>
    <row r="112" spans="1:26" x14ac:dyDescent="0.2">
      <c r="A112" s="292" t="s">
        <v>3</v>
      </c>
      <c r="B112" s="253">
        <v>900</v>
      </c>
      <c r="C112" s="254">
        <v>900</v>
      </c>
      <c r="D112" s="254">
        <v>900</v>
      </c>
      <c r="E112" s="254">
        <v>900</v>
      </c>
      <c r="F112" s="254">
        <v>900</v>
      </c>
      <c r="G112" s="254">
        <v>900</v>
      </c>
      <c r="H112" s="254">
        <v>900</v>
      </c>
      <c r="I112" s="254">
        <v>900</v>
      </c>
      <c r="J112" s="254">
        <v>900</v>
      </c>
      <c r="K112" s="255">
        <v>900</v>
      </c>
      <c r="L112" s="397">
        <v>900</v>
      </c>
      <c r="M112" s="255">
        <v>900</v>
      </c>
      <c r="N112" s="253">
        <v>900</v>
      </c>
      <c r="O112" s="254">
        <v>900</v>
      </c>
      <c r="P112" s="254">
        <v>900</v>
      </c>
      <c r="Q112" s="254">
        <v>900</v>
      </c>
      <c r="R112" s="254">
        <v>900</v>
      </c>
      <c r="S112" s="254">
        <v>900</v>
      </c>
      <c r="T112" s="254">
        <v>900</v>
      </c>
      <c r="U112" s="385">
        <v>900</v>
      </c>
      <c r="V112" s="255">
        <v>900</v>
      </c>
      <c r="W112" s="341">
        <v>900</v>
      </c>
      <c r="X112" s="392"/>
      <c r="Y112" s="392"/>
      <c r="Z112" s="392"/>
    </row>
    <row r="113" spans="1:27" x14ac:dyDescent="0.2">
      <c r="A113" s="295" t="s">
        <v>6</v>
      </c>
      <c r="B113" s="256">
        <v>837.02702702702697</v>
      </c>
      <c r="C113" s="257">
        <v>848.68421052631584</v>
      </c>
      <c r="D113" s="257">
        <v>871.25</v>
      </c>
      <c r="E113" s="257">
        <v>876.80851063829789</v>
      </c>
      <c r="F113" s="257">
        <v>896.17021276595744</v>
      </c>
      <c r="G113" s="257">
        <v>900</v>
      </c>
      <c r="H113" s="257">
        <v>918.82352941176475</v>
      </c>
      <c r="I113" s="257">
        <v>933.93939393939399</v>
      </c>
      <c r="J113" s="257">
        <v>947.0454545454545</v>
      </c>
      <c r="K113" s="258">
        <v>967.43589743589746</v>
      </c>
      <c r="L113" s="398">
        <v>803.58974358974353</v>
      </c>
      <c r="M113" s="258">
        <v>831.66666666666663</v>
      </c>
      <c r="N113" s="256">
        <v>862.55813953488371</v>
      </c>
      <c r="O113" s="257">
        <v>881.0526315789474</v>
      </c>
      <c r="P113" s="257">
        <v>895.88235294117646</v>
      </c>
      <c r="Q113" s="257">
        <v>905.4545454545455</v>
      </c>
      <c r="R113" s="257">
        <v>907.14285714285711</v>
      </c>
      <c r="S113" s="257">
        <v>895.67567567567562</v>
      </c>
      <c r="T113" s="257">
        <v>895.75</v>
      </c>
      <c r="U113" s="296">
        <v>919.47368421052636</v>
      </c>
      <c r="V113" s="258">
        <v>933.61111111111109</v>
      </c>
      <c r="W113" s="342">
        <v>890.79905992949466</v>
      </c>
      <c r="X113" s="392"/>
      <c r="Y113" s="392"/>
      <c r="Z113" s="392"/>
    </row>
    <row r="114" spans="1:27" x14ac:dyDescent="0.2">
      <c r="A114" s="226" t="s">
        <v>7</v>
      </c>
      <c r="B114" s="260">
        <v>100</v>
      </c>
      <c r="C114" s="261">
        <v>100</v>
      </c>
      <c r="D114" s="261">
        <v>97.916666666666671</v>
      </c>
      <c r="E114" s="261">
        <v>97.872340425531917</v>
      </c>
      <c r="F114" s="261">
        <v>97.872340425531917</v>
      </c>
      <c r="G114" s="261">
        <v>100</v>
      </c>
      <c r="H114" s="261">
        <v>97.058823529411768</v>
      </c>
      <c r="I114" s="261">
        <v>100</v>
      </c>
      <c r="J114" s="261">
        <v>100</v>
      </c>
      <c r="K114" s="262">
        <v>94.871794871794876</v>
      </c>
      <c r="L114" s="399">
        <v>92.307692307692307</v>
      </c>
      <c r="M114" s="262">
        <v>100</v>
      </c>
      <c r="N114" s="260">
        <v>90.697674418604649</v>
      </c>
      <c r="O114" s="261">
        <v>87.719298245614041</v>
      </c>
      <c r="P114" s="261">
        <v>94.117647058823536</v>
      </c>
      <c r="Q114" s="261">
        <v>90.909090909090907</v>
      </c>
      <c r="R114" s="261">
        <v>88.095238095238102</v>
      </c>
      <c r="S114" s="261">
        <v>94.594594594594597</v>
      </c>
      <c r="T114" s="261">
        <v>87.5</v>
      </c>
      <c r="U114" s="299">
        <v>89.473684210526315</v>
      </c>
      <c r="V114" s="262">
        <v>83.333333333333329</v>
      </c>
      <c r="W114" s="343">
        <v>84.958871915393658</v>
      </c>
      <c r="X114" s="392"/>
      <c r="Y114" s="227"/>
      <c r="Z114" s="227"/>
    </row>
    <row r="115" spans="1:27" x14ac:dyDescent="0.2">
      <c r="A115" s="226" t="s">
        <v>8</v>
      </c>
      <c r="B115" s="263">
        <v>4.5545102182772114E-2</v>
      </c>
      <c r="C115" s="264">
        <v>2.9878668169949218E-2</v>
      </c>
      <c r="D115" s="264">
        <v>3.6115834397198752E-2</v>
      </c>
      <c r="E115" s="264">
        <v>3.7576988758163073E-2</v>
      </c>
      <c r="F115" s="264">
        <v>4.1976490338438387E-2</v>
      </c>
      <c r="G115" s="264">
        <v>2.3108924563629323E-2</v>
      </c>
      <c r="H115" s="264">
        <v>4.8151748262416742E-2</v>
      </c>
      <c r="I115" s="264">
        <v>3.4463581929334824E-2</v>
      </c>
      <c r="J115" s="264">
        <v>3.1402659335899884E-2</v>
      </c>
      <c r="K115" s="265">
        <v>4.6740503812744839E-2</v>
      </c>
      <c r="L115" s="400">
        <v>4.9815490543725749E-2</v>
      </c>
      <c r="M115" s="265">
        <v>3.5872783061064131E-2</v>
      </c>
      <c r="N115" s="263">
        <v>6.643904059829564E-2</v>
      </c>
      <c r="O115" s="264">
        <v>6.6273253277699506E-2</v>
      </c>
      <c r="P115" s="264">
        <v>6.3439135746798256E-2</v>
      </c>
      <c r="Q115" s="264">
        <v>5.5991339331722179E-2</v>
      </c>
      <c r="R115" s="264">
        <v>6.4336057372646999E-2</v>
      </c>
      <c r="S115" s="264">
        <v>5.3483884227168099E-2</v>
      </c>
      <c r="T115" s="264">
        <v>6.6135088549710425E-2</v>
      </c>
      <c r="U115" s="302">
        <v>6.5490290715345456E-2</v>
      </c>
      <c r="V115" s="265">
        <v>6.2259278446387387E-2</v>
      </c>
      <c r="W115" s="344">
        <v>6.6695275500987819E-2</v>
      </c>
      <c r="X115" s="392"/>
      <c r="Y115" s="227"/>
      <c r="Z115" s="227"/>
    </row>
    <row r="116" spans="1:27" x14ac:dyDescent="0.2">
      <c r="A116" s="295" t="s">
        <v>1</v>
      </c>
      <c r="B116" s="266">
        <f>B113/B112*100-100</f>
        <v>-6.9969969969970123</v>
      </c>
      <c r="C116" s="267">
        <f t="shared" ref="C116:W116" si="43">C113/C112*100-100</f>
        <v>-5.7017543859649038</v>
      </c>
      <c r="D116" s="267">
        <f t="shared" si="43"/>
        <v>-3.1944444444444429</v>
      </c>
      <c r="E116" s="267">
        <f t="shared" si="43"/>
        <v>-2.5768321513002377</v>
      </c>
      <c r="F116" s="267">
        <f t="shared" si="43"/>
        <v>-0.42553191489361097</v>
      </c>
      <c r="G116" s="267">
        <f t="shared" si="43"/>
        <v>0</v>
      </c>
      <c r="H116" s="267">
        <f t="shared" si="43"/>
        <v>2.0915032679738772</v>
      </c>
      <c r="I116" s="267">
        <f t="shared" si="43"/>
        <v>3.7710437710437787</v>
      </c>
      <c r="J116" s="267">
        <f t="shared" si="43"/>
        <v>5.2272727272727195</v>
      </c>
      <c r="K116" s="268">
        <f t="shared" si="43"/>
        <v>7.492877492877497</v>
      </c>
      <c r="L116" s="401">
        <f t="shared" si="43"/>
        <v>-10.712250712250722</v>
      </c>
      <c r="M116" s="268">
        <f t="shared" si="43"/>
        <v>-7.5925925925925952</v>
      </c>
      <c r="N116" s="266">
        <f t="shared" si="43"/>
        <v>-4.1602067183462594</v>
      </c>
      <c r="O116" s="267">
        <f t="shared" si="43"/>
        <v>-2.1052631578947256</v>
      </c>
      <c r="P116" s="267">
        <f t="shared" si="43"/>
        <v>-0.45751633986927231</v>
      </c>
      <c r="Q116" s="267">
        <f t="shared" si="43"/>
        <v>0.60606060606060908</v>
      </c>
      <c r="R116" s="267">
        <f t="shared" si="43"/>
        <v>0.79365079365078373</v>
      </c>
      <c r="S116" s="267">
        <f t="shared" si="43"/>
        <v>-0.48048048048048031</v>
      </c>
      <c r="T116" s="267">
        <f t="shared" si="43"/>
        <v>-0.47222222222221433</v>
      </c>
      <c r="U116" s="267">
        <f t="shared" si="43"/>
        <v>2.1637426900584842</v>
      </c>
      <c r="V116" s="268">
        <f t="shared" si="43"/>
        <v>3.7345679012345698</v>
      </c>
      <c r="W116" s="345">
        <f t="shared" si="43"/>
        <v>-1.0223266745005901</v>
      </c>
      <c r="X116" s="392"/>
      <c r="Y116" s="227"/>
      <c r="Z116" s="227"/>
    </row>
    <row r="117" spans="1:27" ht="13.5" thickBot="1" x14ac:dyDescent="0.25">
      <c r="A117" s="349" t="s">
        <v>27</v>
      </c>
      <c r="B117" s="270">
        <f t="shared" ref="B117:W117" si="44">B113-B99</f>
        <v>15.091543156059288</v>
      </c>
      <c r="C117" s="271">
        <f t="shared" si="44"/>
        <v>44.860681114551085</v>
      </c>
      <c r="D117" s="271">
        <f t="shared" si="44"/>
        <v>82.159090909090878</v>
      </c>
      <c r="E117" s="271">
        <f t="shared" si="44"/>
        <v>66.252955082742346</v>
      </c>
      <c r="F117" s="271">
        <f t="shared" si="44"/>
        <v>75.336879432624073</v>
      </c>
      <c r="G117" s="271">
        <f t="shared" si="44"/>
        <v>80.465116279069775</v>
      </c>
      <c r="H117" s="271">
        <f t="shared" si="44"/>
        <v>112.35294117647061</v>
      </c>
      <c r="I117" s="271">
        <f t="shared" si="44"/>
        <v>121.93939393939399</v>
      </c>
      <c r="J117" s="271">
        <f t="shared" si="44"/>
        <v>130.7954545454545</v>
      </c>
      <c r="K117" s="272">
        <f t="shared" si="44"/>
        <v>112.15811965811963</v>
      </c>
      <c r="L117" s="402">
        <f t="shared" si="44"/>
        <v>-37.221067221067301</v>
      </c>
      <c r="M117" s="272">
        <f t="shared" si="44"/>
        <v>-13.571428571428555</v>
      </c>
      <c r="N117" s="270">
        <f t="shared" si="44"/>
        <v>45.415282392026597</v>
      </c>
      <c r="O117" s="271">
        <f t="shared" si="44"/>
        <v>69.122807017543892</v>
      </c>
      <c r="P117" s="271">
        <f t="shared" si="44"/>
        <v>87.352941176470608</v>
      </c>
      <c r="Q117" s="271">
        <f t="shared" si="44"/>
        <v>86.060606060606119</v>
      </c>
      <c r="R117" s="271">
        <f t="shared" si="44"/>
        <v>87.14285714285711</v>
      </c>
      <c r="S117" s="271">
        <f t="shared" si="44"/>
        <v>68.056628056628028</v>
      </c>
      <c r="T117" s="271">
        <f t="shared" si="44"/>
        <v>57.855263157894683</v>
      </c>
      <c r="U117" s="271">
        <f t="shared" si="44"/>
        <v>75.973684210526358</v>
      </c>
      <c r="V117" s="272">
        <f t="shared" si="44"/>
        <v>41.666666666666629</v>
      </c>
      <c r="W117" s="346">
        <f t="shared" si="44"/>
        <v>66.178121301335864</v>
      </c>
      <c r="X117" s="392"/>
      <c r="Y117" s="227"/>
      <c r="Z117" s="227"/>
    </row>
    <row r="118" spans="1:27" x14ac:dyDescent="0.2">
      <c r="A118" s="350" t="s">
        <v>51</v>
      </c>
      <c r="B118" s="274">
        <v>495</v>
      </c>
      <c r="C118" s="275">
        <v>495</v>
      </c>
      <c r="D118" s="275">
        <v>634</v>
      </c>
      <c r="E118" s="275">
        <v>632</v>
      </c>
      <c r="F118" s="275">
        <v>620</v>
      </c>
      <c r="G118" s="275">
        <v>619</v>
      </c>
      <c r="H118" s="275">
        <v>449</v>
      </c>
      <c r="I118" s="275">
        <v>448</v>
      </c>
      <c r="J118" s="275">
        <v>599</v>
      </c>
      <c r="K118" s="276">
        <v>530</v>
      </c>
      <c r="L118" s="403">
        <v>491</v>
      </c>
      <c r="M118" s="276">
        <v>611</v>
      </c>
      <c r="N118" s="274">
        <v>580</v>
      </c>
      <c r="O118" s="275">
        <v>775</v>
      </c>
      <c r="P118" s="275">
        <v>449</v>
      </c>
      <c r="Q118" s="275">
        <v>449</v>
      </c>
      <c r="R118" s="275">
        <v>710</v>
      </c>
      <c r="S118" s="275">
        <v>573</v>
      </c>
      <c r="T118" s="275">
        <v>504</v>
      </c>
      <c r="U118" s="275">
        <v>528</v>
      </c>
      <c r="V118" s="276">
        <v>482</v>
      </c>
      <c r="W118" s="347">
        <f>SUM(B118:V118)</f>
        <v>11673</v>
      </c>
      <c r="X118" s="227" t="s">
        <v>56</v>
      </c>
      <c r="Y118" s="278">
        <f>W104-W118</f>
        <v>13</v>
      </c>
      <c r="Z118" s="279">
        <f>Y118/W104</f>
        <v>1.112442238576074E-3</v>
      </c>
      <c r="AA118" s="406" t="s">
        <v>88</v>
      </c>
    </row>
    <row r="119" spans="1:27" x14ac:dyDescent="0.2">
      <c r="A119" s="309" t="s">
        <v>28</v>
      </c>
      <c r="B119" s="242">
        <v>46.5</v>
      </c>
      <c r="C119" s="240">
        <v>46.5</v>
      </c>
      <c r="D119" s="240">
        <v>46</v>
      </c>
      <c r="E119" s="240">
        <v>46</v>
      </c>
      <c r="F119" s="240">
        <v>45</v>
      </c>
      <c r="G119" s="240">
        <v>45</v>
      </c>
      <c r="H119" s="240">
        <v>44</v>
      </c>
      <c r="I119" s="240">
        <v>44</v>
      </c>
      <c r="J119" s="240">
        <v>43</v>
      </c>
      <c r="K119" s="243">
        <v>42</v>
      </c>
      <c r="L119" s="404">
        <v>47</v>
      </c>
      <c r="M119" s="243">
        <v>46.5</v>
      </c>
      <c r="N119" s="240">
        <v>46.5</v>
      </c>
      <c r="O119" s="240">
        <v>46</v>
      </c>
      <c r="P119" s="240">
        <v>46</v>
      </c>
      <c r="Q119" s="240">
        <v>45</v>
      </c>
      <c r="R119" s="240">
        <v>45</v>
      </c>
      <c r="S119" s="240">
        <v>45</v>
      </c>
      <c r="T119" s="240">
        <v>44.5</v>
      </c>
      <c r="U119" s="240">
        <v>43.5</v>
      </c>
      <c r="V119" s="243">
        <v>43.5</v>
      </c>
      <c r="W119" s="339"/>
      <c r="X119" s="227" t="s">
        <v>57</v>
      </c>
      <c r="Y119" s="227">
        <v>42.92</v>
      </c>
      <c r="Z119" s="227"/>
    </row>
    <row r="120" spans="1:27" ht="13.5" thickBot="1" x14ac:dyDescent="0.25">
      <c r="A120" s="312" t="s">
        <v>26</v>
      </c>
      <c r="B120" s="244">
        <f>B119-B108</f>
        <v>3.7000000000000028</v>
      </c>
      <c r="C120" s="241">
        <f t="shared" ref="C120:M120" si="45">C119-C108</f>
        <v>3.7000000000000028</v>
      </c>
      <c r="D120" s="241">
        <f t="shared" si="45"/>
        <v>3.2000000000000028</v>
      </c>
      <c r="E120" s="241">
        <f t="shared" si="45"/>
        <v>3.2000000000000028</v>
      </c>
      <c r="F120" s="241">
        <f t="shared" si="45"/>
        <v>2.2000000000000028</v>
      </c>
      <c r="G120" s="241">
        <f t="shared" si="45"/>
        <v>2.2000000000000028</v>
      </c>
      <c r="H120" s="241">
        <f t="shared" si="45"/>
        <v>1.2000000000000028</v>
      </c>
      <c r="I120" s="241">
        <f t="shared" si="45"/>
        <v>1.2000000000000028</v>
      </c>
      <c r="J120" s="241">
        <f t="shared" si="45"/>
        <v>0.20000000000000284</v>
      </c>
      <c r="K120" s="245">
        <f t="shared" si="45"/>
        <v>-0.79999999999999716</v>
      </c>
      <c r="L120" s="405">
        <f t="shared" si="45"/>
        <v>4.2000000000000028</v>
      </c>
      <c r="M120" s="245">
        <f t="shared" si="45"/>
        <v>3.7000000000000028</v>
      </c>
      <c r="N120" s="244">
        <f t="shared" ref="N120:V120" si="46">N119-N105</f>
        <v>2</v>
      </c>
      <c r="O120" s="241">
        <f t="shared" si="46"/>
        <v>2</v>
      </c>
      <c r="P120" s="241">
        <f t="shared" si="46"/>
        <v>2</v>
      </c>
      <c r="Q120" s="241">
        <f t="shared" si="46"/>
        <v>2</v>
      </c>
      <c r="R120" s="241">
        <f t="shared" si="46"/>
        <v>2</v>
      </c>
      <c r="S120" s="241">
        <f t="shared" si="46"/>
        <v>2</v>
      </c>
      <c r="T120" s="241">
        <f t="shared" si="46"/>
        <v>2</v>
      </c>
      <c r="U120" s="241">
        <f t="shared" si="46"/>
        <v>2</v>
      </c>
      <c r="V120" s="245">
        <f t="shared" si="46"/>
        <v>2.5</v>
      </c>
      <c r="W120" s="348"/>
      <c r="X120" s="227" t="s">
        <v>26</v>
      </c>
      <c r="Y120" s="227">
        <f>Y119-Y105</f>
        <v>1.5500000000000043</v>
      </c>
      <c r="Z120" s="227"/>
    </row>
    <row r="121" spans="1:27" x14ac:dyDescent="0.2">
      <c r="B121" s="237">
        <v>46.5</v>
      </c>
      <c r="C121" s="237">
        <v>46.5</v>
      </c>
      <c r="D121" s="237">
        <v>46</v>
      </c>
      <c r="E121" s="237">
        <v>46</v>
      </c>
      <c r="F121" s="237">
        <v>45</v>
      </c>
      <c r="G121" s="237">
        <v>45</v>
      </c>
      <c r="S121" s="237" t="s">
        <v>66</v>
      </c>
      <c r="V121" s="237">
        <v>43.5</v>
      </c>
    </row>
    <row r="122" spans="1:27" ht="13.5" thickBot="1" x14ac:dyDescent="0.25"/>
    <row r="123" spans="1:27" ht="13.5" thickBot="1" x14ac:dyDescent="0.25">
      <c r="A123" s="285" t="s">
        <v>91</v>
      </c>
      <c r="B123" s="480" t="s">
        <v>84</v>
      </c>
      <c r="C123" s="481"/>
      <c r="D123" s="481"/>
      <c r="E123" s="481"/>
      <c r="F123" s="481"/>
      <c r="G123" s="481"/>
      <c r="H123" s="481"/>
      <c r="I123" s="481"/>
      <c r="J123" s="481"/>
      <c r="K123" s="482"/>
      <c r="L123" s="480" t="s">
        <v>83</v>
      </c>
      <c r="M123" s="482"/>
      <c r="N123" s="480" t="s">
        <v>53</v>
      </c>
      <c r="O123" s="481"/>
      <c r="P123" s="481"/>
      <c r="Q123" s="481"/>
      <c r="R123" s="481"/>
      <c r="S123" s="481"/>
      <c r="T123" s="481"/>
      <c r="U123" s="481"/>
      <c r="V123" s="482"/>
      <c r="W123" s="338" t="s">
        <v>55</v>
      </c>
    </row>
    <row r="124" spans="1:27" x14ac:dyDescent="0.2">
      <c r="A124" s="226" t="s">
        <v>54</v>
      </c>
      <c r="B124" s="247">
        <v>1</v>
      </c>
      <c r="C124" s="248">
        <v>2</v>
      </c>
      <c r="D124" s="248">
        <v>3</v>
      </c>
      <c r="E124" s="248">
        <v>4</v>
      </c>
      <c r="F124" s="248">
        <v>5</v>
      </c>
      <c r="G124" s="248">
        <v>6</v>
      </c>
      <c r="H124" s="248">
        <v>7</v>
      </c>
      <c r="I124" s="248">
        <v>8</v>
      </c>
      <c r="J124" s="248">
        <v>9</v>
      </c>
      <c r="K124" s="249">
        <v>10</v>
      </c>
      <c r="L124" s="395">
        <v>11</v>
      </c>
      <c r="M124" s="249">
        <v>12</v>
      </c>
      <c r="N124" s="247">
        <v>1</v>
      </c>
      <c r="O124" s="248">
        <v>2</v>
      </c>
      <c r="P124" s="248">
        <v>3</v>
      </c>
      <c r="Q124" s="248">
        <v>4</v>
      </c>
      <c r="R124" s="248">
        <v>5</v>
      </c>
      <c r="S124" s="248">
        <v>6</v>
      </c>
      <c r="T124" s="248">
        <v>7</v>
      </c>
      <c r="U124" s="384">
        <v>8</v>
      </c>
      <c r="V124" s="249">
        <v>9</v>
      </c>
      <c r="W124" s="339"/>
    </row>
    <row r="125" spans="1:27" x14ac:dyDescent="0.2">
      <c r="A125" s="226" t="s">
        <v>2</v>
      </c>
      <c r="B125" s="251">
        <v>3</v>
      </c>
      <c r="C125" s="251">
        <v>3</v>
      </c>
      <c r="D125" s="315">
        <v>4</v>
      </c>
      <c r="E125" s="315">
        <v>4</v>
      </c>
      <c r="F125" s="252">
        <v>5</v>
      </c>
      <c r="G125" s="252">
        <v>5</v>
      </c>
      <c r="H125" s="363">
        <v>6</v>
      </c>
      <c r="I125" s="363">
        <v>6</v>
      </c>
      <c r="J125" s="396">
        <v>7</v>
      </c>
      <c r="K125" s="365">
        <v>8</v>
      </c>
      <c r="L125" s="250">
        <v>1</v>
      </c>
      <c r="M125" s="333">
        <v>2</v>
      </c>
      <c r="N125" s="250">
        <v>1</v>
      </c>
      <c r="O125" s="333">
        <v>2</v>
      </c>
      <c r="P125" s="251">
        <v>3</v>
      </c>
      <c r="Q125" s="251">
        <v>3</v>
      </c>
      <c r="R125" s="315">
        <v>4</v>
      </c>
      <c r="S125" s="252">
        <v>5</v>
      </c>
      <c r="T125" s="363">
        <v>6</v>
      </c>
      <c r="U125" s="364">
        <v>7</v>
      </c>
      <c r="V125" s="365">
        <v>8</v>
      </c>
      <c r="W125" s="340" t="s">
        <v>0</v>
      </c>
    </row>
    <row r="126" spans="1:27" x14ac:dyDescent="0.2">
      <c r="A126" s="292" t="s">
        <v>3</v>
      </c>
      <c r="B126" s="253">
        <v>990</v>
      </c>
      <c r="C126" s="254">
        <v>990</v>
      </c>
      <c r="D126" s="254">
        <v>990</v>
      </c>
      <c r="E126" s="254">
        <v>990</v>
      </c>
      <c r="F126" s="254">
        <v>990</v>
      </c>
      <c r="G126" s="254">
        <v>990</v>
      </c>
      <c r="H126" s="254">
        <v>990</v>
      </c>
      <c r="I126" s="254">
        <v>990</v>
      </c>
      <c r="J126" s="254">
        <v>990</v>
      </c>
      <c r="K126" s="255">
        <v>990</v>
      </c>
      <c r="L126" s="397">
        <v>990</v>
      </c>
      <c r="M126" s="255">
        <v>990</v>
      </c>
      <c r="N126" s="253">
        <v>990</v>
      </c>
      <c r="O126" s="254">
        <v>990</v>
      </c>
      <c r="P126" s="254">
        <v>990</v>
      </c>
      <c r="Q126" s="254">
        <v>990</v>
      </c>
      <c r="R126" s="254">
        <v>990</v>
      </c>
      <c r="S126" s="254">
        <v>990</v>
      </c>
      <c r="T126" s="254">
        <v>990</v>
      </c>
      <c r="U126" s="385">
        <v>990</v>
      </c>
      <c r="V126" s="255">
        <v>990</v>
      </c>
      <c r="W126" s="341">
        <v>990</v>
      </c>
    </row>
    <row r="127" spans="1:27" x14ac:dyDescent="0.2">
      <c r="A127" s="295" t="s">
        <v>6</v>
      </c>
      <c r="B127" s="256">
        <v>930.51282051282055</v>
      </c>
      <c r="C127" s="257">
        <v>928.9473684210526</v>
      </c>
      <c r="D127" s="257">
        <v>943.77777777777783</v>
      </c>
      <c r="E127" s="257">
        <v>963.41463414634143</v>
      </c>
      <c r="F127" s="257">
        <v>958.44444444444446</v>
      </c>
      <c r="G127" s="257">
        <v>971.304347826087</v>
      </c>
      <c r="H127" s="257">
        <v>972</v>
      </c>
      <c r="I127" s="257">
        <v>983.58974358974353</v>
      </c>
      <c r="J127" s="257">
        <v>996.45833333333337</v>
      </c>
      <c r="K127" s="258">
        <v>1040.5</v>
      </c>
      <c r="L127" s="398">
        <v>886.19047619047615</v>
      </c>
      <c r="M127" s="258">
        <v>925.91836734693879</v>
      </c>
      <c r="N127" s="256">
        <v>949.25</v>
      </c>
      <c r="O127" s="257">
        <v>942.36363636363637</v>
      </c>
      <c r="P127" s="257">
        <v>956.06060606060601</v>
      </c>
      <c r="Q127" s="257">
        <v>971.71428571428567</v>
      </c>
      <c r="R127" s="257">
        <v>975.74468085106378</v>
      </c>
      <c r="S127" s="257">
        <v>959.06976744186045</v>
      </c>
      <c r="T127" s="257">
        <v>962.68292682926824</v>
      </c>
      <c r="U127" s="296">
        <v>972.10526315789468</v>
      </c>
      <c r="V127" s="258">
        <v>1024.5454545454545</v>
      </c>
      <c r="W127" s="342">
        <v>961.54816513761466</v>
      </c>
    </row>
    <row r="128" spans="1:27" x14ac:dyDescent="0.2">
      <c r="A128" s="226" t="s">
        <v>7</v>
      </c>
      <c r="B128" s="260">
        <v>94.871794871794876</v>
      </c>
      <c r="C128" s="261">
        <v>97.368421052631575</v>
      </c>
      <c r="D128" s="261">
        <v>100</v>
      </c>
      <c r="E128" s="261">
        <v>97.560975609756099</v>
      </c>
      <c r="F128" s="261">
        <v>100</v>
      </c>
      <c r="G128" s="261">
        <v>100</v>
      </c>
      <c r="H128" s="261">
        <v>94.285714285714292</v>
      </c>
      <c r="I128" s="261">
        <v>100</v>
      </c>
      <c r="J128" s="261">
        <v>97.916666666666671</v>
      </c>
      <c r="K128" s="262">
        <v>92.5</v>
      </c>
      <c r="L128" s="399">
        <v>90.476190476190482</v>
      </c>
      <c r="M128" s="262">
        <v>95.91836734693878</v>
      </c>
      <c r="N128" s="260">
        <v>82.5</v>
      </c>
      <c r="O128" s="261">
        <v>83.63636363636364</v>
      </c>
      <c r="P128" s="261">
        <v>87.878787878787875</v>
      </c>
      <c r="Q128" s="261">
        <v>85.714285714285708</v>
      </c>
      <c r="R128" s="261">
        <v>82.978723404255319</v>
      </c>
      <c r="S128" s="261">
        <v>86.04651162790698</v>
      </c>
      <c r="T128" s="261">
        <v>80.487804878048777</v>
      </c>
      <c r="U128" s="299">
        <v>81.578947368421055</v>
      </c>
      <c r="V128" s="262">
        <v>81.818181818181813</v>
      </c>
      <c r="W128" s="343">
        <v>87.155963302752298</v>
      </c>
    </row>
    <row r="129" spans="1:27" x14ac:dyDescent="0.2">
      <c r="A129" s="226" t="s">
        <v>8</v>
      </c>
      <c r="B129" s="263">
        <v>4.6619007195567393E-2</v>
      </c>
      <c r="C129" s="264">
        <v>3.4732310762592519E-2</v>
      </c>
      <c r="D129" s="264">
        <v>3.7927388989943467E-2</v>
      </c>
      <c r="E129" s="264">
        <v>3.6795184403087565E-2</v>
      </c>
      <c r="F129" s="264">
        <v>3.0633238237725798E-2</v>
      </c>
      <c r="G129" s="264">
        <v>3.9735615078196174E-2</v>
      </c>
      <c r="H129" s="264">
        <v>4.8492864496887195E-2</v>
      </c>
      <c r="I129" s="264">
        <v>3.2761778392851E-2</v>
      </c>
      <c r="J129" s="264">
        <v>3.7688416419586854E-2</v>
      </c>
      <c r="K129" s="265">
        <v>5.1305189566821188E-2</v>
      </c>
      <c r="L129" s="400">
        <v>6.77481677054253E-2</v>
      </c>
      <c r="M129" s="265">
        <v>5.308540888232928E-2</v>
      </c>
      <c r="N129" s="263">
        <v>7.8353432469362286E-2</v>
      </c>
      <c r="O129" s="264">
        <v>6.6837511414154407E-2</v>
      </c>
      <c r="P129" s="264">
        <v>6.7586991251082168E-2</v>
      </c>
      <c r="Q129" s="264">
        <v>6.6715924553896827E-2</v>
      </c>
      <c r="R129" s="264">
        <v>8.2090665963209394E-2</v>
      </c>
      <c r="S129" s="264">
        <v>7.2685879704498912E-2</v>
      </c>
      <c r="T129" s="264">
        <v>7.4696065883582588E-2</v>
      </c>
      <c r="U129" s="302">
        <v>6.7915120906308454E-2</v>
      </c>
      <c r="V129" s="265">
        <v>6.6593694505173995E-2</v>
      </c>
      <c r="W129" s="344">
        <v>6.6539739679329676E-2</v>
      </c>
    </row>
    <row r="130" spans="1:27" x14ac:dyDescent="0.2">
      <c r="A130" s="295" t="s">
        <v>1</v>
      </c>
      <c r="B130" s="266">
        <f>B127/B126*100-100</f>
        <v>-6.0088060088060047</v>
      </c>
      <c r="C130" s="267">
        <f t="shared" ref="C130:W130" si="47">C127/C126*100-100</f>
        <v>-6.1669324827219612</v>
      </c>
      <c r="D130" s="267">
        <f t="shared" si="47"/>
        <v>-4.6689113355780023</v>
      </c>
      <c r="E130" s="267">
        <f t="shared" si="47"/>
        <v>-2.6853904902685457</v>
      </c>
      <c r="F130" s="267">
        <f t="shared" si="47"/>
        <v>-3.1874298540965214</v>
      </c>
      <c r="G130" s="267">
        <f t="shared" si="47"/>
        <v>-1.8884497145366623</v>
      </c>
      <c r="H130" s="267">
        <f t="shared" si="47"/>
        <v>-1.818181818181813</v>
      </c>
      <c r="I130" s="267">
        <f t="shared" si="47"/>
        <v>-0.64750064750064951</v>
      </c>
      <c r="J130" s="267">
        <f t="shared" si="47"/>
        <v>0.65235690235689958</v>
      </c>
      <c r="K130" s="268">
        <f t="shared" si="47"/>
        <v>5.1010101010100897</v>
      </c>
      <c r="L130" s="401">
        <f t="shared" si="47"/>
        <v>-10.485810485810489</v>
      </c>
      <c r="M130" s="268">
        <f t="shared" si="47"/>
        <v>-6.472892187177905</v>
      </c>
      <c r="N130" s="266">
        <f t="shared" si="47"/>
        <v>-4.1161616161616195</v>
      </c>
      <c r="O130" s="267">
        <f t="shared" si="47"/>
        <v>-4.8117539026629998</v>
      </c>
      <c r="P130" s="267">
        <f t="shared" si="47"/>
        <v>-3.4282216100397989</v>
      </c>
      <c r="Q130" s="267">
        <f t="shared" si="47"/>
        <v>-1.8470418470418508</v>
      </c>
      <c r="R130" s="267">
        <f t="shared" si="47"/>
        <v>-1.4399312271652747</v>
      </c>
      <c r="S130" s="267">
        <f t="shared" si="47"/>
        <v>-3.124265914963587</v>
      </c>
      <c r="T130" s="267">
        <f t="shared" si="47"/>
        <v>-2.7593003202759405</v>
      </c>
      <c r="U130" s="267">
        <f t="shared" si="47"/>
        <v>-1.8075491759702373</v>
      </c>
      <c r="V130" s="268">
        <f t="shared" si="47"/>
        <v>3.4894398530762203</v>
      </c>
      <c r="W130" s="345">
        <f t="shared" si="47"/>
        <v>-2.8739227133722522</v>
      </c>
    </row>
    <row r="131" spans="1:27" ht="13.5" thickBot="1" x14ac:dyDescent="0.25">
      <c r="A131" s="349" t="s">
        <v>27</v>
      </c>
      <c r="B131" s="270">
        <f t="shared" ref="B131:W131" si="48">B127-B113</f>
        <v>93.485793485793579</v>
      </c>
      <c r="C131" s="271">
        <f t="shared" si="48"/>
        <v>80.263157894736764</v>
      </c>
      <c r="D131" s="271">
        <f t="shared" si="48"/>
        <v>72.527777777777828</v>
      </c>
      <c r="E131" s="271">
        <f t="shared" si="48"/>
        <v>86.606123508043538</v>
      </c>
      <c r="F131" s="271">
        <f t="shared" si="48"/>
        <v>62.274231678487013</v>
      </c>
      <c r="G131" s="271">
        <f t="shared" si="48"/>
        <v>71.304347826086996</v>
      </c>
      <c r="H131" s="271">
        <f t="shared" si="48"/>
        <v>53.176470588235247</v>
      </c>
      <c r="I131" s="271">
        <f t="shared" si="48"/>
        <v>49.65034965034954</v>
      </c>
      <c r="J131" s="271">
        <f t="shared" si="48"/>
        <v>49.412878787878867</v>
      </c>
      <c r="K131" s="272">
        <f t="shared" si="48"/>
        <v>73.064102564102541</v>
      </c>
      <c r="L131" s="402">
        <f t="shared" si="48"/>
        <v>82.600732600732613</v>
      </c>
      <c r="M131" s="272">
        <f t="shared" si="48"/>
        <v>94.251700680272165</v>
      </c>
      <c r="N131" s="270">
        <f t="shared" si="48"/>
        <v>86.691860465116292</v>
      </c>
      <c r="O131" s="271">
        <f t="shared" si="48"/>
        <v>61.311004784688976</v>
      </c>
      <c r="P131" s="271">
        <f t="shared" si="48"/>
        <v>60.178253119429542</v>
      </c>
      <c r="Q131" s="271">
        <f t="shared" si="48"/>
        <v>66.25974025974017</v>
      </c>
      <c r="R131" s="271">
        <f t="shared" si="48"/>
        <v>68.601823708206666</v>
      </c>
      <c r="S131" s="271">
        <f t="shared" si="48"/>
        <v>63.394091766184829</v>
      </c>
      <c r="T131" s="271">
        <f t="shared" si="48"/>
        <v>66.93292682926824</v>
      </c>
      <c r="U131" s="271">
        <f t="shared" si="48"/>
        <v>52.631578947368325</v>
      </c>
      <c r="V131" s="272">
        <f t="shared" si="48"/>
        <v>90.934343434343418</v>
      </c>
      <c r="W131" s="346">
        <f t="shared" si="48"/>
        <v>70.74910520812</v>
      </c>
    </row>
    <row r="132" spans="1:27" x14ac:dyDescent="0.2">
      <c r="A132" s="350" t="s">
        <v>51</v>
      </c>
      <c r="B132" s="274">
        <v>495</v>
      </c>
      <c r="C132" s="275">
        <v>494</v>
      </c>
      <c r="D132" s="275">
        <v>634</v>
      </c>
      <c r="E132" s="275">
        <v>632</v>
      </c>
      <c r="F132" s="275">
        <v>619</v>
      </c>
      <c r="G132" s="275">
        <v>618</v>
      </c>
      <c r="H132" s="275">
        <v>448</v>
      </c>
      <c r="I132" s="275">
        <v>448</v>
      </c>
      <c r="J132" s="275">
        <v>599</v>
      </c>
      <c r="K132" s="276">
        <v>530</v>
      </c>
      <c r="L132" s="403">
        <v>491</v>
      </c>
      <c r="M132" s="276">
        <v>611</v>
      </c>
      <c r="N132" s="274">
        <v>579</v>
      </c>
      <c r="O132" s="275">
        <v>774</v>
      </c>
      <c r="P132" s="275">
        <v>448</v>
      </c>
      <c r="Q132" s="275">
        <v>449</v>
      </c>
      <c r="R132" s="275">
        <v>710</v>
      </c>
      <c r="S132" s="275">
        <v>573</v>
      </c>
      <c r="T132" s="275">
        <v>504</v>
      </c>
      <c r="U132" s="275">
        <v>528</v>
      </c>
      <c r="V132" s="276">
        <v>482</v>
      </c>
      <c r="W132" s="347">
        <f>SUM(B132:V132)</f>
        <v>11666</v>
      </c>
      <c r="X132" s="227" t="s">
        <v>56</v>
      </c>
      <c r="Y132" s="278">
        <f>W118-W132</f>
        <v>7</v>
      </c>
      <c r="Z132" s="279">
        <f>Y132/W118</f>
        <v>5.9967446243467835E-4</v>
      </c>
      <c r="AA132" s="359" t="s">
        <v>94</v>
      </c>
    </row>
    <row r="133" spans="1:27" x14ac:dyDescent="0.2">
      <c r="A133" s="309" t="s">
        <v>28</v>
      </c>
      <c r="B133" s="242">
        <v>49</v>
      </c>
      <c r="C133" s="240">
        <v>49</v>
      </c>
      <c r="D133" s="240">
        <v>48.5</v>
      </c>
      <c r="E133" s="240">
        <v>48.5</v>
      </c>
      <c r="F133" s="240">
        <v>47.5</v>
      </c>
      <c r="G133" s="240">
        <v>47.5</v>
      </c>
      <c r="H133" s="240">
        <v>46.5</v>
      </c>
      <c r="I133" s="240">
        <v>46.5</v>
      </c>
      <c r="J133" s="240">
        <v>45.5</v>
      </c>
      <c r="K133" s="243">
        <v>44.5</v>
      </c>
      <c r="L133" s="404">
        <v>50</v>
      </c>
      <c r="M133" s="243">
        <v>49</v>
      </c>
      <c r="N133" s="240">
        <v>49</v>
      </c>
      <c r="O133" s="240">
        <v>48.5</v>
      </c>
      <c r="P133" s="240">
        <v>48.5</v>
      </c>
      <c r="Q133" s="240">
        <v>47.5</v>
      </c>
      <c r="R133" s="240">
        <v>47.5</v>
      </c>
      <c r="S133" s="240">
        <v>47.5</v>
      </c>
      <c r="T133" s="240">
        <v>47</v>
      </c>
      <c r="U133" s="240">
        <v>46</v>
      </c>
      <c r="V133" s="243">
        <v>46</v>
      </c>
      <c r="W133" s="339"/>
      <c r="X133" s="227" t="s">
        <v>57</v>
      </c>
      <c r="Y133" s="227">
        <v>45.14</v>
      </c>
      <c r="Z133" s="227"/>
    </row>
    <row r="134" spans="1:27" ht="13.5" thickBot="1" x14ac:dyDescent="0.25">
      <c r="A134" s="312" t="s">
        <v>26</v>
      </c>
      <c r="B134" s="244">
        <f>B133-B119</f>
        <v>2.5</v>
      </c>
      <c r="C134" s="241">
        <f t="shared" ref="C134:V134" si="49">C133-C119</f>
        <v>2.5</v>
      </c>
      <c r="D134" s="241">
        <f t="shared" si="49"/>
        <v>2.5</v>
      </c>
      <c r="E134" s="241">
        <f t="shared" si="49"/>
        <v>2.5</v>
      </c>
      <c r="F134" s="241">
        <f t="shared" si="49"/>
        <v>2.5</v>
      </c>
      <c r="G134" s="241">
        <f t="shared" si="49"/>
        <v>2.5</v>
      </c>
      <c r="H134" s="241">
        <f t="shared" si="49"/>
        <v>2.5</v>
      </c>
      <c r="I134" s="241">
        <f t="shared" si="49"/>
        <v>2.5</v>
      </c>
      <c r="J134" s="241">
        <f t="shared" si="49"/>
        <v>2.5</v>
      </c>
      <c r="K134" s="245">
        <f t="shared" si="49"/>
        <v>2.5</v>
      </c>
      <c r="L134" s="405">
        <f t="shared" si="49"/>
        <v>3</v>
      </c>
      <c r="M134" s="245">
        <f t="shared" si="49"/>
        <v>2.5</v>
      </c>
      <c r="N134" s="244">
        <f t="shared" si="49"/>
        <v>2.5</v>
      </c>
      <c r="O134" s="241">
        <f t="shared" si="49"/>
        <v>2.5</v>
      </c>
      <c r="P134" s="241">
        <f t="shared" si="49"/>
        <v>2.5</v>
      </c>
      <c r="Q134" s="241">
        <f t="shared" si="49"/>
        <v>2.5</v>
      </c>
      <c r="R134" s="241">
        <f t="shared" si="49"/>
        <v>2.5</v>
      </c>
      <c r="S134" s="241">
        <f t="shared" si="49"/>
        <v>2.5</v>
      </c>
      <c r="T134" s="241">
        <f t="shared" si="49"/>
        <v>2.5</v>
      </c>
      <c r="U134" s="241">
        <f t="shared" si="49"/>
        <v>2.5</v>
      </c>
      <c r="V134" s="245">
        <f t="shared" si="49"/>
        <v>2.5</v>
      </c>
      <c r="W134" s="348"/>
      <c r="X134" s="227" t="s">
        <v>26</v>
      </c>
      <c r="Y134" s="227">
        <f>Y133-Y119</f>
        <v>2.2199999999999989</v>
      </c>
      <c r="Z134" s="227"/>
    </row>
    <row r="135" spans="1:27" x14ac:dyDescent="0.2">
      <c r="J135" s="237" t="s">
        <v>63</v>
      </c>
    </row>
    <row r="136" spans="1:27" ht="13.5" thickBot="1" x14ac:dyDescent="0.25">
      <c r="N136" s="334">
        <v>47.5</v>
      </c>
      <c r="O136" s="430">
        <v>47.5</v>
      </c>
      <c r="P136" s="430">
        <v>47.5</v>
      </c>
      <c r="Q136" s="430">
        <v>47.5</v>
      </c>
      <c r="R136" s="430">
        <v>47.5</v>
      </c>
      <c r="S136" s="430">
        <v>47.5</v>
      </c>
      <c r="T136" s="430">
        <v>47.5</v>
      </c>
      <c r="U136" s="430">
        <v>47.5</v>
      </c>
    </row>
    <row r="137" spans="1:27" ht="13.5" thickBot="1" x14ac:dyDescent="0.25">
      <c r="A137" s="285" t="s">
        <v>95</v>
      </c>
      <c r="B137" s="480" t="s">
        <v>84</v>
      </c>
      <c r="C137" s="481"/>
      <c r="D137" s="481"/>
      <c r="E137" s="481"/>
      <c r="F137" s="481"/>
      <c r="G137" s="481"/>
      <c r="H137" s="481"/>
      <c r="I137" s="481"/>
      <c r="J137" s="481"/>
      <c r="K137" s="482"/>
      <c r="L137" s="480" t="s">
        <v>83</v>
      </c>
      <c r="M137" s="482"/>
      <c r="N137" s="480" t="s">
        <v>53</v>
      </c>
      <c r="O137" s="481"/>
      <c r="P137" s="481"/>
      <c r="Q137" s="481"/>
      <c r="R137" s="481"/>
      <c r="S137" s="481"/>
      <c r="T137" s="481"/>
      <c r="U137" s="482"/>
      <c r="V137" s="338" t="s">
        <v>55</v>
      </c>
      <c r="W137" s="428"/>
      <c r="X137" s="428"/>
      <c r="Y137" s="428"/>
    </row>
    <row r="138" spans="1:27" x14ac:dyDescent="0.2">
      <c r="A138" s="226" t="s">
        <v>54</v>
      </c>
      <c r="B138" s="247">
        <v>1</v>
      </c>
      <c r="C138" s="248">
        <v>2</v>
      </c>
      <c r="D138" s="248">
        <v>3</v>
      </c>
      <c r="E138" s="248">
        <v>4</v>
      </c>
      <c r="F138" s="248">
        <v>5</v>
      </c>
      <c r="G138" s="248">
        <v>6</v>
      </c>
      <c r="H138" s="248">
        <v>7</v>
      </c>
      <c r="I138" s="248">
        <v>8</v>
      </c>
      <c r="J138" s="248">
        <v>9</v>
      </c>
      <c r="K138" s="249">
        <v>10</v>
      </c>
      <c r="L138" s="395">
        <v>11</v>
      </c>
      <c r="M138" s="249">
        <v>12</v>
      </c>
      <c r="N138" s="247">
        <v>1</v>
      </c>
      <c r="O138" s="248">
        <v>2</v>
      </c>
      <c r="P138" s="248">
        <v>3</v>
      </c>
      <c r="Q138" s="248">
        <v>4</v>
      </c>
      <c r="R138" s="248">
        <v>5</v>
      </c>
      <c r="S138" s="248">
        <v>6</v>
      </c>
      <c r="T138" s="248">
        <v>7</v>
      </c>
      <c r="U138" s="249">
        <v>8</v>
      </c>
      <c r="V138" s="339"/>
      <c r="W138" s="428"/>
      <c r="X138" s="428"/>
      <c r="Y138" s="428"/>
    </row>
    <row r="139" spans="1:27" x14ac:dyDescent="0.2">
      <c r="A139" s="226" t="s">
        <v>2</v>
      </c>
      <c r="B139" s="251">
        <v>3</v>
      </c>
      <c r="C139" s="251">
        <v>3</v>
      </c>
      <c r="D139" s="315">
        <v>4</v>
      </c>
      <c r="E139" s="315">
        <v>4</v>
      </c>
      <c r="F139" s="252">
        <v>5</v>
      </c>
      <c r="G139" s="252">
        <v>5</v>
      </c>
      <c r="H139" s="363">
        <v>6</v>
      </c>
      <c r="I139" s="363">
        <v>6</v>
      </c>
      <c r="J139" s="396">
        <v>7</v>
      </c>
      <c r="K139" s="365">
        <v>8</v>
      </c>
      <c r="L139" s="250">
        <v>1</v>
      </c>
      <c r="M139" s="333">
        <v>2</v>
      </c>
      <c r="N139" s="250">
        <v>1</v>
      </c>
      <c r="O139" s="333">
        <v>2</v>
      </c>
      <c r="P139" s="251">
        <v>3</v>
      </c>
      <c r="Q139" s="251">
        <v>3</v>
      </c>
      <c r="R139" s="315">
        <v>4</v>
      </c>
      <c r="S139" s="252">
        <v>5</v>
      </c>
      <c r="T139" s="363">
        <v>6</v>
      </c>
      <c r="U139" s="447">
        <v>7</v>
      </c>
      <c r="V139" s="340" t="s">
        <v>0</v>
      </c>
      <c r="W139" s="428"/>
      <c r="X139" s="428"/>
      <c r="Y139" s="428"/>
    </row>
    <row r="140" spans="1:27" x14ac:dyDescent="0.2">
      <c r="A140" s="292" t="s">
        <v>3</v>
      </c>
      <c r="B140" s="253">
        <v>1080</v>
      </c>
      <c r="C140" s="254">
        <v>1080</v>
      </c>
      <c r="D140" s="254">
        <v>1080</v>
      </c>
      <c r="E140" s="254">
        <v>1080</v>
      </c>
      <c r="F140" s="254">
        <v>1080</v>
      </c>
      <c r="G140" s="254">
        <v>1080</v>
      </c>
      <c r="H140" s="254">
        <v>1080</v>
      </c>
      <c r="I140" s="254">
        <v>1080</v>
      </c>
      <c r="J140" s="254">
        <v>1080</v>
      </c>
      <c r="K140" s="255">
        <v>1080</v>
      </c>
      <c r="L140" s="397">
        <v>1080</v>
      </c>
      <c r="M140" s="255">
        <v>1080</v>
      </c>
      <c r="N140" s="253">
        <v>1080</v>
      </c>
      <c r="O140" s="254">
        <v>1080</v>
      </c>
      <c r="P140" s="254">
        <v>1080</v>
      </c>
      <c r="Q140" s="254">
        <v>1080</v>
      </c>
      <c r="R140" s="254">
        <v>1080</v>
      </c>
      <c r="S140" s="254">
        <v>1080</v>
      </c>
      <c r="T140" s="254">
        <v>1080</v>
      </c>
      <c r="U140" s="255">
        <v>1080</v>
      </c>
      <c r="V140" s="341">
        <v>1080</v>
      </c>
      <c r="W140" s="428"/>
      <c r="X140" s="428"/>
      <c r="Y140" s="428"/>
    </row>
    <row r="141" spans="1:27" x14ac:dyDescent="0.2">
      <c r="A141" s="295" t="s">
        <v>6</v>
      </c>
      <c r="B141" s="256">
        <v>1030.2777777777778</v>
      </c>
      <c r="C141" s="257">
        <v>1026.1111111111111</v>
      </c>
      <c r="D141" s="257">
        <v>1059.5348837209303</v>
      </c>
      <c r="E141" s="257">
        <v>1052.8888888888889</v>
      </c>
      <c r="F141" s="257">
        <v>1037.0454545454545</v>
      </c>
      <c r="G141" s="257">
        <v>1096.304347826087</v>
      </c>
      <c r="H141" s="257">
        <v>1086.969696969697</v>
      </c>
      <c r="I141" s="257">
        <v>1105.9375</v>
      </c>
      <c r="J141" s="257">
        <v>1075.4545454545455</v>
      </c>
      <c r="K141" s="258">
        <v>1118.2051282051282</v>
      </c>
      <c r="L141" s="398">
        <v>1008.3333333333334</v>
      </c>
      <c r="M141" s="258">
        <v>1018.4444444444445</v>
      </c>
      <c r="N141" s="256">
        <v>943.2</v>
      </c>
      <c r="O141" s="257">
        <v>960.90909090909088</v>
      </c>
      <c r="P141" s="257">
        <v>1037.6470588235295</v>
      </c>
      <c r="Q141" s="257">
        <v>951.83333333333337</v>
      </c>
      <c r="R141" s="257">
        <v>1081.1475409836066</v>
      </c>
      <c r="S141" s="257">
        <v>1088.2352941176471</v>
      </c>
      <c r="T141" s="257">
        <v>1112.75</v>
      </c>
      <c r="U141" s="258">
        <v>1152.1052631578948</v>
      </c>
      <c r="V141" s="342">
        <v>1052.9988331388565</v>
      </c>
      <c r="W141" s="428"/>
      <c r="X141" s="428"/>
      <c r="Y141" s="428"/>
    </row>
    <row r="142" spans="1:27" x14ac:dyDescent="0.2">
      <c r="A142" s="226" t="s">
        <v>7</v>
      </c>
      <c r="B142" s="260">
        <v>97.222222222222229</v>
      </c>
      <c r="C142" s="261">
        <v>100</v>
      </c>
      <c r="D142" s="261">
        <v>100</v>
      </c>
      <c r="E142" s="261">
        <v>100</v>
      </c>
      <c r="F142" s="261">
        <v>100</v>
      </c>
      <c r="G142" s="261">
        <v>100</v>
      </c>
      <c r="H142" s="261">
        <v>100</v>
      </c>
      <c r="I142" s="261">
        <v>100</v>
      </c>
      <c r="J142" s="261">
        <v>100</v>
      </c>
      <c r="K142" s="262">
        <v>100</v>
      </c>
      <c r="L142" s="399">
        <v>100</v>
      </c>
      <c r="M142" s="262">
        <v>93.333333333333329</v>
      </c>
      <c r="N142" s="260">
        <v>100</v>
      </c>
      <c r="O142" s="261">
        <v>100</v>
      </c>
      <c r="P142" s="261">
        <v>96.078431372549019</v>
      </c>
      <c r="Q142" s="261">
        <v>98.333333333333329</v>
      </c>
      <c r="R142" s="261">
        <v>98.360655737704917</v>
      </c>
      <c r="S142" s="261">
        <v>100</v>
      </c>
      <c r="T142" s="261">
        <v>100</v>
      </c>
      <c r="U142" s="262">
        <v>100</v>
      </c>
      <c r="V142" s="343">
        <v>87.981330221703615</v>
      </c>
      <c r="W142" s="428"/>
      <c r="X142" s="428"/>
      <c r="Y142" s="428"/>
    </row>
    <row r="143" spans="1:27" x14ac:dyDescent="0.2">
      <c r="A143" s="226" t="s">
        <v>8</v>
      </c>
      <c r="B143" s="263">
        <v>4.3012589781708521E-2</v>
      </c>
      <c r="C143" s="264">
        <v>3.7483213710168793E-2</v>
      </c>
      <c r="D143" s="264">
        <v>3.791413388848746E-2</v>
      </c>
      <c r="E143" s="264">
        <v>3.9674698649250918E-2</v>
      </c>
      <c r="F143" s="264">
        <v>3.7548325461058019E-2</v>
      </c>
      <c r="G143" s="264">
        <v>3.1959908628578122E-2</v>
      </c>
      <c r="H143" s="264">
        <v>3.7248780808784937E-2</v>
      </c>
      <c r="I143" s="264">
        <v>2.8491535090088976E-2</v>
      </c>
      <c r="J143" s="264">
        <v>3.9917900095071505E-2</v>
      </c>
      <c r="K143" s="265">
        <v>4.3144735631101966E-2</v>
      </c>
      <c r="L143" s="400">
        <v>4.1959665647257928E-2</v>
      </c>
      <c r="M143" s="265">
        <v>5.0193056945020548E-2</v>
      </c>
      <c r="N143" s="263">
        <v>3.4806250260700916E-2</v>
      </c>
      <c r="O143" s="264">
        <v>2.8397977331698881E-2</v>
      </c>
      <c r="P143" s="264">
        <v>3.9417101655426515E-2</v>
      </c>
      <c r="Q143" s="264">
        <v>4.0211825125133459E-2</v>
      </c>
      <c r="R143" s="264">
        <v>2.8574918164439491E-2</v>
      </c>
      <c r="S143" s="264">
        <v>2.2003386418430106E-2</v>
      </c>
      <c r="T143" s="264">
        <v>3.362456856170469E-2</v>
      </c>
      <c r="U143" s="265">
        <v>3.6163673175080353E-2</v>
      </c>
      <c r="V143" s="344">
        <v>6.4897910334724015E-2</v>
      </c>
      <c r="W143" s="428"/>
      <c r="X143" s="428"/>
      <c r="Y143" s="428"/>
    </row>
    <row r="144" spans="1:27" x14ac:dyDescent="0.2">
      <c r="A144" s="295" t="s">
        <v>1</v>
      </c>
      <c r="B144" s="266">
        <f>B141/B140*100-100</f>
        <v>-4.6039094650205783</v>
      </c>
      <c r="C144" s="267">
        <f t="shared" ref="C144:V144" si="50">C141/C140*100-100</f>
        <v>-4.9897119341563894</v>
      </c>
      <c r="D144" s="267">
        <f t="shared" si="50"/>
        <v>-1.8949181739879322</v>
      </c>
      <c r="E144" s="267">
        <f t="shared" si="50"/>
        <v>-2.5102880658436248</v>
      </c>
      <c r="F144" s="267">
        <f t="shared" si="50"/>
        <v>-3.9772727272727337</v>
      </c>
      <c r="G144" s="267">
        <f t="shared" si="50"/>
        <v>1.509661835748787</v>
      </c>
      <c r="H144" s="267">
        <f t="shared" si="50"/>
        <v>0.64534231200899228</v>
      </c>
      <c r="I144" s="267">
        <f t="shared" si="50"/>
        <v>2.4016203703703667</v>
      </c>
      <c r="J144" s="267">
        <f t="shared" si="50"/>
        <v>-0.42087542087541863</v>
      </c>
      <c r="K144" s="268">
        <f t="shared" si="50"/>
        <v>3.5375118708452078</v>
      </c>
      <c r="L144" s="401">
        <f t="shared" si="50"/>
        <v>-6.6358024691357969</v>
      </c>
      <c r="M144" s="268">
        <f t="shared" si="50"/>
        <v>-5.6995884773662624</v>
      </c>
      <c r="N144" s="266">
        <f t="shared" si="50"/>
        <v>-12.666666666666657</v>
      </c>
      <c r="O144" s="267">
        <f t="shared" si="50"/>
        <v>-11.026936026936028</v>
      </c>
      <c r="P144" s="267">
        <f t="shared" si="50"/>
        <v>-3.9215686274509665</v>
      </c>
      <c r="Q144" s="267">
        <f t="shared" si="50"/>
        <v>-11.867283950617278</v>
      </c>
      <c r="R144" s="267">
        <f t="shared" si="50"/>
        <v>0.10625379477839658</v>
      </c>
      <c r="S144" s="267">
        <f t="shared" si="50"/>
        <v>0.76252723311547754</v>
      </c>
      <c r="T144" s="267">
        <f t="shared" si="50"/>
        <v>3.0324074074074048</v>
      </c>
      <c r="U144" s="268">
        <f t="shared" si="50"/>
        <v>6.676413255360643</v>
      </c>
      <c r="V144" s="345">
        <f t="shared" si="50"/>
        <v>-2.5001080426984714</v>
      </c>
      <c r="W144" s="428"/>
      <c r="X144" s="428"/>
      <c r="Y144" s="428"/>
    </row>
    <row r="145" spans="1:26" ht="13.5" thickBot="1" x14ac:dyDescent="0.25">
      <c r="A145" s="349" t="s">
        <v>27</v>
      </c>
      <c r="B145" s="270">
        <f t="shared" ref="B145:U145" si="51">B141-B126</f>
        <v>40.277777777777828</v>
      </c>
      <c r="C145" s="271">
        <f t="shared" si="51"/>
        <v>36.111111111111086</v>
      </c>
      <c r="D145" s="271">
        <f t="shared" si="51"/>
        <v>69.534883720930338</v>
      </c>
      <c r="E145" s="271">
        <f t="shared" si="51"/>
        <v>62.888888888888914</v>
      </c>
      <c r="F145" s="271">
        <f t="shared" si="51"/>
        <v>47.045454545454504</v>
      </c>
      <c r="G145" s="271">
        <f t="shared" si="51"/>
        <v>106.304347826087</v>
      </c>
      <c r="H145" s="271">
        <f t="shared" si="51"/>
        <v>96.969696969696997</v>
      </c>
      <c r="I145" s="271">
        <f t="shared" si="51"/>
        <v>115.9375</v>
      </c>
      <c r="J145" s="271">
        <f t="shared" si="51"/>
        <v>85.454545454545496</v>
      </c>
      <c r="K145" s="272">
        <f t="shared" si="51"/>
        <v>128.20512820512818</v>
      </c>
      <c r="L145" s="402">
        <f t="shared" si="51"/>
        <v>18.333333333333371</v>
      </c>
      <c r="M145" s="272">
        <f t="shared" si="51"/>
        <v>28.444444444444457</v>
      </c>
      <c r="N145" s="270">
        <f t="shared" si="51"/>
        <v>-46.799999999999955</v>
      </c>
      <c r="O145" s="271">
        <f t="shared" si="51"/>
        <v>-29.090909090909122</v>
      </c>
      <c r="P145" s="271">
        <f t="shared" si="51"/>
        <v>47.647058823529505</v>
      </c>
      <c r="Q145" s="271">
        <f t="shared" si="51"/>
        <v>-38.166666666666629</v>
      </c>
      <c r="R145" s="271">
        <f t="shared" si="51"/>
        <v>91.147540983606632</v>
      </c>
      <c r="S145" s="271">
        <f t="shared" si="51"/>
        <v>98.235294117647072</v>
      </c>
      <c r="T145" s="271">
        <f t="shared" si="51"/>
        <v>122.75</v>
      </c>
      <c r="U145" s="272">
        <f t="shared" si="51"/>
        <v>162.1052631578948</v>
      </c>
      <c r="V145" s="346">
        <f>V141-W126</f>
        <v>62.998833138856526</v>
      </c>
      <c r="W145" s="428"/>
      <c r="X145" s="428"/>
      <c r="Y145" s="428"/>
    </row>
    <row r="146" spans="1:26" x14ac:dyDescent="0.2">
      <c r="A146" s="350" t="s">
        <v>51</v>
      </c>
      <c r="B146" s="274">
        <v>494</v>
      </c>
      <c r="C146" s="275">
        <v>493</v>
      </c>
      <c r="D146" s="275">
        <v>634</v>
      </c>
      <c r="E146" s="275">
        <v>632</v>
      </c>
      <c r="F146" s="275">
        <v>618</v>
      </c>
      <c r="G146" s="275">
        <v>617</v>
      </c>
      <c r="H146" s="275">
        <v>447</v>
      </c>
      <c r="I146" s="275">
        <v>448</v>
      </c>
      <c r="J146" s="275">
        <v>599</v>
      </c>
      <c r="K146" s="276">
        <v>530</v>
      </c>
      <c r="L146" s="403">
        <v>491</v>
      </c>
      <c r="M146" s="276">
        <v>611</v>
      </c>
      <c r="N146" s="274">
        <v>344</v>
      </c>
      <c r="O146" s="275">
        <v>599</v>
      </c>
      <c r="P146" s="275">
        <v>678</v>
      </c>
      <c r="Q146" s="275">
        <v>822</v>
      </c>
      <c r="R146" s="275">
        <v>821</v>
      </c>
      <c r="S146" s="275">
        <v>465</v>
      </c>
      <c r="T146" s="275">
        <v>543</v>
      </c>
      <c r="U146" s="276">
        <v>770</v>
      </c>
      <c r="V146" s="347">
        <f>SUM(B146:U146)</f>
        <v>11656</v>
      </c>
      <c r="W146" s="227" t="s">
        <v>56</v>
      </c>
      <c r="X146" s="278">
        <f>W132-V146</f>
        <v>10</v>
      </c>
      <c r="Y146" s="279">
        <f>X146/W132</f>
        <v>8.5719183953368767E-4</v>
      </c>
    </row>
    <row r="147" spans="1:26" x14ac:dyDescent="0.2">
      <c r="A147" s="309" t="s">
        <v>28</v>
      </c>
      <c r="B147" s="242">
        <v>51.5</v>
      </c>
      <c r="C147" s="240">
        <v>51.5</v>
      </c>
      <c r="D147" s="240">
        <v>50.5</v>
      </c>
      <c r="E147" s="240">
        <v>51</v>
      </c>
      <c r="F147" s="240">
        <v>50</v>
      </c>
      <c r="G147" s="240">
        <v>49.5</v>
      </c>
      <c r="H147" s="240">
        <v>48.5</v>
      </c>
      <c r="I147" s="240">
        <v>48.5</v>
      </c>
      <c r="J147" s="240">
        <v>48</v>
      </c>
      <c r="K147" s="243">
        <v>47</v>
      </c>
      <c r="L147" s="404">
        <v>52.5</v>
      </c>
      <c r="M147" s="243">
        <v>51.5</v>
      </c>
      <c r="N147" s="242">
        <v>52.5</v>
      </c>
      <c r="O147" s="240">
        <v>52</v>
      </c>
      <c r="P147" s="240">
        <v>51.5</v>
      </c>
      <c r="Q147" s="240">
        <v>51.5</v>
      </c>
      <c r="R147" s="240">
        <v>50.5</v>
      </c>
      <c r="S147" s="240">
        <v>50</v>
      </c>
      <c r="T147" s="240">
        <v>49</v>
      </c>
      <c r="U147" s="243">
        <v>48.5</v>
      </c>
      <c r="V147" s="339"/>
      <c r="W147" s="227" t="s">
        <v>57</v>
      </c>
      <c r="X147" s="227">
        <v>47.6</v>
      </c>
      <c r="Y147" s="227"/>
    </row>
    <row r="148" spans="1:26" ht="13.5" thickBot="1" x14ac:dyDescent="0.25">
      <c r="A148" s="312" t="s">
        <v>26</v>
      </c>
      <c r="B148" s="244">
        <f>B147-B133</f>
        <v>2.5</v>
      </c>
      <c r="C148" s="241">
        <f t="shared" ref="C148:M148" si="52">C147-C133</f>
        <v>2.5</v>
      </c>
      <c r="D148" s="241">
        <f t="shared" si="52"/>
        <v>2</v>
      </c>
      <c r="E148" s="241">
        <f t="shared" si="52"/>
        <v>2.5</v>
      </c>
      <c r="F148" s="241">
        <f t="shared" si="52"/>
        <v>2.5</v>
      </c>
      <c r="G148" s="241">
        <f t="shared" si="52"/>
        <v>2</v>
      </c>
      <c r="H148" s="241">
        <f t="shared" si="52"/>
        <v>2</v>
      </c>
      <c r="I148" s="241">
        <f t="shared" si="52"/>
        <v>2</v>
      </c>
      <c r="J148" s="241">
        <f t="shared" si="52"/>
        <v>2.5</v>
      </c>
      <c r="K148" s="245">
        <f t="shared" si="52"/>
        <v>2.5</v>
      </c>
      <c r="L148" s="405">
        <f t="shared" si="52"/>
        <v>2.5</v>
      </c>
      <c r="M148" s="245">
        <f t="shared" si="52"/>
        <v>2.5</v>
      </c>
      <c r="N148" s="244">
        <f>N147-N136</f>
        <v>5</v>
      </c>
      <c r="O148" s="241">
        <f t="shared" ref="O148:U148" si="53">O147-O136</f>
        <v>4.5</v>
      </c>
      <c r="P148" s="241">
        <f t="shared" si="53"/>
        <v>4</v>
      </c>
      <c r="Q148" s="241">
        <f t="shared" si="53"/>
        <v>4</v>
      </c>
      <c r="R148" s="241">
        <f t="shared" si="53"/>
        <v>3</v>
      </c>
      <c r="S148" s="241">
        <f t="shared" si="53"/>
        <v>2.5</v>
      </c>
      <c r="T148" s="241">
        <f t="shared" si="53"/>
        <v>1.5</v>
      </c>
      <c r="U148" s="245">
        <f t="shared" si="53"/>
        <v>1</v>
      </c>
      <c r="V148" s="348"/>
      <c r="W148" s="227" t="s">
        <v>26</v>
      </c>
      <c r="X148" s="227">
        <f>X147-Y133</f>
        <v>2.4600000000000009</v>
      </c>
      <c r="Y148" s="227"/>
    </row>
    <row r="149" spans="1:26" x14ac:dyDescent="0.2">
      <c r="A149" s="428"/>
      <c r="B149" s="428">
        <v>51.5</v>
      </c>
      <c r="C149" s="428">
        <v>51.5</v>
      </c>
      <c r="D149" s="428"/>
      <c r="E149" s="428"/>
      <c r="F149" s="428"/>
      <c r="G149" s="428" t="s">
        <v>63</v>
      </c>
      <c r="H149" s="428"/>
      <c r="I149" s="428"/>
      <c r="J149" s="428"/>
      <c r="K149" s="428"/>
      <c r="L149" s="428">
        <v>52.5</v>
      </c>
      <c r="M149" s="428"/>
      <c r="N149" s="428"/>
      <c r="O149" s="428"/>
      <c r="P149" s="428" t="s">
        <v>63</v>
      </c>
      <c r="Q149" s="428" t="s">
        <v>99</v>
      </c>
      <c r="R149" s="428"/>
      <c r="S149" s="428"/>
      <c r="T149" s="428"/>
      <c r="U149" s="428"/>
      <c r="V149" s="428"/>
      <c r="W149" s="428"/>
      <c r="X149" s="428"/>
      <c r="Y149" s="428"/>
    </row>
    <row r="150" spans="1:26" ht="13.5" thickBot="1" x14ac:dyDescent="0.25"/>
    <row r="151" spans="1:26" ht="13.5" thickBot="1" x14ac:dyDescent="0.25">
      <c r="A151" s="285" t="s">
        <v>97</v>
      </c>
      <c r="B151" s="480" t="s">
        <v>84</v>
      </c>
      <c r="C151" s="481"/>
      <c r="D151" s="481"/>
      <c r="E151" s="481"/>
      <c r="F151" s="481"/>
      <c r="G151" s="481"/>
      <c r="H151" s="481"/>
      <c r="I151" s="481"/>
      <c r="J151" s="481"/>
      <c r="K151" s="482"/>
      <c r="L151" s="480" t="s">
        <v>83</v>
      </c>
      <c r="M151" s="482"/>
      <c r="N151" s="480" t="s">
        <v>53</v>
      </c>
      <c r="O151" s="481"/>
      <c r="P151" s="481"/>
      <c r="Q151" s="481"/>
      <c r="R151" s="481"/>
      <c r="S151" s="481"/>
      <c r="T151" s="481"/>
      <c r="U151" s="482"/>
      <c r="V151" s="314" t="s">
        <v>55</v>
      </c>
      <c r="W151" s="414"/>
      <c r="X151" s="414"/>
      <c r="Y151" s="414"/>
    </row>
    <row r="152" spans="1:26" x14ac:dyDescent="0.2">
      <c r="A152" s="226" t="s">
        <v>54</v>
      </c>
      <c r="B152" s="247">
        <v>1</v>
      </c>
      <c r="C152" s="248">
        <v>2</v>
      </c>
      <c r="D152" s="248">
        <v>3</v>
      </c>
      <c r="E152" s="248">
        <v>4</v>
      </c>
      <c r="F152" s="248">
        <v>5</v>
      </c>
      <c r="G152" s="248">
        <v>6</v>
      </c>
      <c r="H152" s="248">
        <v>7</v>
      </c>
      <c r="I152" s="248">
        <v>8</v>
      </c>
      <c r="J152" s="248">
        <v>9</v>
      </c>
      <c r="K152" s="249">
        <v>10</v>
      </c>
      <c r="L152" s="395">
        <v>11</v>
      </c>
      <c r="M152" s="249">
        <v>12</v>
      </c>
      <c r="N152" s="247">
        <v>1</v>
      </c>
      <c r="O152" s="248">
        <v>2</v>
      </c>
      <c r="P152" s="248">
        <v>3</v>
      </c>
      <c r="Q152" s="248">
        <v>4</v>
      </c>
      <c r="R152" s="248">
        <v>5</v>
      </c>
      <c r="S152" s="248">
        <v>6</v>
      </c>
      <c r="T152" s="248">
        <v>7</v>
      </c>
      <c r="U152" s="249">
        <v>8</v>
      </c>
      <c r="V152" s="445"/>
      <c r="W152" s="414"/>
      <c r="X152" s="414"/>
      <c r="Y152" s="414"/>
    </row>
    <row r="153" spans="1:26" x14ac:dyDescent="0.2">
      <c r="A153" s="226" t="s">
        <v>2</v>
      </c>
      <c r="B153" s="446">
        <v>3</v>
      </c>
      <c r="C153" s="251">
        <v>3</v>
      </c>
      <c r="D153" s="315">
        <v>4</v>
      </c>
      <c r="E153" s="315">
        <v>4</v>
      </c>
      <c r="F153" s="252">
        <v>5</v>
      </c>
      <c r="G153" s="252">
        <v>5</v>
      </c>
      <c r="H153" s="363">
        <v>6</v>
      </c>
      <c r="I153" s="363">
        <v>6</v>
      </c>
      <c r="J153" s="396">
        <v>7</v>
      </c>
      <c r="K153" s="365">
        <v>8</v>
      </c>
      <c r="L153" s="250">
        <v>1</v>
      </c>
      <c r="M153" s="333">
        <v>2</v>
      </c>
      <c r="N153" s="250">
        <v>1</v>
      </c>
      <c r="O153" s="333">
        <v>2</v>
      </c>
      <c r="P153" s="251">
        <v>3</v>
      </c>
      <c r="Q153" s="251">
        <v>3</v>
      </c>
      <c r="R153" s="315">
        <v>4</v>
      </c>
      <c r="S153" s="252">
        <v>5</v>
      </c>
      <c r="T153" s="363">
        <v>6</v>
      </c>
      <c r="U153" s="447">
        <v>7</v>
      </c>
      <c r="V153" s="340" t="s">
        <v>0</v>
      </c>
      <c r="W153" s="414"/>
      <c r="X153" s="414"/>
      <c r="Y153" s="414"/>
    </row>
    <row r="154" spans="1:26" x14ac:dyDescent="0.2">
      <c r="A154" s="292" t="s">
        <v>3</v>
      </c>
      <c r="B154" s="253">
        <v>1170</v>
      </c>
      <c r="C154" s="254">
        <v>1170</v>
      </c>
      <c r="D154" s="254">
        <v>1170</v>
      </c>
      <c r="E154" s="254">
        <v>1170</v>
      </c>
      <c r="F154" s="254">
        <v>1170</v>
      </c>
      <c r="G154" s="254">
        <v>1170</v>
      </c>
      <c r="H154" s="254">
        <v>1170</v>
      </c>
      <c r="I154" s="254">
        <v>1170</v>
      </c>
      <c r="J154" s="254">
        <v>1170</v>
      </c>
      <c r="K154" s="255">
        <v>1170</v>
      </c>
      <c r="L154" s="397">
        <v>1170</v>
      </c>
      <c r="M154" s="255">
        <v>1170</v>
      </c>
      <c r="N154" s="253">
        <v>1170</v>
      </c>
      <c r="O154" s="254">
        <v>1170</v>
      </c>
      <c r="P154" s="254">
        <v>1170</v>
      </c>
      <c r="Q154" s="254">
        <v>1170</v>
      </c>
      <c r="R154" s="254">
        <v>1170</v>
      </c>
      <c r="S154" s="254">
        <v>1170</v>
      </c>
      <c r="T154" s="254">
        <v>1170</v>
      </c>
      <c r="U154" s="255">
        <v>1170</v>
      </c>
      <c r="V154" s="341">
        <v>1170</v>
      </c>
      <c r="W154" s="414"/>
      <c r="X154" s="414"/>
      <c r="Y154" s="414"/>
    </row>
    <row r="155" spans="1:26" x14ac:dyDescent="0.2">
      <c r="A155" s="295" t="s">
        <v>6</v>
      </c>
      <c r="B155" s="256">
        <v>1148.2352941176471</v>
      </c>
      <c r="C155" s="257">
        <v>1127.8378378378379</v>
      </c>
      <c r="D155" s="257">
        <v>1157.5555555555557</v>
      </c>
      <c r="E155" s="257">
        <v>1165</v>
      </c>
      <c r="F155" s="257">
        <v>1143.5555555555557</v>
      </c>
      <c r="G155" s="257">
        <v>1191.3333333333333</v>
      </c>
      <c r="H155" s="257">
        <v>1182.1875</v>
      </c>
      <c r="I155" s="257">
        <v>1177.3529411764705</v>
      </c>
      <c r="J155" s="257">
        <v>1177.3333333333333</v>
      </c>
      <c r="K155" s="258">
        <v>1217.0652173913043</v>
      </c>
      <c r="L155" s="398">
        <v>1114.0540540540539</v>
      </c>
      <c r="M155" s="258">
        <v>1181.1111111111111</v>
      </c>
      <c r="N155" s="256">
        <v>1096.25</v>
      </c>
      <c r="O155" s="257">
        <v>1132.0454545454545</v>
      </c>
      <c r="P155" s="257">
        <v>1128.4313725490197</v>
      </c>
      <c r="Q155" s="257">
        <v>1143.2142857142858</v>
      </c>
      <c r="R155" s="257">
        <v>1153.5593220338983</v>
      </c>
      <c r="S155" s="257">
        <v>1187.3529411764705</v>
      </c>
      <c r="T155" s="257">
        <v>1211.9512195121952</v>
      </c>
      <c r="U155" s="258">
        <v>1221.7857142857142</v>
      </c>
      <c r="V155" s="342">
        <v>1167.3333333333333</v>
      </c>
      <c r="W155" s="414"/>
      <c r="X155" s="414"/>
      <c r="Y155" s="414"/>
    </row>
    <row r="156" spans="1:26" x14ac:dyDescent="0.2">
      <c r="A156" s="226" t="s">
        <v>7</v>
      </c>
      <c r="B156" s="260">
        <v>100</v>
      </c>
      <c r="C156" s="261">
        <v>100</v>
      </c>
      <c r="D156" s="261">
        <v>100</v>
      </c>
      <c r="E156" s="261">
        <v>100</v>
      </c>
      <c r="F156" s="261">
        <v>97.777777777777771</v>
      </c>
      <c r="G156" s="261">
        <v>97.777777777777771</v>
      </c>
      <c r="H156" s="261">
        <v>100</v>
      </c>
      <c r="I156" s="261">
        <v>100</v>
      </c>
      <c r="J156" s="261">
        <v>100</v>
      </c>
      <c r="K156" s="262">
        <v>97.826086956521735</v>
      </c>
      <c r="L156" s="399">
        <v>94.594594594594597</v>
      </c>
      <c r="M156" s="262">
        <v>91.111111111111114</v>
      </c>
      <c r="N156" s="260">
        <v>100</v>
      </c>
      <c r="O156" s="261">
        <v>100</v>
      </c>
      <c r="P156" s="261">
        <v>100</v>
      </c>
      <c r="Q156" s="261">
        <v>98.214285714285708</v>
      </c>
      <c r="R156" s="261">
        <v>100</v>
      </c>
      <c r="S156" s="261">
        <v>100</v>
      </c>
      <c r="T156" s="261">
        <v>97.560975609756099</v>
      </c>
      <c r="U156" s="262">
        <v>96.428571428571431</v>
      </c>
      <c r="V156" s="343">
        <v>97.888888888888886</v>
      </c>
      <c r="W156" s="414"/>
      <c r="X156" s="414"/>
      <c r="Y156" s="414"/>
    </row>
    <row r="157" spans="1:26" x14ac:dyDescent="0.2">
      <c r="A157" s="226" t="s">
        <v>8</v>
      </c>
      <c r="B157" s="263">
        <v>3.9486620230621307E-2</v>
      </c>
      <c r="C157" s="264">
        <v>3.3566117986854403E-2</v>
      </c>
      <c r="D157" s="264">
        <v>3.2280426891254523E-2</v>
      </c>
      <c r="E157" s="264">
        <v>3.9989817502008008E-2</v>
      </c>
      <c r="F157" s="264">
        <v>3.9244168088190888E-2</v>
      </c>
      <c r="G157" s="264">
        <v>4.3834708511619788E-2</v>
      </c>
      <c r="H157" s="264">
        <v>3.6181828221439567E-2</v>
      </c>
      <c r="I157" s="264">
        <v>4.7214589058206156E-2</v>
      </c>
      <c r="J157" s="264">
        <v>3.4228949625611363E-2</v>
      </c>
      <c r="K157" s="265">
        <v>3.1788585526617057E-2</v>
      </c>
      <c r="L157" s="400">
        <v>4.8291552779305524E-2</v>
      </c>
      <c r="M157" s="265">
        <v>5.8310318785745462E-2</v>
      </c>
      <c r="N157" s="263">
        <v>2.6570536368827922E-2</v>
      </c>
      <c r="O157" s="264">
        <v>3.5162176045245241E-2</v>
      </c>
      <c r="P157" s="264">
        <v>3.5895197603600014E-2</v>
      </c>
      <c r="Q157" s="264">
        <v>3.5458701629700974E-2</v>
      </c>
      <c r="R157" s="264">
        <v>2.8762864709507337E-2</v>
      </c>
      <c r="S157" s="264">
        <v>3.9307709438825167E-2</v>
      </c>
      <c r="T157" s="264">
        <v>3.8236010619684083E-2</v>
      </c>
      <c r="U157" s="265">
        <v>3.9890708275296505E-2</v>
      </c>
      <c r="V157" s="344">
        <v>4.8255603662841109E-2</v>
      </c>
      <c r="W157" s="414"/>
      <c r="X157" s="414"/>
      <c r="Y157" s="414"/>
    </row>
    <row r="158" spans="1:26" x14ac:dyDescent="0.2">
      <c r="A158" s="295" t="s">
        <v>1</v>
      </c>
      <c r="B158" s="266">
        <f>B155/B154*100-100</f>
        <v>-1.8602312719959713</v>
      </c>
      <c r="C158" s="267">
        <f t="shared" ref="C158:V158" si="54">C155/C154*100-100</f>
        <v>-3.6036036036036023</v>
      </c>
      <c r="D158" s="267">
        <f t="shared" si="54"/>
        <v>-1.0636277302943853</v>
      </c>
      <c r="E158" s="267">
        <f t="shared" si="54"/>
        <v>-0.42735042735043294</v>
      </c>
      <c r="F158" s="267">
        <f t="shared" si="54"/>
        <v>-2.2602089268755776</v>
      </c>
      <c r="G158" s="267">
        <f t="shared" si="54"/>
        <v>1.8233618233618216</v>
      </c>
      <c r="H158" s="267">
        <f t="shared" si="54"/>
        <v>1.0416666666666714</v>
      </c>
      <c r="I158" s="267">
        <f t="shared" si="54"/>
        <v>0.62845651080945686</v>
      </c>
      <c r="J158" s="267">
        <f t="shared" si="54"/>
        <v>0.62678062678061508</v>
      </c>
      <c r="K158" s="268">
        <f t="shared" si="54"/>
        <v>4.0226681531029271</v>
      </c>
      <c r="L158" s="401">
        <f t="shared" si="54"/>
        <v>-4.7817047817047893</v>
      </c>
      <c r="M158" s="268">
        <f t="shared" si="54"/>
        <v>0.94966761633428121</v>
      </c>
      <c r="N158" s="266">
        <f t="shared" si="54"/>
        <v>-6.3034188034188077</v>
      </c>
      <c r="O158" s="267">
        <f t="shared" si="54"/>
        <v>-3.2439782439782476</v>
      </c>
      <c r="P158" s="267">
        <f t="shared" si="54"/>
        <v>-3.5528741411094273</v>
      </c>
      <c r="Q158" s="267">
        <f t="shared" si="54"/>
        <v>-2.2893772893772848</v>
      </c>
      <c r="R158" s="267">
        <f t="shared" si="54"/>
        <v>-1.4051861509488646</v>
      </c>
      <c r="S158" s="267">
        <f t="shared" si="54"/>
        <v>1.4831573655102943</v>
      </c>
      <c r="T158" s="267">
        <f t="shared" si="54"/>
        <v>3.5855743172816403</v>
      </c>
      <c r="U158" s="268">
        <f t="shared" si="54"/>
        <v>4.4261294261294069</v>
      </c>
      <c r="V158" s="345">
        <f t="shared" si="54"/>
        <v>-0.22792022792023658</v>
      </c>
      <c r="W158" s="414"/>
      <c r="X158" s="414"/>
      <c r="Y158" s="414"/>
    </row>
    <row r="159" spans="1:26" ht="13.5" thickBot="1" x14ac:dyDescent="0.25">
      <c r="A159" s="349" t="s">
        <v>27</v>
      </c>
      <c r="B159" s="270">
        <f t="shared" ref="B159:U159" si="55">B155-B141</f>
        <v>117.95751633986924</v>
      </c>
      <c r="C159" s="271">
        <f t="shared" si="55"/>
        <v>101.72672672672684</v>
      </c>
      <c r="D159" s="271">
        <f t="shared" si="55"/>
        <v>98.020671834625318</v>
      </c>
      <c r="E159" s="271">
        <f t="shared" si="55"/>
        <v>112.11111111111109</v>
      </c>
      <c r="F159" s="271">
        <f t="shared" si="55"/>
        <v>106.51010101010115</v>
      </c>
      <c r="G159" s="271">
        <f t="shared" si="55"/>
        <v>95.028985507246261</v>
      </c>
      <c r="H159" s="271">
        <f t="shared" si="55"/>
        <v>95.217803030303003</v>
      </c>
      <c r="I159" s="271">
        <f t="shared" si="55"/>
        <v>71.415441176470495</v>
      </c>
      <c r="J159" s="271">
        <f t="shared" si="55"/>
        <v>101.87878787878776</v>
      </c>
      <c r="K159" s="272">
        <f t="shared" si="55"/>
        <v>98.860089186176083</v>
      </c>
      <c r="L159" s="402">
        <f t="shared" si="55"/>
        <v>105.72072072072058</v>
      </c>
      <c r="M159" s="272">
        <f t="shared" si="55"/>
        <v>162.66666666666663</v>
      </c>
      <c r="N159" s="270">
        <f t="shared" si="55"/>
        <v>153.04999999999995</v>
      </c>
      <c r="O159" s="271">
        <f t="shared" si="55"/>
        <v>171.13636363636363</v>
      </c>
      <c r="P159" s="271">
        <f t="shared" si="55"/>
        <v>90.784313725490165</v>
      </c>
      <c r="Q159" s="271">
        <f t="shared" si="55"/>
        <v>191.38095238095241</v>
      </c>
      <c r="R159" s="271">
        <f t="shared" si="55"/>
        <v>72.411781050291665</v>
      </c>
      <c r="S159" s="271">
        <f t="shared" si="55"/>
        <v>99.117647058823422</v>
      </c>
      <c r="T159" s="271">
        <f t="shared" si="55"/>
        <v>99.201219512195166</v>
      </c>
      <c r="U159" s="272">
        <f t="shared" si="55"/>
        <v>69.680451127819424</v>
      </c>
      <c r="V159" s="426">
        <f>V155-W141</f>
        <v>1167.3333333333333</v>
      </c>
      <c r="W159" s="414"/>
      <c r="X159" s="414"/>
      <c r="Y159" s="414"/>
    </row>
    <row r="160" spans="1:26" x14ac:dyDescent="0.2">
      <c r="A160" s="350" t="s">
        <v>51</v>
      </c>
      <c r="B160" s="274">
        <v>493</v>
      </c>
      <c r="C160" s="275">
        <v>493</v>
      </c>
      <c r="D160" s="275">
        <v>633</v>
      </c>
      <c r="E160" s="275">
        <v>632</v>
      </c>
      <c r="F160" s="275">
        <v>617</v>
      </c>
      <c r="G160" s="275">
        <v>617</v>
      </c>
      <c r="H160" s="275">
        <v>447</v>
      </c>
      <c r="I160" s="275">
        <v>448</v>
      </c>
      <c r="J160" s="275">
        <v>598</v>
      </c>
      <c r="K160" s="276">
        <v>530</v>
      </c>
      <c r="L160" s="403">
        <v>489</v>
      </c>
      <c r="M160" s="276">
        <v>611</v>
      </c>
      <c r="N160" s="274">
        <v>341</v>
      </c>
      <c r="O160" s="275">
        <v>599</v>
      </c>
      <c r="P160" s="275">
        <v>677</v>
      </c>
      <c r="Q160" s="275">
        <v>821</v>
      </c>
      <c r="R160" s="275">
        <v>821</v>
      </c>
      <c r="S160" s="275">
        <v>465</v>
      </c>
      <c r="T160" s="275">
        <v>543</v>
      </c>
      <c r="U160" s="276">
        <v>769</v>
      </c>
      <c r="V160" s="347">
        <f>SUM(B160:U160)</f>
        <v>11644</v>
      </c>
      <c r="W160" s="227" t="s">
        <v>56</v>
      </c>
      <c r="X160" s="278">
        <f>V146-V160</f>
        <v>12</v>
      </c>
      <c r="Y160" s="279">
        <f>X160/V146</f>
        <v>1.0295126973232671E-3</v>
      </c>
      <c r="Z160" s="366" t="s">
        <v>101</v>
      </c>
    </row>
    <row r="161" spans="1:26" x14ac:dyDescent="0.2">
      <c r="A161" s="309" t="s">
        <v>28</v>
      </c>
      <c r="B161" s="242">
        <v>53</v>
      </c>
      <c r="C161" s="240">
        <v>53.5</v>
      </c>
      <c r="D161" s="240">
        <v>52.5</v>
      </c>
      <c r="E161" s="240">
        <v>52.5</v>
      </c>
      <c r="F161" s="240">
        <v>52</v>
      </c>
      <c r="G161" s="240">
        <v>51</v>
      </c>
      <c r="H161" s="240">
        <v>50</v>
      </c>
      <c r="I161" s="240">
        <v>50.5</v>
      </c>
      <c r="J161" s="240">
        <v>49.5</v>
      </c>
      <c r="K161" s="243">
        <v>48.5</v>
      </c>
      <c r="L161" s="404">
        <v>54.5</v>
      </c>
      <c r="M161" s="243">
        <v>53</v>
      </c>
      <c r="N161" s="240">
        <v>54.5</v>
      </c>
      <c r="O161" s="240">
        <v>54</v>
      </c>
      <c r="P161" s="240">
        <v>53.5</v>
      </c>
      <c r="Q161" s="240">
        <v>53.5</v>
      </c>
      <c r="R161" s="240">
        <v>52.5</v>
      </c>
      <c r="S161" s="240">
        <v>51.5</v>
      </c>
      <c r="T161" s="240">
        <v>50.5</v>
      </c>
      <c r="U161" s="243">
        <v>50.5</v>
      </c>
      <c r="V161" s="339"/>
      <c r="W161" s="227" t="s">
        <v>57</v>
      </c>
      <c r="X161" s="227">
        <v>50.3</v>
      </c>
      <c r="Y161" s="227"/>
      <c r="Z161" s="353" t="s">
        <v>102</v>
      </c>
    </row>
    <row r="162" spans="1:26" ht="13.5" thickBot="1" x14ac:dyDescent="0.25">
      <c r="A162" s="312" t="s">
        <v>26</v>
      </c>
      <c r="B162" s="244">
        <f>B161-B147</f>
        <v>1.5</v>
      </c>
      <c r="C162" s="241">
        <f t="shared" ref="C162:U162" si="56">C161-C147</f>
        <v>2</v>
      </c>
      <c r="D162" s="241">
        <f t="shared" si="56"/>
        <v>2</v>
      </c>
      <c r="E162" s="241">
        <f t="shared" si="56"/>
        <v>1.5</v>
      </c>
      <c r="F162" s="241">
        <f t="shared" si="56"/>
        <v>2</v>
      </c>
      <c r="G162" s="241">
        <f t="shared" si="56"/>
        <v>1.5</v>
      </c>
      <c r="H162" s="241">
        <f t="shared" si="56"/>
        <v>1.5</v>
      </c>
      <c r="I162" s="241">
        <f t="shared" si="56"/>
        <v>2</v>
      </c>
      <c r="J162" s="241">
        <f t="shared" si="56"/>
        <v>1.5</v>
      </c>
      <c r="K162" s="245">
        <f t="shared" si="56"/>
        <v>1.5</v>
      </c>
      <c r="L162" s="405">
        <f t="shared" si="56"/>
        <v>2</v>
      </c>
      <c r="M162" s="245">
        <f t="shared" si="56"/>
        <v>1.5</v>
      </c>
      <c r="N162" s="244">
        <f t="shared" si="56"/>
        <v>2</v>
      </c>
      <c r="O162" s="241">
        <f t="shared" si="56"/>
        <v>2</v>
      </c>
      <c r="P162" s="241">
        <f t="shared" si="56"/>
        <v>2</v>
      </c>
      <c r="Q162" s="241">
        <f t="shared" si="56"/>
        <v>2</v>
      </c>
      <c r="R162" s="241">
        <f t="shared" si="56"/>
        <v>2</v>
      </c>
      <c r="S162" s="241">
        <f t="shared" si="56"/>
        <v>1.5</v>
      </c>
      <c r="T162" s="241">
        <f t="shared" si="56"/>
        <v>1.5</v>
      </c>
      <c r="U162" s="245">
        <f t="shared" si="56"/>
        <v>2</v>
      </c>
      <c r="V162" s="348"/>
      <c r="W162" s="227" t="s">
        <v>26</v>
      </c>
      <c r="X162" s="227">
        <f>X161-X147</f>
        <v>2.6999999999999957</v>
      </c>
      <c r="Y162" s="227"/>
    </row>
    <row r="163" spans="1:26" x14ac:dyDescent="0.2">
      <c r="C163" s="237" t="s">
        <v>63</v>
      </c>
    </row>
    <row r="164" spans="1:26" ht="13.5" thickBot="1" x14ac:dyDescent="0.25"/>
    <row r="165" spans="1:26" ht="13.5" thickBot="1" x14ac:dyDescent="0.25">
      <c r="A165" s="285" t="s">
        <v>103</v>
      </c>
      <c r="B165" s="480" t="s">
        <v>84</v>
      </c>
      <c r="C165" s="481"/>
      <c r="D165" s="481"/>
      <c r="E165" s="481"/>
      <c r="F165" s="481"/>
      <c r="G165" s="481"/>
      <c r="H165" s="481"/>
      <c r="I165" s="481"/>
      <c r="J165" s="481"/>
      <c r="K165" s="482"/>
      <c r="L165" s="480" t="s">
        <v>83</v>
      </c>
      <c r="M165" s="482"/>
      <c r="N165" s="480" t="s">
        <v>53</v>
      </c>
      <c r="O165" s="481"/>
      <c r="P165" s="481"/>
      <c r="Q165" s="481"/>
      <c r="R165" s="481"/>
      <c r="S165" s="481"/>
      <c r="T165" s="481"/>
      <c r="U165" s="482"/>
      <c r="V165" s="314" t="s">
        <v>55</v>
      </c>
      <c r="W165" s="450"/>
      <c r="X165" s="450"/>
      <c r="Y165" s="450"/>
    </row>
    <row r="166" spans="1:26" x14ac:dyDescent="0.2">
      <c r="A166" s="226" t="s">
        <v>54</v>
      </c>
      <c r="B166" s="247">
        <v>1</v>
      </c>
      <c r="C166" s="248">
        <v>2</v>
      </c>
      <c r="D166" s="248">
        <v>3</v>
      </c>
      <c r="E166" s="248">
        <v>4</v>
      </c>
      <c r="F166" s="248">
        <v>5</v>
      </c>
      <c r="G166" s="248">
        <v>6</v>
      </c>
      <c r="H166" s="248">
        <v>7</v>
      </c>
      <c r="I166" s="248">
        <v>8</v>
      </c>
      <c r="J166" s="248">
        <v>9</v>
      </c>
      <c r="K166" s="249">
        <v>10</v>
      </c>
      <c r="L166" s="395">
        <v>11</v>
      </c>
      <c r="M166" s="249">
        <v>12</v>
      </c>
      <c r="N166" s="247">
        <v>1</v>
      </c>
      <c r="O166" s="248">
        <v>2</v>
      </c>
      <c r="P166" s="248">
        <v>3</v>
      </c>
      <c r="Q166" s="248">
        <v>4</v>
      </c>
      <c r="R166" s="248">
        <v>5</v>
      </c>
      <c r="S166" s="248">
        <v>6</v>
      </c>
      <c r="T166" s="248">
        <v>7</v>
      </c>
      <c r="U166" s="249">
        <v>8</v>
      </c>
      <c r="V166" s="445"/>
      <c r="W166" s="450"/>
      <c r="X166" s="450"/>
      <c r="Y166" s="450"/>
    </row>
    <row r="167" spans="1:26" x14ac:dyDescent="0.2">
      <c r="A167" s="226" t="s">
        <v>2</v>
      </c>
      <c r="B167" s="446">
        <v>3</v>
      </c>
      <c r="C167" s="251">
        <v>3</v>
      </c>
      <c r="D167" s="315">
        <v>4</v>
      </c>
      <c r="E167" s="315">
        <v>4</v>
      </c>
      <c r="F167" s="252">
        <v>5</v>
      </c>
      <c r="G167" s="252">
        <v>5</v>
      </c>
      <c r="H167" s="363">
        <v>6</v>
      </c>
      <c r="I167" s="363">
        <v>6</v>
      </c>
      <c r="J167" s="396">
        <v>7</v>
      </c>
      <c r="K167" s="365">
        <v>8</v>
      </c>
      <c r="L167" s="250">
        <v>1</v>
      </c>
      <c r="M167" s="333">
        <v>2</v>
      </c>
      <c r="N167" s="250">
        <v>1</v>
      </c>
      <c r="O167" s="333">
        <v>2</v>
      </c>
      <c r="P167" s="251">
        <v>3</v>
      </c>
      <c r="Q167" s="251">
        <v>3</v>
      </c>
      <c r="R167" s="315">
        <v>4</v>
      </c>
      <c r="S167" s="252">
        <v>5</v>
      </c>
      <c r="T167" s="363">
        <v>6</v>
      </c>
      <c r="U167" s="447">
        <v>7</v>
      </c>
      <c r="V167" s="340" t="s">
        <v>0</v>
      </c>
      <c r="W167" s="450"/>
      <c r="X167" s="450"/>
      <c r="Y167" s="450"/>
    </row>
    <row r="168" spans="1:26" x14ac:dyDescent="0.2">
      <c r="A168" s="292" t="s">
        <v>3</v>
      </c>
      <c r="B168" s="253">
        <v>1270</v>
      </c>
      <c r="C168" s="254">
        <v>1270</v>
      </c>
      <c r="D168" s="254">
        <v>1270</v>
      </c>
      <c r="E168" s="254">
        <v>1270</v>
      </c>
      <c r="F168" s="254">
        <v>1270</v>
      </c>
      <c r="G168" s="254">
        <v>1270</v>
      </c>
      <c r="H168" s="254">
        <v>1270</v>
      </c>
      <c r="I168" s="254">
        <v>1270</v>
      </c>
      <c r="J168" s="254">
        <v>1270</v>
      </c>
      <c r="K168" s="255">
        <v>1270</v>
      </c>
      <c r="L168" s="397">
        <v>1270</v>
      </c>
      <c r="M168" s="255">
        <v>1270</v>
      </c>
      <c r="N168" s="253">
        <v>1270</v>
      </c>
      <c r="O168" s="254">
        <v>1270</v>
      </c>
      <c r="P168" s="254">
        <v>1270</v>
      </c>
      <c r="Q168" s="254">
        <v>1270</v>
      </c>
      <c r="R168" s="254">
        <v>1270</v>
      </c>
      <c r="S168" s="254">
        <v>1270</v>
      </c>
      <c r="T168" s="254">
        <v>1270</v>
      </c>
      <c r="U168" s="255">
        <v>1270</v>
      </c>
      <c r="V168" s="341">
        <v>1270</v>
      </c>
      <c r="W168" s="450"/>
      <c r="X168" s="450"/>
      <c r="Y168" s="450"/>
    </row>
    <row r="169" spans="1:26" x14ac:dyDescent="0.2">
      <c r="A169" s="295" t="s">
        <v>6</v>
      </c>
      <c r="B169" s="256">
        <v>1221.3888888888889</v>
      </c>
      <c r="C169" s="257">
        <v>1246.9444444444443</v>
      </c>
      <c r="D169" s="257">
        <v>1252.3404255319149</v>
      </c>
      <c r="E169" s="257">
        <v>1254.0425531914893</v>
      </c>
      <c r="F169" s="257">
        <v>1202.127659574468</v>
      </c>
      <c r="G169" s="257">
        <v>1278.7234042553191</v>
      </c>
      <c r="H169" s="257">
        <v>1252.1875</v>
      </c>
      <c r="I169" s="257">
        <v>1249.0625</v>
      </c>
      <c r="J169" s="257">
        <v>1275.2272727272727</v>
      </c>
      <c r="K169" s="258">
        <v>1268.7179487179487</v>
      </c>
      <c r="L169" s="398">
        <v>1198.0555555555557</v>
      </c>
      <c r="M169" s="258">
        <v>1305.3333333333333</v>
      </c>
      <c r="N169" s="256">
        <v>1200.3846153846155</v>
      </c>
      <c r="O169" s="257">
        <v>1237.8260869565217</v>
      </c>
      <c r="P169" s="257">
        <v>1237</v>
      </c>
      <c r="Q169" s="257">
        <v>1240.3076923076924</v>
      </c>
      <c r="R169" s="257">
        <v>1242.258064516129</v>
      </c>
      <c r="S169" s="257">
        <v>1281.2121212121212</v>
      </c>
      <c r="T169" s="257">
        <v>1284.75</v>
      </c>
      <c r="U169" s="258">
        <v>1316.0714285714287</v>
      </c>
      <c r="V169" s="342">
        <v>1253.7759815242493</v>
      </c>
      <c r="W169" s="450"/>
      <c r="X169" s="450"/>
      <c r="Y169" s="450"/>
    </row>
    <row r="170" spans="1:26" x14ac:dyDescent="0.2">
      <c r="A170" s="226" t="s">
        <v>7</v>
      </c>
      <c r="B170" s="260">
        <v>97.222222222222229</v>
      </c>
      <c r="C170" s="261">
        <v>100</v>
      </c>
      <c r="D170" s="261">
        <v>95.744680851063833</v>
      </c>
      <c r="E170" s="261">
        <v>100</v>
      </c>
      <c r="F170" s="261">
        <v>100</v>
      </c>
      <c r="G170" s="261">
        <v>100</v>
      </c>
      <c r="H170" s="261">
        <v>100</v>
      </c>
      <c r="I170" s="261">
        <v>100</v>
      </c>
      <c r="J170" s="261">
        <v>100</v>
      </c>
      <c r="K170" s="262">
        <v>89.743589743589737</v>
      </c>
      <c r="L170" s="399">
        <v>86.111111111111114</v>
      </c>
      <c r="M170" s="262">
        <v>80</v>
      </c>
      <c r="N170" s="260">
        <v>92.307692307692307</v>
      </c>
      <c r="O170" s="261">
        <v>100</v>
      </c>
      <c r="P170" s="261">
        <v>100</v>
      </c>
      <c r="Q170" s="261">
        <v>100</v>
      </c>
      <c r="R170" s="261">
        <v>98.387096774193552</v>
      </c>
      <c r="S170" s="261">
        <v>100</v>
      </c>
      <c r="T170" s="261">
        <v>100</v>
      </c>
      <c r="U170" s="262">
        <v>96.428571428571431</v>
      </c>
      <c r="V170" s="343">
        <v>95.612009237875284</v>
      </c>
      <c r="W170" s="450"/>
      <c r="X170" s="450"/>
      <c r="Y170" s="450"/>
    </row>
    <row r="171" spans="1:26" x14ac:dyDescent="0.2">
      <c r="A171" s="226" t="s">
        <v>8</v>
      </c>
      <c r="B171" s="263">
        <v>5.1281310902647433E-2</v>
      </c>
      <c r="C171" s="264">
        <v>5.0819636728359929E-2</v>
      </c>
      <c r="D171" s="264">
        <v>4.7887999284591032E-2</v>
      </c>
      <c r="E171" s="264">
        <v>5.2294527410891092E-2</v>
      </c>
      <c r="F171" s="264">
        <v>3.647993278671785E-2</v>
      </c>
      <c r="G171" s="264">
        <v>3.5070675756647782E-2</v>
      </c>
      <c r="H171" s="264">
        <v>4.4676006736211762E-2</v>
      </c>
      <c r="I171" s="264">
        <v>4.5127498170299964E-2</v>
      </c>
      <c r="J171" s="264">
        <v>4.5371599777375517E-2</v>
      </c>
      <c r="K171" s="265">
        <v>5.3403862780642464E-2</v>
      </c>
      <c r="L171" s="400">
        <v>6.5393178111210939E-2</v>
      </c>
      <c r="M171" s="265">
        <v>7.0075521702917948E-2</v>
      </c>
      <c r="N171" s="263">
        <v>5.7181314096341369E-2</v>
      </c>
      <c r="O171" s="264">
        <v>3.83358304169793E-2</v>
      </c>
      <c r="P171" s="264">
        <v>3.9809449481795087E-2</v>
      </c>
      <c r="Q171" s="264">
        <v>3.8026713222821036E-2</v>
      </c>
      <c r="R171" s="264">
        <v>3.6588074327560761E-2</v>
      </c>
      <c r="S171" s="264">
        <v>3.1559042202688736E-2</v>
      </c>
      <c r="T171" s="264">
        <v>3.4458985305453167E-2</v>
      </c>
      <c r="U171" s="265">
        <v>4.7509978277940838E-2</v>
      </c>
      <c r="V171" s="344">
        <v>5.2796045373996243E-2</v>
      </c>
      <c r="W171" s="450"/>
      <c r="X171" s="450"/>
      <c r="Y171" s="450"/>
    </row>
    <row r="172" spans="1:26" x14ac:dyDescent="0.2">
      <c r="A172" s="295" t="s">
        <v>1</v>
      </c>
      <c r="B172" s="266">
        <f>B169/B168*100-100</f>
        <v>-3.8276465441819738</v>
      </c>
      <c r="C172" s="267">
        <f t="shared" ref="C172:V172" si="57">C169/C168*100-100</f>
        <v>-1.8153980752406085</v>
      </c>
      <c r="D172" s="267">
        <f t="shared" si="57"/>
        <v>-1.3905176746523722</v>
      </c>
      <c r="E172" s="267">
        <f t="shared" si="57"/>
        <v>-1.256491874685878</v>
      </c>
      <c r="F172" s="267">
        <f t="shared" si="57"/>
        <v>-5.3442787736639303</v>
      </c>
      <c r="G172" s="267">
        <f t="shared" si="57"/>
        <v>0.68688222482826689</v>
      </c>
      <c r="H172" s="267">
        <f t="shared" si="57"/>
        <v>-1.4025590551181182</v>
      </c>
      <c r="I172" s="267">
        <f t="shared" si="57"/>
        <v>-1.6486220472441033</v>
      </c>
      <c r="J172" s="267">
        <f t="shared" si="57"/>
        <v>0.41159627773801333</v>
      </c>
      <c r="K172" s="268">
        <f t="shared" si="57"/>
        <v>-0.10094891984655874</v>
      </c>
      <c r="L172" s="401">
        <f t="shared" si="57"/>
        <v>-5.6649168853893173</v>
      </c>
      <c r="M172" s="268">
        <f t="shared" si="57"/>
        <v>2.7821522309711071</v>
      </c>
      <c r="N172" s="266">
        <f t="shared" si="57"/>
        <v>-5.4815263476680798</v>
      </c>
      <c r="O172" s="267">
        <f t="shared" si="57"/>
        <v>-2.5333789798014408</v>
      </c>
      <c r="P172" s="267">
        <f t="shared" si="57"/>
        <v>-2.5984251968503997</v>
      </c>
      <c r="Q172" s="267">
        <f t="shared" si="57"/>
        <v>-2.3379769836462714</v>
      </c>
      <c r="R172" s="267">
        <f t="shared" si="57"/>
        <v>-2.1844043688087282</v>
      </c>
      <c r="S172" s="267">
        <f t="shared" si="57"/>
        <v>0.88284418993080749</v>
      </c>
      <c r="T172" s="267">
        <f t="shared" si="57"/>
        <v>1.1614173228346374</v>
      </c>
      <c r="U172" s="268">
        <f t="shared" si="57"/>
        <v>3.6276715410573672</v>
      </c>
      <c r="V172" s="345">
        <f t="shared" si="57"/>
        <v>-1.2774817697441421</v>
      </c>
      <c r="W172" s="450"/>
      <c r="X172" s="450"/>
      <c r="Y172" s="450"/>
    </row>
    <row r="173" spans="1:26" ht="13.5" thickBot="1" x14ac:dyDescent="0.25">
      <c r="A173" s="349" t="s">
        <v>27</v>
      </c>
      <c r="B173" s="270">
        <f t="shared" ref="B173:U173" si="58">B169-B155</f>
        <v>73.153594771241842</v>
      </c>
      <c r="C173" s="271">
        <f t="shared" si="58"/>
        <v>119.10660660660642</v>
      </c>
      <c r="D173" s="271">
        <f t="shared" si="58"/>
        <v>94.784869976359232</v>
      </c>
      <c r="E173" s="271">
        <f t="shared" si="58"/>
        <v>89.042553191489333</v>
      </c>
      <c r="F173" s="271">
        <f t="shared" si="58"/>
        <v>58.572104018912341</v>
      </c>
      <c r="G173" s="271">
        <f t="shared" si="58"/>
        <v>87.390070921985853</v>
      </c>
      <c r="H173" s="271">
        <f t="shared" si="58"/>
        <v>70</v>
      </c>
      <c r="I173" s="271">
        <f t="shared" si="58"/>
        <v>71.709558823529505</v>
      </c>
      <c r="J173" s="271">
        <f t="shared" si="58"/>
        <v>97.89393939393949</v>
      </c>
      <c r="K173" s="272">
        <f t="shared" si="58"/>
        <v>51.652731326644471</v>
      </c>
      <c r="L173" s="402">
        <f t="shared" si="58"/>
        <v>84.001501501501707</v>
      </c>
      <c r="M173" s="272">
        <f t="shared" si="58"/>
        <v>124.22222222222217</v>
      </c>
      <c r="N173" s="270">
        <f t="shared" si="58"/>
        <v>104.13461538461547</v>
      </c>
      <c r="O173" s="271">
        <f t="shared" si="58"/>
        <v>105.78063241106724</v>
      </c>
      <c r="P173" s="271">
        <f t="shared" si="58"/>
        <v>108.56862745098033</v>
      </c>
      <c r="Q173" s="271">
        <f t="shared" si="58"/>
        <v>97.093406593406598</v>
      </c>
      <c r="R173" s="271">
        <f t="shared" si="58"/>
        <v>88.698742482230728</v>
      </c>
      <c r="S173" s="271">
        <f t="shared" si="58"/>
        <v>93.859180035650752</v>
      </c>
      <c r="T173" s="271">
        <f t="shared" si="58"/>
        <v>72.798780487804834</v>
      </c>
      <c r="U173" s="272">
        <f t="shared" si="58"/>
        <v>94.285714285714448</v>
      </c>
      <c r="V173" s="426">
        <f>V169-V155</f>
        <v>86.442648190916088</v>
      </c>
      <c r="W173" s="450"/>
      <c r="X173" s="450"/>
      <c r="Y173" s="450"/>
    </row>
    <row r="174" spans="1:26" x14ac:dyDescent="0.2">
      <c r="A174" s="350" t="s">
        <v>51</v>
      </c>
      <c r="B174" s="274">
        <v>493</v>
      </c>
      <c r="C174" s="275">
        <v>492</v>
      </c>
      <c r="D174" s="275">
        <v>633</v>
      </c>
      <c r="E174" s="275">
        <v>631</v>
      </c>
      <c r="F174" s="275">
        <v>615</v>
      </c>
      <c r="G174" s="275">
        <v>617</v>
      </c>
      <c r="H174" s="275">
        <v>447</v>
      </c>
      <c r="I174" s="275">
        <v>448</v>
      </c>
      <c r="J174" s="275">
        <v>597</v>
      </c>
      <c r="K174" s="276">
        <v>530</v>
      </c>
      <c r="L174" s="403">
        <v>488</v>
      </c>
      <c r="M174" s="276">
        <v>610</v>
      </c>
      <c r="N174" s="274">
        <v>338</v>
      </c>
      <c r="O174" s="275">
        <v>599</v>
      </c>
      <c r="P174" s="275">
        <v>677</v>
      </c>
      <c r="Q174" s="275">
        <v>820</v>
      </c>
      <c r="R174" s="275">
        <v>821</v>
      </c>
      <c r="S174" s="275">
        <v>465</v>
      </c>
      <c r="T174" s="275">
        <v>543</v>
      </c>
      <c r="U174" s="276">
        <v>769</v>
      </c>
      <c r="V174" s="347">
        <f>SUM(B174:U174)</f>
        <v>11633</v>
      </c>
      <c r="W174" s="227" t="s">
        <v>56</v>
      </c>
      <c r="X174" s="278">
        <f>V160-V174</f>
        <v>11</v>
      </c>
      <c r="Y174" s="279">
        <f>X174/V160</f>
        <v>9.4469254551700441E-4</v>
      </c>
    </row>
    <row r="175" spans="1:26" x14ac:dyDescent="0.2">
      <c r="A175" s="309" t="s">
        <v>28</v>
      </c>
      <c r="B175" s="242">
        <v>56.5</v>
      </c>
      <c r="C175" s="240">
        <v>56</v>
      </c>
      <c r="D175" s="240">
        <v>55.5</v>
      </c>
      <c r="E175" s="240">
        <v>55.5</v>
      </c>
      <c r="F175" s="240">
        <v>55.5</v>
      </c>
      <c r="G175" s="240">
        <v>54</v>
      </c>
      <c r="H175" s="240">
        <v>53</v>
      </c>
      <c r="I175" s="240">
        <v>53.5</v>
      </c>
      <c r="J175" s="240">
        <v>52.5</v>
      </c>
      <c r="K175" s="243">
        <v>52</v>
      </c>
      <c r="L175" s="404">
        <v>57.5</v>
      </c>
      <c r="M175" s="243">
        <v>55.5</v>
      </c>
      <c r="N175" s="240">
        <v>57.5</v>
      </c>
      <c r="O175" s="240">
        <v>56.5</v>
      </c>
      <c r="P175" s="240">
        <v>56.5</v>
      </c>
      <c r="Q175" s="240">
        <v>56.5</v>
      </c>
      <c r="R175" s="240">
        <v>55.5</v>
      </c>
      <c r="S175" s="240">
        <v>54.5</v>
      </c>
      <c r="T175" s="240">
        <v>53.5</v>
      </c>
      <c r="U175" s="243">
        <v>53.5</v>
      </c>
      <c r="V175" s="339"/>
      <c r="W175" s="227" t="s">
        <v>57</v>
      </c>
      <c r="X175" s="227">
        <v>52.11</v>
      </c>
      <c r="Y175" s="227"/>
    </row>
    <row r="176" spans="1:26" ht="13.5" thickBot="1" x14ac:dyDescent="0.25">
      <c r="A176" s="312" t="s">
        <v>26</v>
      </c>
      <c r="B176" s="244">
        <f>B175-B161</f>
        <v>3.5</v>
      </c>
      <c r="C176" s="241">
        <f t="shared" ref="C176:U176" si="59">C175-C161</f>
        <v>2.5</v>
      </c>
      <c r="D176" s="241">
        <f t="shared" si="59"/>
        <v>3</v>
      </c>
      <c r="E176" s="241">
        <f t="shared" si="59"/>
        <v>3</v>
      </c>
      <c r="F176" s="241">
        <f t="shared" si="59"/>
        <v>3.5</v>
      </c>
      <c r="G176" s="241">
        <f t="shared" si="59"/>
        <v>3</v>
      </c>
      <c r="H176" s="241">
        <f t="shared" si="59"/>
        <v>3</v>
      </c>
      <c r="I176" s="241">
        <f t="shared" si="59"/>
        <v>3</v>
      </c>
      <c r="J176" s="241">
        <f t="shared" si="59"/>
        <v>3</v>
      </c>
      <c r="K176" s="245">
        <f t="shared" si="59"/>
        <v>3.5</v>
      </c>
      <c r="L176" s="405">
        <f t="shared" si="59"/>
        <v>3</v>
      </c>
      <c r="M176" s="245">
        <f t="shared" si="59"/>
        <v>2.5</v>
      </c>
      <c r="N176" s="244">
        <f t="shared" si="59"/>
        <v>3</v>
      </c>
      <c r="O176" s="241">
        <f t="shared" si="59"/>
        <v>2.5</v>
      </c>
      <c r="P176" s="241">
        <f t="shared" si="59"/>
        <v>3</v>
      </c>
      <c r="Q176" s="241">
        <f t="shared" si="59"/>
        <v>3</v>
      </c>
      <c r="R176" s="241">
        <f t="shared" si="59"/>
        <v>3</v>
      </c>
      <c r="S176" s="241">
        <f t="shared" si="59"/>
        <v>3</v>
      </c>
      <c r="T176" s="241">
        <f t="shared" si="59"/>
        <v>3</v>
      </c>
      <c r="U176" s="245">
        <f t="shared" si="59"/>
        <v>3</v>
      </c>
      <c r="V176" s="348"/>
      <c r="W176" s="227" t="s">
        <v>26</v>
      </c>
      <c r="X176" s="227">
        <f>X175-X161</f>
        <v>1.8100000000000023</v>
      </c>
      <c r="Y176" s="227"/>
    </row>
    <row r="177" spans="1:25" x14ac:dyDescent="0.2">
      <c r="B177" s="237">
        <v>56.5</v>
      </c>
      <c r="F177" s="237">
        <v>55.5</v>
      </c>
      <c r="I177" s="237" t="s">
        <v>66</v>
      </c>
      <c r="N177" s="334">
        <v>57.5</v>
      </c>
      <c r="P177" s="237">
        <v>56.5</v>
      </c>
    </row>
    <row r="178" spans="1:25" ht="13.5" thickBot="1" x14ac:dyDescent="0.25"/>
    <row r="179" spans="1:25" s="459" customFormat="1" ht="13.5" thickBot="1" x14ac:dyDescent="0.25">
      <c r="A179" s="285" t="s">
        <v>105</v>
      </c>
      <c r="B179" s="480" t="s">
        <v>84</v>
      </c>
      <c r="C179" s="481"/>
      <c r="D179" s="481"/>
      <c r="E179" s="481"/>
      <c r="F179" s="481"/>
      <c r="G179" s="481"/>
      <c r="H179" s="481"/>
      <c r="I179" s="481"/>
      <c r="J179" s="481"/>
      <c r="K179" s="482"/>
      <c r="L179" s="480" t="s">
        <v>83</v>
      </c>
      <c r="M179" s="482"/>
      <c r="N179" s="480" t="s">
        <v>53</v>
      </c>
      <c r="O179" s="481"/>
      <c r="P179" s="481"/>
      <c r="Q179" s="481"/>
      <c r="R179" s="481"/>
      <c r="S179" s="481"/>
      <c r="T179" s="481"/>
      <c r="U179" s="482"/>
      <c r="V179" s="314" t="s">
        <v>55</v>
      </c>
    </row>
    <row r="180" spans="1:25" s="459" customFormat="1" x14ac:dyDescent="0.2">
      <c r="A180" s="226" t="s">
        <v>54</v>
      </c>
      <c r="B180" s="247">
        <v>1</v>
      </c>
      <c r="C180" s="248">
        <v>2</v>
      </c>
      <c r="D180" s="248">
        <v>3</v>
      </c>
      <c r="E180" s="248">
        <v>4</v>
      </c>
      <c r="F180" s="248">
        <v>5</v>
      </c>
      <c r="G180" s="248">
        <v>6</v>
      </c>
      <c r="H180" s="248">
        <v>7</v>
      </c>
      <c r="I180" s="248">
        <v>8</v>
      </c>
      <c r="J180" s="248">
        <v>9</v>
      </c>
      <c r="K180" s="249">
        <v>10</v>
      </c>
      <c r="L180" s="395">
        <v>11</v>
      </c>
      <c r="M180" s="249">
        <v>12</v>
      </c>
      <c r="N180" s="247">
        <v>1</v>
      </c>
      <c r="O180" s="248">
        <v>2</v>
      </c>
      <c r="P180" s="248">
        <v>3</v>
      </c>
      <c r="Q180" s="248">
        <v>4</v>
      </c>
      <c r="R180" s="248">
        <v>5</v>
      </c>
      <c r="S180" s="248">
        <v>6</v>
      </c>
      <c r="T180" s="248">
        <v>7</v>
      </c>
      <c r="U180" s="249">
        <v>8</v>
      </c>
      <c r="V180" s="445"/>
    </row>
    <row r="181" spans="1:25" s="459" customFormat="1" x14ac:dyDescent="0.2">
      <c r="A181" s="226" t="s">
        <v>2</v>
      </c>
      <c r="B181" s="446">
        <v>3</v>
      </c>
      <c r="C181" s="251">
        <v>3</v>
      </c>
      <c r="D181" s="315">
        <v>4</v>
      </c>
      <c r="E181" s="315">
        <v>4</v>
      </c>
      <c r="F181" s="252">
        <v>5</v>
      </c>
      <c r="G181" s="252">
        <v>5</v>
      </c>
      <c r="H181" s="363">
        <v>6</v>
      </c>
      <c r="I181" s="363">
        <v>6</v>
      </c>
      <c r="J181" s="396">
        <v>7</v>
      </c>
      <c r="K181" s="365">
        <v>8</v>
      </c>
      <c r="L181" s="250">
        <v>1</v>
      </c>
      <c r="M181" s="333">
        <v>2</v>
      </c>
      <c r="N181" s="250">
        <v>1</v>
      </c>
      <c r="O181" s="333">
        <v>2</v>
      </c>
      <c r="P181" s="251">
        <v>3</v>
      </c>
      <c r="Q181" s="251">
        <v>3</v>
      </c>
      <c r="R181" s="315">
        <v>4</v>
      </c>
      <c r="S181" s="252">
        <v>5</v>
      </c>
      <c r="T181" s="363">
        <v>6</v>
      </c>
      <c r="U181" s="447">
        <v>7</v>
      </c>
      <c r="V181" s="340" t="s">
        <v>0</v>
      </c>
    </row>
    <row r="182" spans="1:25" s="459" customFormat="1" x14ac:dyDescent="0.2">
      <c r="A182" s="292" t="s">
        <v>3</v>
      </c>
      <c r="B182" s="253">
        <v>1370</v>
      </c>
      <c r="C182" s="254">
        <v>1370</v>
      </c>
      <c r="D182" s="254">
        <v>1370</v>
      </c>
      <c r="E182" s="254">
        <v>1370</v>
      </c>
      <c r="F182" s="254">
        <v>1370</v>
      </c>
      <c r="G182" s="254">
        <v>1370</v>
      </c>
      <c r="H182" s="254">
        <v>1370</v>
      </c>
      <c r="I182" s="254">
        <v>1370</v>
      </c>
      <c r="J182" s="254">
        <v>1370</v>
      </c>
      <c r="K182" s="255">
        <v>1370</v>
      </c>
      <c r="L182" s="397">
        <v>1370</v>
      </c>
      <c r="M182" s="255">
        <v>1370</v>
      </c>
      <c r="N182" s="253">
        <v>1370</v>
      </c>
      <c r="O182" s="254">
        <v>1370</v>
      </c>
      <c r="P182" s="254">
        <v>1370</v>
      </c>
      <c r="Q182" s="254">
        <v>1370</v>
      </c>
      <c r="R182" s="254">
        <v>1370</v>
      </c>
      <c r="S182" s="254">
        <v>1370</v>
      </c>
      <c r="T182" s="254">
        <v>1370</v>
      </c>
      <c r="U182" s="255">
        <v>1370</v>
      </c>
      <c r="V182" s="341">
        <v>1370</v>
      </c>
      <c r="W182" s="461"/>
      <c r="X182" s="461"/>
    </row>
    <row r="183" spans="1:25" s="459" customFormat="1" x14ac:dyDescent="0.2">
      <c r="A183" s="295" t="s">
        <v>6</v>
      </c>
      <c r="B183" s="256">
        <v>1324.52</v>
      </c>
      <c r="C183" s="257">
        <v>1319.41</v>
      </c>
      <c r="D183" s="257">
        <v>1312.5</v>
      </c>
      <c r="E183" s="257">
        <v>1336.25</v>
      </c>
      <c r="F183" s="257">
        <v>1284.26</v>
      </c>
      <c r="G183" s="257">
        <v>1383.66</v>
      </c>
      <c r="H183" s="257">
        <v>1338.95</v>
      </c>
      <c r="I183" s="257">
        <v>1337.25</v>
      </c>
      <c r="J183" s="257">
        <v>1353.14</v>
      </c>
      <c r="K183" s="258">
        <v>1361.86</v>
      </c>
      <c r="L183" s="398">
        <v>1287.81</v>
      </c>
      <c r="M183" s="258">
        <v>1347.55</v>
      </c>
      <c r="N183" s="256">
        <v>1310.77</v>
      </c>
      <c r="O183" s="257">
        <v>1299.5899999999999</v>
      </c>
      <c r="P183" s="257">
        <v>1335.61</v>
      </c>
      <c r="Q183" s="257">
        <v>1361.23</v>
      </c>
      <c r="R183" s="257">
        <v>1372.9</v>
      </c>
      <c r="S183" s="257">
        <v>1365.37</v>
      </c>
      <c r="T183" s="257">
        <v>1385.95</v>
      </c>
      <c r="U183" s="258">
        <v>1444.44</v>
      </c>
      <c r="V183" s="342">
        <v>1347.46</v>
      </c>
      <c r="W183" s="461"/>
      <c r="X183" s="461"/>
    </row>
    <row r="184" spans="1:25" s="459" customFormat="1" x14ac:dyDescent="0.2">
      <c r="A184" s="226" t="s">
        <v>7</v>
      </c>
      <c r="B184" s="260">
        <v>90.32</v>
      </c>
      <c r="C184" s="261">
        <v>85.29</v>
      </c>
      <c r="D184" s="261">
        <v>84.09</v>
      </c>
      <c r="E184" s="261">
        <v>91.67</v>
      </c>
      <c r="F184" s="261">
        <v>97.87</v>
      </c>
      <c r="G184" s="261">
        <v>100</v>
      </c>
      <c r="H184" s="261">
        <v>94.74</v>
      </c>
      <c r="I184" s="261">
        <v>92.5</v>
      </c>
      <c r="J184" s="261">
        <v>92.16</v>
      </c>
      <c r="K184" s="262">
        <v>95.35</v>
      </c>
      <c r="L184" s="399">
        <v>90.63</v>
      </c>
      <c r="M184" s="262">
        <v>77.55</v>
      </c>
      <c r="N184" s="260">
        <v>84.62</v>
      </c>
      <c r="O184" s="261">
        <v>89.8</v>
      </c>
      <c r="P184" s="261">
        <v>100</v>
      </c>
      <c r="Q184" s="261">
        <v>98.46</v>
      </c>
      <c r="R184" s="261">
        <v>98.39</v>
      </c>
      <c r="S184" s="261">
        <v>97.56</v>
      </c>
      <c r="T184" s="261">
        <v>83.78</v>
      </c>
      <c r="U184" s="262">
        <v>90.48</v>
      </c>
      <c r="V184" s="343">
        <v>88.1</v>
      </c>
      <c r="W184" s="461"/>
      <c r="X184" s="461"/>
    </row>
    <row r="185" spans="1:25" s="459" customFormat="1" x14ac:dyDescent="0.2">
      <c r="A185" s="226" t="s">
        <v>8</v>
      </c>
      <c r="B185" s="263">
        <v>4.9000000000000002E-2</v>
      </c>
      <c r="C185" s="264">
        <v>6.6299999999999998E-2</v>
      </c>
      <c r="D185" s="264">
        <v>6.4100000000000004E-2</v>
      </c>
      <c r="E185" s="264">
        <v>6.0400000000000002E-2</v>
      </c>
      <c r="F185" s="264">
        <v>4.65E-2</v>
      </c>
      <c r="G185" s="264">
        <v>4.4900000000000002E-2</v>
      </c>
      <c r="H185" s="264">
        <v>5.5399999999999998E-2</v>
      </c>
      <c r="I185" s="264">
        <v>5.7299999999999997E-2</v>
      </c>
      <c r="J185" s="264">
        <v>5.7599999999999998E-2</v>
      </c>
      <c r="K185" s="265">
        <v>6.0299999999999999E-2</v>
      </c>
      <c r="L185" s="400">
        <v>6.8400000000000002E-2</v>
      </c>
      <c r="M185" s="265">
        <v>7.3800000000000004E-2</v>
      </c>
      <c r="N185" s="263">
        <v>7.1800000000000003E-2</v>
      </c>
      <c r="O185" s="264">
        <v>5.5100000000000003E-2</v>
      </c>
      <c r="P185" s="264">
        <v>3.4099999999999998E-2</v>
      </c>
      <c r="Q185" s="264">
        <v>4.41E-2</v>
      </c>
      <c r="R185" s="264">
        <v>4.7300000000000002E-2</v>
      </c>
      <c r="S185" s="264">
        <v>4.4499999999999998E-2</v>
      </c>
      <c r="T185" s="264">
        <v>6.4699999999999994E-2</v>
      </c>
      <c r="U185" s="265">
        <v>6.2100000000000002E-2</v>
      </c>
      <c r="V185" s="344">
        <v>6.3600000000000004E-2</v>
      </c>
      <c r="W185" s="461"/>
      <c r="X185" s="461"/>
    </row>
    <row r="186" spans="1:25" s="459" customFormat="1" x14ac:dyDescent="0.2">
      <c r="A186" s="295" t="s">
        <v>1</v>
      </c>
      <c r="B186" s="266">
        <f>B183/B182*100-100</f>
        <v>-3.3197080291970735</v>
      </c>
      <c r="C186" s="267">
        <f t="shared" ref="C186:V186" si="60">C183/C182*100-100</f>
        <v>-3.6927007299269974</v>
      </c>
      <c r="D186" s="267">
        <f t="shared" si="60"/>
        <v>-4.1970802919708063</v>
      </c>
      <c r="E186" s="267">
        <f t="shared" si="60"/>
        <v>-2.4635036496350295</v>
      </c>
      <c r="F186" s="267">
        <f t="shared" si="60"/>
        <v>-6.258394160583947</v>
      </c>
      <c r="G186" s="267">
        <f t="shared" si="60"/>
        <v>0.9970802919708035</v>
      </c>
      <c r="H186" s="267">
        <f t="shared" si="60"/>
        <v>-2.2664233576642232</v>
      </c>
      <c r="I186" s="267">
        <f t="shared" si="60"/>
        <v>-2.3905109489051171</v>
      </c>
      <c r="J186" s="267">
        <f t="shared" si="60"/>
        <v>-1.2306569343065661</v>
      </c>
      <c r="K186" s="268">
        <f t="shared" si="60"/>
        <v>-0.59416058394161553</v>
      </c>
      <c r="L186" s="401">
        <f t="shared" si="60"/>
        <v>-5.9992700729927009</v>
      </c>
      <c r="M186" s="268">
        <f t="shared" si="60"/>
        <v>-1.6386861313868621</v>
      </c>
      <c r="N186" s="266">
        <f t="shared" si="60"/>
        <v>-4.3233576642335692</v>
      </c>
      <c r="O186" s="267">
        <f t="shared" si="60"/>
        <v>-5.1394160583941613</v>
      </c>
      <c r="P186" s="267">
        <f t="shared" si="60"/>
        <v>-2.510218978102202</v>
      </c>
      <c r="Q186" s="267">
        <f t="shared" si="60"/>
        <v>-0.64014598540146039</v>
      </c>
      <c r="R186" s="267">
        <f t="shared" si="60"/>
        <v>0.21167883211678884</v>
      </c>
      <c r="S186" s="267">
        <f t="shared" si="60"/>
        <v>-0.33795620437958007</v>
      </c>
      <c r="T186" s="267">
        <f t="shared" si="60"/>
        <v>1.1642335766423457</v>
      </c>
      <c r="U186" s="268">
        <f t="shared" si="60"/>
        <v>5.4335766423357654</v>
      </c>
      <c r="V186" s="345">
        <f t="shared" si="60"/>
        <v>-1.6452554744525543</v>
      </c>
    </row>
    <row r="187" spans="1:25" s="459" customFormat="1" ht="13.5" thickBot="1" x14ac:dyDescent="0.25">
      <c r="A187" s="349" t="s">
        <v>27</v>
      </c>
      <c r="B187" s="270">
        <f t="shared" ref="B187:U187" si="61">B183-B169</f>
        <v>103.13111111111107</v>
      </c>
      <c r="C187" s="271">
        <f t="shared" si="61"/>
        <v>72.465555555555738</v>
      </c>
      <c r="D187" s="271">
        <f t="shared" si="61"/>
        <v>60.159574468085111</v>
      </c>
      <c r="E187" s="271">
        <f t="shared" si="61"/>
        <v>82.207446808510667</v>
      </c>
      <c r="F187" s="271">
        <f t="shared" si="61"/>
        <v>82.132340425531993</v>
      </c>
      <c r="G187" s="271">
        <f t="shared" si="61"/>
        <v>104.93659574468097</v>
      </c>
      <c r="H187" s="271">
        <f t="shared" si="61"/>
        <v>86.762500000000045</v>
      </c>
      <c r="I187" s="271">
        <f t="shared" si="61"/>
        <v>88.1875</v>
      </c>
      <c r="J187" s="271">
        <f t="shared" si="61"/>
        <v>77.912727272727352</v>
      </c>
      <c r="K187" s="272">
        <f t="shared" si="61"/>
        <v>93.14205128205117</v>
      </c>
      <c r="L187" s="402">
        <f t="shared" si="61"/>
        <v>89.754444444444289</v>
      </c>
      <c r="M187" s="272">
        <f t="shared" si="61"/>
        <v>42.216666666666697</v>
      </c>
      <c r="N187" s="270">
        <f t="shared" si="61"/>
        <v>110.38538461538451</v>
      </c>
      <c r="O187" s="271">
        <f t="shared" si="61"/>
        <v>61.763913043478169</v>
      </c>
      <c r="P187" s="271">
        <f t="shared" si="61"/>
        <v>98.6099999999999</v>
      </c>
      <c r="Q187" s="271">
        <f t="shared" si="61"/>
        <v>120.92230769230764</v>
      </c>
      <c r="R187" s="271">
        <f t="shared" si="61"/>
        <v>130.64193548387107</v>
      </c>
      <c r="S187" s="271">
        <f t="shared" si="61"/>
        <v>84.157878787878644</v>
      </c>
      <c r="T187" s="271">
        <f t="shared" si="61"/>
        <v>101.20000000000005</v>
      </c>
      <c r="U187" s="272">
        <f t="shared" si="61"/>
        <v>128.36857142857139</v>
      </c>
      <c r="V187" s="426">
        <f>V183-V169</f>
        <v>93.68401847575069</v>
      </c>
    </row>
    <row r="188" spans="1:25" s="459" customFormat="1" x14ac:dyDescent="0.2">
      <c r="A188" s="350" t="s">
        <v>51</v>
      </c>
      <c r="B188" s="274">
        <v>492</v>
      </c>
      <c r="C188" s="275">
        <v>492</v>
      </c>
      <c r="D188" s="275">
        <v>631</v>
      </c>
      <c r="E188" s="275">
        <v>630</v>
      </c>
      <c r="F188" s="275">
        <v>615</v>
      </c>
      <c r="G188" s="275">
        <v>617</v>
      </c>
      <c r="H188" s="275">
        <v>447</v>
      </c>
      <c r="I188" s="275">
        <v>448</v>
      </c>
      <c r="J188" s="275">
        <v>597</v>
      </c>
      <c r="K188" s="276">
        <v>529</v>
      </c>
      <c r="L188" s="403">
        <v>487</v>
      </c>
      <c r="M188" s="276">
        <v>610</v>
      </c>
      <c r="N188" s="274">
        <v>338</v>
      </c>
      <c r="O188" s="275">
        <v>599</v>
      </c>
      <c r="P188" s="275">
        <v>677</v>
      </c>
      <c r="Q188" s="275">
        <v>819</v>
      </c>
      <c r="R188" s="275">
        <v>821</v>
      </c>
      <c r="S188" s="275">
        <v>464</v>
      </c>
      <c r="T188" s="275">
        <v>543</v>
      </c>
      <c r="U188" s="276">
        <v>769</v>
      </c>
      <c r="V188" s="347">
        <f>SUM(B188:U188)</f>
        <v>11625</v>
      </c>
      <c r="W188" s="227" t="s">
        <v>56</v>
      </c>
      <c r="X188" s="278">
        <f>V174-V188</f>
        <v>8</v>
      </c>
      <c r="Y188" s="279">
        <f>X188/V174</f>
        <v>6.8769878793088627E-4</v>
      </c>
    </row>
    <row r="189" spans="1:25" s="459" customFormat="1" x14ac:dyDescent="0.2">
      <c r="A189" s="309" t="s">
        <v>28</v>
      </c>
      <c r="B189" s="242">
        <v>59.5</v>
      </c>
      <c r="C189" s="240">
        <v>59.5</v>
      </c>
      <c r="D189" s="240">
        <v>59</v>
      </c>
      <c r="E189" s="240">
        <v>59</v>
      </c>
      <c r="F189" s="240">
        <v>59</v>
      </c>
      <c r="G189" s="240">
        <v>57</v>
      </c>
      <c r="H189" s="240">
        <v>56.5</v>
      </c>
      <c r="I189" s="240">
        <v>57</v>
      </c>
      <c r="J189" s="240">
        <v>56</v>
      </c>
      <c r="K189" s="243">
        <v>55.5</v>
      </c>
      <c r="L189" s="404">
        <v>61</v>
      </c>
      <c r="M189" s="243">
        <v>59</v>
      </c>
      <c r="N189" s="240">
        <v>61</v>
      </c>
      <c r="O189" s="240">
        <v>60</v>
      </c>
      <c r="P189" s="240">
        <v>60</v>
      </c>
      <c r="Q189" s="240">
        <v>59.5</v>
      </c>
      <c r="R189" s="240">
        <v>58.5</v>
      </c>
      <c r="S189" s="240">
        <v>58</v>
      </c>
      <c r="T189" s="240">
        <v>57</v>
      </c>
      <c r="U189" s="243">
        <v>56.5</v>
      </c>
      <c r="V189" s="339"/>
      <c r="W189" s="227" t="s">
        <v>57</v>
      </c>
      <c r="X189" s="227">
        <v>55.09</v>
      </c>
      <c r="Y189" s="227"/>
    </row>
    <row r="190" spans="1:25" s="459" customFormat="1" ht="13.5" thickBot="1" x14ac:dyDescent="0.25">
      <c r="A190" s="312" t="s">
        <v>26</v>
      </c>
      <c r="B190" s="244">
        <f>B189-B175</f>
        <v>3</v>
      </c>
      <c r="C190" s="241">
        <f t="shared" ref="C190:U190" si="62">C189-C175</f>
        <v>3.5</v>
      </c>
      <c r="D190" s="241">
        <f t="shared" si="62"/>
        <v>3.5</v>
      </c>
      <c r="E190" s="241">
        <f t="shared" si="62"/>
        <v>3.5</v>
      </c>
      <c r="F190" s="241">
        <f t="shared" si="62"/>
        <v>3.5</v>
      </c>
      <c r="G190" s="241">
        <f t="shared" si="62"/>
        <v>3</v>
      </c>
      <c r="H190" s="241">
        <f t="shared" si="62"/>
        <v>3.5</v>
      </c>
      <c r="I190" s="241">
        <f t="shared" si="62"/>
        <v>3.5</v>
      </c>
      <c r="J190" s="241">
        <f t="shared" si="62"/>
        <v>3.5</v>
      </c>
      <c r="K190" s="245">
        <f t="shared" si="62"/>
        <v>3.5</v>
      </c>
      <c r="L190" s="405">
        <f t="shared" si="62"/>
        <v>3.5</v>
      </c>
      <c r="M190" s="245">
        <f t="shared" si="62"/>
        <v>3.5</v>
      </c>
      <c r="N190" s="244">
        <f t="shared" si="62"/>
        <v>3.5</v>
      </c>
      <c r="O190" s="241">
        <f t="shared" si="62"/>
        <v>3.5</v>
      </c>
      <c r="P190" s="241">
        <f t="shared" si="62"/>
        <v>3.5</v>
      </c>
      <c r="Q190" s="241">
        <f t="shared" si="62"/>
        <v>3</v>
      </c>
      <c r="R190" s="241">
        <f t="shared" si="62"/>
        <v>3</v>
      </c>
      <c r="S190" s="241">
        <f t="shared" si="62"/>
        <v>3.5</v>
      </c>
      <c r="T190" s="241">
        <f t="shared" si="62"/>
        <v>3.5</v>
      </c>
      <c r="U190" s="245">
        <f t="shared" si="62"/>
        <v>3</v>
      </c>
      <c r="V190" s="348"/>
      <c r="W190" s="227" t="s">
        <v>26</v>
      </c>
      <c r="X190" s="227">
        <f>X189-X175</f>
        <v>2.980000000000004</v>
      </c>
      <c r="Y190" s="227"/>
    </row>
    <row r="191" spans="1:25" x14ac:dyDescent="0.2">
      <c r="Q191" s="237" t="s">
        <v>63</v>
      </c>
    </row>
    <row r="192" spans="1:25" x14ac:dyDescent="0.2">
      <c r="B192" s="237">
        <v>1336</v>
      </c>
      <c r="C192" s="465">
        <v>1336</v>
      </c>
      <c r="D192" s="465">
        <v>1336</v>
      </c>
      <c r="E192" s="465">
        <v>1336</v>
      </c>
      <c r="F192" s="465">
        <v>1336</v>
      </c>
      <c r="G192" s="465">
        <v>1336</v>
      </c>
      <c r="H192" s="465">
        <v>1336</v>
      </c>
      <c r="I192" s="465">
        <v>1336</v>
      </c>
      <c r="J192" s="237">
        <v>1320</v>
      </c>
      <c r="K192" s="465">
        <v>1320</v>
      </c>
      <c r="L192" s="465">
        <v>1320</v>
      </c>
      <c r="M192" s="237">
        <v>1359</v>
      </c>
      <c r="N192" s="465">
        <v>1359</v>
      </c>
      <c r="O192" s="465">
        <v>1359</v>
      </c>
      <c r="P192" s="465">
        <v>1359</v>
      </c>
      <c r="Q192" s="465">
        <v>1359</v>
      </c>
      <c r="R192" s="465">
        <v>1359</v>
      </c>
      <c r="S192" s="465">
        <v>1359</v>
      </c>
      <c r="T192" s="465">
        <v>1359</v>
      </c>
    </row>
    <row r="193" spans="1:24" s="465" customFormat="1" ht="13.5" thickBot="1" x14ac:dyDescent="0.25">
      <c r="B193" s="465">
        <v>57.6</v>
      </c>
      <c r="C193" s="465">
        <v>57.6</v>
      </c>
      <c r="D193" s="465">
        <v>57.6</v>
      </c>
      <c r="E193" s="465">
        <v>57.6</v>
      </c>
      <c r="F193" s="465">
        <v>57.6</v>
      </c>
      <c r="G193" s="465">
        <v>57.6</v>
      </c>
      <c r="H193" s="465">
        <v>57.6</v>
      </c>
      <c r="I193" s="465">
        <v>57.6</v>
      </c>
      <c r="J193" s="465">
        <v>59.8</v>
      </c>
      <c r="K193" s="465">
        <v>59.8</v>
      </c>
      <c r="L193" s="465">
        <v>59.8</v>
      </c>
      <c r="M193" s="465">
        <v>58.8</v>
      </c>
      <c r="N193" s="465">
        <v>58.8</v>
      </c>
      <c r="O193" s="465">
        <v>58.8</v>
      </c>
      <c r="P193" s="465">
        <v>58.8</v>
      </c>
      <c r="Q193" s="465">
        <v>58.8</v>
      </c>
      <c r="R193" s="465">
        <v>58.8</v>
      </c>
      <c r="S193" s="465">
        <v>58.8</v>
      </c>
      <c r="T193" s="465">
        <v>58.8</v>
      </c>
    </row>
    <row r="194" spans="1:24" s="465" customFormat="1" ht="13.5" thickBot="1" x14ac:dyDescent="0.25">
      <c r="A194" s="285" t="s">
        <v>108</v>
      </c>
      <c r="B194" s="480" t="s">
        <v>84</v>
      </c>
      <c r="C194" s="481"/>
      <c r="D194" s="481"/>
      <c r="E194" s="481"/>
      <c r="F194" s="481"/>
      <c r="G194" s="481"/>
      <c r="H194" s="481"/>
      <c r="I194" s="482"/>
      <c r="J194" s="485" t="s">
        <v>83</v>
      </c>
      <c r="K194" s="485"/>
      <c r="L194" s="486"/>
      <c r="M194" s="480" t="s">
        <v>53</v>
      </c>
      <c r="N194" s="481"/>
      <c r="O194" s="481"/>
      <c r="P194" s="481"/>
      <c r="Q194" s="481"/>
      <c r="R194" s="481"/>
      <c r="S194" s="481"/>
      <c r="T194" s="482"/>
      <c r="U194" s="314" t="s">
        <v>55</v>
      </c>
    </row>
    <row r="195" spans="1:24" s="465" customFormat="1" x14ac:dyDescent="0.2">
      <c r="A195" s="226" t="s">
        <v>54</v>
      </c>
      <c r="B195" s="247">
        <v>1</v>
      </c>
      <c r="C195" s="248">
        <v>2</v>
      </c>
      <c r="D195" s="248">
        <v>3</v>
      </c>
      <c r="E195" s="248">
        <v>4</v>
      </c>
      <c r="F195" s="248">
        <v>5</v>
      </c>
      <c r="G195" s="248">
        <v>6</v>
      </c>
      <c r="H195" s="248">
        <v>7</v>
      </c>
      <c r="I195" s="384">
        <v>8</v>
      </c>
      <c r="J195" s="470">
        <v>10</v>
      </c>
      <c r="K195" s="471">
        <v>11</v>
      </c>
      <c r="L195" s="472">
        <v>12</v>
      </c>
      <c r="M195" s="395">
        <v>1</v>
      </c>
      <c r="N195" s="248">
        <v>2</v>
      </c>
      <c r="O195" s="248">
        <v>3</v>
      </c>
      <c r="P195" s="248">
        <v>4</v>
      </c>
      <c r="Q195" s="248">
        <v>5</v>
      </c>
      <c r="R195" s="248">
        <v>6</v>
      </c>
      <c r="S195" s="248">
        <v>7</v>
      </c>
      <c r="T195" s="249">
        <v>8</v>
      </c>
      <c r="U195" s="445"/>
    </row>
    <row r="196" spans="1:24" s="465" customFormat="1" x14ac:dyDescent="0.2">
      <c r="A196" s="226" t="s">
        <v>2</v>
      </c>
      <c r="B196" s="250">
        <v>1</v>
      </c>
      <c r="C196" s="333">
        <v>2</v>
      </c>
      <c r="D196" s="251">
        <v>3</v>
      </c>
      <c r="E196" s="315">
        <v>4</v>
      </c>
      <c r="F196" s="252">
        <v>5</v>
      </c>
      <c r="G196" s="363">
        <v>6</v>
      </c>
      <c r="H196" s="396">
        <v>7</v>
      </c>
      <c r="I196" s="365">
        <v>8</v>
      </c>
      <c r="J196" s="250">
        <v>1</v>
      </c>
      <c r="K196" s="333">
        <v>2</v>
      </c>
      <c r="L196" s="473">
        <v>3</v>
      </c>
      <c r="M196" s="250">
        <v>1</v>
      </c>
      <c r="N196" s="333">
        <v>2</v>
      </c>
      <c r="O196" s="251">
        <v>3</v>
      </c>
      <c r="P196" s="315">
        <v>4</v>
      </c>
      <c r="Q196" s="252">
        <v>5</v>
      </c>
      <c r="R196" s="363">
        <v>6</v>
      </c>
      <c r="S196" s="396">
        <v>7</v>
      </c>
      <c r="T196" s="365">
        <v>8</v>
      </c>
      <c r="U196" s="340" t="s">
        <v>0</v>
      </c>
    </row>
    <row r="197" spans="1:24" s="465" customFormat="1" x14ac:dyDescent="0.2">
      <c r="A197" s="292" t="s">
        <v>3</v>
      </c>
      <c r="B197" s="253">
        <v>1480</v>
      </c>
      <c r="C197" s="254">
        <v>1480</v>
      </c>
      <c r="D197" s="254">
        <v>1480</v>
      </c>
      <c r="E197" s="254">
        <v>1480</v>
      </c>
      <c r="F197" s="254">
        <v>1480</v>
      </c>
      <c r="G197" s="254">
        <v>1480</v>
      </c>
      <c r="H197" s="254">
        <v>1480</v>
      </c>
      <c r="I197" s="385">
        <v>1480</v>
      </c>
      <c r="J197" s="253">
        <v>1480</v>
      </c>
      <c r="K197" s="254">
        <v>1480</v>
      </c>
      <c r="L197" s="255">
        <v>1480</v>
      </c>
      <c r="M197" s="397">
        <v>1480</v>
      </c>
      <c r="N197" s="254">
        <v>1480</v>
      </c>
      <c r="O197" s="254">
        <v>1480</v>
      </c>
      <c r="P197" s="254">
        <v>1480</v>
      </c>
      <c r="Q197" s="254">
        <v>1480</v>
      </c>
      <c r="R197" s="254">
        <v>1480</v>
      </c>
      <c r="S197" s="254">
        <v>1480</v>
      </c>
      <c r="T197" s="255">
        <v>1480</v>
      </c>
      <c r="U197" s="341">
        <v>1480</v>
      </c>
    </row>
    <row r="198" spans="1:24" s="465" customFormat="1" x14ac:dyDescent="0.2">
      <c r="A198" s="295" t="s">
        <v>6</v>
      </c>
      <c r="B198" s="256">
        <v>1320</v>
      </c>
      <c r="C198" s="257">
        <v>1370.69</v>
      </c>
      <c r="D198" s="257">
        <v>1402.45</v>
      </c>
      <c r="E198" s="257">
        <v>1419.69</v>
      </c>
      <c r="F198" s="257">
        <v>1450.41</v>
      </c>
      <c r="G198" s="257">
        <v>1485.43</v>
      </c>
      <c r="H198" s="257">
        <v>1505</v>
      </c>
      <c r="I198" s="296">
        <v>1558.18</v>
      </c>
      <c r="J198" s="256">
        <v>1283.81</v>
      </c>
      <c r="K198" s="257">
        <v>1394.52</v>
      </c>
      <c r="L198" s="258">
        <v>1491.55</v>
      </c>
      <c r="M198" s="398">
        <v>1311.48</v>
      </c>
      <c r="N198" s="257">
        <v>1369.09</v>
      </c>
      <c r="O198" s="257">
        <v>1410.8</v>
      </c>
      <c r="P198" s="257">
        <v>1446.04</v>
      </c>
      <c r="Q198" s="257">
        <v>1460.19</v>
      </c>
      <c r="R198" s="257">
        <v>1475.96</v>
      </c>
      <c r="S198" s="257">
        <v>1506</v>
      </c>
      <c r="T198" s="258">
        <v>1585</v>
      </c>
      <c r="U198" s="342">
        <v>1449.54</v>
      </c>
    </row>
    <row r="199" spans="1:24" s="465" customFormat="1" x14ac:dyDescent="0.2">
      <c r="A199" s="226" t="s">
        <v>7</v>
      </c>
      <c r="B199" s="260">
        <v>95.65</v>
      </c>
      <c r="C199" s="261">
        <v>100</v>
      </c>
      <c r="D199" s="261">
        <v>100</v>
      </c>
      <c r="E199" s="261">
        <v>100</v>
      </c>
      <c r="F199" s="261">
        <v>100</v>
      </c>
      <c r="G199" s="261">
        <v>100</v>
      </c>
      <c r="H199" s="261">
        <v>100</v>
      </c>
      <c r="I199" s="299">
        <v>100</v>
      </c>
      <c r="J199" s="260">
        <v>95.24</v>
      </c>
      <c r="K199" s="261">
        <v>100</v>
      </c>
      <c r="L199" s="262">
        <v>89.66</v>
      </c>
      <c r="M199" s="399">
        <v>100</v>
      </c>
      <c r="N199" s="261">
        <v>100</v>
      </c>
      <c r="O199" s="261">
        <v>100</v>
      </c>
      <c r="P199" s="261">
        <v>98.11</v>
      </c>
      <c r="Q199" s="261">
        <v>100</v>
      </c>
      <c r="R199" s="261">
        <v>100</v>
      </c>
      <c r="S199" s="261">
        <v>100</v>
      </c>
      <c r="T199" s="262">
        <v>96.15</v>
      </c>
      <c r="U199" s="343">
        <v>90.59</v>
      </c>
    </row>
    <row r="200" spans="1:24" s="465" customFormat="1" x14ac:dyDescent="0.2">
      <c r="A200" s="226" t="s">
        <v>8</v>
      </c>
      <c r="B200" s="263">
        <v>4.7500000000000001E-2</v>
      </c>
      <c r="C200" s="264">
        <v>3.5099999999999999E-2</v>
      </c>
      <c r="D200" s="264">
        <v>2.3900000000000001E-2</v>
      </c>
      <c r="E200" s="264">
        <v>2.6200000000000001E-2</v>
      </c>
      <c r="F200" s="264">
        <v>2.3699999999999999E-2</v>
      </c>
      <c r="G200" s="264">
        <v>2.4299999999999999E-2</v>
      </c>
      <c r="H200" s="264">
        <v>2.52E-2</v>
      </c>
      <c r="I200" s="302">
        <v>3.5499999999999997E-2</v>
      </c>
      <c r="J200" s="263">
        <v>4.3099999999999999E-2</v>
      </c>
      <c r="K200" s="264">
        <v>3.0599999999999999E-2</v>
      </c>
      <c r="L200" s="265">
        <v>5.7299999999999997E-2</v>
      </c>
      <c r="M200" s="400">
        <v>3.1699999999999999E-2</v>
      </c>
      <c r="N200" s="264">
        <v>2.4799999999999999E-2</v>
      </c>
      <c r="O200" s="264">
        <v>2.6200000000000001E-2</v>
      </c>
      <c r="P200" s="264">
        <v>3.2000000000000001E-2</v>
      </c>
      <c r="Q200" s="264">
        <v>2.63E-2</v>
      </c>
      <c r="R200" s="264">
        <v>2.98E-2</v>
      </c>
      <c r="S200" s="264">
        <v>2.41E-2</v>
      </c>
      <c r="T200" s="265">
        <v>4.2099999999999999E-2</v>
      </c>
      <c r="U200" s="344">
        <v>5.8900000000000001E-2</v>
      </c>
    </row>
    <row r="201" spans="1:24" s="465" customFormat="1" x14ac:dyDescent="0.2">
      <c r="A201" s="295" t="s">
        <v>1</v>
      </c>
      <c r="B201" s="266">
        <f>B198/B197*100-100</f>
        <v>-10.810810810810807</v>
      </c>
      <c r="C201" s="267">
        <f t="shared" ref="C201:U201" si="63">C198/C197*100-100</f>
        <v>-7.3858108108108098</v>
      </c>
      <c r="D201" s="267">
        <f t="shared" si="63"/>
        <v>-5.239864864864856</v>
      </c>
      <c r="E201" s="267">
        <f t="shared" si="63"/>
        <v>-4.0749999999999886</v>
      </c>
      <c r="F201" s="267">
        <f t="shared" si="63"/>
        <v>-1.9993243243243199</v>
      </c>
      <c r="G201" s="267">
        <f t="shared" si="63"/>
        <v>0.36689189189189619</v>
      </c>
      <c r="H201" s="267">
        <f t="shared" si="63"/>
        <v>1.689189189189193</v>
      </c>
      <c r="I201" s="466">
        <f t="shared" si="63"/>
        <v>5.2824324324324294</v>
      </c>
      <c r="J201" s="266">
        <f t="shared" si="63"/>
        <v>-13.256081081081078</v>
      </c>
      <c r="K201" s="267">
        <f t="shared" si="63"/>
        <v>-5.7756756756756715</v>
      </c>
      <c r="L201" s="268">
        <f t="shared" si="63"/>
        <v>0.78040540540540349</v>
      </c>
      <c r="M201" s="401">
        <f t="shared" si="63"/>
        <v>-11.386486486486476</v>
      </c>
      <c r="N201" s="267">
        <f t="shared" si="63"/>
        <v>-7.4939189189189221</v>
      </c>
      <c r="O201" s="267">
        <f t="shared" si="63"/>
        <v>-4.6756756756756772</v>
      </c>
      <c r="P201" s="267">
        <f t="shared" si="63"/>
        <v>-2.2945945945945994</v>
      </c>
      <c r="Q201" s="267">
        <f t="shared" si="63"/>
        <v>-1.3385135135135044</v>
      </c>
      <c r="R201" s="267">
        <f t="shared" si="63"/>
        <v>-0.27297297297297973</v>
      </c>
      <c r="S201" s="267">
        <f t="shared" si="63"/>
        <v>1.7567567567567437</v>
      </c>
      <c r="T201" s="268">
        <f t="shared" si="63"/>
        <v>7.0945945945946107</v>
      </c>
      <c r="U201" s="345">
        <f t="shared" si="63"/>
        <v>-2.0581081081081152</v>
      </c>
    </row>
    <row r="202" spans="1:24" s="465" customFormat="1" ht="13.5" thickBot="1" x14ac:dyDescent="0.25">
      <c r="A202" s="349" t="s">
        <v>27</v>
      </c>
      <c r="B202" s="270">
        <f>B198-B192</f>
        <v>-16</v>
      </c>
      <c r="C202" s="271">
        <f t="shared" ref="C202:T202" si="64">C198-C192</f>
        <v>34.690000000000055</v>
      </c>
      <c r="D202" s="271">
        <f t="shared" si="64"/>
        <v>66.450000000000045</v>
      </c>
      <c r="E202" s="271">
        <f t="shared" si="64"/>
        <v>83.690000000000055</v>
      </c>
      <c r="F202" s="271">
        <f t="shared" si="64"/>
        <v>114.41000000000008</v>
      </c>
      <c r="G202" s="271">
        <f t="shared" si="64"/>
        <v>149.43000000000006</v>
      </c>
      <c r="H202" s="271">
        <f t="shared" si="64"/>
        <v>169</v>
      </c>
      <c r="I202" s="467">
        <f t="shared" si="64"/>
        <v>222.18000000000006</v>
      </c>
      <c r="J202" s="270">
        <f t="shared" si="64"/>
        <v>-36.190000000000055</v>
      </c>
      <c r="K202" s="271">
        <f t="shared" si="64"/>
        <v>74.519999999999982</v>
      </c>
      <c r="L202" s="272">
        <f t="shared" si="64"/>
        <v>171.54999999999995</v>
      </c>
      <c r="M202" s="402">
        <f t="shared" si="64"/>
        <v>-47.519999999999982</v>
      </c>
      <c r="N202" s="271">
        <f t="shared" si="64"/>
        <v>10.089999999999918</v>
      </c>
      <c r="O202" s="271">
        <f t="shared" si="64"/>
        <v>51.799999999999955</v>
      </c>
      <c r="P202" s="271">
        <f t="shared" si="64"/>
        <v>87.039999999999964</v>
      </c>
      <c r="Q202" s="271">
        <f t="shared" si="64"/>
        <v>101.19000000000005</v>
      </c>
      <c r="R202" s="271">
        <f t="shared" si="64"/>
        <v>116.96000000000004</v>
      </c>
      <c r="S202" s="271">
        <f t="shared" si="64"/>
        <v>147</v>
      </c>
      <c r="T202" s="272">
        <f t="shared" si="64"/>
        <v>226</v>
      </c>
      <c r="U202" s="426">
        <f>U198-V183</f>
        <v>102.07999999999993</v>
      </c>
    </row>
    <row r="203" spans="1:24" s="465" customFormat="1" x14ac:dyDescent="0.2">
      <c r="A203" s="350" t="s">
        <v>51</v>
      </c>
      <c r="B203" s="274">
        <v>314</v>
      </c>
      <c r="C203" s="275">
        <v>398</v>
      </c>
      <c r="D203" s="275">
        <v>665</v>
      </c>
      <c r="E203" s="275">
        <v>873</v>
      </c>
      <c r="F203" s="275">
        <v>658</v>
      </c>
      <c r="G203" s="275">
        <v>610</v>
      </c>
      <c r="H203" s="275">
        <v>806</v>
      </c>
      <c r="I203" s="386">
        <v>668</v>
      </c>
      <c r="J203" s="274">
        <v>280</v>
      </c>
      <c r="K203" s="275">
        <v>549</v>
      </c>
      <c r="L203" s="276">
        <v>757</v>
      </c>
      <c r="M203" s="403">
        <v>361</v>
      </c>
      <c r="N203" s="275">
        <v>470</v>
      </c>
      <c r="O203" s="275">
        <v>701</v>
      </c>
      <c r="P203" s="275">
        <v>712</v>
      </c>
      <c r="Q203" s="275">
        <v>732</v>
      </c>
      <c r="R203" s="275">
        <v>631</v>
      </c>
      <c r="S203" s="275">
        <v>752</v>
      </c>
      <c r="T203" s="276">
        <v>652</v>
      </c>
      <c r="U203" s="347">
        <v>11589</v>
      </c>
      <c r="V203" s="227" t="s">
        <v>56</v>
      </c>
      <c r="W203" s="278">
        <f>V188-U203</f>
        <v>36</v>
      </c>
      <c r="X203" s="279">
        <f>W203/V188</f>
        <v>3.096774193548387E-3</v>
      </c>
    </row>
    <row r="204" spans="1:24" s="465" customFormat="1" x14ac:dyDescent="0.2">
      <c r="A204" s="309" t="s">
        <v>28</v>
      </c>
      <c r="B204" s="242">
        <v>65</v>
      </c>
      <c r="C204" s="240">
        <v>64.5</v>
      </c>
      <c r="D204" s="240">
        <v>64</v>
      </c>
      <c r="E204" s="240">
        <v>63</v>
      </c>
      <c r="F204" s="240">
        <v>62.5</v>
      </c>
      <c r="G204" s="240">
        <v>61.5</v>
      </c>
      <c r="H204" s="240">
        <v>60.5</v>
      </c>
      <c r="I204" s="468">
        <v>60</v>
      </c>
      <c r="J204" s="242">
        <v>67</v>
      </c>
      <c r="K204" s="240">
        <v>66</v>
      </c>
      <c r="L204" s="243">
        <v>65</v>
      </c>
      <c r="M204" s="404">
        <v>66.5</v>
      </c>
      <c r="N204" s="240">
        <v>66</v>
      </c>
      <c r="O204" s="240">
        <v>65.5</v>
      </c>
      <c r="P204" s="240">
        <v>64.5</v>
      </c>
      <c r="Q204" s="240">
        <v>63.5</v>
      </c>
      <c r="R204" s="240">
        <v>62.5</v>
      </c>
      <c r="S204" s="240">
        <v>62</v>
      </c>
      <c r="T204" s="243">
        <v>61</v>
      </c>
      <c r="U204" s="339"/>
      <c r="V204" s="227" t="s">
        <v>57</v>
      </c>
      <c r="W204" s="227">
        <v>58.59</v>
      </c>
      <c r="X204" s="227"/>
    </row>
    <row r="205" spans="1:24" s="465" customFormat="1" ht="13.5" thickBot="1" x14ac:dyDescent="0.25">
      <c r="A205" s="312" t="s">
        <v>26</v>
      </c>
      <c r="B205" s="244">
        <f>B204-B193</f>
        <v>7.3999999999999986</v>
      </c>
      <c r="C205" s="241">
        <f t="shared" ref="C205:T205" si="65">C204-C193</f>
        <v>6.8999999999999986</v>
      </c>
      <c r="D205" s="241">
        <f t="shared" si="65"/>
        <v>6.3999999999999986</v>
      </c>
      <c r="E205" s="241">
        <f t="shared" si="65"/>
        <v>5.3999999999999986</v>
      </c>
      <c r="F205" s="241">
        <f t="shared" si="65"/>
        <v>4.8999999999999986</v>
      </c>
      <c r="G205" s="241">
        <f t="shared" si="65"/>
        <v>3.8999999999999986</v>
      </c>
      <c r="H205" s="241">
        <f t="shared" si="65"/>
        <v>2.8999999999999986</v>
      </c>
      <c r="I205" s="469">
        <f t="shared" si="65"/>
        <v>2.3999999999999986</v>
      </c>
      <c r="J205" s="244">
        <f t="shared" si="65"/>
        <v>7.2000000000000028</v>
      </c>
      <c r="K205" s="241">
        <f t="shared" si="65"/>
        <v>6.2000000000000028</v>
      </c>
      <c r="L205" s="245">
        <f t="shared" si="65"/>
        <v>5.2000000000000028</v>
      </c>
      <c r="M205" s="405">
        <f t="shared" si="65"/>
        <v>7.7000000000000028</v>
      </c>
      <c r="N205" s="241">
        <f t="shared" si="65"/>
        <v>7.2000000000000028</v>
      </c>
      <c r="O205" s="241">
        <f t="shared" si="65"/>
        <v>6.7000000000000028</v>
      </c>
      <c r="P205" s="241">
        <f t="shared" si="65"/>
        <v>5.7000000000000028</v>
      </c>
      <c r="Q205" s="241">
        <f t="shared" si="65"/>
        <v>4.7000000000000028</v>
      </c>
      <c r="R205" s="241">
        <f t="shared" si="65"/>
        <v>3.7000000000000028</v>
      </c>
      <c r="S205" s="241">
        <f t="shared" si="65"/>
        <v>3.2000000000000028</v>
      </c>
      <c r="T205" s="245">
        <f t="shared" si="65"/>
        <v>2.2000000000000028</v>
      </c>
      <c r="U205" s="348"/>
      <c r="V205" s="227" t="s">
        <v>26</v>
      </c>
      <c r="W205" s="227">
        <f>W204-X189</f>
        <v>3.5</v>
      </c>
      <c r="X205" s="227"/>
    </row>
    <row r="206" spans="1:24" x14ac:dyDescent="0.2">
      <c r="D206" s="237">
        <v>64</v>
      </c>
      <c r="E206" s="237">
        <v>63</v>
      </c>
      <c r="F206" s="237">
        <v>62.5</v>
      </c>
      <c r="G206" s="237" t="s">
        <v>63</v>
      </c>
      <c r="H206" s="237" t="s">
        <v>63</v>
      </c>
      <c r="J206" s="237">
        <v>67</v>
      </c>
      <c r="K206" s="237">
        <v>66</v>
      </c>
      <c r="N206" s="334">
        <v>66</v>
      </c>
      <c r="O206" s="237">
        <v>65.5</v>
      </c>
      <c r="P206" s="237">
        <v>64.5</v>
      </c>
      <c r="Q206" s="237">
        <v>63.5</v>
      </c>
    </row>
  </sheetData>
  <mergeCells count="37">
    <mergeCell ref="M194:T194"/>
    <mergeCell ref="J194:L194"/>
    <mergeCell ref="B194:I194"/>
    <mergeCell ref="B179:K179"/>
    <mergeCell ref="L179:M179"/>
    <mergeCell ref="N179:U179"/>
    <mergeCell ref="B165:K165"/>
    <mergeCell ref="L165:M165"/>
    <mergeCell ref="N165:U165"/>
    <mergeCell ref="B95:M95"/>
    <mergeCell ref="N95:V95"/>
    <mergeCell ref="B123:K123"/>
    <mergeCell ref="L123:M123"/>
    <mergeCell ref="N123:V123"/>
    <mergeCell ref="N109:V109"/>
    <mergeCell ref="B109:K109"/>
    <mergeCell ref="L109:M109"/>
    <mergeCell ref="B151:K151"/>
    <mergeCell ref="L151:M151"/>
    <mergeCell ref="N151:U151"/>
    <mergeCell ref="B137:K137"/>
    <mergeCell ref="L137:M137"/>
    <mergeCell ref="N137:U137"/>
    <mergeCell ref="B81:M81"/>
    <mergeCell ref="N81:V81"/>
    <mergeCell ref="B67:M67"/>
    <mergeCell ref="N67:V67"/>
    <mergeCell ref="N53:U53"/>
    <mergeCell ref="B53:M53"/>
    <mergeCell ref="Z53:AA53"/>
    <mergeCell ref="B37:J37"/>
    <mergeCell ref="N37:U37"/>
    <mergeCell ref="K9:R9"/>
    <mergeCell ref="F2:I2"/>
    <mergeCell ref="B9:J9"/>
    <mergeCell ref="B23:J23"/>
    <mergeCell ref="K23:R23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Semana 1</vt:lpstr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1</vt:lpstr>
      <vt:lpstr>CEPA 7 MODULO 1</vt:lpstr>
      <vt:lpstr>CEPA 4 MODULO 1</vt:lpstr>
      <vt:lpstr>CEPA 1 MODULO 1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Jbarbosa</cp:lastModifiedBy>
  <cp:lastPrinted>2018-07-16T23:48:49Z</cp:lastPrinted>
  <dcterms:created xsi:type="dcterms:W3CDTF">1996-11-27T10:00:04Z</dcterms:created>
  <dcterms:modified xsi:type="dcterms:W3CDTF">2023-01-10T13:38:01Z</dcterms:modified>
</cp:coreProperties>
</file>