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1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Jbarbosa\Documents\AVIAGEN\ALABAMA\TERCER CICLO\MODULO 2\"/>
    </mc:Choice>
  </mc:AlternateContent>
  <xr:revisionPtr revIDLastSave="0" documentId="13_ncr:1_{F2985C58-5AAE-4B51-A434-F2F57B04D49E}" xr6:coauthVersionLast="36" xr6:coauthVersionMax="36" xr10:uidLastSave="{00000000-0000-0000-0000-000000000000}"/>
  <bookViews>
    <workbookView xWindow="0" yWindow="0" windowWidth="20490" windowHeight="7425" tabRatio="733" firstSheet="8" activeTab="8" xr2:uid="{00000000-000D-0000-FFFF-FFFF00000000}"/>
  </bookViews>
  <sheets>
    <sheet name="Semana 1" sheetId="233" state="hidden" r:id="rId1"/>
    <sheet name="Semana 2" sheetId="234" state="hidden" r:id="rId2"/>
    <sheet name="Semana 3" sheetId="235" state="hidden" r:id="rId3"/>
    <sheet name="Semana 4" sheetId="236" state="hidden" r:id="rId4"/>
    <sheet name="Resumen 8" sheetId="237" state="hidden" r:id="rId5"/>
    <sheet name="Resumen 7" sheetId="238" state="hidden" r:id="rId6"/>
    <sheet name="Resumen 4" sheetId="239" state="hidden" r:id="rId7"/>
    <sheet name="Resumen 1" sheetId="240" state="hidden" r:id="rId8"/>
    <sheet name="CEPA 9 MODULO 1" sheetId="248" r:id="rId9"/>
    <sheet name="CEPA 7 MODULO 1" sheetId="249" r:id="rId10"/>
    <sheet name="CEPA 4 MODULO 1" sheetId="250" r:id="rId11"/>
    <sheet name="CEPA 1 MODULO 1" sheetId="251" r:id="rId12"/>
  </sheets>
  <calcPr calcId="191029"/>
</workbook>
</file>

<file path=xl/calcChain.xml><?xml version="1.0" encoding="utf-8"?>
<calcChain xmlns="http://schemas.openxmlformats.org/spreadsheetml/2006/main">
  <c r="G48" i="250" l="1"/>
  <c r="F48" i="250"/>
  <c r="E48" i="250"/>
  <c r="D48" i="250"/>
  <c r="C48" i="250"/>
  <c r="B48" i="250"/>
  <c r="D47" i="250" l="1"/>
  <c r="I45" i="251" l="1"/>
  <c r="F45" i="251"/>
  <c r="E45" i="251"/>
  <c r="D45" i="251"/>
  <c r="C45" i="251"/>
  <c r="B45" i="251"/>
  <c r="G43" i="251"/>
  <c r="I43" i="251" s="1"/>
  <c r="J43" i="251" s="1"/>
  <c r="G42" i="251"/>
  <c r="F42" i="251"/>
  <c r="E42" i="251"/>
  <c r="D42" i="251"/>
  <c r="C42" i="251"/>
  <c r="B42" i="251"/>
  <c r="G41" i="251"/>
  <c r="F41" i="251"/>
  <c r="E41" i="251"/>
  <c r="D41" i="251"/>
  <c r="C41" i="251"/>
  <c r="B41" i="251"/>
  <c r="J48" i="250"/>
  <c r="H46" i="250"/>
  <c r="J46" i="250" s="1"/>
  <c r="K46" i="250" s="1"/>
  <c r="H45" i="250"/>
  <c r="G45" i="250"/>
  <c r="F45" i="250"/>
  <c r="E45" i="250"/>
  <c r="D45" i="250"/>
  <c r="C45" i="250"/>
  <c r="B45" i="250"/>
  <c r="H44" i="250"/>
  <c r="G44" i="250"/>
  <c r="F44" i="250"/>
  <c r="E44" i="250"/>
  <c r="D44" i="250"/>
  <c r="C44" i="250"/>
  <c r="B44" i="250"/>
  <c r="I45" i="249"/>
  <c r="F45" i="249"/>
  <c r="E45" i="249"/>
  <c r="D45" i="249"/>
  <c r="C45" i="249"/>
  <c r="B45" i="249"/>
  <c r="G43" i="249"/>
  <c r="I43" i="249" s="1"/>
  <c r="J43" i="249" s="1"/>
  <c r="G42" i="249"/>
  <c r="F42" i="249"/>
  <c r="E42" i="249"/>
  <c r="D42" i="249"/>
  <c r="C42" i="249"/>
  <c r="B42" i="249"/>
  <c r="G41" i="249"/>
  <c r="F41" i="249"/>
  <c r="E41" i="249"/>
  <c r="D41" i="249"/>
  <c r="C41" i="249"/>
  <c r="B41" i="249"/>
  <c r="U48" i="248"/>
  <c r="R48" i="248"/>
  <c r="Q48" i="248"/>
  <c r="P48" i="248"/>
  <c r="O48" i="248"/>
  <c r="N48" i="248"/>
  <c r="M48" i="248"/>
  <c r="L48" i="248"/>
  <c r="K48" i="248"/>
  <c r="J48" i="248"/>
  <c r="I48" i="248"/>
  <c r="H48" i="248"/>
  <c r="G48" i="248"/>
  <c r="F48" i="248"/>
  <c r="E48" i="248"/>
  <c r="D48" i="248"/>
  <c r="C48" i="248"/>
  <c r="B48" i="248"/>
  <c r="S46" i="248"/>
  <c r="U46" i="248" s="1"/>
  <c r="V46" i="248" s="1"/>
  <c r="S45" i="248"/>
  <c r="R45" i="248"/>
  <c r="Q45" i="248"/>
  <c r="P45" i="248"/>
  <c r="O45" i="248"/>
  <c r="N45" i="248"/>
  <c r="M45" i="248"/>
  <c r="L45" i="248"/>
  <c r="K45" i="248"/>
  <c r="J45" i="248"/>
  <c r="I45" i="248"/>
  <c r="H45" i="248"/>
  <c r="G45" i="248"/>
  <c r="F45" i="248"/>
  <c r="E45" i="248"/>
  <c r="D45" i="248"/>
  <c r="C45" i="248"/>
  <c r="B45" i="248"/>
  <c r="S44" i="248"/>
  <c r="R44" i="248"/>
  <c r="Q44" i="248"/>
  <c r="P44" i="248"/>
  <c r="O44" i="248"/>
  <c r="N44" i="248"/>
  <c r="M44" i="248"/>
  <c r="L44" i="248"/>
  <c r="K44" i="248"/>
  <c r="J44" i="248"/>
  <c r="I44" i="248"/>
  <c r="H44" i="248"/>
  <c r="G44" i="248"/>
  <c r="F44" i="248"/>
  <c r="E44" i="248"/>
  <c r="D44" i="248"/>
  <c r="C44" i="248"/>
  <c r="B44" i="248"/>
  <c r="F32" i="251" l="1"/>
  <c r="E32" i="251"/>
  <c r="D32" i="251"/>
  <c r="C32" i="251"/>
  <c r="B32" i="251"/>
  <c r="G29" i="251"/>
  <c r="F29" i="251"/>
  <c r="E29" i="251"/>
  <c r="D29" i="251"/>
  <c r="C29" i="251"/>
  <c r="B29" i="251"/>
  <c r="I32" i="251"/>
  <c r="J34" i="250"/>
  <c r="G30" i="251"/>
  <c r="G28" i="251"/>
  <c r="F28" i="251"/>
  <c r="E28" i="251"/>
  <c r="D28" i="251"/>
  <c r="C28" i="251"/>
  <c r="B28" i="251"/>
  <c r="G34" i="250"/>
  <c r="F34" i="250"/>
  <c r="E34" i="250"/>
  <c r="D34" i="250"/>
  <c r="C34" i="250"/>
  <c r="B34" i="250"/>
  <c r="H31" i="250"/>
  <c r="G31" i="250"/>
  <c r="F31" i="250"/>
  <c r="E31" i="250"/>
  <c r="D31" i="250"/>
  <c r="C31" i="250"/>
  <c r="B31" i="250"/>
  <c r="H32" i="250"/>
  <c r="H30" i="250"/>
  <c r="G30" i="250"/>
  <c r="F30" i="250"/>
  <c r="E30" i="250"/>
  <c r="D30" i="250"/>
  <c r="C30" i="250"/>
  <c r="B30" i="250"/>
  <c r="I32" i="249"/>
  <c r="U34" i="248"/>
  <c r="F32" i="249"/>
  <c r="E32" i="249"/>
  <c r="D32" i="249"/>
  <c r="C32" i="249"/>
  <c r="B32" i="249"/>
  <c r="G29" i="249"/>
  <c r="F29" i="249"/>
  <c r="E29" i="249"/>
  <c r="D29" i="249"/>
  <c r="C29" i="249"/>
  <c r="B29" i="249"/>
  <c r="G30" i="249"/>
  <c r="G28" i="249"/>
  <c r="F28" i="249"/>
  <c r="E28" i="249"/>
  <c r="D28" i="249"/>
  <c r="C28" i="249"/>
  <c r="B28" i="249"/>
  <c r="R34" i="248"/>
  <c r="Q34" i="248"/>
  <c r="P34" i="248"/>
  <c r="O34" i="248"/>
  <c r="N34" i="248"/>
  <c r="M34" i="248"/>
  <c r="L34" i="248"/>
  <c r="K34" i="248"/>
  <c r="J34" i="248"/>
  <c r="I34" i="248"/>
  <c r="H34" i="248"/>
  <c r="G34" i="248"/>
  <c r="F34" i="248"/>
  <c r="E34" i="248"/>
  <c r="D34" i="248"/>
  <c r="C34" i="248"/>
  <c r="B34" i="248"/>
  <c r="S31" i="248"/>
  <c r="R31" i="248"/>
  <c r="Q31" i="248"/>
  <c r="P31" i="248"/>
  <c r="O31" i="248"/>
  <c r="N31" i="248"/>
  <c r="M31" i="248"/>
  <c r="L31" i="248"/>
  <c r="K31" i="248"/>
  <c r="J31" i="248"/>
  <c r="I31" i="248"/>
  <c r="H31" i="248"/>
  <c r="G31" i="248"/>
  <c r="F31" i="248"/>
  <c r="E31" i="248"/>
  <c r="D31" i="248"/>
  <c r="C31" i="248"/>
  <c r="B31" i="248"/>
  <c r="S32" i="248"/>
  <c r="S30" i="248"/>
  <c r="R30" i="248"/>
  <c r="Q30" i="248"/>
  <c r="P30" i="248"/>
  <c r="O30" i="248"/>
  <c r="N30" i="248"/>
  <c r="M30" i="248"/>
  <c r="L30" i="248"/>
  <c r="K30" i="248"/>
  <c r="J30" i="248"/>
  <c r="I30" i="248"/>
  <c r="H30" i="248"/>
  <c r="G30" i="248"/>
  <c r="F30" i="248"/>
  <c r="E30" i="248"/>
  <c r="D30" i="248"/>
  <c r="C30" i="248"/>
  <c r="B30" i="248"/>
  <c r="N20" i="248" l="1"/>
  <c r="N17" i="248"/>
  <c r="N16" i="248"/>
  <c r="S18" i="248" l="1"/>
  <c r="U32" i="248" s="1"/>
  <c r="V32" i="248" s="1"/>
  <c r="J20" i="248" l="1"/>
  <c r="I20" i="248"/>
  <c r="H20" i="248"/>
  <c r="G20" i="248"/>
  <c r="F20" i="248"/>
  <c r="E20" i="248"/>
  <c r="D20" i="248"/>
  <c r="C20" i="248"/>
  <c r="B20" i="248"/>
  <c r="J17" i="248"/>
  <c r="I17" i="248"/>
  <c r="H17" i="248"/>
  <c r="G17" i="248"/>
  <c r="F17" i="248"/>
  <c r="E17" i="248"/>
  <c r="D17" i="248"/>
  <c r="C17" i="248"/>
  <c r="B17" i="248"/>
  <c r="J16" i="248"/>
  <c r="I16" i="248"/>
  <c r="H16" i="248"/>
  <c r="G16" i="248"/>
  <c r="F16" i="248"/>
  <c r="E16" i="248"/>
  <c r="D16" i="248"/>
  <c r="C16" i="248"/>
  <c r="B16" i="248"/>
  <c r="F16" i="250" l="1"/>
  <c r="F17" i="250"/>
  <c r="F20" i="250"/>
  <c r="F19" i="249"/>
  <c r="F19" i="251" l="1"/>
  <c r="F15" i="249"/>
  <c r="F16" i="249"/>
  <c r="F15" i="251"/>
  <c r="F16" i="251"/>
  <c r="E19" i="251"/>
  <c r="D19" i="251"/>
  <c r="C19" i="251"/>
  <c r="B19" i="251"/>
  <c r="G17" i="251"/>
  <c r="G16" i="251"/>
  <c r="E16" i="251"/>
  <c r="D16" i="251"/>
  <c r="C16" i="251"/>
  <c r="B16" i="251"/>
  <c r="G15" i="251"/>
  <c r="E15" i="251"/>
  <c r="D15" i="251"/>
  <c r="C15" i="251"/>
  <c r="B15" i="251"/>
  <c r="E16" i="250"/>
  <c r="E17" i="250"/>
  <c r="E20" i="250"/>
  <c r="I17" i="251" l="1"/>
  <c r="J17" i="251" s="1"/>
  <c r="I30" i="251"/>
  <c r="J30" i="251" s="1"/>
  <c r="Q16" i="248"/>
  <c r="R16" i="248"/>
  <c r="Q17" i="248"/>
  <c r="R17" i="248"/>
  <c r="Q20" i="248"/>
  <c r="R20" i="248"/>
  <c r="P20" i="248" l="1"/>
  <c r="O20" i="248"/>
  <c r="H17" i="250" l="1"/>
  <c r="G17" i="250"/>
  <c r="D17" i="250"/>
  <c r="C17" i="250"/>
  <c r="S17" i="248"/>
  <c r="P17" i="248"/>
  <c r="O17" i="248"/>
  <c r="M17" i="248"/>
  <c r="C20" i="250"/>
  <c r="C16" i="250"/>
  <c r="E19" i="249" l="1"/>
  <c r="M20" i="248"/>
  <c r="M16" i="248"/>
  <c r="P16" i="248" l="1"/>
  <c r="L16" i="248"/>
  <c r="L17" i="248"/>
  <c r="L20" i="248"/>
  <c r="H16" i="250" l="1"/>
  <c r="G16" i="250"/>
  <c r="D16" i="250"/>
  <c r="B16" i="250"/>
  <c r="G15" i="249"/>
  <c r="E15" i="249"/>
  <c r="D15" i="249"/>
  <c r="C15" i="249"/>
  <c r="B15" i="249"/>
  <c r="S16" i="248"/>
  <c r="O16" i="248"/>
  <c r="K16" i="248"/>
  <c r="E16" i="249"/>
  <c r="K20" i="248" l="1"/>
  <c r="U18" i="248" l="1"/>
  <c r="V18" i="248" s="1"/>
  <c r="K17" i="248"/>
  <c r="C19" i="249"/>
  <c r="D19" i="249"/>
  <c r="B19" i="249"/>
  <c r="C16" i="249"/>
  <c r="D16" i="249"/>
  <c r="G16" i="249"/>
  <c r="B16" i="249"/>
  <c r="D20" i="250"/>
  <c r="G20" i="250"/>
  <c r="B20" i="250"/>
  <c r="B17" i="250"/>
  <c r="H18" i="250"/>
  <c r="G17" i="249"/>
  <c r="B3" i="238"/>
  <c r="B4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B3" i="240"/>
  <c r="D3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D3" i="239" s="1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 s="1"/>
  <c r="G5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D3" i="237" s="1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G4" i="237" s="1"/>
  <c r="G5" i="237" s="1"/>
  <c r="H42" i="236"/>
  <c r="I30" i="236"/>
  <c r="G18" i="236"/>
  <c r="Y5" i="236"/>
  <c r="X5" i="236"/>
  <c r="Z5" i="236" s="1"/>
  <c r="H42" i="235"/>
  <c r="I30" i="235"/>
  <c r="G18" i="235"/>
  <c r="Y5" i="235"/>
  <c r="X5" i="235"/>
  <c r="H42" i="234"/>
  <c r="I30" i="234"/>
  <c r="G18" i="234"/>
  <c r="Y5" i="234"/>
  <c r="X5" i="234"/>
  <c r="G18" i="233"/>
  <c r="H42" i="233"/>
  <c r="H30" i="233"/>
  <c r="V5" i="233"/>
  <c r="U5" i="233"/>
  <c r="J18" i="250" l="1"/>
  <c r="K18" i="250" s="1"/>
  <c r="J32" i="250"/>
  <c r="K32" i="250" s="1"/>
  <c r="I17" i="249"/>
  <c r="J17" i="249" s="1"/>
  <c r="I30" i="249"/>
  <c r="J30" i="249" s="1"/>
  <c r="B4" i="239"/>
  <c r="D4" i="239" s="1"/>
  <c r="D3" i="238"/>
  <c r="B4" i="240"/>
  <c r="D4" i="240" s="1"/>
  <c r="H3" i="238"/>
  <c r="G4" i="239"/>
  <c r="G5" i="239" s="1"/>
  <c r="G6" i="239" s="1"/>
  <c r="H3" i="237"/>
  <c r="Z5" i="235"/>
  <c r="B4" i="237"/>
  <c r="H4" i="237"/>
  <c r="W5" i="233"/>
  <c r="B5" i="240"/>
  <c r="B6" i="240" s="1"/>
  <c r="Z5" i="234"/>
  <c r="H5" i="238"/>
  <c r="G6" i="238"/>
  <c r="G4" i="240"/>
  <c r="H3" i="240"/>
  <c r="B5" i="238"/>
  <c r="D4" i="238"/>
  <c r="H4" i="238"/>
  <c r="G6" i="237"/>
  <c r="H5" i="237"/>
  <c r="H5" i="239" l="1"/>
  <c r="B5" i="239"/>
  <c r="B6" i="239" s="1"/>
  <c r="B7" i="239" s="1"/>
  <c r="D7" i="239" s="1"/>
  <c r="H4" i="239"/>
  <c r="D6" i="239"/>
  <c r="B8" i="239"/>
  <c r="D8" i="239" s="1"/>
  <c r="B5" i="237"/>
  <c r="D4" i="237"/>
  <c r="D5" i="239"/>
  <c r="D5" i="240"/>
  <c r="G7" i="237"/>
  <c r="H6" i="237"/>
  <c r="B6" i="238"/>
  <c r="D5" i="238"/>
  <c r="B7" i="240"/>
  <c r="D6" i="240"/>
  <c r="G5" i="240"/>
  <c r="H4" i="240"/>
  <c r="H6" i="238"/>
  <c r="G7" i="238"/>
  <c r="G7" i="239"/>
  <c r="H6" i="239"/>
  <c r="B9" i="239" l="1"/>
  <c r="B10" i="239" s="1"/>
  <c r="D5" i="237"/>
  <c r="B6" i="237"/>
  <c r="G8" i="239"/>
  <c r="H7" i="239"/>
  <c r="D7" i="240"/>
  <c r="B8" i="240"/>
  <c r="G8" i="238"/>
  <c r="H7" i="238"/>
  <c r="B7" i="238"/>
  <c r="D6" i="238"/>
  <c r="H5" i="240"/>
  <c r="G6" i="240"/>
  <c r="H7" i="237"/>
  <c r="G8" i="237"/>
  <c r="D9" i="239" l="1"/>
  <c r="D6" i="237"/>
  <c r="B7" i="237"/>
  <c r="H8" i="237"/>
  <c r="G9" i="237"/>
  <c r="D8" i="240"/>
  <c r="B9" i="240"/>
  <c r="B11" i="239"/>
  <c r="D10" i="239"/>
  <c r="G7" i="240"/>
  <c r="H6" i="240"/>
  <c r="B8" i="238"/>
  <c r="D7" i="238"/>
  <c r="H8" i="239"/>
  <c r="G9" i="239"/>
  <c r="G9" i="238"/>
  <c r="H8" i="238"/>
  <c r="B8" i="237" l="1"/>
  <c r="D7" i="237"/>
  <c r="H9" i="238"/>
  <c r="G10" i="238"/>
  <c r="D11" i="239"/>
  <c r="B12" i="239"/>
  <c r="H9" i="239"/>
  <c r="G10" i="239"/>
  <c r="G10" i="237"/>
  <c r="H9" i="237"/>
  <c r="G8" i="240"/>
  <c r="H7" i="240"/>
  <c r="B10" i="240"/>
  <c r="D9" i="240"/>
  <c r="B9" i="238"/>
  <c r="D8" i="238"/>
  <c r="D8" i="237" l="1"/>
  <c r="B9" i="237"/>
  <c r="B10" i="238"/>
  <c r="D9" i="238"/>
  <c r="B13" i="239"/>
  <c r="D12" i="239"/>
  <c r="G11" i="239"/>
  <c r="H10" i="239"/>
  <c r="G11" i="238"/>
  <c r="H10" i="238"/>
  <c r="D10" i="240"/>
  <c r="B11" i="240"/>
  <c r="H8" i="240"/>
  <c r="G9" i="240"/>
  <c r="H10" i="237"/>
  <c r="G11" i="237"/>
  <c r="B10" i="237" l="1"/>
  <c r="D9" i="237"/>
  <c r="H11" i="238"/>
  <c r="G12" i="238"/>
  <c r="H11" i="237"/>
  <c r="G12" i="237"/>
  <c r="G12" i="239"/>
  <c r="H11" i="239"/>
  <c r="G10" i="240"/>
  <c r="H9" i="240"/>
  <c r="B14" i="239"/>
  <c r="D13" i="239"/>
  <c r="D11" i="240"/>
  <c r="B12" i="240"/>
  <c r="D10" i="238"/>
  <c r="B11" i="238"/>
  <c r="D10" i="237" l="1"/>
  <c r="B11" i="237"/>
  <c r="G13" i="237"/>
  <c r="H12" i="237"/>
  <c r="G13" i="238"/>
  <c r="H12" i="238"/>
  <c r="B12" i="238"/>
  <c r="D11" i="238"/>
  <c r="B13" i="240"/>
  <c r="D12" i="240"/>
  <c r="H12" i="239"/>
  <c r="G13" i="239"/>
  <c r="D14" i="239"/>
  <c r="B15" i="239"/>
  <c r="G11" i="240"/>
  <c r="H10" i="240"/>
  <c r="D11" i="237" l="1"/>
  <c r="B12" i="237"/>
  <c r="D15" i="239"/>
  <c r="B16" i="239"/>
  <c r="B13" i="238"/>
  <c r="D12" i="238"/>
  <c r="G14" i="237"/>
  <c r="H13" i="237"/>
  <c r="H11" i="240"/>
  <c r="G12" i="240"/>
  <c r="H13" i="238"/>
  <c r="G14" i="238"/>
  <c r="H13" i="239"/>
  <c r="G14" i="239"/>
  <c r="D13" i="240"/>
  <c r="B14" i="240"/>
  <c r="D12" i="237" l="1"/>
  <c r="B13" i="237"/>
  <c r="D14" i="240"/>
  <c r="B15" i="240"/>
  <c r="D13" i="238"/>
  <c r="B14" i="238"/>
  <c r="G15" i="237"/>
  <c r="H14" i="237"/>
  <c r="D16" i="239"/>
  <c r="B17" i="239"/>
  <c r="G15" i="239"/>
  <c r="H14" i="239"/>
  <c r="G15" i="238"/>
  <c r="H14" i="238"/>
  <c r="H12" i="240"/>
  <c r="G13" i="240"/>
  <c r="D13" i="237" l="1"/>
  <c r="B14" i="237"/>
  <c r="H15" i="238"/>
  <c r="G16" i="238"/>
  <c r="G16" i="237"/>
  <c r="H15" i="237"/>
  <c r="B15" i="238"/>
  <c r="D14" i="238"/>
  <c r="D17" i="239"/>
  <c r="B18" i="239"/>
  <c r="B16" i="240"/>
  <c r="D15" i="240"/>
  <c r="H13" i="240"/>
  <c r="G14" i="240"/>
  <c r="G16" i="239"/>
  <c r="H15" i="239"/>
  <c r="B15" i="237" l="1"/>
  <c r="D14" i="237"/>
  <c r="G17" i="237"/>
  <c r="H16" i="237"/>
  <c r="H16" i="239"/>
  <c r="G17" i="239"/>
  <c r="D16" i="240"/>
  <c r="B17" i="240"/>
  <c r="D15" i="238"/>
  <c r="B16" i="238"/>
  <c r="B19" i="239"/>
  <c r="D18" i="239"/>
  <c r="G17" i="238"/>
  <c r="H16" i="238"/>
  <c r="G15" i="240"/>
  <c r="H14" i="240"/>
  <c r="B16" i="237" l="1"/>
  <c r="D15" i="237"/>
  <c r="G16" i="240"/>
  <c r="H15" i="240"/>
  <c r="B18" i="240"/>
  <c r="D17" i="240"/>
  <c r="H17" i="238"/>
  <c r="G18" i="238"/>
  <c r="D19" i="239"/>
  <c r="B20" i="239"/>
  <c r="D16" i="238"/>
  <c r="B17" i="238"/>
  <c r="H17" i="239"/>
  <c r="G18" i="239"/>
  <c r="H17" i="237"/>
  <c r="G18" i="237"/>
  <c r="D16" i="237" l="1"/>
  <c r="B17" i="237"/>
  <c r="H18" i="237"/>
  <c r="G19" i="237"/>
  <c r="D20" i="239"/>
  <c r="B21" i="239"/>
  <c r="G19" i="239"/>
  <c r="H18" i="239"/>
  <c r="H18" i="238"/>
  <c r="G19" i="238"/>
  <c r="B18" i="238"/>
  <c r="D17" i="238"/>
  <c r="B19" i="240"/>
  <c r="D18" i="240"/>
  <c r="H16" i="240"/>
  <c r="G17" i="240"/>
  <c r="D17" i="237" l="1"/>
  <c r="B18" i="237"/>
  <c r="G20" i="239"/>
  <c r="H19" i="239"/>
  <c r="G20" i="237"/>
  <c r="H19" i="237"/>
  <c r="H17" i="240"/>
  <c r="G18" i="240"/>
  <c r="B20" i="240"/>
  <c r="D19" i="240"/>
  <c r="B22" i="239"/>
  <c r="D21" i="239"/>
  <c r="B19" i="238"/>
  <c r="D18" i="238"/>
  <c r="G20" i="238"/>
  <c r="H19" i="238"/>
  <c r="D18" i="237" l="1"/>
  <c r="B19" i="237"/>
  <c r="G19" i="240"/>
  <c r="H18" i="240"/>
  <c r="H20" i="239"/>
  <c r="G21" i="239"/>
  <c r="G21" i="237"/>
  <c r="H20" i="237"/>
  <c r="G21" i="238"/>
  <c r="H20" i="238"/>
  <c r="D19" i="238"/>
  <c r="B20" i="238"/>
  <c r="D22" i="239"/>
  <c r="B23" i="239"/>
  <c r="B21" i="240"/>
  <c r="D20" i="240"/>
  <c r="D19" i="237" l="1"/>
  <c r="B20" i="237"/>
  <c r="H21" i="239"/>
  <c r="G22" i="239"/>
  <c r="H21" i="238"/>
  <c r="G22" i="238"/>
  <c r="D21" i="240"/>
  <c r="B22" i="240"/>
  <c r="D23" i="239"/>
  <c r="B24" i="239"/>
  <c r="B21" i="238"/>
  <c r="D20" i="238"/>
  <c r="G22" i="237"/>
  <c r="H21" i="237"/>
  <c r="G20" i="240"/>
  <c r="H19" i="240"/>
  <c r="B21" i="237" l="1"/>
  <c r="D20" i="237"/>
  <c r="B23" i="240"/>
  <c r="D22" i="240"/>
  <c r="G23" i="238"/>
  <c r="H22" i="238"/>
  <c r="B22" i="238"/>
  <c r="D21" i="238"/>
  <c r="G21" i="240"/>
  <c r="H20" i="240"/>
  <c r="B25" i="239"/>
  <c r="D24" i="239"/>
  <c r="H22" i="239"/>
  <c r="G23" i="239"/>
  <c r="G23" i="237"/>
  <c r="H22" i="237"/>
  <c r="D21" i="237" l="1"/>
  <c r="B22" i="237"/>
  <c r="G24" i="237"/>
  <c r="H23" i="237"/>
  <c r="H23" i="239"/>
  <c r="G24" i="239"/>
  <c r="B23" i="238"/>
  <c r="D22" i="238"/>
  <c r="G24" i="238"/>
  <c r="H23" i="238"/>
  <c r="B26" i="239"/>
  <c r="D26" i="239" s="1"/>
  <c r="D25" i="239"/>
  <c r="G22" i="240"/>
  <c r="H21" i="240"/>
  <c r="B24" i="240"/>
  <c r="D23" i="240"/>
  <c r="D22" i="237" l="1"/>
  <c r="B23" i="237"/>
  <c r="H24" i="238"/>
  <c r="G25" i="238"/>
  <c r="H24" i="239"/>
  <c r="G25" i="239"/>
  <c r="B25" i="240"/>
  <c r="D24" i="240"/>
  <c r="H22" i="240"/>
  <c r="G23" i="240"/>
  <c r="D23" i="238"/>
  <c r="B24" i="238"/>
  <c r="G25" i="237"/>
  <c r="H24" i="237"/>
  <c r="B24" i="237" l="1"/>
  <c r="D23" i="237"/>
  <c r="H25" i="239"/>
  <c r="G26" i="239"/>
  <c r="H26" i="239" s="1"/>
  <c r="G26" i="237"/>
  <c r="H26" i="237" s="1"/>
  <c r="H25" i="237"/>
  <c r="G24" i="240"/>
  <c r="H23" i="240"/>
  <c r="D25" i="240"/>
  <c r="B26" i="240"/>
  <c r="D26" i="240" s="1"/>
  <c r="G26" i="238"/>
  <c r="H26" i="238" s="1"/>
  <c r="H25" i="238"/>
  <c r="B25" i="238"/>
  <c r="D24" i="238"/>
  <c r="B25" i="237" l="1"/>
  <c r="D24" i="237"/>
  <c r="G25" i="240"/>
  <c r="H24" i="240"/>
  <c r="D25" i="238"/>
  <c r="B26" i="238"/>
  <c r="D26" i="238" s="1"/>
  <c r="D25" i="237" l="1"/>
  <c r="B26" i="237"/>
  <c r="D26" i="237" s="1"/>
  <c r="G26" i="240"/>
  <c r="H26" i="240" s="1"/>
  <c r="H25" i="240"/>
</calcChain>
</file>

<file path=xl/sharedStrings.xml><?xml version="1.0" encoding="utf-8"?>
<sst xmlns="http://schemas.openxmlformats.org/spreadsheetml/2006/main" count="551" uniqueCount="71">
  <si>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</si>
  <si>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</si>
  <si>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</si>
  <si>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</si>
  <si>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</si>
  <si>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</si>
  <si>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</si>
  <si>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</si>
  <si>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</si>
  <si>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</si>
  <si>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</si>
  <si>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</si>
  <si>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</si>
  <si>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</si>
  <si>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</si>
  <si>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</si>
  <si>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</si>
  <si>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</si>
  <si>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</si>
  <si>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</si>
  <si>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</si>
  <si>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</si>
  <si>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SEMANA 1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</si>
  <si>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</si>
  <si>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</si>
  <si>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</si>
  <si>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</si>
  <si>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</si>
  <si>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</si>
  <si>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</si>
  <si>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</si>
  <si>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</si>
  <si>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</si>
  <si>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</si>
  <si>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</si>
  <si>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</si>
  <si>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</si>
  <si>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</si>
  <si>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</si>
  <si>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</si>
  <si>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</si>
  <si>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</si>
  <si>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</si>
  <si>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</si>
  <si>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</si>
  <si>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</si>
  <si>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</si>
  <si>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</si>
  <si>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</si>
  <si>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</si>
  <si>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</si>
  <si>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</si>
  <si>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</si>
  <si>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</si>
  <si>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</si>
  <si>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</si>
  <si>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</si>
  <si>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</si>
  <si>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</si>
  <si>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</si>
  <si>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</si>
  <si>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</si>
  <si>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</si>
  <si>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contar</t>
  </si>
  <si>
    <t>Semana 2</t>
  </si>
  <si>
    <t>Esta semana realizo grading a esta cepa con el personal de mi granja</t>
  </si>
  <si>
    <t>Contar</t>
  </si>
  <si>
    <t>Semana 3</t>
  </si>
  <si>
    <t>Grading 19 de octubre</t>
  </si>
  <si>
    <t>En lotes que han tenido pesos bajos en las primeras semanas como este lote, hemos dado 125 grs en esta semana</t>
  </si>
  <si>
    <t>Sin embargo según lo que hemos hablado de los sobrepesos de los machos, pienso que podemos dar 120 grs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</si>
</sst>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0.0%"/>
    <numFmt numFmtId="166" formatCode="_-* #,##0.00\ [$€]_-;\-* #,##0.00\ [$€]_-;_-* &quot;-&quot;??\ [$€]_-;_-@_-"/>
  </numFmts>
  <fonts count="28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6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 style="medium">
        <color auto="1"/>
      </bottom>
      <diagonal/>
    </border>
  </borders>
  <cellStyleXfs count="491">
    <xf numFmtId="0" fontId="0" fillId="0" borderId="0"/>
    <xf numFmtId="166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6" fillId="0" borderId="0" applyFont="0" applyFill="0" applyBorder="0" applyAlignment="0" applyProtection="0"/>
  </cellStyleXfs>
  <cellXfs count="369">
    <xf numFmtId="0" fontId="0" fillId="0" borderId="0" xfId="0"/>
    <xf numFmtId="0" fontId="2" fillId="0" borderId="0" xfId="0" applyFont="1"/>
    <xf numFmtId="0" fontId="3" fillId="0" borderId="0" xfId="0" applyFont="1" applyBorder="1"/>
    <xf numFmtId="0" fontId="4" fillId="2" borderId="0" xfId="0" applyFont="1" applyFill="1" applyBorder="1" applyAlignment="1">
      <alignment horizontal="center"/>
    </xf>
    <xf numFmtId="0" fontId="0" fillId="0" borderId="0" xfId="0" applyBorder="1"/>
    <xf numFmtId="0" fontId="3" fillId="0" borderId="0" xfId="0" applyFont="1" applyBorder="1" applyAlignment="1">
      <alignment horizontal="center"/>
    </xf>
    <xf numFmtId="0" fontId="2" fillId="0" borderId="0" xfId="0" applyFont="1" applyBorder="1"/>
    <xf numFmtId="0" fontId="5" fillId="0" borderId="1" xfId="0" applyFont="1" applyBorder="1" applyAlignment="1">
      <alignment horizontal="center"/>
    </xf>
    <xf numFmtId="0" fontId="4" fillId="0" borderId="0" xfId="0" applyFont="1"/>
    <xf numFmtId="0" fontId="4" fillId="0" borderId="0" xfId="0" applyFont="1" applyBorder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0" fontId="4" fillId="0" borderId="6" xfId="3" applyNumberFormat="1" applyFont="1" applyBorder="1" applyAlignment="1">
      <alignment horizontal="center"/>
    </xf>
    <xf numFmtId="10" fontId="4" fillId="0" borderId="5" xfId="3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0" xfId="0" applyFont="1" applyBorder="1" applyAlignment="1">
      <alignment horizontal="center"/>
    </xf>
    <xf numFmtId="10" fontId="4" fillId="0" borderId="0" xfId="3" applyNumberFormat="1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10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10" fontId="2" fillId="0" borderId="6" xfId="3" applyNumberFormat="1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0" fontId="2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4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1" fillId="0" borderId="5" xfId="3" applyNumberFormat="1" applyFont="1" applyBorder="1" applyAlignment="1">
      <alignment horizontal="center"/>
    </xf>
    <xf numFmtId="4" fontId="7" fillId="0" borderId="5" xfId="3" applyNumberFormat="1" applyFont="1" applyBorder="1" applyAlignment="1">
      <alignment horizontal="center"/>
    </xf>
    <xf numFmtId="4" fontId="4" fillId="0" borderId="5" xfId="0" applyNumberFormat="1" applyFont="1" applyBorder="1" applyAlignment="1">
      <alignment horizontal="center"/>
    </xf>
    <xf numFmtId="1" fontId="4" fillId="0" borderId="5" xfId="3" applyNumberFormat="1" applyFont="1" applyBorder="1" applyAlignment="1">
      <alignment horizontal="center"/>
    </xf>
    <xf numFmtId="2" fontId="4" fillId="2" borderId="13" xfId="0" applyNumberFormat="1" applyFont="1" applyFill="1" applyBorder="1" applyAlignment="1">
      <alignment horizontal="center"/>
    </xf>
    <xf numFmtId="2" fontId="4" fillId="2" borderId="14" xfId="0" applyNumberFormat="1" applyFont="1" applyFill="1" applyBorder="1" applyAlignment="1">
      <alignment horizontal="center"/>
    </xf>
    <xf numFmtId="164" fontId="4" fillId="2" borderId="5" xfId="0" applyNumberFormat="1" applyFont="1" applyFill="1" applyBorder="1" applyAlignment="1">
      <alignment horizontal="center"/>
    </xf>
    <xf numFmtId="164" fontId="4" fillId="2" borderId="8" xfId="0" applyNumberFormat="1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2" fontId="4" fillId="2" borderId="5" xfId="0" applyNumberFormat="1" applyFont="1" applyFill="1" applyBorder="1" applyAlignment="1">
      <alignment horizontal="center"/>
    </xf>
    <xf numFmtId="10" fontId="4" fillId="2" borderId="5" xfId="0" applyNumberFormat="1" applyFont="1" applyFill="1" applyBorder="1" applyAlignment="1">
      <alignment horizontal="center"/>
    </xf>
    <xf numFmtId="10" fontId="4" fillId="2" borderId="8" xfId="0" applyNumberFormat="1" applyFont="1" applyFill="1" applyBorder="1" applyAlignment="1">
      <alignment horizontal="center"/>
    </xf>
    <xf numFmtId="10" fontId="4" fillId="2" borderId="9" xfId="3" applyNumberFormat="1" applyFont="1" applyFill="1" applyBorder="1" applyAlignment="1">
      <alignment horizontal="center"/>
    </xf>
    <xf numFmtId="2" fontId="4" fillId="2" borderId="8" xfId="0" applyNumberFormat="1" applyFont="1" applyFill="1" applyBorder="1" applyAlignment="1">
      <alignment horizontal="center"/>
    </xf>
    <xf numFmtId="10" fontId="2" fillId="2" borderId="6" xfId="3" applyNumberFormat="1" applyFont="1" applyFill="1" applyBorder="1" applyAlignment="1">
      <alignment horizontal="center"/>
    </xf>
    <xf numFmtId="10" fontId="2" fillId="2" borderId="7" xfId="3" applyNumberFormat="1" applyFont="1" applyFill="1" applyBorder="1" applyAlignment="1">
      <alignment horizontal="center"/>
    </xf>
    <xf numFmtId="10" fontId="4" fillId="2" borderId="6" xfId="3" applyNumberFormat="1" applyFont="1" applyFill="1" applyBorder="1" applyAlignment="1">
      <alignment horizontal="center"/>
    </xf>
    <xf numFmtId="10" fontId="4" fillId="2" borderId="7" xfId="3" applyNumberFormat="1" applyFont="1" applyFill="1" applyBorder="1" applyAlignment="1">
      <alignment horizontal="center"/>
    </xf>
    <xf numFmtId="2" fontId="4" fillId="0" borderId="0" xfId="0" applyNumberFormat="1" applyFont="1" applyBorder="1"/>
    <xf numFmtId="10" fontId="4" fillId="2" borderId="5" xfId="3" applyNumberFormat="1" applyFont="1" applyFill="1" applyBorder="1" applyAlignment="1">
      <alignment horizontal="center"/>
    </xf>
    <xf numFmtId="0" fontId="5" fillId="0" borderId="15" xfId="0" applyFont="1" applyBorder="1" applyAlignment="1">
      <alignment horizontal="center"/>
    </xf>
    <xf numFmtId="164" fontId="2" fillId="2" borderId="5" xfId="0" applyNumberFormat="1" applyFont="1" applyFill="1" applyBorder="1" applyAlignment="1">
      <alignment horizontal="center"/>
    </xf>
    <xf numFmtId="10" fontId="2" fillId="2" borderId="16" xfId="3" applyNumberFormat="1" applyFont="1" applyFill="1" applyBorder="1" applyAlignment="1">
      <alignment horizontal="center"/>
    </xf>
    <xf numFmtId="1" fontId="12" fillId="0" borderId="0" xfId="0" applyNumberFormat="1" applyFont="1" applyBorder="1"/>
    <xf numFmtId="3" fontId="4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2" fontId="4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17" xfId="0" applyFont="1" applyBorder="1" applyAlignment="1">
      <alignment horizontal="center"/>
    </xf>
    <xf numFmtId="1" fontId="3" fillId="0" borderId="0" xfId="0" applyNumberFormat="1" applyFont="1" applyBorder="1"/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10" fontId="4" fillId="0" borderId="2" xfId="0" applyNumberFormat="1" applyFont="1" applyBorder="1" applyAlignment="1">
      <alignment horizontal="center"/>
    </xf>
    <xf numFmtId="10" fontId="2" fillId="0" borderId="4" xfId="3" applyNumberFormat="1" applyFont="1" applyBorder="1" applyAlignment="1">
      <alignment horizontal="center"/>
    </xf>
    <xf numFmtId="10" fontId="2" fillId="0" borderId="19" xfId="3" applyNumberFormat="1" applyFont="1" applyBorder="1" applyAlignment="1">
      <alignment horizontal="center"/>
    </xf>
    <xf numFmtId="0" fontId="10" fillId="0" borderId="0" xfId="0" applyFont="1" applyBorder="1" applyAlignment="1"/>
    <xf numFmtId="4" fontId="0" fillId="0" borderId="8" xfId="0" applyNumberFormat="1" applyBorder="1" applyAlignment="1">
      <alignment horizontal="center"/>
    </xf>
    <xf numFmtId="10" fontId="1" fillId="0" borderId="8" xfId="3" applyNumberFormat="1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2" fontId="4" fillId="2" borderId="17" xfId="0" applyNumberFormat="1" applyFont="1" applyFill="1" applyBorder="1" applyAlignment="1">
      <alignment horizontal="center"/>
    </xf>
    <xf numFmtId="10" fontId="2" fillId="2" borderId="19" xfId="3" applyNumberFormat="1" applyFont="1" applyFill="1" applyBorder="1" applyAlignment="1">
      <alignment horizontal="center"/>
    </xf>
    <xf numFmtId="10" fontId="4" fillId="2" borderId="17" xfId="3" applyNumberFormat="1" applyFont="1" applyFill="1" applyBorder="1" applyAlignment="1">
      <alignment horizontal="center"/>
    </xf>
    <xf numFmtId="9" fontId="2" fillId="2" borderId="6" xfId="3" applyNumberFormat="1" applyFont="1" applyFill="1" applyBorder="1" applyAlignment="1">
      <alignment horizontal="center"/>
    </xf>
    <xf numFmtId="9" fontId="4" fillId="2" borderId="6" xfId="3" applyNumberFormat="1" applyFont="1" applyFill="1" applyBorder="1" applyAlignment="1">
      <alignment horizontal="center"/>
    </xf>
    <xf numFmtId="9" fontId="2" fillId="2" borderId="19" xfId="3" applyNumberFormat="1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10" fontId="4" fillId="0" borderId="8" xfId="0" applyNumberFormat="1" applyFont="1" applyBorder="1" applyAlignment="1">
      <alignment horizontal="center" vertical="center"/>
    </xf>
    <xf numFmtId="10" fontId="4" fillId="0" borderId="8" xfId="3" applyNumberFormat="1" applyFont="1" applyBorder="1" applyAlignment="1">
      <alignment horizontal="center" vertical="center"/>
    </xf>
    <xf numFmtId="2" fontId="4" fillId="0" borderId="3" xfId="3" applyNumberFormat="1" applyFont="1" applyBorder="1" applyAlignment="1">
      <alignment horizontal="center" vertical="center"/>
    </xf>
    <xf numFmtId="2" fontId="4" fillId="0" borderId="14" xfId="3" applyNumberFormat="1" applyFont="1" applyBorder="1" applyAlignment="1">
      <alignment horizontal="center" vertical="center"/>
    </xf>
    <xf numFmtId="2" fontId="4" fillId="0" borderId="13" xfId="3" applyNumberFormat="1" applyFont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 vertical="center"/>
    </xf>
    <xf numFmtId="10" fontId="2" fillId="0" borderId="4" xfId="3" applyNumberFormat="1" applyFont="1" applyBorder="1" applyAlignment="1">
      <alignment horizontal="center" vertical="center"/>
    </xf>
    <xf numFmtId="10" fontId="2" fillId="0" borderId="7" xfId="3" applyNumberFormat="1" applyFont="1" applyBorder="1" applyAlignment="1">
      <alignment horizontal="center" vertical="center"/>
    </xf>
    <xf numFmtId="10" fontId="2" fillId="0" borderId="6" xfId="3" applyNumberFormat="1" applyFont="1" applyBorder="1" applyAlignment="1">
      <alignment horizontal="center" vertical="center"/>
    </xf>
    <xf numFmtId="10" fontId="4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5" fontId="0" fillId="0" borderId="17" xfId="3" applyNumberFormat="1" applyFont="1" applyBorder="1" applyAlignment="1">
      <alignment horizontal="center" vertical="center"/>
    </xf>
    <xf numFmtId="165" fontId="0" fillId="0" borderId="19" xfId="3" applyNumberFormat="1" applyFont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/>
    </xf>
    <xf numFmtId="0" fontId="5" fillId="2" borderId="29" xfId="0" applyFont="1" applyFill="1" applyBorder="1" applyAlignment="1">
      <alignment horizontal="center"/>
    </xf>
    <xf numFmtId="0" fontId="5" fillId="2" borderId="32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1" fontId="3" fillId="2" borderId="10" xfId="0" applyNumberFormat="1" applyFont="1" applyFill="1" applyBorder="1" applyAlignment="1">
      <alignment horizontal="center"/>
    </xf>
    <xf numFmtId="1" fontId="3" fillId="2" borderId="34" xfId="0" applyNumberFormat="1" applyFont="1" applyFill="1" applyBorder="1" applyAlignment="1">
      <alignment horizontal="center"/>
    </xf>
    <xf numFmtId="0" fontId="10" fillId="0" borderId="35" xfId="0" applyFont="1" applyBorder="1" applyAlignment="1"/>
    <xf numFmtId="1" fontId="13" fillId="0" borderId="1" xfId="0" applyNumberFormat="1" applyFont="1" applyFill="1" applyBorder="1" applyAlignment="1">
      <alignment horizontal="center"/>
    </xf>
    <xf numFmtId="1" fontId="13" fillId="0" borderId="10" xfId="0" applyNumberFormat="1" applyFont="1" applyFill="1" applyBorder="1" applyAlignment="1">
      <alignment horizontal="center"/>
    </xf>
    <xf numFmtId="1" fontId="13" fillId="0" borderId="28" xfId="0" applyNumberFormat="1" applyFont="1" applyFill="1" applyBorder="1" applyAlignment="1">
      <alignment horizontal="center"/>
    </xf>
    <xf numFmtId="0" fontId="5" fillId="0" borderId="29" xfId="0" applyFont="1" applyBorder="1" applyAlignment="1">
      <alignment horizontal="center"/>
    </xf>
    <xf numFmtId="1" fontId="13" fillId="0" borderId="36" xfId="0" applyNumberFormat="1" applyFont="1" applyFill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1" fontId="3" fillId="2" borderId="38" xfId="0" applyNumberFormat="1" applyFont="1" applyFill="1" applyBorder="1" applyAlignment="1">
      <alignment horizontal="center"/>
    </xf>
    <xf numFmtId="1" fontId="3" fillId="2" borderId="39" xfId="0" applyNumberFormat="1" applyFont="1" applyFill="1" applyBorder="1" applyAlignment="1">
      <alignment horizontal="center"/>
    </xf>
    <xf numFmtId="1" fontId="3" fillId="2" borderId="36" xfId="0" applyNumberFormat="1" applyFont="1" applyFill="1" applyBorder="1" applyAlignment="1">
      <alignment horizontal="center"/>
    </xf>
    <xf numFmtId="1" fontId="3" fillId="2" borderId="24" xfId="0" applyNumberFormat="1" applyFont="1" applyFill="1" applyBorder="1" applyAlignment="1">
      <alignment horizontal="center"/>
    </xf>
    <xf numFmtId="1" fontId="3" fillId="2" borderId="35" xfId="0" applyNumberFormat="1" applyFont="1" applyFill="1" applyBorder="1" applyAlignment="1">
      <alignment horizontal="center"/>
    </xf>
    <xf numFmtId="2" fontId="4" fillId="0" borderId="5" xfId="3" applyNumberFormat="1" applyFont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2" fontId="4" fillId="0" borderId="2" xfId="3" applyNumberFormat="1" applyFont="1" applyBorder="1" applyAlignment="1">
      <alignment horizontal="center"/>
    </xf>
    <xf numFmtId="0" fontId="5" fillId="2" borderId="41" xfId="0" applyFont="1" applyFill="1" applyBorder="1" applyAlignment="1">
      <alignment horizontal="center"/>
    </xf>
    <xf numFmtId="1" fontId="3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1" fillId="0" borderId="17" xfId="3" applyNumberFormat="1" applyFont="1" applyBorder="1" applyAlignment="1">
      <alignment horizontal="center"/>
    </xf>
    <xf numFmtId="10" fontId="4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5" fontId="0" fillId="0" borderId="20" xfId="3" applyNumberFormat="1" applyFont="1" applyBorder="1" applyAlignment="1">
      <alignment horizontal="center" vertical="center"/>
    </xf>
    <xf numFmtId="0" fontId="3" fillId="0" borderId="40" xfId="0" applyFont="1" applyBorder="1" applyAlignment="1">
      <alignment horizontal="center"/>
    </xf>
    <xf numFmtId="2" fontId="2" fillId="0" borderId="17" xfId="0" applyNumberFormat="1" applyFont="1" applyBorder="1" applyAlignment="1">
      <alignment horizontal="center"/>
    </xf>
    <xf numFmtId="2" fontId="2" fillId="2" borderId="17" xfId="0" applyNumberFormat="1" applyFont="1" applyFill="1" applyBorder="1" applyAlignment="1">
      <alignment horizontal="center"/>
    </xf>
    <xf numFmtId="10" fontId="4" fillId="2" borderId="17" xfId="0" applyNumberFormat="1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2" fontId="4" fillId="0" borderId="20" xfId="0" applyNumberFormat="1" applyFont="1" applyBorder="1" applyAlignment="1">
      <alignment horizontal="center"/>
    </xf>
    <xf numFmtId="10" fontId="4" fillId="0" borderId="20" xfId="0" applyNumberFormat="1" applyFont="1" applyBorder="1" applyAlignment="1">
      <alignment horizontal="center"/>
    </xf>
    <xf numFmtId="10" fontId="2" fillId="0" borderId="43" xfId="3" applyNumberFormat="1" applyFont="1" applyBorder="1" applyAlignment="1">
      <alignment horizontal="center"/>
    </xf>
    <xf numFmtId="1" fontId="3" fillId="2" borderId="26" xfId="0" applyNumberFormat="1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10" fontId="4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2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5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5" fillId="2" borderId="45" xfId="0" applyFont="1" applyFill="1" applyBorder="1" applyAlignment="1">
      <alignment horizontal="center"/>
    </xf>
    <xf numFmtId="0" fontId="4" fillId="0" borderId="46" xfId="0" applyFont="1" applyBorder="1" applyAlignment="1">
      <alignment horizontal="center"/>
    </xf>
    <xf numFmtId="2" fontId="4" fillId="0" borderId="46" xfId="0" applyNumberFormat="1" applyFont="1" applyBorder="1" applyAlignment="1">
      <alignment horizontal="center"/>
    </xf>
    <xf numFmtId="164" fontId="4" fillId="2" borderId="46" xfId="0" applyNumberFormat="1" applyFont="1" applyFill="1" applyBorder="1" applyAlignment="1">
      <alignment horizontal="center"/>
    </xf>
    <xf numFmtId="10" fontId="4" fillId="2" borderId="46" xfId="0" applyNumberFormat="1" applyFont="1" applyFill="1" applyBorder="1" applyAlignment="1">
      <alignment horizontal="center"/>
    </xf>
    <xf numFmtId="2" fontId="4" fillId="2" borderId="46" xfId="0" applyNumberFormat="1" applyFont="1" applyFill="1" applyBorder="1" applyAlignment="1">
      <alignment horizontal="center"/>
    </xf>
    <xf numFmtId="2" fontId="4" fillId="2" borderId="47" xfId="0" applyNumberFormat="1" applyFont="1" applyFill="1" applyBorder="1" applyAlignment="1">
      <alignment horizontal="center"/>
    </xf>
    <xf numFmtId="10" fontId="4" fillId="2" borderId="48" xfId="3" applyNumberFormat="1" applyFont="1" applyFill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1" fontId="13" fillId="0" borderId="49" xfId="0" applyNumberFormat="1" applyFont="1" applyFill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1" fillId="0" borderId="0" xfId="0" applyFont="1"/>
    <xf numFmtId="1" fontId="0" fillId="0" borderId="0" xfId="0" applyNumberFormat="1"/>
    <xf numFmtId="2" fontId="0" fillId="3" borderId="0" xfId="0" applyNumberFormat="1" applyFill="1"/>
    <xf numFmtId="0" fontId="0" fillId="0" borderId="0" xfId="0" applyFill="1"/>
    <xf numFmtId="0" fontId="0" fillId="0" borderId="0" xfId="0" applyAlignment="1"/>
    <xf numFmtId="0" fontId="1" fillId="0" borderId="0" xfId="0" applyFont="1" applyAlignment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1" fillId="0" borderId="0" xfId="0" applyNumberFormat="1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/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1" fillId="0" borderId="0" xfId="0" applyFont="1" applyAlignment="1">
      <alignment vertical="center"/>
    </xf>
    <xf numFmtId="1" fontId="0" fillId="0" borderId="0" xfId="3" applyNumberFormat="1" applyFont="1" applyAlignment="1"/>
    <xf numFmtId="1" fontId="0" fillId="0" borderId="0" xfId="0" applyNumberFormat="1" applyAlignment="1"/>
    <xf numFmtId="0" fontId="0" fillId="3" borderId="0" xfId="0" applyFill="1" applyAlignment="1"/>
    <xf numFmtId="2" fontId="0" fillId="0" borderId="0" xfId="0" applyNumberFormat="1" applyAlignment="1"/>
    <xf numFmtId="0" fontId="0" fillId="0" borderId="0" xfId="0" applyFill="1" applyAlignment="1"/>
    <xf numFmtId="2" fontId="0" fillId="0" borderId="0" xfId="3" applyNumberFormat="1" applyFont="1" applyAlignment="1"/>
    <xf numFmtId="0" fontId="14" fillId="0" borderId="5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4" fillId="0" borderId="53" xfId="0" applyFont="1" applyFill="1" applyBorder="1" applyAlignment="1">
      <alignment horizontal="center" vertical="center"/>
    </xf>
    <xf numFmtId="0" fontId="14" fillId="0" borderId="2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56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9" borderId="5" xfId="0" applyFont="1" applyFill="1" applyBorder="1" applyAlignment="1">
      <alignment horizontal="center" vertical="center"/>
    </xf>
    <xf numFmtId="0" fontId="14" fillId="5" borderId="5" xfId="0" applyFont="1" applyFill="1" applyBorder="1" applyAlignment="1">
      <alignment horizontal="center" vertical="center"/>
    </xf>
    <xf numFmtId="2" fontId="12" fillId="0" borderId="2" xfId="10" applyNumberFormat="1" applyFont="1" applyFill="1" applyBorder="1" applyAlignment="1">
      <alignment horizontal="center" vertical="center"/>
    </xf>
    <xf numFmtId="2" fontId="12" fillId="0" borderId="5" xfId="10" applyNumberFormat="1" applyFont="1" applyFill="1" applyBorder="1" applyAlignment="1">
      <alignment horizontal="center" vertical="center"/>
    </xf>
    <xf numFmtId="2" fontId="12" fillId="0" borderId="17" xfId="10" applyNumberFormat="1" applyFont="1" applyFill="1" applyBorder="1" applyAlignment="1">
      <alignment horizontal="center" vertical="center"/>
    </xf>
    <xf numFmtId="2" fontId="1" fillId="3" borderId="2" xfId="10" applyNumberFormat="1" applyFont="1" applyFill="1" applyBorder="1" applyAlignment="1">
      <alignment horizontal="center" vertical="center"/>
    </xf>
    <xf numFmtId="2" fontId="1" fillId="3" borderId="5" xfId="10" applyNumberFormat="1" applyFont="1" applyFill="1" applyBorder="1" applyAlignment="1">
      <alignment horizontal="center" vertical="center"/>
    </xf>
    <xf numFmtId="2" fontId="1" fillId="3" borderId="17" xfId="10" applyNumberFormat="1" applyFont="1" applyFill="1" applyBorder="1" applyAlignment="1">
      <alignment horizontal="center" vertical="center"/>
    </xf>
    <xf numFmtId="2" fontId="1" fillId="3" borderId="50" xfId="0" applyNumberFormat="1" applyFont="1" applyFill="1" applyBorder="1" applyAlignment="1">
      <alignment horizontal="center" vertical="center"/>
    </xf>
    <xf numFmtId="2" fontId="1" fillId="0" borderId="2" xfId="10" applyNumberFormat="1" applyFont="1" applyFill="1" applyBorder="1" applyAlignment="1">
      <alignment horizontal="center" vertical="center"/>
    </xf>
    <xf numFmtId="2" fontId="1" fillId="0" borderId="5" xfId="10" applyNumberFormat="1" applyFont="1" applyFill="1" applyBorder="1" applyAlignment="1">
      <alignment horizontal="center" vertical="center"/>
    </xf>
    <xf numFmtId="2" fontId="1" fillId="0" borderId="17" xfId="10" applyNumberFormat="1" applyFont="1" applyFill="1" applyBorder="1" applyAlignment="1">
      <alignment horizontal="center" vertical="center"/>
    </xf>
    <xf numFmtId="10" fontId="1" fillId="0" borderId="2" xfId="3" applyNumberFormat="1" applyFont="1" applyFill="1" applyBorder="1" applyAlignment="1">
      <alignment horizontal="center" vertical="center"/>
    </xf>
    <xf numFmtId="10" fontId="1" fillId="0" borderId="5" xfId="3" applyNumberFormat="1" applyFont="1" applyFill="1" applyBorder="1" applyAlignment="1">
      <alignment horizontal="center" vertical="center"/>
    </xf>
    <xf numFmtId="10" fontId="1" fillId="0" borderId="17" xfId="3" applyNumberFormat="1" applyFont="1" applyFill="1" applyBorder="1" applyAlignment="1">
      <alignment horizontal="center" vertical="center"/>
    </xf>
    <xf numFmtId="2" fontId="1" fillId="3" borderId="2" xfId="3" applyNumberFormat="1" applyFont="1" applyFill="1" applyBorder="1" applyAlignment="1">
      <alignment horizontal="center" vertical="center"/>
    </xf>
    <xf numFmtId="2" fontId="1" fillId="3" borderId="5" xfId="3" applyNumberFormat="1" applyFont="1" applyFill="1" applyBorder="1" applyAlignment="1">
      <alignment horizontal="center" vertical="center"/>
    </xf>
    <xf numFmtId="2" fontId="1" fillId="3" borderId="17" xfId="3" applyNumberFormat="1" applyFont="1" applyFill="1" applyBorder="1" applyAlignment="1">
      <alignment horizontal="center" vertical="center"/>
    </xf>
    <xf numFmtId="2" fontId="1" fillId="3" borderId="50" xfId="3" applyNumberFormat="1" applyFont="1" applyFill="1" applyBorder="1" applyAlignment="1">
      <alignment horizontal="center" vertical="center"/>
    </xf>
    <xf numFmtId="2" fontId="1" fillId="0" borderId="3" xfId="0" applyNumberFormat="1" applyFont="1" applyFill="1" applyBorder="1" applyAlignment="1">
      <alignment horizontal="center" vertical="center"/>
    </xf>
    <xf numFmtId="2" fontId="1" fillId="0" borderId="13" xfId="0" applyNumberFormat="1" applyFont="1" applyFill="1" applyBorder="1" applyAlignment="1">
      <alignment horizontal="center" vertical="center"/>
    </xf>
    <xf numFmtId="2" fontId="1" fillId="0" borderId="54" xfId="0" applyNumberFormat="1" applyFont="1" applyFill="1" applyBorder="1" applyAlignment="1">
      <alignment horizontal="center" vertical="center"/>
    </xf>
    <xf numFmtId="2" fontId="1" fillId="0" borderId="51" xfId="0" applyNumberFormat="1" applyFont="1" applyFill="1" applyBorder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2" xfId="0" applyNumberFormat="1" applyFont="1" applyFill="1" applyBorder="1" applyAlignment="1">
      <alignment horizontal="center" vertical="center"/>
    </xf>
    <xf numFmtId="1" fontId="1" fillId="0" borderId="40" xfId="0" applyNumberFormat="1" applyFont="1" applyFill="1" applyBorder="1" applyAlignment="1">
      <alignment horizontal="center" vertical="center"/>
    </xf>
    <xf numFmtId="1" fontId="1" fillId="0" borderId="53" xfId="0" applyNumberFormat="1" applyFont="1" applyFill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10" fontId="1" fillId="0" borderId="0" xfId="3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27" fillId="0" borderId="50" xfId="0" applyFont="1" applyFill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6" fillId="0" borderId="53" xfId="0" applyFont="1" applyFill="1" applyBorder="1" applyAlignment="1">
      <alignment vertical="center"/>
    </xf>
    <xf numFmtId="0" fontId="16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2" fontId="12" fillId="0" borderId="50" xfId="10" applyNumberFormat="1" applyFont="1" applyFill="1" applyBorder="1" applyAlignment="1">
      <alignment horizontal="center" vertical="center"/>
    </xf>
    <xf numFmtId="2" fontId="12" fillId="0" borderId="0" xfId="10" applyNumberFormat="1" applyFont="1" applyFill="1" applyBorder="1" applyAlignment="1">
      <alignment horizontal="center" vertical="center"/>
    </xf>
    <xf numFmtId="0" fontId="14" fillId="3" borderId="50" xfId="0" applyFont="1" applyFill="1" applyBorder="1" applyAlignment="1">
      <alignment horizontal="center" vertical="center"/>
    </xf>
    <xf numFmtId="2" fontId="1" fillId="3" borderId="8" xfId="10" applyNumberFormat="1" applyFont="1" applyFill="1" applyBorder="1" applyAlignment="1">
      <alignment horizontal="center" vertical="center"/>
    </xf>
    <xf numFmtId="2" fontId="1" fillId="3" borderId="50" xfId="10" applyNumberFormat="1" applyFont="1" applyFill="1" applyBorder="1" applyAlignment="1">
      <alignment horizontal="center" vertical="center"/>
    </xf>
    <xf numFmtId="2" fontId="1" fillId="0" borderId="0" xfId="10" applyNumberFormat="1" applyFont="1" applyFill="1" applyBorder="1" applyAlignment="1">
      <alignment horizontal="center" vertical="center"/>
    </xf>
    <xf numFmtId="2" fontId="1" fillId="0" borderId="8" xfId="10" applyNumberFormat="1" applyFont="1" applyFill="1" applyBorder="1" applyAlignment="1">
      <alignment horizontal="center" vertical="center"/>
    </xf>
    <xf numFmtId="2" fontId="19" fillId="0" borderId="50" xfId="10" applyNumberFormat="1" applyFont="1" applyFill="1" applyBorder="1" applyAlignment="1">
      <alignment horizontal="center" vertical="center"/>
    </xf>
    <xf numFmtId="2" fontId="19" fillId="0" borderId="0" xfId="10" applyNumberFormat="1" applyFont="1" applyFill="1" applyBorder="1" applyAlignment="1">
      <alignment horizontal="center" vertical="center"/>
    </xf>
    <xf numFmtId="10" fontId="1" fillId="0" borderId="8" xfId="3" applyNumberFormat="1" applyFont="1" applyFill="1" applyBorder="1" applyAlignment="1">
      <alignment horizontal="center" vertical="center"/>
    </xf>
    <xf numFmtId="10" fontId="1" fillId="0" borderId="50" xfId="3" applyNumberFormat="1" applyFont="1" applyFill="1" applyBorder="1" applyAlignment="1">
      <alignment horizontal="center" vertical="center"/>
    </xf>
    <xf numFmtId="10" fontId="1" fillId="0" borderId="0" xfId="3" applyNumberFormat="1" applyFont="1" applyFill="1" applyBorder="1" applyAlignment="1">
      <alignment horizontal="center" vertical="center"/>
    </xf>
    <xf numFmtId="0" fontId="1" fillId="6" borderId="0" xfId="0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2" fontId="1" fillId="0" borderId="52" xfId="0" applyNumberFormat="1" applyFon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14" fillId="0" borderId="55" xfId="0" applyFont="1" applyFill="1" applyBorder="1" applyAlignment="1">
      <alignment horizontal="center" vertical="center"/>
    </xf>
    <xf numFmtId="1" fontId="1" fillId="0" borderId="0" xfId="0" applyNumberFormat="1" applyFont="1" applyFill="1" applyBorder="1" applyAlignment="1">
      <alignment horizontal="center" vertical="center"/>
    </xf>
    <xf numFmtId="1" fontId="1" fillId="6" borderId="0" xfId="0" applyNumberFormat="1" applyFont="1" applyFill="1" applyBorder="1" applyAlignment="1">
      <alignment horizontal="center" vertical="center"/>
    </xf>
    <xf numFmtId="0" fontId="14" fillId="0" borderId="32" xfId="0" applyFont="1" applyFill="1" applyBorder="1" applyAlignment="1">
      <alignment horizontal="center" vertical="center"/>
    </xf>
    <xf numFmtId="0" fontId="1" fillId="7" borderId="35" xfId="0" applyFont="1" applyFill="1" applyBorder="1" applyAlignment="1">
      <alignment horizontal="center" vertical="center"/>
    </xf>
    <xf numFmtId="0" fontId="1" fillId="7" borderId="34" xfId="0" applyFont="1" applyFill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4" fillId="0" borderId="21" xfId="0" applyFont="1" applyFill="1" applyBorder="1" applyAlignment="1">
      <alignment horizontal="center" vertical="center"/>
    </xf>
    <xf numFmtId="2" fontId="12" fillId="0" borderId="2" xfId="0" applyNumberFormat="1" applyFont="1" applyFill="1" applyBorder="1" applyAlignment="1">
      <alignment horizontal="center" vertical="center"/>
    </xf>
    <xf numFmtId="2" fontId="12" fillId="0" borderId="5" xfId="0" applyNumberFormat="1" applyFont="1" applyFill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50" xfId="0" applyFont="1" applyBorder="1" applyAlignment="1">
      <alignment horizontal="center" vertical="center"/>
    </xf>
    <xf numFmtId="2" fontId="1" fillId="3" borderId="2" xfId="0" applyNumberFormat="1" applyFont="1" applyFill="1" applyBorder="1" applyAlignment="1">
      <alignment horizontal="center" vertical="center"/>
    </xf>
    <xf numFmtId="2" fontId="1" fillId="3" borderId="5" xfId="0" applyNumberFormat="1" applyFont="1" applyFill="1" applyBorder="1" applyAlignment="1">
      <alignment horizontal="center" vertical="center"/>
    </xf>
    <xf numFmtId="164" fontId="1" fillId="0" borderId="2" xfId="0" applyNumberFormat="1" applyFont="1" applyFill="1" applyBorder="1" applyAlignment="1">
      <alignment horizontal="center" vertical="center"/>
    </xf>
    <xf numFmtId="164" fontId="1" fillId="0" borderId="5" xfId="0" applyNumberFormat="1" applyFont="1" applyFill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2" fontId="1" fillId="0" borderId="50" xfId="0" applyNumberFormat="1" applyFont="1" applyBorder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0" fontId="1" fillId="0" borderId="50" xfId="0" applyNumberFormat="1" applyFont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1" fontId="1" fillId="0" borderId="53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0" fontId="1" fillId="0" borderId="0" xfId="3" applyNumberFormat="1" applyFont="1" applyAlignment="1">
      <alignment horizontal="center" vertical="center"/>
    </xf>
    <xf numFmtId="0" fontId="14" fillId="10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5" borderId="17" xfId="0" applyFont="1" applyFill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0" fontId="1" fillId="7" borderId="57" xfId="0" applyFont="1" applyFill="1" applyBorder="1" applyAlignment="1">
      <alignment horizontal="center" vertical="center"/>
    </xf>
    <xf numFmtId="0" fontId="1" fillId="0" borderId="58" xfId="0" applyFont="1" applyBorder="1" applyAlignment="1">
      <alignment horizontal="center" vertical="center"/>
    </xf>
    <xf numFmtId="0" fontId="14" fillId="0" borderId="58" xfId="0" applyFont="1" applyFill="1" applyBorder="1" applyAlignment="1">
      <alignment horizontal="center" vertical="center"/>
    </xf>
    <xf numFmtId="2" fontId="12" fillId="0" borderId="58" xfId="0" applyNumberFormat="1" applyFont="1" applyFill="1" applyBorder="1" applyAlignment="1">
      <alignment horizontal="center" vertical="center"/>
    </xf>
    <xf numFmtId="2" fontId="1" fillId="3" borderId="58" xfId="0" applyNumberFormat="1" applyFont="1" applyFill="1" applyBorder="1" applyAlignment="1">
      <alignment horizontal="center" vertical="center"/>
    </xf>
    <xf numFmtId="2" fontId="1" fillId="0" borderId="58" xfId="0" applyNumberFormat="1" applyFont="1" applyFill="1" applyBorder="1" applyAlignment="1">
      <alignment horizontal="center" vertical="center"/>
    </xf>
    <xf numFmtId="10" fontId="1" fillId="0" borderId="58" xfId="0" applyNumberFormat="1" applyFont="1" applyFill="1" applyBorder="1" applyAlignment="1">
      <alignment horizontal="center" vertical="center"/>
    </xf>
    <xf numFmtId="2" fontId="1" fillId="3" borderId="58" xfId="3" applyNumberFormat="1" applyFont="1" applyFill="1" applyBorder="1" applyAlignment="1">
      <alignment horizontal="center" vertical="center"/>
    </xf>
    <xf numFmtId="2" fontId="1" fillId="0" borderId="59" xfId="0" applyNumberFormat="1" applyFont="1" applyFill="1" applyBorder="1" applyAlignment="1">
      <alignment horizontal="center" vertical="center"/>
    </xf>
    <xf numFmtId="1" fontId="1" fillId="0" borderId="57" xfId="0" applyNumberFormat="1" applyFont="1" applyFill="1" applyBorder="1" applyAlignment="1">
      <alignment horizontal="center" vertical="center"/>
    </xf>
    <xf numFmtId="0" fontId="1" fillId="0" borderId="60" xfId="0" applyFont="1" applyBorder="1" applyAlignment="1">
      <alignment horizontal="center" vertical="center"/>
    </xf>
    <xf numFmtId="0" fontId="14" fillId="0" borderId="51" xfId="0" applyFont="1" applyFill="1" applyBorder="1" applyAlignment="1">
      <alignment horizontal="center" vertical="center"/>
    </xf>
    <xf numFmtId="0" fontId="14" fillId="0" borderId="24" xfId="0" applyFont="1" applyFill="1" applyBorder="1" applyAlignment="1">
      <alignment horizontal="center" vertical="center"/>
    </xf>
    <xf numFmtId="0" fontId="14" fillId="11" borderId="17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2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0" fillId="0" borderId="11" xfId="0" applyFont="1" applyBorder="1" applyAlignment="1">
      <alignment horizontal="center"/>
    </xf>
    <xf numFmtId="0" fontId="10" fillId="0" borderId="4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/>
    <xf numFmtId="0" fontId="1" fillId="4" borderId="11" xfId="0" applyFont="1" applyFill="1" applyBorder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4" borderId="34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" fontId="12" fillId="0" borderId="2" xfId="0" applyNumberFormat="1" applyFont="1" applyFill="1" applyBorder="1" applyAlignment="1">
      <alignment horizontal="center" vertical="center"/>
    </xf>
    <xf numFmtId="1" fontId="12" fillId="0" borderId="5" xfId="0" applyNumberFormat="1" applyFont="1" applyFill="1" applyBorder="1" applyAlignment="1">
      <alignment horizontal="center" vertical="center"/>
    </xf>
    <xf numFmtId="1" fontId="12" fillId="0" borderId="5" xfId="0" applyNumberFormat="1" applyFont="1" applyBorder="1" applyAlignment="1">
      <alignment horizontal="center" vertical="center"/>
    </xf>
    <xf numFmtId="1" fontId="12" fillId="0" borderId="50" xfId="0" applyNumberFormat="1" applyFont="1" applyBorder="1" applyAlignment="1">
      <alignment horizontal="center" vertical="center"/>
    </xf>
    <xf numFmtId="0" fontId="1" fillId="13" borderId="0" xfId="0" applyFont="1" applyFill="1" applyAlignment="1">
      <alignment horizontal="left" vertical="center"/>
    </xf>
  </cellXfs>
  <cellStyles count="491">
    <cellStyle name="Euro" xfId="1" xr:uid="{00000000-0005-0000-0000-000000000000}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 2" xfId="15" xr:uid="{00000000-0005-0000-0000-0000D5010000}"/>
    <cellStyle name="Normal" xfId="0" builtinId="0"/>
    <cellStyle name="Normal 2" xfId="2" xr:uid="{00000000-0005-0000-0000-0000D7010000}"/>
    <cellStyle name="Normal 2 2" xfId="10" xr:uid="{00000000-0005-0000-0000-0000D8010000}"/>
    <cellStyle name="Normal 3" xfId="9" xr:uid="{00000000-0005-0000-0000-0000D9010000}"/>
    <cellStyle name="Porcentaje" xfId="3" builtinId="5"/>
    <cellStyle name="Porcentaje 2" xfId="7" xr:uid="{00000000-0005-0000-0000-0000DB010000}"/>
    <cellStyle name="Porcentaje 3" xfId="8" xr:uid="{00000000-0005-0000-0000-0000DC010000}"/>
    <cellStyle name="Porcentaje 3 2" xfId="14" xr:uid="{00000000-0005-0000-0000-0000DD010000}"/>
    <cellStyle name="Porcentaje 4" xfId="484" xr:uid="{00000000-0005-0000-0000-0000DE010000}"/>
    <cellStyle name="Porcentaje 4 2" xfId="486" xr:uid="{00000000-0005-0000-0000-0000DF010000}"/>
    <cellStyle name="Porcentaje 5" xfId="485" xr:uid="{00000000-0005-0000-0000-0000E0010000}"/>
    <cellStyle name="Porcentaje 6" xfId="487" xr:uid="{00000000-0005-0000-0000-0000E1010000}"/>
    <cellStyle name="Porcentaje 7" xfId="488" xr:uid="{00000000-0005-0000-0000-0000E2010000}"/>
    <cellStyle name="Porcentaje 8" xfId="489" xr:uid="{00000000-0005-0000-0000-0000E3010000}"/>
    <cellStyle name="Porcentaje 9" xfId="490" xr:uid="{00000000-0005-0000-0000-0000E4010000}"/>
    <cellStyle name="Porcentual 2" xfId="4" xr:uid="{00000000-0005-0000-0000-0000E5010000}"/>
    <cellStyle name="Porcentual 2 2" xfId="11" xr:uid="{00000000-0005-0000-0000-0000E6010000}"/>
    <cellStyle name="Porcentual 3" xfId="5" xr:uid="{00000000-0005-0000-0000-0000E7010000}"/>
    <cellStyle name="Porcentual 3 2" xfId="12" xr:uid="{00000000-0005-0000-0000-0000E8010000}"/>
    <cellStyle name="Porcentual 4" xfId="6" xr:uid="{00000000-0005-0000-0000-0000E9010000}"/>
    <cellStyle name="Porcentual 4 2" xfId="13" xr:uid="{00000000-0005-0000-0000-0000EA010000}"/>
  </cellStyles>
  <dxfs count="0"/>
  <tableStyles count="0" defaultTableStyle="TableStyleMedium9" defaultPivotStyle="PivotStyleLight16"/>
  <colors>
    <mruColors>
      <color rgb="FF00FF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250944"/>
        <c:axId val="141252480"/>
      </c:barChart>
      <c:catAx>
        <c:axId val="141250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1252480"/>
        <c:crosses val="autoZero"/>
        <c:auto val="1"/>
        <c:lblAlgn val="ctr"/>
        <c:lblOffset val="100"/>
        <c:noMultiLvlLbl val="0"/>
      </c:catAx>
      <c:valAx>
        <c:axId val="14125248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2509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560256"/>
        <c:axId val="142582528"/>
      </c:barChart>
      <c:catAx>
        <c:axId val="142560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82528"/>
        <c:crosses val="autoZero"/>
        <c:auto val="1"/>
        <c:lblAlgn val="ctr"/>
        <c:lblOffset val="100"/>
        <c:noMultiLvlLbl val="0"/>
      </c:catAx>
      <c:valAx>
        <c:axId val="14258252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602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91872"/>
        <c:axId val="142593408"/>
      </c:lineChart>
      <c:catAx>
        <c:axId val="142591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93408"/>
        <c:crosses val="autoZero"/>
        <c:auto val="1"/>
        <c:lblAlgn val="ctr"/>
        <c:lblOffset val="100"/>
        <c:noMultiLvlLbl val="0"/>
      </c:catAx>
      <c:valAx>
        <c:axId val="142593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91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652544"/>
        <c:axId val="142654080"/>
      </c:lineChart>
      <c:catAx>
        <c:axId val="142652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2654080"/>
        <c:crosses val="autoZero"/>
        <c:auto val="1"/>
        <c:lblAlgn val="ctr"/>
        <c:lblOffset val="100"/>
        <c:noMultiLvlLbl val="0"/>
      </c:catAx>
      <c:valAx>
        <c:axId val="14265408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6525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631360"/>
        <c:axId val="151632896"/>
      </c:lineChart>
      <c:catAx>
        <c:axId val="151631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51632896"/>
        <c:crosses val="autoZero"/>
        <c:auto val="1"/>
        <c:lblAlgn val="ctr"/>
        <c:lblOffset val="100"/>
        <c:noMultiLvlLbl val="0"/>
      </c:catAx>
      <c:valAx>
        <c:axId val="15163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6313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49792"/>
        <c:axId val="209453440"/>
      </c:lineChart>
      <c:catAx>
        <c:axId val="187249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53440"/>
        <c:crosses val="autoZero"/>
        <c:auto val="1"/>
        <c:lblAlgn val="ctr"/>
        <c:lblOffset val="100"/>
        <c:noMultiLvlLbl val="0"/>
      </c:catAx>
      <c:valAx>
        <c:axId val="20945344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2497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904512"/>
        <c:axId val="141906304"/>
      </c:barChart>
      <c:catAx>
        <c:axId val="141904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06304"/>
        <c:crosses val="autoZero"/>
        <c:auto val="1"/>
        <c:lblAlgn val="ctr"/>
        <c:lblOffset val="100"/>
        <c:noMultiLvlLbl val="0"/>
      </c:catAx>
      <c:valAx>
        <c:axId val="14190630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045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923840"/>
        <c:axId val="141925376"/>
      </c:lineChart>
      <c:catAx>
        <c:axId val="141923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25376"/>
        <c:crosses val="autoZero"/>
        <c:auto val="1"/>
        <c:lblAlgn val="ctr"/>
        <c:lblOffset val="100"/>
        <c:noMultiLvlLbl val="0"/>
      </c:catAx>
      <c:valAx>
        <c:axId val="141925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238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091008"/>
        <c:axId val="142092544"/>
      </c:lineChart>
      <c:catAx>
        <c:axId val="142091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092544"/>
        <c:crosses val="autoZero"/>
        <c:auto val="1"/>
        <c:lblAlgn val="ctr"/>
        <c:lblOffset val="100"/>
        <c:noMultiLvlLbl val="0"/>
      </c:catAx>
      <c:valAx>
        <c:axId val="14209254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0910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353536"/>
        <c:axId val="142355072"/>
      </c:barChart>
      <c:catAx>
        <c:axId val="142353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55072"/>
        <c:crosses val="autoZero"/>
        <c:auto val="1"/>
        <c:lblAlgn val="ctr"/>
        <c:lblOffset val="100"/>
        <c:noMultiLvlLbl val="0"/>
      </c:catAx>
      <c:valAx>
        <c:axId val="142355072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5353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89248"/>
        <c:axId val="142390784"/>
      </c:lineChart>
      <c:catAx>
        <c:axId val="142389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90784"/>
        <c:crosses val="autoZero"/>
        <c:auto val="1"/>
        <c:lblAlgn val="ctr"/>
        <c:lblOffset val="100"/>
        <c:noMultiLvlLbl val="0"/>
      </c:catAx>
      <c:valAx>
        <c:axId val="142390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892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43872"/>
        <c:axId val="142549760"/>
      </c:lineChart>
      <c:catAx>
        <c:axId val="142543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49760"/>
        <c:crosses val="autoZero"/>
        <c:auto val="1"/>
        <c:lblAlgn val="ctr"/>
        <c:lblOffset val="100"/>
        <c:noMultiLvlLbl val="0"/>
      </c:catAx>
      <c:valAx>
        <c:axId val="14254976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43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fitToPage="1"/>
  </sheetPr>
  <dimension ref="A1:Z52"/>
  <sheetViews>
    <sheetView topLeftCell="A28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6" ht="4.3499999999999996" customHeight="1" x14ac:dyDescent="0.2"/>
    <row r="2" spans="1:26" x14ac:dyDescent="0.2">
      <c r="A2" s="1" t="s">
        <v>22</v>
      </c>
      <c r="D2" s="1"/>
    </row>
    <row r="3" spans="1:26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6" ht="16.5" customHeight="1" thickBot="1" x14ac:dyDescent="0.3">
      <c r="A4" s="5" t="s">
        <v>16</v>
      </c>
      <c r="B4" s="355" t="s">
        <v>18</v>
      </c>
      <c r="C4" s="356"/>
      <c r="D4" s="356"/>
      <c r="E4" s="356"/>
      <c r="F4" s="356"/>
      <c r="G4" s="356"/>
      <c r="H4" s="356"/>
      <c r="I4" s="356"/>
      <c r="J4" s="357"/>
      <c r="K4" s="355" t="s">
        <v>21</v>
      </c>
      <c r="L4" s="356"/>
      <c r="M4" s="356"/>
      <c r="N4" s="356"/>
      <c r="O4" s="356"/>
      <c r="P4" s="356"/>
      <c r="Q4" s="356"/>
      <c r="R4" s="356"/>
      <c r="S4" s="356"/>
      <c r="T4" s="357"/>
      <c r="U4" s="81" t="s">
        <v>19</v>
      </c>
      <c r="V4" s="81" t="s">
        <v>20</v>
      </c>
      <c r="W4" s="119"/>
      <c r="X4" s="77"/>
      <c r="Y4" s="77"/>
      <c r="Z4" s="77"/>
    </row>
    <row r="5" spans="1:26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30">
        <f>+B5+C5+D5+E5</f>
        <v>0</v>
      </c>
      <c r="V5" s="131">
        <f>+F5+G5+H5+I5+J5+T5+K5+L5+M5+N5+O5+P5+Q5+R5</f>
        <v>0</v>
      </c>
      <c r="W5" s="132">
        <f>+U5+V5</f>
        <v>0</v>
      </c>
    </row>
    <row r="6" spans="1:26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 t="s">
        <v>15</v>
      </c>
      <c r="V6" s="134" t="s">
        <v>15</v>
      </c>
      <c r="W6" s="135" t="s">
        <v>0</v>
      </c>
    </row>
    <row r="7" spans="1:26" x14ac:dyDescent="0.2">
      <c r="A7" s="68" t="s">
        <v>3</v>
      </c>
      <c r="B7" s="72">
        <v>110</v>
      </c>
      <c r="C7" s="26">
        <v>110</v>
      </c>
      <c r="D7" s="26">
        <v>110</v>
      </c>
      <c r="E7" s="26">
        <v>110</v>
      </c>
      <c r="F7" s="26">
        <v>110</v>
      </c>
      <c r="G7" s="26">
        <v>110</v>
      </c>
      <c r="H7" s="26">
        <v>110</v>
      </c>
      <c r="I7" s="26">
        <v>110</v>
      </c>
      <c r="J7" s="136">
        <v>110</v>
      </c>
      <c r="K7" s="72">
        <v>110</v>
      </c>
      <c r="L7" s="26">
        <v>110</v>
      </c>
      <c r="M7" s="26">
        <v>110</v>
      </c>
      <c r="N7" s="26">
        <v>110</v>
      </c>
      <c r="O7" s="26">
        <v>110</v>
      </c>
      <c r="P7" s="26">
        <v>110</v>
      </c>
      <c r="Q7" s="26">
        <v>110</v>
      </c>
      <c r="R7" s="26">
        <v>110</v>
      </c>
      <c r="S7" s="136">
        <v>110</v>
      </c>
      <c r="T7" s="136">
        <v>110</v>
      </c>
      <c r="U7" s="151">
        <v>110</v>
      </c>
      <c r="V7" s="26">
        <v>110</v>
      </c>
      <c r="W7" s="165">
        <v>110</v>
      </c>
    </row>
    <row r="8" spans="1:26" x14ac:dyDescent="0.2">
      <c r="A8" s="69" t="s">
        <v>4</v>
      </c>
      <c r="B8" s="73">
        <v>5925</v>
      </c>
      <c r="C8" s="16">
        <v>6550</v>
      </c>
      <c r="D8" s="16">
        <v>6147</v>
      </c>
      <c r="E8" s="16">
        <v>6551</v>
      </c>
      <c r="F8" s="16">
        <v>6112</v>
      </c>
      <c r="G8" s="16">
        <v>6418</v>
      </c>
      <c r="H8" s="16">
        <v>6042</v>
      </c>
      <c r="I8" s="16">
        <v>6118</v>
      </c>
      <c r="J8" s="66">
        <v>6540</v>
      </c>
      <c r="K8" s="152">
        <v>8958</v>
      </c>
      <c r="L8" s="16">
        <v>9159</v>
      </c>
      <c r="M8" s="16">
        <v>8351</v>
      </c>
      <c r="N8" s="16">
        <v>7751</v>
      </c>
      <c r="O8" s="29">
        <v>9112</v>
      </c>
      <c r="P8" s="40">
        <v>8702</v>
      </c>
      <c r="Q8" s="34">
        <v>8678</v>
      </c>
      <c r="R8" s="34">
        <v>9250</v>
      </c>
      <c r="S8" s="161">
        <v>10254</v>
      </c>
      <c r="T8" s="140">
        <v>11349</v>
      </c>
      <c r="U8" s="144">
        <v>56403</v>
      </c>
      <c r="V8" s="23">
        <v>91564</v>
      </c>
      <c r="W8" s="106">
        <v>147967</v>
      </c>
    </row>
    <row r="9" spans="1:26" x14ac:dyDescent="0.2">
      <c r="A9" s="69" t="s">
        <v>5</v>
      </c>
      <c r="B9" s="73">
        <v>40</v>
      </c>
      <c r="C9" s="16">
        <v>45</v>
      </c>
      <c r="D9" s="16">
        <v>41</v>
      </c>
      <c r="E9" s="16">
        <v>43</v>
      </c>
      <c r="F9" s="16">
        <v>41</v>
      </c>
      <c r="G9" s="16">
        <v>43</v>
      </c>
      <c r="H9" s="16">
        <v>41</v>
      </c>
      <c r="I9" s="16">
        <v>42</v>
      </c>
      <c r="J9" s="66">
        <v>44</v>
      </c>
      <c r="K9" s="152">
        <v>60</v>
      </c>
      <c r="L9" s="16">
        <v>60</v>
      </c>
      <c r="M9" s="16">
        <v>55</v>
      </c>
      <c r="N9" s="16">
        <v>51</v>
      </c>
      <c r="O9" s="29">
        <v>60</v>
      </c>
      <c r="P9" s="61">
        <v>58</v>
      </c>
      <c r="Q9" s="62">
        <v>60</v>
      </c>
      <c r="R9" s="62">
        <v>62</v>
      </c>
      <c r="S9" s="162">
        <v>68</v>
      </c>
      <c r="T9" s="140">
        <v>77</v>
      </c>
      <c r="U9" s="144">
        <v>380</v>
      </c>
      <c r="V9" s="23">
        <v>611</v>
      </c>
      <c r="W9" s="106">
        <v>991</v>
      </c>
    </row>
    <row r="10" spans="1:26" x14ac:dyDescent="0.2">
      <c r="A10" s="69" t="s">
        <v>6</v>
      </c>
      <c r="B10" s="63">
        <v>148.125</v>
      </c>
      <c r="C10" s="15">
        <v>145.55555555555554</v>
      </c>
      <c r="D10" s="15">
        <v>149.92682926829269</v>
      </c>
      <c r="E10" s="15">
        <v>152.34883720930233</v>
      </c>
      <c r="F10" s="15">
        <v>149.07317073170731</v>
      </c>
      <c r="G10" s="15">
        <v>149.25581395348837</v>
      </c>
      <c r="H10" s="15">
        <v>147.36585365853659</v>
      </c>
      <c r="I10" s="15">
        <v>145.66666666666666</v>
      </c>
      <c r="J10" s="64">
        <v>148.63636363636363</v>
      </c>
      <c r="K10" s="153">
        <v>134.30000000000001</v>
      </c>
      <c r="L10" s="15">
        <v>137.65</v>
      </c>
      <c r="M10" s="15">
        <v>136.84</v>
      </c>
      <c r="N10" s="15">
        <v>136.97999999999999</v>
      </c>
      <c r="O10" s="27">
        <v>136.86000000000001</v>
      </c>
      <c r="P10" s="35">
        <v>135.03</v>
      </c>
      <c r="Q10" s="36">
        <v>129.63</v>
      </c>
      <c r="R10" s="36">
        <v>134.19</v>
      </c>
      <c r="S10" s="78">
        <v>135.79</v>
      </c>
      <c r="T10" s="141">
        <v>132.38</v>
      </c>
      <c r="U10" s="145">
        <v>148.42894736842106</v>
      </c>
      <c r="V10" s="166">
        <v>134.85</v>
      </c>
      <c r="W10" s="107">
        <v>149.31079717457115</v>
      </c>
    </row>
    <row r="11" spans="1:26" x14ac:dyDescent="0.2">
      <c r="A11" s="69" t="s">
        <v>7</v>
      </c>
      <c r="B11" s="63">
        <v>75</v>
      </c>
      <c r="C11" s="15">
        <v>68.888888888888886</v>
      </c>
      <c r="D11" s="15">
        <v>56.097560975609753</v>
      </c>
      <c r="E11" s="15">
        <v>83.720930232558146</v>
      </c>
      <c r="F11" s="15">
        <v>65.853658536585371</v>
      </c>
      <c r="G11" s="15">
        <v>90.697674418604649</v>
      </c>
      <c r="H11" s="15">
        <v>92.682926829268297</v>
      </c>
      <c r="I11" s="15">
        <v>88.095238095238102</v>
      </c>
      <c r="J11" s="64">
        <v>93.181818181818187</v>
      </c>
      <c r="K11" s="153">
        <v>70</v>
      </c>
      <c r="L11" s="15">
        <v>70</v>
      </c>
      <c r="M11" s="15">
        <v>63.636363636363633</v>
      </c>
      <c r="N11" s="15">
        <v>74.509803921568633</v>
      </c>
      <c r="O11" s="27">
        <v>70</v>
      </c>
      <c r="P11" s="35">
        <v>68.965517241379317</v>
      </c>
      <c r="Q11" s="36">
        <v>68.333333333333329</v>
      </c>
      <c r="R11" s="36">
        <v>74.193548387096769</v>
      </c>
      <c r="S11" s="78">
        <v>72.058823529411768</v>
      </c>
      <c r="T11" s="141">
        <v>80.519480519480524</v>
      </c>
      <c r="U11" s="145">
        <v>80.526315789473685</v>
      </c>
      <c r="V11" s="166">
        <v>70.86743044189852</v>
      </c>
      <c r="W11" s="107">
        <v>74.571140262361254</v>
      </c>
    </row>
    <row r="12" spans="1:26" x14ac:dyDescent="0.2">
      <c r="A12" s="69" t="s">
        <v>8</v>
      </c>
      <c r="B12" s="74">
        <v>8.7727191362359305E-2</v>
      </c>
      <c r="C12" s="19">
        <v>0.10044594929742309</v>
      </c>
      <c r="D12" s="14">
        <v>0.10493869154299762</v>
      </c>
      <c r="E12" s="14">
        <v>6.3337519377633794E-2</v>
      </c>
      <c r="F12" s="14">
        <v>9.2517082936007605E-2</v>
      </c>
      <c r="G12" s="19">
        <v>5.7853398360724929E-2</v>
      </c>
      <c r="H12" s="14">
        <v>5.7006432834980039E-2</v>
      </c>
      <c r="I12" s="19">
        <v>6.2411314804969566E-2</v>
      </c>
      <c r="J12" s="160">
        <v>5.990294125744617E-2</v>
      </c>
      <c r="K12" s="154">
        <v>9.5824014184351394E-2</v>
      </c>
      <c r="L12" s="14">
        <v>9.7230986032580416E-2</v>
      </c>
      <c r="M12" s="19">
        <v>0.10695710047666468</v>
      </c>
      <c r="N12" s="19">
        <v>9.0625913641511513E-2</v>
      </c>
      <c r="O12" s="28">
        <v>9.8165150902272166E-2</v>
      </c>
      <c r="P12" s="14">
        <v>9.6966593267426682E-2</v>
      </c>
      <c r="Q12" s="37">
        <v>0.10165408867655897</v>
      </c>
      <c r="R12" s="37">
        <v>8.4353425331933879E-2</v>
      </c>
      <c r="S12" s="79">
        <v>9.1321660069635491E-2</v>
      </c>
      <c r="T12" s="142">
        <v>9.0123604576965721E-2</v>
      </c>
      <c r="U12" s="146">
        <v>7.9511247589149792E-2</v>
      </c>
      <c r="V12" s="167">
        <v>9.6556579058853717E-2</v>
      </c>
      <c r="W12" s="108">
        <v>9.0597101431533822E-2</v>
      </c>
    </row>
    <row r="13" spans="1:26" x14ac:dyDescent="0.2">
      <c r="A13" s="69" t="s">
        <v>9</v>
      </c>
      <c r="B13" s="63">
        <v>12.994590220549473</v>
      </c>
      <c r="C13" s="15">
        <v>14.620465953291582</v>
      </c>
      <c r="D13" s="15">
        <v>15.733125290605035</v>
      </c>
      <c r="E13" s="15">
        <v>9.6493974289041624</v>
      </c>
      <c r="F13" s="15">
        <v>13.791814900118986</v>
      </c>
      <c r="G13" s="15">
        <v>8.6349560623054096</v>
      </c>
      <c r="H13" s="15">
        <v>8.4008016387548636</v>
      </c>
      <c r="I13" s="15">
        <v>9.091248189923899</v>
      </c>
      <c r="J13" s="64">
        <v>8.903755359629498</v>
      </c>
      <c r="K13" s="153">
        <v>14.306525317723665</v>
      </c>
      <c r="L13" s="15">
        <v>14.842310017873402</v>
      </c>
      <c r="M13" s="15">
        <v>16.23997720146594</v>
      </c>
      <c r="N13" s="15">
        <v>13.773361894810895</v>
      </c>
      <c r="O13" s="27">
        <v>14.9080142503584</v>
      </c>
      <c r="P13" s="35">
        <v>14.548332665743914</v>
      </c>
      <c r="Q13" s="36">
        <v>14.702569692252977</v>
      </c>
      <c r="R13" s="36">
        <v>12.584986843877232</v>
      </c>
      <c r="S13" s="78">
        <v>13.770769152265327</v>
      </c>
      <c r="T13" s="141">
        <v>13.283282965506286</v>
      </c>
      <c r="U13" s="145">
        <v>11.801770783607411</v>
      </c>
      <c r="V13" s="166">
        <v>14.469896243772309</v>
      </c>
      <c r="W13" s="107">
        <v>13.527125436447795</v>
      </c>
    </row>
    <row r="14" spans="1:26" x14ac:dyDescent="0.2">
      <c r="A14" s="70" t="s">
        <v>10</v>
      </c>
      <c r="B14" s="137">
        <v>38.125</v>
      </c>
      <c r="C14" s="133">
        <v>35.555555555555543</v>
      </c>
      <c r="D14" s="133">
        <v>39.926829268292693</v>
      </c>
      <c r="E14" s="15">
        <v>42.348837209302332</v>
      </c>
      <c r="F14" s="15">
        <v>39.073170731707307</v>
      </c>
      <c r="G14" s="15">
        <v>39.255813953488371</v>
      </c>
      <c r="H14" s="15">
        <v>37.365853658536594</v>
      </c>
      <c r="I14" s="15">
        <v>35.666666666666657</v>
      </c>
      <c r="J14" s="64">
        <v>38.636363636363626</v>
      </c>
      <c r="K14" s="153">
        <v>24.300000000000011</v>
      </c>
      <c r="L14" s="15">
        <v>27.650000000000006</v>
      </c>
      <c r="M14" s="15">
        <v>26.840000000000003</v>
      </c>
      <c r="N14" s="15">
        <v>26.97999999999999</v>
      </c>
      <c r="O14" s="38">
        <v>26.860000000000014</v>
      </c>
      <c r="P14" s="39">
        <v>25.03</v>
      </c>
      <c r="Q14" s="36">
        <v>19.629999999999995</v>
      </c>
      <c r="R14" s="36">
        <v>24.189999999999998</v>
      </c>
      <c r="S14" s="78">
        <v>25.789999999999992</v>
      </c>
      <c r="T14" s="141">
        <v>22.379999999999995</v>
      </c>
      <c r="U14" s="145">
        <v>38.428947368421063</v>
      </c>
      <c r="V14" s="166">
        <v>24.849999999999994</v>
      </c>
      <c r="W14" s="107">
        <v>39.31079717457115</v>
      </c>
    </row>
    <row r="15" spans="1:26" ht="13.5" thickBot="1" x14ac:dyDescent="0.25">
      <c r="A15" s="71" t="s">
        <v>1</v>
      </c>
      <c r="B15" s="75">
        <v>0.34659090909090912</v>
      </c>
      <c r="C15" s="31">
        <v>0.32323232323232309</v>
      </c>
      <c r="D15" s="31">
        <v>0.36297117516629723</v>
      </c>
      <c r="E15" s="31">
        <v>0.38498942917547574</v>
      </c>
      <c r="F15" s="13">
        <v>0.35521064301552097</v>
      </c>
      <c r="G15" s="13">
        <v>0.35687103594080338</v>
      </c>
      <c r="H15" s="31">
        <v>0.33968957871396904</v>
      </c>
      <c r="I15" s="31">
        <v>0.32424242424242417</v>
      </c>
      <c r="J15" s="76">
        <v>0.35123966942148749</v>
      </c>
      <c r="K15" s="155">
        <v>0.220909090909091</v>
      </c>
      <c r="L15" s="13">
        <v>0.2513636363636364</v>
      </c>
      <c r="M15" s="13">
        <v>0.24400000000000002</v>
      </c>
      <c r="N15" s="31">
        <v>0.24527272727272717</v>
      </c>
      <c r="O15" s="31">
        <v>0.24418181818181831</v>
      </c>
      <c r="P15" s="31">
        <v>0.22754545454545455</v>
      </c>
      <c r="Q15" s="31">
        <v>0.17845454545454542</v>
      </c>
      <c r="R15" s="31">
        <v>0.21990909090909089</v>
      </c>
      <c r="S15" s="163">
        <v>0.23445454545454539</v>
      </c>
      <c r="T15" s="143">
        <v>0.20345454545454542</v>
      </c>
      <c r="U15" s="164">
        <v>0.34935406698564603</v>
      </c>
      <c r="V15" s="168">
        <v>0.22590909090909086</v>
      </c>
      <c r="W15" s="169">
        <v>0.35737088340519224</v>
      </c>
    </row>
    <row r="16" spans="1:26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2" ht="16.5" customHeight="1" thickBot="1" x14ac:dyDescent="0.3">
      <c r="A17" s="5" t="s">
        <v>17</v>
      </c>
      <c r="B17" s="355" t="s">
        <v>23</v>
      </c>
      <c r="C17" s="356"/>
      <c r="D17" s="356"/>
      <c r="E17" s="356"/>
      <c r="F17" s="357"/>
      <c r="G17" s="77"/>
      <c r="H17" s="77"/>
    </row>
    <row r="18" spans="1:22" ht="16.5" customHeight="1" thickBot="1" x14ac:dyDescent="0.25">
      <c r="A18" s="80"/>
      <c r="B18" s="116"/>
      <c r="C18" s="117"/>
      <c r="D18" s="117"/>
      <c r="E18" s="117"/>
      <c r="F18" s="117"/>
      <c r="G18" s="118">
        <f>SUM(B18:F18)</f>
        <v>0</v>
      </c>
    </row>
    <row r="19" spans="1:22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14">
        <v>4</v>
      </c>
      <c r="F19" s="113">
        <v>5</v>
      </c>
      <c r="G19" s="115" t="s">
        <v>0</v>
      </c>
    </row>
    <row r="20" spans="1:22" x14ac:dyDescent="0.2">
      <c r="A20" s="68" t="s">
        <v>3</v>
      </c>
      <c r="B20" s="110">
        <v>140</v>
      </c>
      <c r="C20" s="110">
        <v>140</v>
      </c>
      <c r="D20" s="110">
        <v>140</v>
      </c>
      <c r="E20" s="110">
        <v>140</v>
      </c>
      <c r="F20" s="110">
        <v>140</v>
      </c>
      <c r="G20" s="111">
        <v>140</v>
      </c>
    </row>
    <row r="21" spans="1:22" x14ac:dyDescent="0.2">
      <c r="A21" s="69" t="s">
        <v>4</v>
      </c>
      <c r="B21" s="91">
        <v>11797</v>
      </c>
      <c r="C21" s="92">
        <v>10634</v>
      </c>
      <c r="D21" s="92">
        <v>11399</v>
      </c>
      <c r="E21" s="92">
        <v>11086</v>
      </c>
      <c r="F21" s="92">
        <v>10276</v>
      </c>
      <c r="G21" s="106">
        <v>55192</v>
      </c>
    </row>
    <row r="22" spans="1:22" x14ac:dyDescent="0.2">
      <c r="A22" s="69" t="s">
        <v>5</v>
      </c>
      <c r="B22" s="91">
        <v>69</v>
      </c>
      <c r="C22" s="92">
        <v>64</v>
      </c>
      <c r="D22" s="92">
        <v>67</v>
      </c>
      <c r="E22" s="92">
        <v>68</v>
      </c>
      <c r="F22" s="92">
        <v>65</v>
      </c>
      <c r="G22" s="106">
        <v>333</v>
      </c>
    </row>
    <row r="23" spans="1:22" x14ac:dyDescent="0.2">
      <c r="A23" s="69" t="s">
        <v>6</v>
      </c>
      <c r="B23" s="93">
        <v>170.97101449275362</v>
      </c>
      <c r="C23" s="94">
        <v>166.15625</v>
      </c>
      <c r="D23" s="94">
        <v>170.13432835820896</v>
      </c>
      <c r="E23" s="94">
        <v>163.02941176470588</v>
      </c>
      <c r="F23" s="94">
        <v>158.09230769230768</v>
      </c>
      <c r="G23" s="107">
        <v>165.74174174174175</v>
      </c>
    </row>
    <row r="24" spans="1:22" x14ac:dyDescent="0.2">
      <c r="A24" s="69" t="s">
        <v>7</v>
      </c>
      <c r="B24" s="93">
        <v>81.159420289855078</v>
      </c>
      <c r="C24" s="94">
        <v>75</v>
      </c>
      <c r="D24" s="94">
        <v>82.089552238805965</v>
      </c>
      <c r="E24" s="94">
        <v>77.941176470588232</v>
      </c>
      <c r="F24" s="94">
        <v>69.230769230769226</v>
      </c>
      <c r="G24" s="107">
        <v>74.77477477477477</v>
      </c>
    </row>
    <row r="25" spans="1:22" x14ac:dyDescent="0.2">
      <c r="A25" s="69" t="s">
        <v>8</v>
      </c>
      <c r="B25" s="95">
        <v>8.3800196355494849E-2</v>
      </c>
      <c r="C25" s="96">
        <v>8.304166978670309E-2</v>
      </c>
      <c r="D25" s="97">
        <v>7.2960911430361625E-2</v>
      </c>
      <c r="E25" s="97">
        <v>7.5886058556545219E-2</v>
      </c>
      <c r="F25" s="97">
        <v>8.9549306343611898E-2</v>
      </c>
      <c r="G25" s="108">
        <v>8.596567585992114E-2</v>
      </c>
    </row>
    <row r="26" spans="1:22" x14ac:dyDescent="0.2">
      <c r="A26" s="69" t="s">
        <v>9</v>
      </c>
      <c r="B26" s="93">
        <v>14.32740458559091</v>
      </c>
      <c r="C26" s="94">
        <v>13.797892445496885</v>
      </c>
      <c r="D26" s="94">
        <v>12.413155662607346</v>
      </c>
      <c r="E26" s="94">
        <v>12.371659487615592</v>
      </c>
      <c r="F26" s="94">
        <v>14.157056492107012</v>
      </c>
      <c r="G26" s="107">
        <v>14.248100847029333</v>
      </c>
    </row>
    <row r="27" spans="1:22" x14ac:dyDescent="0.2">
      <c r="A27" s="70" t="s">
        <v>10</v>
      </c>
      <c r="B27" s="98">
        <v>30.971014492753625</v>
      </c>
      <c r="C27" s="99">
        <v>26.15625</v>
      </c>
      <c r="D27" s="100">
        <v>30.134328358208961</v>
      </c>
      <c r="E27" s="101">
        <v>23.029411764705884</v>
      </c>
      <c r="F27" s="94">
        <v>18.092307692307685</v>
      </c>
      <c r="G27" s="107">
        <v>25.741741741741748</v>
      </c>
    </row>
    <row r="28" spans="1:22" ht="13.5" thickBot="1" x14ac:dyDescent="0.25">
      <c r="A28" s="71" t="s">
        <v>1</v>
      </c>
      <c r="B28" s="102">
        <v>0.22122153209109732</v>
      </c>
      <c r="C28" s="103">
        <v>0.18683035714285715</v>
      </c>
      <c r="D28" s="104">
        <v>0.21524520255863544</v>
      </c>
      <c r="E28" s="104">
        <v>0.16449579831932773</v>
      </c>
      <c r="F28" s="105">
        <v>0.12923076923076918</v>
      </c>
      <c r="G28" s="109">
        <v>0.18386958386958391</v>
      </c>
    </row>
    <row r="29" spans="1:22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2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24"/>
      <c r="H30" s="67">
        <f>+F30+E30+D30+C30+B30</f>
        <v>0</v>
      </c>
      <c r="I30" s="60"/>
      <c r="J30" s="9"/>
      <c r="K30" s="9"/>
      <c r="L30" s="9"/>
      <c r="M30" s="9"/>
      <c r="N30" s="9"/>
      <c r="O30" s="9"/>
      <c r="P30" s="8"/>
    </row>
    <row r="31" spans="1:22" ht="13.5" thickBot="1" x14ac:dyDescent="0.25">
      <c r="A31" s="7" t="s">
        <v>2</v>
      </c>
      <c r="B31" s="32">
        <v>1</v>
      </c>
      <c r="C31" s="32">
        <v>2</v>
      </c>
      <c r="D31" s="32">
        <v>3</v>
      </c>
      <c r="E31" s="32">
        <v>4</v>
      </c>
      <c r="F31" s="123">
        <v>5</v>
      </c>
      <c r="G31" s="7">
        <v>6</v>
      </c>
      <c r="H31" s="125" t="s">
        <v>0</v>
      </c>
      <c r="I31" s="9"/>
      <c r="J31" s="9"/>
      <c r="K31" s="9"/>
      <c r="L31" s="8"/>
    </row>
    <row r="32" spans="1:22" x14ac:dyDescent="0.2">
      <c r="A32" s="83" t="s">
        <v>3</v>
      </c>
      <c r="B32" s="84">
        <v>115</v>
      </c>
      <c r="C32" s="84">
        <v>115</v>
      </c>
      <c r="D32" s="84">
        <v>115</v>
      </c>
      <c r="E32" s="84">
        <v>115</v>
      </c>
      <c r="F32" s="84">
        <v>115</v>
      </c>
      <c r="G32" s="84">
        <v>115</v>
      </c>
      <c r="H32" s="147">
        <v>115</v>
      </c>
      <c r="I32" s="9"/>
      <c r="J32" s="9"/>
      <c r="K32" s="9"/>
      <c r="L32" s="8"/>
    </row>
    <row r="33" spans="1:16" x14ac:dyDescent="0.2">
      <c r="A33" s="10" t="s">
        <v>4</v>
      </c>
      <c r="B33" s="16">
        <v>9104</v>
      </c>
      <c r="C33" s="17">
        <v>9723</v>
      </c>
      <c r="D33" s="16">
        <v>10753</v>
      </c>
      <c r="E33" s="16">
        <v>11069</v>
      </c>
      <c r="F33" s="17">
        <v>9436</v>
      </c>
      <c r="G33" s="21">
        <v>9502</v>
      </c>
      <c r="H33" s="66">
        <v>59587</v>
      </c>
      <c r="I33" s="9"/>
      <c r="J33" s="9"/>
      <c r="K33" s="9"/>
      <c r="L33" s="8"/>
    </row>
    <row r="34" spans="1:16" x14ac:dyDescent="0.2">
      <c r="A34" s="10" t="s">
        <v>5</v>
      </c>
      <c r="B34" s="16">
        <v>55</v>
      </c>
      <c r="C34" s="17">
        <v>59</v>
      </c>
      <c r="D34" s="16">
        <v>66</v>
      </c>
      <c r="E34" s="16">
        <v>68</v>
      </c>
      <c r="F34" s="17">
        <v>58</v>
      </c>
      <c r="G34" s="21">
        <v>55</v>
      </c>
      <c r="H34" s="66">
        <v>361</v>
      </c>
      <c r="I34" s="9"/>
      <c r="J34" s="9"/>
      <c r="K34" s="9"/>
      <c r="L34" s="8"/>
    </row>
    <row r="35" spans="1:16" x14ac:dyDescent="0.2">
      <c r="A35" s="10" t="s">
        <v>6</v>
      </c>
      <c r="B35" s="20">
        <v>148.53</v>
      </c>
      <c r="C35" s="18">
        <v>147.80000000000001</v>
      </c>
      <c r="D35" s="15">
        <v>145.91999999999999</v>
      </c>
      <c r="E35" s="15">
        <v>145.78</v>
      </c>
      <c r="F35" s="18">
        <v>145.69</v>
      </c>
      <c r="G35" s="22">
        <v>155.76</v>
      </c>
      <c r="H35" s="148">
        <v>148.06</v>
      </c>
      <c r="I35" s="9"/>
      <c r="J35" s="9"/>
      <c r="K35" s="9"/>
      <c r="L35" s="8"/>
    </row>
    <row r="36" spans="1:16" x14ac:dyDescent="0.2">
      <c r="A36" s="10" t="s">
        <v>7</v>
      </c>
      <c r="B36" s="58">
        <v>72.727272727272734</v>
      </c>
      <c r="C36" s="44">
        <v>71.186440677966104</v>
      </c>
      <c r="D36" s="58">
        <v>78.787878787878782</v>
      </c>
      <c r="E36" s="58">
        <v>60.294117647058826</v>
      </c>
      <c r="F36" s="44">
        <v>72.41379310344827</v>
      </c>
      <c r="G36" s="45">
        <v>72.727272727272734</v>
      </c>
      <c r="H36" s="149">
        <v>69.80609418282549</v>
      </c>
      <c r="I36" s="9"/>
      <c r="J36" s="55"/>
      <c r="K36" s="9"/>
      <c r="L36" s="8"/>
    </row>
    <row r="37" spans="1:16" x14ac:dyDescent="0.2">
      <c r="A37" s="10" t="s">
        <v>8</v>
      </c>
      <c r="B37" s="47">
        <v>9.7745279509022759E-2</v>
      </c>
      <c r="C37" s="48">
        <v>9.1957743415756757E-2</v>
      </c>
      <c r="D37" s="47">
        <v>9.051867546276765E-2</v>
      </c>
      <c r="E37" s="47">
        <v>0.10107546051374057</v>
      </c>
      <c r="F37" s="48">
        <v>0.10906398749896151</v>
      </c>
      <c r="G37" s="49">
        <v>9.9351965052663874E-2</v>
      </c>
      <c r="H37" s="150">
        <v>0.10054743016200073</v>
      </c>
      <c r="I37" s="9"/>
      <c r="J37" s="9"/>
      <c r="K37" s="9"/>
      <c r="L37" s="8"/>
    </row>
    <row r="38" spans="1:16" x14ac:dyDescent="0.2">
      <c r="A38" s="10" t="s">
        <v>9</v>
      </c>
      <c r="B38" s="46">
        <v>16.179509539093512</v>
      </c>
      <c r="C38" s="50">
        <v>15.154324393752592</v>
      </c>
      <c r="D38" s="46">
        <v>14.747686625017282</v>
      </c>
      <c r="E38" s="46">
        <v>16.453004006273446</v>
      </c>
      <c r="F38" s="50">
        <v>17.743582517934495</v>
      </c>
      <c r="G38" s="45">
        <v>17.164406762371129</v>
      </c>
      <c r="H38" s="85">
        <v>16.596453520950519</v>
      </c>
      <c r="I38" s="9"/>
      <c r="J38" s="9"/>
      <c r="K38" s="9"/>
      <c r="L38" s="8"/>
    </row>
    <row r="39" spans="1:16" x14ac:dyDescent="0.2">
      <c r="A39" s="11" t="s">
        <v>10</v>
      </c>
      <c r="B39" s="41">
        <v>33.53</v>
      </c>
      <c r="C39" s="42">
        <v>32.800000000000011</v>
      </c>
      <c r="D39" s="41">
        <v>30.919999999999987</v>
      </c>
      <c r="E39" s="41">
        <v>30.78</v>
      </c>
      <c r="F39" s="42">
        <v>30.689999999999998</v>
      </c>
      <c r="G39" s="45">
        <v>40.759999999999991</v>
      </c>
      <c r="H39" s="85">
        <v>33.06</v>
      </c>
      <c r="I39" s="9"/>
      <c r="J39" s="9"/>
      <c r="K39" s="9"/>
      <c r="L39" s="8"/>
    </row>
    <row r="40" spans="1:16" ht="13.5" thickBot="1" x14ac:dyDescent="0.25">
      <c r="A40" s="12" t="s">
        <v>1</v>
      </c>
      <c r="B40" s="51">
        <v>0.29156521739130437</v>
      </c>
      <c r="C40" s="52">
        <v>0.28521739130434792</v>
      </c>
      <c r="D40" s="51">
        <v>0.26886956521739119</v>
      </c>
      <c r="E40" s="53">
        <v>0.26765217391304347</v>
      </c>
      <c r="F40" s="54">
        <v>0.2668695652173913</v>
      </c>
      <c r="G40" s="59">
        <v>0.3544347826086956</v>
      </c>
      <c r="H40" s="86">
        <v>0.28747826086956524</v>
      </c>
      <c r="I40" s="9"/>
      <c r="J40" s="9"/>
      <c r="K40" s="9"/>
      <c r="L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140</v>
      </c>
      <c r="C44" s="84">
        <v>140</v>
      </c>
      <c r="D44" s="84">
        <v>140</v>
      </c>
      <c r="E44" s="84">
        <v>140</v>
      </c>
      <c r="F44" s="84">
        <v>140</v>
      </c>
      <c r="G44" s="84"/>
      <c r="H44" s="84">
        <v>140</v>
      </c>
      <c r="I44" s="9"/>
      <c r="J44" s="9"/>
      <c r="K44" s="9"/>
      <c r="L44" s="8"/>
    </row>
    <row r="45" spans="1:16" x14ac:dyDescent="0.2">
      <c r="A45" s="10" t="s">
        <v>4</v>
      </c>
      <c r="B45" s="16">
        <v>6516</v>
      </c>
      <c r="C45" s="16">
        <v>8294</v>
      </c>
      <c r="D45" s="16">
        <v>9801</v>
      </c>
      <c r="E45" s="16">
        <v>10403</v>
      </c>
      <c r="F45" s="16">
        <v>8388</v>
      </c>
      <c r="G45" s="16"/>
      <c r="H45" s="66">
        <v>43402</v>
      </c>
      <c r="I45" s="9"/>
      <c r="J45" s="9"/>
      <c r="K45" s="9"/>
      <c r="L45" s="8"/>
    </row>
    <row r="46" spans="1:16" x14ac:dyDescent="0.2">
      <c r="A46" s="10" t="s">
        <v>5</v>
      </c>
      <c r="B46" s="16">
        <v>31</v>
      </c>
      <c r="C46" s="16">
        <v>40</v>
      </c>
      <c r="D46" s="16">
        <v>44</v>
      </c>
      <c r="E46" s="16">
        <v>48</v>
      </c>
      <c r="F46" s="16">
        <v>39</v>
      </c>
      <c r="G46" s="16"/>
      <c r="H46" s="66">
        <v>202</v>
      </c>
      <c r="I46" s="9"/>
      <c r="J46" s="9"/>
      <c r="K46" s="9"/>
      <c r="L46" s="8"/>
    </row>
    <row r="47" spans="1:16" x14ac:dyDescent="0.2">
      <c r="A47" s="10" t="s">
        <v>6</v>
      </c>
      <c r="B47" s="20">
        <v>186.69</v>
      </c>
      <c r="C47" s="15">
        <v>183.85</v>
      </c>
      <c r="D47" s="15">
        <v>199.25</v>
      </c>
      <c r="E47" s="15">
        <v>193.23</v>
      </c>
      <c r="F47" s="15">
        <v>191.58</v>
      </c>
      <c r="G47" s="15"/>
      <c r="H47" s="64">
        <v>191.36</v>
      </c>
      <c r="I47" s="9"/>
      <c r="J47" s="9"/>
      <c r="K47" s="9"/>
      <c r="L47" s="8"/>
    </row>
    <row r="48" spans="1:16" x14ac:dyDescent="0.2">
      <c r="A48" s="10" t="s">
        <v>7</v>
      </c>
      <c r="B48" s="58">
        <v>93.548387096774192</v>
      </c>
      <c r="C48" s="43">
        <v>75</v>
      </c>
      <c r="D48" s="58">
        <v>77.272727272727266</v>
      </c>
      <c r="E48" s="58">
        <v>75</v>
      </c>
      <c r="F48" s="43">
        <v>71.794871794871796</v>
      </c>
      <c r="G48" s="46"/>
      <c r="H48" s="85">
        <v>75.742574257425744</v>
      </c>
      <c r="I48" s="9"/>
      <c r="J48" s="55"/>
      <c r="K48" s="9"/>
      <c r="L48" s="8"/>
    </row>
    <row r="49" spans="1:12" x14ac:dyDescent="0.2">
      <c r="A49" s="10" t="s">
        <v>8</v>
      </c>
      <c r="B49" s="47">
        <v>6.9074413767874501E-2</v>
      </c>
      <c r="C49" s="47">
        <v>8.8241745702054675E-2</v>
      </c>
      <c r="D49" s="47">
        <v>7.9454044772703264E-2</v>
      </c>
      <c r="E49" s="47">
        <v>8.5742287574848183E-2</v>
      </c>
      <c r="F49" s="47">
        <v>8.7399834814107347E-2</v>
      </c>
      <c r="G49" s="56"/>
      <c r="H49" s="87">
        <v>8.6579948840718804E-2</v>
      </c>
      <c r="I49" s="9"/>
      <c r="J49" s="9"/>
      <c r="K49" s="9"/>
      <c r="L49" s="8"/>
    </row>
    <row r="50" spans="1:12" x14ac:dyDescent="0.2">
      <c r="A50" s="10" t="s">
        <v>9</v>
      </c>
      <c r="B50" s="46">
        <v>14.518996132628073</v>
      </c>
      <c r="C50" s="46">
        <v>18.296925971321038</v>
      </c>
      <c r="D50" s="46">
        <v>17.698388473119653</v>
      </c>
      <c r="E50" s="46">
        <v>18.582854534190535</v>
      </c>
      <c r="F50" s="46">
        <v>18.797687549249549</v>
      </c>
      <c r="G50" s="46"/>
      <c r="H50" s="85">
        <v>18.602687819727116</v>
      </c>
      <c r="I50" s="9"/>
      <c r="J50" s="9"/>
      <c r="K50" s="9"/>
      <c r="L50" s="8"/>
    </row>
    <row r="51" spans="1:12" x14ac:dyDescent="0.2">
      <c r="A51" s="11" t="s">
        <v>10</v>
      </c>
      <c r="B51" s="46">
        <v>46.69</v>
      </c>
      <c r="C51" s="46">
        <v>43.849999999999994</v>
      </c>
      <c r="D51" s="46">
        <v>59.25</v>
      </c>
      <c r="E51" s="46">
        <v>53.22999999999999</v>
      </c>
      <c r="F51" s="46">
        <v>51.580000000000013</v>
      </c>
      <c r="G51" s="46"/>
      <c r="H51" s="85">
        <v>51.360000000000014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0.33349999999999996</v>
      </c>
      <c r="C52" s="88">
        <v>0.31321428571428567</v>
      </c>
      <c r="D52" s="88">
        <v>0.42321428571428571</v>
      </c>
      <c r="E52" s="89">
        <v>0.38021428571428562</v>
      </c>
      <c r="F52" s="89">
        <v>0.36842857142857149</v>
      </c>
      <c r="G52" s="88"/>
      <c r="H52" s="90">
        <v>0.36685714285714294</v>
      </c>
      <c r="I52" s="9"/>
      <c r="J52" s="9"/>
      <c r="K52" s="9"/>
      <c r="L52" s="8"/>
    </row>
  </sheetData>
  <mergeCells count="3">
    <mergeCell ref="B4:J4"/>
    <mergeCell ref="K4:T4"/>
    <mergeCell ref="B17:F17"/>
  </mergeCells>
  <phoneticPr fontId="0" type="noConversion"/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10"/>
  <dimension ref="A1:K45"/>
  <sheetViews>
    <sheetView showGridLines="0" topLeftCell="A14" zoomScale="75" zoomScaleNormal="75" workbookViewId="0">
      <selection activeCell="M31" sqref="M31"/>
    </sheetView>
  </sheetViews>
  <sheetFormatPr baseColWidth="10" defaultColWidth="19.85546875" defaultRowHeight="12.75" x14ac:dyDescent="0.2"/>
  <cols>
    <col min="1" max="1" width="16.85546875" style="280" customWidth="1"/>
    <col min="2" max="8" width="10.7109375" style="280" customWidth="1"/>
    <col min="9" max="10" width="9.28515625" style="280" customWidth="1"/>
    <col min="11" max="11" width="9.85546875" style="280" customWidth="1"/>
    <col min="12" max="12" width="9.7109375" style="280" bestFit="1" customWidth="1"/>
    <col min="13" max="13" width="10.42578125" style="280" customWidth="1"/>
    <col min="14" max="16" width="11" style="280" customWidth="1"/>
    <col min="17" max="16384" width="19.85546875" style="280"/>
  </cols>
  <sheetData>
    <row r="1" spans="1:7" x14ac:dyDescent="0.2">
      <c r="A1" s="280" t="s">
        <v>58</v>
      </c>
    </row>
    <row r="2" spans="1:7" x14ac:dyDescent="0.2">
      <c r="A2" s="280" t="s">
        <v>59</v>
      </c>
      <c r="B2" s="239">
        <v>34.700000000000003</v>
      </c>
    </row>
    <row r="3" spans="1:7" x14ac:dyDescent="0.2">
      <c r="A3" s="280" t="s">
        <v>7</v>
      </c>
      <c r="B3" s="280">
        <v>82.2</v>
      </c>
    </row>
    <row r="4" spans="1:7" x14ac:dyDescent="0.2">
      <c r="A4" s="280" t="s">
        <v>60</v>
      </c>
      <c r="B4" s="280">
        <v>3418</v>
      </c>
    </row>
    <row r="6" spans="1:7" x14ac:dyDescent="0.2">
      <c r="A6" s="246" t="s">
        <v>61</v>
      </c>
      <c r="B6" s="239">
        <v>34.700000000000003</v>
      </c>
      <c r="C6" s="239">
        <v>34.700000000000003</v>
      </c>
      <c r="D6" s="239">
        <v>34.700000000000003</v>
      </c>
      <c r="E6" s="239">
        <v>34.700000000000003</v>
      </c>
      <c r="F6" s="239">
        <v>34.700000000000003</v>
      </c>
      <c r="G6" s="239">
        <v>34.700000000000003</v>
      </c>
    </row>
    <row r="7" spans="1:7" x14ac:dyDescent="0.2">
      <c r="A7" s="246" t="s">
        <v>62</v>
      </c>
      <c r="B7" s="239">
        <v>30.1</v>
      </c>
      <c r="C7" s="239">
        <v>30.1</v>
      </c>
      <c r="D7" s="239">
        <v>30.1</v>
      </c>
      <c r="E7" s="239">
        <v>30.1</v>
      </c>
      <c r="F7" s="239">
        <v>30.1</v>
      </c>
    </row>
    <row r="8" spans="1:7" ht="13.5" thickBot="1" x14ac:dyDescent="0.25">
      <c r="A8" s="246"/>
    </row>
    <row r="9" spans="1:7" ht="13.5" thickBot="1" x14ac:dyDescent="0.25">
      <c r="A9" s="285" t="s">
        <v>49</v>
      </c>
      <c r="B9" s="360" t="s">
        <v>53</v>
      </c>
      <c r="C9" s="361"/>
      <c r="D9" s="361"/>
      <c r="E9" s="361"/>
      <c r="F9" s="362"/>
      <c r="G9" s="314" t="s">
        <v>0</v>
      </c>
    </row>
    <row r="10" spans="1:7" x14ac:dyDescent="0.2">
      <c r="A10" s="226" t="s">
        <v>2</v>
      </c>
      <c r="B10" s="316">
        <v>1</v>
      </c>
      <c r="C10" s="236">
        <v>2</v>
      </c>
      <c r="D10" s="236">
        <v>3</v>
      </c>
      <c r="E10" s="236">
        <v>4</v>
      </c>
      <c r="F10" s="236">
        <v>5</v>
      </c>
      <c r="G10" s="235"/>
    </row>
    <row r="11" spans="1:7" x14ac:dyDescent="0.2">
      <c r="A11" s="292" t="s">
        <v>3</v>
      </c>
      <c r="B11" s="317">
        <v>140</v>
      </c>
      <c r="C11" s="318">
        <v>140</v>
      </c>
      <c r="D11" s="319">
        <v>140</v>
      </c>
      <c r="E11" s="319">
        <v>140</v>
      </c>
      <c r="F11" s="319">
        <v>140</v>
      </c>
      <c r="G11" s="320">
        <v>140</v>
      </c>
    </row>
    <row r="12" spans="1:7" x14ac:dyDescent="0.2">
      <c r="A12" s="295" t="s">
        <v>6</v>
      </c>
      <c r="B12" s="321">
        <v>148.56944444444446</v>
      </c>
      <c r="C12" s="322">
        <v>150.55223880597015</v>
      </c>
      <c r="D12" s="322">
        <v>151.5625</v>
      </c>
      <c r="E12" s="322">
        <v>145.19642857142858</v>
      </c>
      <c r="F12" s="322">
        <v>157.21875</v>
      </c>
      <c r="G12" s="259">
        <v>170.70278637770897</v>
      </c>
    </row>
    <row r="13" spans="1:7" x14ac:dyDescent="0.2">
      <c r="A13" s="226" t="s">
        <v>7</v>
      </c>
      <c r="B13" s="323">
        <v>61.111111111111114</v>
      </c>
      <c r="C13" s="324">
        <v>73.134328358208961</v>
      </c>
      <c r="D13" s="325">
        <v>68.75</v>
      </c>
      <c r="E13" s="325">
        <v>67.857142857142861</v>
      </c>
      <c r="F13" s="325">
        <v>43.75</v>
      </c>
      <c r="G13" s="326">
        <v>69.969040247678024</v>
      </c>
    </row>
    <row r="14" spans="1:7" x14ac:dyDescent="0.2">
      <c r="A14" s="226" t="s">
        <v>8</v>
      </c>
      <c r="B14" s="263">
        <v>0.10752900827336573</v>
      </c>
      <c r="C14" s="264">
        <v>8.9852602568050915E-2</v>
      </c>
      <c r="D14" s="327">
        <v>0.10017054221625647</v>
      </c>
      <c r="E14" s="327">
        <v>0.10390855551813652</v>
      </c>
      <c r="F14" s="327">
        <v>0.13983059824393473</v>
      </c>
      <c r="G14" s="328">
        <v>9.9860225983532239E-2</v>
      </c>
    </row>
    <row r="15" spans="1:7" x14ac:dyDescent="0.2">
      <c r="A15" s="295" t="s">
        <v>1</v>
      </c>
      <c r="B15" s="266">
        <f t="shared" ref="B15:G15" si="0">B12/B11*100-100</f>
        <v>6.1210317460317611</v>
      </c>
      <c r="C15" s="267">
        <f t="shared" si="0"/>
        <v>7.5373134328358162</v>
      </c>
      <c r="D15" s="267">
        <f t="shared" si="0"/>
        <v>8.2589285714285836</v>
      </c>
      <c r="E15" s="267">
        <f t="shared" si="0"/>
        <v>3.7117346938775597</v>
      </c>
      <c r="F15" s="267">
        <f t="shared" ref="F15" si="1">F12/F11*100-100</f>
        <v>12.299107142857139</v>
      </c>
      <c r="G15" s="269">
        <f t="shared" si="0"/>
        <v>21.930561698363562</v>
      </c>
    </row>
    <row r="16" spans="1:7" ht="13.5" thickBot="1" x14ac:dyDescent="0.25">
      <c r="A16" s="226" t="s">
        <v>27</v>
      </c>
      <c r="B16" s="270">
        <f>B12-B6</f>
        <v>113.86944444444445</v>
      </c>
      <c r="C16" s="271">
        <f t="shared" ref="C16:G16" si="2">C12-C6</f>
        <v>115.85223880597015</v>
      </c>
      <c r="D16" s="271">
        <f t="shared" si="2"/>
        <v>116.8625</v>
      </c>
      <c r="E16" s="271">
        <f t="shared" si="2"/>
        <v>110.49642857142858</v>
      </c>
      <c r="F16" s="271">
        <f t="shared" ref="F16" si="3">F12-F6</f>
        <v>122.51875</v>
      </c>
      <c r="G16" s="273">
        <f t="shared" si="2"/>
        <v>136.00278637770896</v>
      </c>
    </row>
    <row r="17" spans="1:10" x14ac:dyDescent="0.2">
      <c r="A17" s="309" t="s">
        <v>52</v>
      </c>
      <c r="B17" s="274">
        <v>611</v>
      </c>
      <c r="C17" s="275">
        <v>630</v>
      </c>
      <c r="D17" s="275">
        <v>628</v>
      </c>
      <c r="E17" s="275">
        <v>628</v>
      </c>
      <c r="F17" s="329">
        <v>626</v>
      </c>
      <c r="G17" s="330">
        <f>SUM(B17:F17)</f>
        <v>3123</v>
      </c>
      <c r="H17" s="280" t="s">
        <v>56</v>
      </c>
      <c r="I17" s="331">
        <f>B4-G17</f>
        <v>295</v>
      </c>
      <c r="J17" s="332">
        <f>I17/B4</f>
        <v>8.6307782328847282E-2</v>
      </c>
    </row>
    <row r="18" spans="1:10" x14ac:dyDescent="0.2">
      <c r="A18" s="309" t="s">
        <v>28</v>
      </c>
      <c r="B18" s="229">
        <v>65</v>
      </c>
      <c r="C18" s="281">
        <v>65</v>
      </c>
      <c r="D18" s="281">
        <v>65</v>
      </c>
      <c r="E18" s="281">
        <v>65</v>
      </c>
      <c r="F18" s="281">
        <v>65</v>
      </c>
      <c r="G18" s="233"/>
      <c r="H18" s="280" t="s">
        <v>57</v>
      </c>
      <c r="I18" s="280">
        <v>30.1</v>
      </c>
    </row>
    <row r="19" spans="1:10" ht="13.5" thickBot="1" x14ac:dyDescent="0.25">
      <c r="A19" s="312" t="s">
        <v>26</v>
      </c>
      <c r="B19" s="336">
        <f>B18-B7</f>
        <v>34.9</v>
      </c>
      <c r="C19" s="337">
        <f>C18-C7</f>
        <v>34.9</v>
      </c>
      <c r="D19" s="337">
        <f>D18-D7</f>
        <v>34.9</v>
      </c>
      <c r="E19" s="337">
        <f>E18-E7</f>
        <v>34.9</v>
      </c>
      <c r="F19" s="337">
        <f>F18-F7</f>
        <v>34.9</v>
      </c>
      <c r="G19" s="234"/>
      <c r="H19" s="280" t="s">
        <v>26</v>
      </c>
    </row>
    <row r="21" spans="1:10" ht="13.5" thickBot="1" x14ac:dyDescent="0.25"/>
    <row r="22" spans="1:10" ht="13.5" thickBot="1" x14ac:dyDescent="0.25">
      <c r="A22" s="285" t="s">
        <v>64</v>
      </c>
      <c r="B22" s="360" t="s">
        <v>53</v>
      </c>
      <c r="C22" s="361"/>
      <c r="D22" s="361"/>
      <c r="E22" s="361"/>
      <c r="F22" s="362"/>
      <c r="G22" s="314" t="s">
        <v>0</v>
      </c>
      <c r="H22" s="352"/>
      <c r="I22" s="352"/>
      <c r="J22" s="352"/>
    </row>
    <row r="23" spans="1:10" x14ac:dyDescent="0.2">
      <c r="A23" s="226" t="s">
        <v>2</v>
      </c>
      <c r="B23" s="316">
        <v>1</v>
      </c>
      <c r="C23" s="236">
        <v>2</v>
      </c>
      <c r="D23" s="236">
        <v>3</v>
      </c>
      <c r="E23" s="236">
        <v>4</v>
      </c>
      <c r="F23" s="236">
        <v>5</v>
      </c>
      <c r="G23" s="235"/>
      <c r="H23" s="352"/>
      <c r="I23" s="352"/>
      <c r="J23" s="352"/>
    </row>
    <row r="24" spans="1:10" x14ac:dyDescent="0.2">
      <c r="A24" s="292" t="s">
        <v>3</v>
      </c>
      <c r="B24" s="364">
        <v>300</v>
      </c>
      <c r="C24" s="365">
        <v>300</v>
      </c>
      <c r="D24" s="366">
        <v>300</v>
      </c>
      <c r="E24" s="366">
        <v>300</v>
      </c>
      <c r="F24" s="366">
        <v>300</v>
      </c>
      <c r="G24" s="367">
        <v>300</v>
      </c>
      <c r="H24" s="352"/>
      <c r="I24" s="352"/>
      <c r="J24" s="352"/>
    </row>
    <row r="25" spans="1:10" x14ac:dyDescent="0.2">
      <c r="A25" s="295" t="s">
        <v>6</v>
      </c>
      <c r="B25" s="321">
        <v>381.96428571428572</v>
      </c>
      <c r="C25" s="322">
        <v>404.66666666666669</v>
      </c>
      <c r="D25" s="322">
        <v>403.97058823529414</v>
      </c>
      <c r="E25" s="322">
        <v>417.79220779220782</v>
      </c>
      <c r="F25" s="322">
        <v>401.27272727272725</v>
      </c>
      <c r="G25" s="259">
        <v>403.1012658227848</v>
      </c>
      <c r="H25" s="352"/>
      <c r="I25" s="352"/>
      <c r="J25" s="352"/>
    </row>
    <row r="26" spans="1:10" x14ac:dyDescent="0.2">
      <c r="A26" s="226" t="s">
        <v>7</v>
      </c>
      <c r="B26" s="323">
        <v>75</v>
      </c>
      <c r="C26" s="324">
        <v>76.666666666666671</v>
      </c>
      <c r="D26" s="325">
        <v>79.411764705882348</v>
      </c>
      <c r="E26" s="325">
        <v>77.922077922077918</v>
      </c>
      <c r="F26" s="325">
        <v>69.090909090909093</v>
      </c>
      <c r="G26" s="326">
        <v>73.417721518987335</v>
      </c>
      <c r="H26" s="352"/>
      <c r="I26" s="352"/>
      <c r="J26" s="352"/>
    </row>
    <row r="27" spans="1:10" x14ac:dyDescent="0.2">
      <c r="A27" s="226" t="s">
        <v>8</v>
      </c>
      <c r="B27" s="263">
        <v>8.4606065255852014E-2</v>
      </c>
      <c r="C27" s="264">
        <v>7.9496760240163736E-2</v>
      </c>
      <c r="D27" s="327">
        <v>7.8755009162423575E-2</v>
      </c>
      <c r="E27" s="327">
        <v>7.6533176807037806E-2</v>
      </c>
      <c r="F27" s="327">
        <v>9.6230961393034026E-2</v>
      </c>
      <c r="G27" s="328">
        <v>8.7392540458763407E-2</v>
      </c>
      <c r="H27" s="352"/>
      <c r="I27" s="352"/>
      <c r="J27" s="352"/>
    </row>
    <row r="28" spans="1:10" x14ac:dyDescent="0.2">
      <c r="A28" s="295" t="s">
        <v>1</v>
      </c>
      <c r="B28" s="266">
        <f t="shared" ref="B28:G28" si="4">B25/B24*100-100</f>
        <v>27.321428571428569</v>
      </c>
      <c r="C28" s="267">
        <f t="shared" si="4"/>
        <v>34.888888888888914</v>
      </c>
      <c r="D28" s="267">
        <f t="shared" si="4"/>
        <v>34.656862745098039</v>
      </c>
      <c r="E28" s="267">
        <f t="shared" si="4"/>
        <v>39.264069264069263</v>
      </c>
      <c r="F28" s="267">
        <f t="shared" si="4"/>
        <v>33.757575757575751</v>
      </c>
      <c r="G28" s="269">
        <f t="shared" si="4"/>
        <v>34.367088607594951</v>
      </c>
      <c r="H28" s="352"/>
      <c r="I28" s="352"/>
      <c r="J28" s="352"/>
    </row>
    <row r="29" spans="1:10" ht="13.5" thickBot="1" x14ac:dyDescent="0.25">
      <c r="A29" s="226" t="s">
        <v>27</v>
      </c>
      <c r="B29" s="270">
        <f>B25-B12</f>
        <v>233.39484126984127</v>
      </c>
      <c r="C29" s="271">
        <f t="shared" ref="C29:G29" si="5">C25-C12</f>
        <v>254.11442786069654</v>
      </c>
      <c r="D29" s="271">
        <f t="shared" si="5"/>
        <v>252.40808823529414</v>
      </c>
      <c r="E29" s="271">
        <f t="shared" si="5"/>
        <v>272.59577922077926</v>
      </c>
      <c r="F29" s="271">
        <f t="shared" si="5"/>
        <v>244.05397727272725</v>
      </c>
      <c r="G29" s="273">
        <f t="shared" si="5"/>
        <v>232.39847944507582</v>
      </c>
      <c r="H29" s="352"/>
      <c r="I29" s="352"/>
      <c r="J29" s="352"/>
    </row>
    <row r="30" spans="1:10" x14ac:dyDescent="0.2">
      <c r="A30" s="309" t="s">
        <v>52</v>
      </c>
      <c r="B30" s="274">
        <v>598</v>
      </c>
      <c r="C30" s="275">
        <v>629</v>
      </c>
      <c r="D30" s="275">
        <v>625</v>
      </c>
      <c r="E30" s="275">
        <v>625</v>
      </c>
      <c r="F30" s="329">
        <v>626</v>
      </c>
      <c r="G30" s="330">
        <f>SUM(B30:F30)</f>
        <v>3103</v>
      </c>
      <c r="H30" s="352" t="s">
        <v>56</v>
      </c>
      <c r="I30" s="331">
        <f>G17-G30</f>
        <v>20</v>
      </c>
      <c r="J30" s="332">
        <f>I30/G17</f>
        <v>6.4040986231187957E-3</v>
      </c>
    </row>
    <row r="31" spans="1:10" x14ac:dyDescent="0.2">
      <c r="A31" s="309" t="s">
        <v>28</v>
      </c>
      <c r="B31" s="229">
        <v>95</v>
      </c>
      <c r="C31" s="281">
        <v>95</v>
      </c>
      <c r="D31" s="281">
        <v>95</v>
      </c>
      <c r="E31" s="281">
        <v>95</v>
      </c>
      <c r="F31" s="281">
        <v>95</v>
      </c>
      <c r="G31" s="233"/>
      <c r="H31" s="352" t="s">
        <v>57</v>
      </c>
      <c r="I31" s="352">
        <v>65</v>
      </c>
      <c r="J31" s="352"/>
    </row>
    <row r="32" spans="1:10" ht="13.5" thickBot="1" x14ac:dyDescent="0.25">
      <c r="A32" s="312" t="s">
        <v>26</v>
      </c>
      <c r="B32" s="336">
        <f>B31-B18</f>
        <v>30</v>
      </c>
      <c r="C32" s="337">
        <f t="shared" ref="C32:F32" si="6">C31-C18</f>
        <v>30</v>
      </c>
      <c r="D32" s="337">
        <f t="shared" si="6"/>
        <v>30</v>
      </c>
      <c r="E32" s="337">
        <f t="shared" si="6"/>
        <v>30</v>
      </c>
      <c r="F32" s="337">
        <f t="shared" si="6"/>
        <v>30</v>
      </c>
      <c r="G32" s="234"/>
      <c r="H32" s="352" t="s">
        <v>26</v>
      </c>
      <c r="I32" s="227">
        <f>I31-I18</f>
        <v>34.9</v>
      </c>
      <c r="J32" s="352"/>
    </row>
    <row r="33" spans="1:11" x14ac:dyDescent="0.2">
      <c r="B33" s="280" t="s">
        <v>66</v>
      </c>
    </row>
    <row r="34" spans="1:11" ht="13.5" thickBot="1" x14ac:dyDescent="0.25"/>
    <row r="35" spans="1:11" s="354" customFormat="1" ht="13.5" thickBot="1" x14ac:dyDescent="0.25">
      <c r="A35" s="285" t="s">
        <v>67</v>
      </c>
      <c r="B35" s="360" t="s">
        <v>53</v>
      </c>
      <c r="C35" s="361"/>
      <c r="D35" s="361"/>
      <c r="E35" s="361"/>
      <c r="F35" s="362"/>
      <c r="G35" s="314" t="s">
        <v>0</v>
      </c>
    </row>
    <row r="36" spans="1:11" s="354" customFormat="1" x14ac:dyDescent="0.2">
      <c r="A36" s="226" t="s">
        <v>2</v>
      </c>
      <c r="B36" s="316">
        <v>1</v>
      </c>
      <c r="C36" s="236">
        <v>2</v>
      </c>
      <c r="D36" s="236">
        <v>3</v>
      </c>
      <c r="E36" s="236">
        <v>4</v>
      </c>
      <c r="F36" s="236">
        <v>5</v>
      </c>
      <c r="G36" s="235"/>
    </row>
    <row r="37" spans="1:11" s="354" customFormat="1" x14ac:dyDescent="0.2">
      <c r="A37" s="292" t="s">
        <v>3</v>
      </c>
      <c r="B37" s="364">
        <v>490</v>
      </c>
      <c r="C37" s="365">
        <v>490</v>
      </c>
      <c r="D37" s="366">
        <v>490</v>
      </c>
      <c r="E37" s="366">
        <v>490</v>
      </c>
      <c r="F37" s="366">
        <v>490</v>
      </c>
      <c r="G37" s="367">
        <v>490</v>
      </c>
    </row>
    <row r="38" spans="1:11" s="354" customFormat="1" x14ac:dyDescent="0.2">
      <c r="A38" s="295" t="s">
        <v>6</v>
      </c>
      <c r="B38" s="321">
        <v>810.49019607843138</v>
      </c>
      <c r="C38" s="322"/>
      <c r="D38" s="322"/>
      <c r="E38" s="322"/>
      <c r="F38" s="322"/>
      <c r="G38" s="259">
        <v>810.49019607843138</v>
      </c>
    </row>
    <row r="39" spans="1:11" s="354" customFormat="1" x14ac:dyDescent="0.2">
      <c r="A39" s="226" t="s">
        <v>7</v>
      </c>
      <c r="B39" s="323">
        <v>72.549019607843135</v>
      </c>
      <c r="C39" s="324"/>
      <c r="D39" s="325"/>
      <c r="E39" s="325"/>
      <c r="F39" s="325"/>
      <c r="G39" s="326">
        <v>72.549019607843135</v>
      </c>
    </row>
    <row r="40" spans="1:11" s="354" customFormat="1" x14ac:dyDescent="0.2">
      <c r="A40" s="226" t="s">
        <v>8</v>
      </c>
      <c r="B40" s="263">
        <v>9.6127431035751915E-2</v>
      </c>
      <c r="C40" s="264"/>
      <c r="D40" s="327"/>
      <c r="E40" s="327"/>
      <c r="F40" s="327"/>
      <c r="G40" s="328">
        <v>9.6127431035751915E-2</v>
      </c>
    </row>
    <row r="41" spans="1:11" s="354" customFormat="1" x14ac:dyDescent="0.2">
      <c r="A41" s="295" t="s">
        <v>1</v>
      </c>
      <c r="B41" s="266">
        <f t="shared" ref="B41:G41" si="7">B38/B37*100-100</f>
        <v>65.406162464986011</v>
      </c>
      <c r="C41" s="267">
        <f t="shared" si="7"/>
        <v>-100</v>
      </c>
      <c r="D41" s="267">
        <f t="shared" si="7"/>
        <v>-100</v>
      </c>
      <c r="E41" s="267">
        <f t="shared" si="7"/>
        <v>-100</v>
      </c>
      <c r="F41" s="267">
        <f t="shared" si="7"/>
        <v>-100</v>
      </c>
      <c r="G41" s="269">
        <f t="shared" si="7"/>
        <v>65.406162464986011</v>
      </c>
    </row>
    <row r="42" spans="1:11" s="354" customFormat="1" ht="13.5" thickBot="1" x14ac:dyDescent="0.25">
      <c r="A42" s="226" t="s">
        <v>27</v>
      </c>
      <c r="B42" s="270">
        <f>B38-B25</f>
        <v>428.52591036414566</v>
      </c>
      <c r="C42" s="271">
        <f t="shared" ref="C42:G42" si="8">C38-C25</f>
        <v>-404.66666666666669</v>
      </c>
      <c r="D42" s="271">
        <f t="shared" si="8"/>
        <v>-403.97058823529414</v>
      </c>
      <c r="E42" s="271">
        <f t="shared" si="8"/>
        <v>-417.79220779220782</v>
      </c>
      <c r="F42" s="271">
        <f t="shared" si="8"/>
        <v>-401.27272727272725</v>
      </c>
      <c r="G42" s="273">
        <f t="shared" si="8"/>
        <v>407.38893025564659</v>
      </c>
    </row>
    <row r="43" spans="1:11" s="354" customFormat="1" x14ac:dyDescent="0.2">
      <c r="A43" s="309" t="s">
        <v>52</v>
      </c>
      <c r="B43" s="274">
        <v>3091</v>
      </c>
      <c r="C43" s="275"/>
      <c r="D43" s="275"/>
      <c r="E43" s="275"/>
      <c r="F43" s="329"/>
      <c r="G43" s="330">
        <f>SUM(B43:F43)</f>
        <v>3091</v>
      </c>
      <c r="H43" s="354" t="s">
        <v>56</v>
      </c>
      <c r="I43" s="331">
        <f>G30-G43</f>
        <v>12</v>
      </c>
      <c r="J43" s="332">
        <f>I43/G30</f>
        <v>3.8672252658717371E-3</v>
      </c>
      <c r="K43" s="353" t="s">
        <v>69</v>
      </c>
    </row>
    <row r="44" spans="1:11" s="354" customFormat="1" x14ac:dyDescent="0.2">
      <c r="A44" s="309" t="s">
        <v>28</v>
      </c>
      <c r="B44" s="229">
        <v>120</v>
      </c>
      <c r="C44" s="281"/>
      <c r="D44" s="281"/>
      <c r="E44" s="281"/>
      <c r="F44" s="281"/>
      <c r="G44" s="233"/>
      <c r="H44" s="354" t="s">
        <v>57</v>
      </c>
      <c r="I44" s="354">
        <v>95.01</v>
      </c>
      <c r="K44" s="368" t="s">
        <v>70</v>
      </c>
    </row>
    <row r="45" spans="1:11" s="354" customFormat="1" ht="13.5" thickBot="1" x14ac:dyDescent="0.25">
      <c r="A45" s="312" t="s">
        <v>26</v>
      </c>
      <c r="B45" s="336">
        <f>B44-B31</f>
        <v>25</v>
      </c>
      <c r="C45" s="337">
        <f t="shared" ref="C45:F45" si="9">C44-C31</f>
        <v>-95</v>
      </c>
      <c r="D45" s="337">
        <f t="shared" si="9"/>
        <v>-95</v>
      </c>
      <c r="E45" s="337">
        <f t="shared" si="9"/>
        <v>-95</v>
      </c>
      <c r="F45" s="337">
        <f t="shared" si="9"/>
        <v>-95</v>
      </c>
      <c r="G45" s="234"/>
      <c r="H45" s="354" t="s">
        <v>26</v>
      </c>
      <c r="I45" s="227">
        <f>I44-I31</f>
        <v>30.010000000000005</v>
      </c>
    </row>
  </sheetData>
  <mergeCells count="3">
    <mergeCell ref="B9:F9"/>
    <mergeCell ref="B22:F22"/>
    <mergeCell ref="B35:F35"/>
  </mergeCells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1"/>
  <dimension ref="A1:L49"/>
  <sheetViews>
    <sheetView showGridLines="0" topLeftCell="A14" zoomScale="73" zoomScaleNormal="73" workbookViewId="0">
      <selection activeCell="F49" sqref="F49"/>
    </sheetView>
  </sheetViews>
  <sheetFormatPr baseColWidth="10" defaultRowHeight="12.75" x14ac:dyDescent="0.2"/>
  <cols>
    <col min="1" max="1" width="16.28515625" style="280" bestFit="1" customWidth="1"/>
    <col min="2" max="6" width="9.7109375" style="280" customWidth="1"/>
    <col min="7" max="7" width="10.140625" style="280" bestFit="1" customWidth="1"/>
    <col min="8" max="8" width="10.85546875" style="280" customWidth="1"/>
    <col min="9" max="9" width="11.140625" style="280" customWidth="1"/>
    <col min="10" max="10" width="9.5703125" style="280" bestFit="1" customWidth="1"/>
    <col min="11" max="16384" width="11.42578125" style="280"/>
  </cols>
  <sheetData>
    <row r="1" spans="1:11" x14ac:dyDescent="0.2">
      <c r="A1" s="280" t="s">
        <v>58</v>
      </c>
    </row>
    <row r="2" spans="1:11" x14ac:dyDescent="0.2">
      <c r="A2" s="280" t="s">
        <v>59</v>
      </c>
      <c r="B2" s="239">
        <v>39.700000000000003</v>
      </c>
    </row>
    <row r="3" spans="1:11" x14ac:dyDescent="0.2">
      <c r="A3" s="280" t="s">
        <v>7</v>
      </c>
      <c r="B3" s="280">
        <v>76.5</v>
      </c>
    </row>
    <row r="4" spans="1:11" x14ac:dyDescent="0.2">
      <c r="A4" s="280" t="s">
        <v>60</v>
      </c>
      <c r="B4" s="280">
        <v>3775</v>
      </c>
    </row>
    <row r="6" spans="1:11" x14ac:dyDescent="0.2">
      <c r="A6" s="246" t="s">
        <v>61</v>
      </c>
      <c r="B6" s="239">
        <v>39.729999999999997</v>
      </c>
      <c r="C6" s="239">
        <v>39.729999999999997</v>
      </c>
      <c r="D6" s="239">
        <v>39.729999999999997</v>
      </c>
      <c r="E6" s="239">
        <v>39.729999999999997</v>
      </c>
      <c r="F6" s="239">
        <v>39.729999999999997</v>
      </c>
      <c r="G6" s="239">
        <v>39.729999999999997</v>
      </c>
      <c r="H6" s="239">
        <v>39.729999999999997</v>
      </c>
    </row>
    <row r="7" spans="1:11" x14ac:dyDescent="0.2">
      <c r="A7" s="246" t="s">
        <v>62</v>
      </c>
      <c r="B7" s="228">
        <v>21.35</v>
      </c>
      <c r="C7" s="228">
        <v>21.35</v>
      </c>
      <c r="D7" s="228">
        <v>21.35</v>
      </c>
      <c r="E7" s="228">
        <v>21.35</v>
      </c>
      <c r="F7" s="228">
        <v>21.35</v>
      </c>
      <c r="G7" s="228">
        <v>21.35</v>
      </c>
      <c r="H7" s="228"/>
    </row>
    <row r="8" spans="1:11" ht="13.5" thickBot="1" x14ac:dyDescent="0.25">
      <c r="A8" s="246"/>
      <c r="B8" s="228"/>
      <c r="C8" s="228"/>
      <c r="D8" s="228"/>
      <c r="E8" s="228"/>
      <c r="F8" s="228"/>
      <c r="G8" s="228"/>
      <c r="H8" s="228"/>
    </row>
    <row r="9" spans="1:11" ht="13.5" thickBot="1" x14ac:dyDescent="0.25">
      <c r="A9" s="285" t="s">
        <v>49</v>
      </c>
      <c r="B9" s="360" t="s">
        <v>50</v>
      </c>
      <c r="C9" s="361"/>
      <c r="D9" s="361"/>
      <c r="E9" s="361"/>
      <c r="F9" s="361"/>
      <c r="G9" s="362"/>
      <c r="H9" s="313" t="s">
        <v>0</v>
      </c>
      <c r="I9" s="227"/>
    </row>
    <row r="10" spans="1:11" x14ac:dyDescent="0.2">
      <c r="A10" s="226" t="s">
        <v>54</v>
      </c>
      <c r="B10" s="286">
        <v>1</v>
      </c>
      <c r="C10" s="287">
        <v>2</v>
      </c>
      <c r="D10" s="288">
        <v>3</v>
      </c>
      <c r="E10" s="287">
        <v>4</v>
      </c>
      <c r="F10" s="288">
        <v>5</v>
      </c>
      <c r="G10" s="283">
        <v>6</v>
      </c>
      <c r="H10" s="289"/>
      <c r="I10" s="290"/>
    </row>
    <row r="11" spans="1:11" x14ac:dyDescent="0.2">
      <c r="A11" s="226" t="s">
        <v>2</v>
      </c>
      <c r="B11" s="250">
        <v>1</v>
      </c>
      <c r="C11" s="333">
        <v>2</v>
      </c>
      <c r="D11" s="251">
        <v>3</v>
      </c>
      <c r="E11" s="315">
        <v>4</v>
      </c>
      <c r="F11" s="251">
        <v>5</v>
      </c>
      <c r="G11" s="335">
        <v>6</v>
      </c>
      <c r="H11" s="284" t="s">
        <v>0</v>
      </c>
      <c r="I11" s="246"/>
      <c r="J11" s="291"/>
    </row>
    <row r="12" spans="1:11" x14ac:dyDescent="0.2">
      <c r="A12" s="292" t="s">
        <v>3</v>
      </c>
      <c r="B12" s="253">
        <v>150</v>
      </c>
      <c r="C12" s="254">
        <v>150</v>
      </c>
      <c r="D12" s="254">
        <v>150</v>
      </c>
      <c r="E12" s="254">
        <v>150</v>
      </c>
      <c r="F12" s="254">
        <v>150</v>
      </c>
      <c r="G12" s="255">
        <v>150</v>
      </c>
      <c r="H12" s="293">
        <v>150</v>
      </c>
      <c r="I12" s="294"/>
      <c r="J12" s="291"/>
    </row>
    <row r="13" spans="1:11" x14ac:dyDescent="0.2">
      <c r="A13" s="295" t="s">
        <v>6</v>
      </c>
      <c r="B13" s="256">
        <v>149</v>
      </c>
      <c r="C13" s="257">
        <v>158.4264705882353</v>
      </c>
      <c r="D13" s="257">
        <v>160.45744680851064</v>
      </c>
      <c r="E13" s="257">
        <v>163.97499999999999</v>
      </c>
      <c r="F13" s="296">
        <v>183.08</v>
      </c>
      <c r="G13" s="258">
        <v>185.53846153846155</v>
      </c>
      <c r="H13" s="297">
        <v>162.95890410958904</v>
      </c>
      <c r="I13" s="298"/>
      <c r="J13" s="291"/>
    </row>
    <row r="14" spans="1:11" x14ac:dyDescent="0.2">
      <c r="A14" s="226" t="s">
        <v>7</v>
      </c>
      <c r="B14" s="260">
        <v>70</v>
      </c>
      <c r="C14" s="261">
        <v>92.647058823529406</v>
      </c>
      <c r="D14" s="261">
        <v>93.61702127659575</v>
      </c>
      <c r="E14" s="261">
        <v>95</v>
      </c>
      <c r="F14" s="299">
        <v>94</v>
      </c>
      <c r="G14" s="262">
        <v>92.307692307692307</v>
      </c>
      <c r="H14" s="300">
        <v>79.726027397260268</v>
      </c>
      <c r="I14" s="301"/>
      <c r="J14" s="291"/>
    </row>
    <row r="15" spans="1:11" x14ac:dyDescent="0.2">
      <c r="A15" s="226" t="s">
        <v>8</v>
      </c>
      <c r="B15" s="263">
        <v>8.9440704692390238E-2</v>
      </c>
      <c r="C15" s="264">
        <v>5.5370431446969001E-2</v>
      </c>
      <c r="D15" s="264">
        <v>5.4639288193060201E-2</v>
      </c>
      <c r="E15" s="264">
        <v>4.6773624112726474E-2</v>
      </c>
      <c r="F15" s="302">
        <v>5.9412308954986046E-2</v>
      </c>
      <c r="G15" s="265">
        <v>4.9334908061835478E-2</v>
      </c>
      <c r="H15" s="303">
        <v>8.8230290688952703E-2</v>
      </c>
      <c r="I15" s="304"/>
      <c r="J15" s="305"/>
      <c r="K15" s="306"/>
    </row>
    <row r="16" spans="1:11" x14ac:dyDescent="0.2">
      <c r="A16" s="295" t="s">
        <v>1</v>
      </c>
      <c r="B16" s="266">
        <f t="shared" ref="B16:H16" si="0">B13/B12*100-100</f>
        <v>-0.6666666666666714</v>
      </c>
      <c r="C16" s="267">
        <f t="shared" si="0"/>
        <v>5.6176470588235219</v>
      </c>
      <c r="D16" s="267">
        <f t="shared" si="0"/>
        <v>6.9716312056737735</v>
      </c>
      <c r="E16" s="267">
        <f t="shared" si="0"/>
        <v>9.3166666666666629</v>
      </c>
      <c r="F16" s="267">
        <f t="shared" ref="F16" si="1">F13/F12*100-100</f>
        <v>22.053333333333342</v>
      </c>
      <c r="G16" s="268">
        <f t="shared" si="0"/>
        <v>23.692307692307708</v>
      </c>
      <c r="H16" s="269">
        <f t="shared" si="0"/>
        <v>8.6392694063926996</v>
      </c>
      <c r="I16" s="304"/>
      <c r="J16" s="305"/>
      <c r="K16" s="227"/>
    </row>
    <row r="17" spans="1:12" ht="13.5" thickBot="1" x14ac:dyDescent="0.25">
      <c r="A17" s="226" t="s">
        <v>27</v>
      </c>
      <c r="B17" s="270">
        <f t="shared" ref="B17:H17" si="2">B13-B6</f>
        <v>109.27000000000001</v>
      </c>
      <c r="C17" s="271">
        <f t="shared" si="2"/>
        <v>118.69647058823531</v>
      </c>
      <c r="D17" s="271">
        <f t="shared" si="2"/>
        <v>120.72744680851065</v>
      </c>
      <c r="E17" s="271">
        <f t="shared" si="2"/>
        <v>124.245</v>
      </c>
      <c r="F17" s="271">
        <f t="shared" si="2"/>
        <v>143.35000000000002</v>
      </c>
      <c r="G17" s="272">
        <f t="shared" si="2"/>
        <v>145.80846153846156</v>
      </c>
      <c r="H17" s="307">
        <f t="shared" si="2"/>
        <v>123.22890410958905</v>
      </c>
      <c r="I17" s="308"/>
      <c r="J17" s="305"/>
      <c r="K17" s="227"/>
    </row>
    <row r="18" spans="1:12" x14ac:dyDescent="0.2">
      <c r="A18" s="309" t="s">
        <v>51</v>
      </c>
      <c r="B18" s="274">
        <v>589</v>
      </c>
      <c r="C18" s="275">
        <v>663</v>
      </c>
      <c r="D18" s="275">
        <v>928</v>
      </c>
      <c r="E18" s="275">
        <v>817</v>
      </c>
      <c r="F18" s="275">
        <v>532</v>
      </c>
      <c r="G18" s="276">
        <v>153</v>
      </c>
      <c r="H18" s="277">
        <f>SUM(B18:G18)</f>
        <v>3682</v>
      </c>
      <c r="I18" s="310" t="s">
        <v>56</v>
      </c>
      <c r="J18" s="311">
        <f>B4-H18</f>
        <v>93</v>
      </c>
      <c r="K18" s="279">
        <f>J18/B4</f>
        <v>2.4635761589403973E-2</v>
      </c>
    </row>
    <row r="19" spans="1:12" x14ac:dyDescent="0.2">
      <c r="A19" s="309" t="s">
        <v>28</v>
      </c>
      <c r="B19" s="229">
        <v>30</v>
      </c>
      <c r="C19" s="281">
        <v>29</v>
      </c>
      <c r="D19" s="281">
        <v>28.5</v>
      </c>
      <c r="E19" s="281">
        <v>28</v>
      </c>
      <c r="F19" s="281">
        <v>27</v>
      </c>
      <c r="G19" s="230">
        <v>27</v>
      </c>
      <c r="H19" s="233"/>
      <c r="I19" s="227" t="s">
        <v>57</v>
      </c>
      <c r="J19" s="280">
        <v>21.35</v>
      </c>
    </row>
    <row r="20" spans="1:12" ht="13.5" thickBot="1" x14ac:dyDescent="0.25">
      <c r="A20" s="312" t="s">
        <v>26</v>
      </c>
      <c r="B20" s="231">
        <f t="shared" ref="B20:G20" si="3">B19-B7</f>
        <v>8.6499999999999986</v>
      </c>
      <c r="C20" s="232">
        <f t="shared" si="3"/>
        <v>7.6499999999999986</v>
      </c>
      <c r="D20" s="232">
        <f t="shared" si="3"/>
        <v>7.1499999999999986</v>
      </c>
      <c r="E20" s="232">
        <f t="shared" si="3"/>
        <v>6.6499999999999986</v>
      </c>
      <c r="F20" s="232">
        <f t="shared" si="3"/>
        <v>5.6499999999999986</v>
      </c>
      <c r="G20" s="238">
        <f t="shared" si="3"/>
        <v>5.6499999999999986</v>
      </c>
      <c r="H20" s="234"/>
      <c r="I20" s="280" t="s">
        <v>26</v>
      </c>
    </row>
    <row r="21" spans="1:12" x14ac:dyDescent="0.2">
      <c r="D21" s="280">
        <v>28.5</v>
      </c>
      <c r="E21" s="280">
        <v>28</v>
      </c>
      <c r="F21" s="280">
        <v>27</v>
      </c>
      <c r="G21" s="280">
        <v>27</v>
      </c>
    </row>
    <row r="22" spans="1:12" ht="13.5" thickBot="1" x14ac:dyDescent="0.25"/>
    <row r="23" spans="1:12" s="352" customFormat="1" ht="13.5" thickBot="1" x14ac:dyDescent="0.25">
      <c r="A23" s="285" t="s">
        <v>64</v>
      </c>
      <c r="B23" s="360" t="s">
        <v>50</v>
      </c>
      <c r="C23" s="361"/>
      <c r="D23" s="361"/>
      <c r="E23" s="361"/>
      <c r="F23" s="361"/>
      <c r="G23" s="362"/>
      <c r="H23" s="313" t="s">
        <v>0</v>
      </c>
      <c r="I23" s="227"/>
    </row>
    <row r="24" spans="1:12" s="352" customFormat="1" x14ac:dyDescent="0.2">
      <c r="A24" s="226" t="s">
        <v>54</v>
      </c>
      <c r="B24" s="286">
        <v>1</v>
      </c>
      <c r="C24" s="287">
        <v>2</v>
      </c>
      <c r="D24" s="288">
        <v>3</v>
      </c>
      <c r="E24" s="287">
        <v>4</v>
      </c>
      <c r="F24" s="288">
        <v>5</v>
      </c>
      <c r="G24" s="283">
        <v>6</v>
      </c>
      <c r="H24" s="289"/>
      <c r="I24" s="290"/>
    </row>
    <row r="25" spans="1:12" s="352" customFormat="1" x14ac:dyDescent="0.2">
      <c r="A25" s="226" t="s">
        <v>2</v>
      </c>
      <c r="B25" s="250">
        <v>1</v>
      </c>
      <c r="C25" s="333">
        <v>2</v>
      </c>
      <c r="D25" s="251">
        <v>3</v>
      </c>
      <c r="E25" s="315">
        <v>4</v>
      </c>
      <c r="F25" s="251">
        <v>5</v>
      </c>
      <c r="G25" s="335">
        <v>6</v>
      </c>
      <c r="H25" s="284" t="s">
        <v>0</v>
      </c>
      <c r="I25" s="246"/>
      <c r="J25" s="291"/>
    </row>
    <row r="26" spans="1:12" s="352" customFormat="1" x14ac:dyDescent="0.2">
      <c r="A26" s="292" t="s">
        <v>3</v>
      </c>
      <c r="B26" s="253">
        <v>260</v>
      </c>
      <c r="C26" s="254">
        <v>260</v>
      </c>
      <c r="D26" s="254">
        <v>260</v>
      </c>
      <c r="E26" s="254">
        <v>260</v>
      </c>
      <c r="F26" s="254">
        <v>260</v>
      </c>
      <c r="G26" s="255">
        <v>260</v>
      </c>
      <c r="H26" s="293">
        <v>260</v>
      </c>
      <c r="I26" s="294"/>
      <c r="J26" s="291"/>
    </row>
    <row r="27" spans="1:12" s="352" customFormat="1" x14ac:dyDescent="0.2">
      <c r="A27" s="295" t="s">
        <v>6</v>
      </c>
      <c r="B27" s="256">
        <v>309.07407407407408</v>
      </c>
      <c r="C27" s="257">
        <v>317.5</v>
      </c>
      <c r="D27" s="257">
        <v>289.77011494252872</v>
      </c>
      <c r="E27" s="257">
        <v>292</v>
      </c>
      <c r="F27" s="296">
        <v>297.11864406779659</v>
      </c>
      <c r="G27" s="258">
        <v>314</v>
      </c>
      <c r="H27" s="297">
        <v>300.2197802197802</v>
      </c>
      <c r="I27" s="298"/>
      <c r="J27" s="291"/>
    </row>
    <row r="28" spans="1:12" s="352" customFormat="1" x14ac:dyDescent="0.2">
      <c r="A28" s="226" t="s">
        <v>7</v>
      </c>
      <c r="B28" s="260">
        <v>66.666666666666671</v>
      </c>
      <c r="C28" s="261">
        <v>59.375</v>
      </c>
      <c r="D28" s="261">
        <v>75.862068965517238</v>
      </c>
      <c r="E28" s="261">
        <v>81.17647058823529</v>
      </c>
      <c r="F28" s="299">
        <v>74.576271186440678</v>
      </c>
      <c r="G28" s="262">
        <v>66.666666666666671</v>
      </c>
      <c r="H28" s="300">
        <v>68.681318681318686</v>
      </c>
      <c r="I28" s="301"/>
      <c r="J28" s="291"/>
    </row>
    <row r="29" spans="1:12" s="352" customFormat="1" x14ac:dyDescent="0.2">
      <c r="A29" s="226" t="s">
        <v>8</v>
      </c>
      <c r="B29" s="263">
        <v>9.2622256045233817E-2</v>
      </c>
      <c r="C29" s="264">
        <v>9.3829726675692796E-2</v>
      </c>
      <c r="D29" s="264">
        <v>7.4177974525060336E-2</v>
      </c>
      <c r="E29" s="264">
        <v>8.4182184862016923E-2</v>
      </c>
      <c r="F29" s="302">
        <v>8.6098372822480243E-2</v>
      </c>
      <c r="G29" s="265">
        <v>9.1418471938900153E-2</v>
      </c>
      <c r="H29" s="303">
        <v>9.3298731350254696E-2</v>
      </c>
      <c r="I29" s="304"/>
      <c r="J29" s="305"/>
      <c r="K29" s="306"/>
    </row>
    <row r="30" spans="1:12" s="352" customFormat="1" x14ac:dyDescent="0.2">
      <c r="A30" s="295" t="s">
        <v>1</v>
      </c>
      <c r="B30" s="266">
        <f t="shared" ref="B30:H30" si="4">B27/B26*100-100</f>
        <v>18.87464387464388</v>
      </c>
      <c r="C30" s="267">
        <f t="shared" si="4"/>
        <v>22.115384615384627</v>
      </c>
      <c r="D30" s="267">
        <f t="shared" si="4"/>
        <v>11.450044208664892</v>
      </c>
      <c r="E30" s="267">
        <f t="shared" si="4"/>
        <v>12.307692307692307</v>
      </c>
      <c r="F30" s="267">
        <f t="shared" si="4"/>
        <v>14.276401564537153</v>
      </c>
      <c r="G30" s="268">
        <f t="shared" si="4"/>
        <v>20.769230769230759</v>
      </c>
      <c r="H30" s="269">
        <f t="shared" si="4"/>
        <v>15.469146238377007</v>
      </c>
      <c r="I30" s="304"/>
      <c r="J30" s="305"/>
      <c r="K30" s="227"/>
    </row>
    <row r="31" spans="1:12" s="352" customFormat="1" ht="13.5" thickBot="1" x14ac:dyDescent="0.25">
      <c r="A31" s="226" t="s">
        <v>27</v>
      </c>
      <c r="B31" s="270">
        <f>B27-B13</f>
        <v>160.07407407407408</v>
      </c>
      <c r="C31" s="271">
        <f t="shared" ref="C31:H31" si="5">C27-C13</f>
        <v>159.0735294117647</v>
      </c>
      <c r="D31" s="271">
        <f t="shared" si="5"/>
        <v>129.31266813401808</v>
      </c>
      <c r="E31" s="271">
        <f t="shared" si="5"/>
        <v>128.02500000000001</v>
      </c>
      <c r="F31" s="271">
        <f t="shared" si="5"/>
        <v>114.03864406779658</v>
      </c>
      <c r="G31" s="272">
        <f t="shared" si="5"/>
        <v>128.46153846153845</v>
      </c>
      <c r="H31" s="307">
        <f t="shared" si="5"/>
        <v>137.26087611019116</v>
      </c>
      <c r="I31" s="308"/>
      <c r="J31" s="305"/>
      <c r="K31" s="227"/>
    </row>
    <row r="32" spans="1:12" s="352" customFormat="1" x14ac:dyDescent="0.2">
      <c r="A32" s="309" t="s">
        <v>51</v>
      </c>
      <c r="B32" s="274">
        <v>584</v>
      </c>
      <c r="C32" s="275">
        <v>659</v>
      </c>
      <c r="D32" s="275">
        <v>928</v>
      </c>
      <c r="E32" s="275">
        <v>817</v>
      </c>
      <c r="F32" s="275">
        <v>532</v>
      </c>
      <c r="G32" s="276">
        <v>153</v>
      </c>
      <c r="H32" s="277">
        <f>SUM(B32:G32)</f>
        <v>3673</v>
      </c>
      <c r="I32" s="310" t="s">
        <v>56</v>
      </c>
      <c r="J32" s="311">
        <f>H18-H32</f>
        <v>9</v>
      </c>
      <c r="K32" s="279">
        <f>J32/H18</f>
        <v>2.4443237370994023E-3</v>
      </c>
      <c r="L32" s="353" t="s">
        <v>65</v>
      </c>
    </row>
    <row r="33" spans="1:12" s="352" customFormat="1" x14ac:dyDescent="0.2">
      <c r="A33" s="309" t="s">
        <v>28</v>
      </c>
      <c r="B33" s="229">
        <v>33.5</v>
      </c>
      <c r="C33" s="281">
        <v>32.5</v>
      </c>
      <c r="D33" s="281">
        <v>32.5</v>
      </c>
      <c r="E33" s="281">
        <v>32</v>
      </c>
      <c r="F33" s="281">
        <v>31</v>
      </c>
      <c r="G33" s="230">
        <v>30.5</v>
      </c>
      <c r="H33" s="233"/>
      <c r="I33" s="227" t="s">
        <v>57</v>
      </c>
      <c r="J33" s="352">
        <v>28.5</v>
      </c>
    </row>
    <row r="34" spans="1:12" s="352" customFormat="1" ht="13.5" thickBot="1" x14ac:dyDescent="0.25">
      <c r="A34" s="312" t="s">
        <v>26</v>
      </c>
      <c r="B34" s="231">
        <f>B33-B19</f>
        <v>3.5</v>
      </c>
      <c r="C34" s="232">
        <f t="shared" ref="C34:G34" si="6">C33-C19</f>
        <v>3.5</v>
      </c>
      <c r="D34" s="232">
        <f t="shared" si="6"/>
        <v>4</v>
      </c>
      <c r="E34" s="232">
        <f t="shared" si="6"/>
        <v>4</v>
      </c>
      <c r="F34" s="232">
        <f t="shared" si="6"/>
        <v>4</v>
      </c>
      <c r="G34" s="238">
        <f t="shared" si="6"/>
        <v>3.5</v>
      </c>
      <c r="H34" s="234"/>
      <c r="I34" s="352" t="s">
        <v>26</v>
      </c>
      <c r="J34" s="227">
        <f>J33-J19</f>
        <v>7.1499999999999986</v>
      </c>
    </row>
    <row r="36" spans="1:12" ht="13.5" thickBot="1" x14ac:dyDescent="0.25">
      <c r="B36" s="280">
        <v>32.39</v>
      </c>
      <c r="C36" s="280">
        <v>32.39</v>
      </c>
      <c r="D36" s="280">
        <v>32.39</v>
      </c>
      <c r="E36" s="280">
        <v>32.39</v>
      </c>
      <c r="F36" s="280">
        <v>32.39</v>
      </c>
      <c r="G36" s="280">
        <v>32.39</v>
      </c>
    </row>
    <row r="37" spans="1:12" ht="13.5" thickBot="1" x14ac:dyDescent="0.25">
      <c r="A37" s="285" t="s">
        <v>67</v>
      </c>
      <c r="B37" s="360" t="s">
        <v>50</v>
      </c>
      <c r="C37" s="361"/>
      <c r="D37" s="361"/>
      <c r="E37" s="361"/>
      <c r="F37" s="361"/>
      <c r="G37" s="362"/>
      <c r="H37" s="313" t="s">
        <v>0</v>
      </c>
      <c r="I37" s="227"/>
      <c r="J37" s="354"/>
      <c r="K37" s="354"/>
    </row>
    <row r="38" spans="1:12" x14ac:dyDescent="0.2">
      <c r="A38" s="226" t="s">
        <v>54</v>
      </c>
      <c r="B38" s="286">
        <v>1</v>
      </c>
      <c r="C38" s="287">
        <v>2</v>
      </c>
      <c r="D38" s="288">
        <v>3</v>
      </c>
      <c r="E38" s="287">
        <v>4</v>
      </c>
      <c r="F38" s="288">
        <v>5</v>
      </c>
      <c r="G38" s="283">
        <v>6</v>
      </c>
      <c r="H38" s="289"/>
      <c r="I38" s="290"/>
      <c r="J38" s="354"/>
      <c r="K38" s="354"/>
    </row>
    <row r="39" spans="1:12" x14ac:dyDescent="0.2">
      <c r="A39" s="226" t="s">
        <v>2</v>
      </c>
      <c r="B39" s="250">
        <v>1</v>
      </c>
      <c r="C39" s="333">
        <v>2</v>
      </c>
      <c r="D39" s="251">
        <v>3</v>
      </c>
      <c r="E39" s="315">
        <v>4</v>
      </c>
      <c r="F39" s="251">
        <v>5</v>
      </c>
      <c r="G39" s="335">
        <v>6</v>
      </c>
      <c r="H39" s="284" t="s">
        <v>0</v>
      </c>
      <c r="I39" s="246"/>
      <c r="J39" s="291"/>
      <c r="K39" s="354"/>
    </row>
    <row r="40" spans="1:12" x14ac:dyDescent="0.2">
      <c r="A40" s="292" t="s">
        <v>3</v>
      </c>
      <c r="B40" s="253">
        <v>390</v>
      </c>
      <c r="C40" s="254">
        <v>390</v>
      </c>
      <c r="D40" s="254">
        <v>390</v>
      </c>
      <c r="E40" s="254">
        <v>390</v>
      </c>
      <c r="F40" s="254">
        <v>390</v>
      </c>
      <c r="G40" s="255">
        <v>390</v>
      </c>
      <c r="H40" s="293">
        <v>390</v>
      </c>
      <c r="I40" s="294"/>
      <c r="J40" s="291"/>
      <c r="K40" s="354"/>
    </row>
    <row r="41" spans="1:12" x14ac:dyDescent="0.2">
      <c r="A41" s="295" t="s">
        <v>6</v>
      </c>
      <c r="B41" s="256">
        <v>416.04651162790697</v>
      </c>
      <c r="C41" s="257">
        <v>410.78431372549022</v>
      </c>
      <c r="D41" s="257">
        <v>417.75510204081633</v>
      </c>
      <c r="E41" s="257">
        <v>435.63218390804599</v>
      </c>
      <c r="F41" s="296">
        <v>450.94117647058823</v>
      </c>
      <c r="G41" s="258">
        <v>488.23529411764707</v>
      </c>
      <c r="H41" s="297">
        <v>438.36065573770492</v>
      </c>
      <c r="I41" s="298"/>
      <c r="J41" s="291"/>
      <c r="K41" s="354"/>
    </row>
    <row r="42" spans="1:12" x14ac:dyDescent="0.2">
      <c r="A42" s="226" t="s">
        <v>7</v>
      </c>
      <c r="B42" s="260">
        <v>95.348837209302332</v>
      </c>
      <c r="C42" s="261">
        <v>100</v>
      </c>
      <c r="D42" s="261">
        <v>81.632653061224488</v>
      </c>
      <c r="E42" s="261">
        <v>94.252873563218387</v>
      </c>
      <c r="F42" s="299">
        <v>83.529411764705884</v>
      </c>
      <c r="G42" s="262">
        <v>94.117647058823536</v>
      </c>
      <c r="H42" s="300">
        <v>79.78142076502732</v>
      </c>
      <c r="I42" s="301"/>
      <c r="J42" s="291"/>
      <c r="K42" s="354"/>
    </row>
    <row r="43" spans="1:12" x14ac:dyDescent="0.2">
      <c r="A43" s="226" t="s">
        <v>8</v>
      </c>
      <c r="B43" s="263">
        <v>5.7288442595054431E-2</v>
      </c>
      <c r="C43" s="264">
        <v>4.9125270950906207E-2</v>
      </c>
      <c r="D43" s="264">
        <v>5.9675446228146176E-2</v>
      </c>
      <c r="E43" s="264">
        <v>5.3206640525666954E-2</v>
      </c>
      <c r="F43" s="302">
        <v>6.9013767670596152E-2</v>
      </c>
      <c r="G43" s="265">
        <v>6.2666046906954737E-2</v>
      </c>
      <c r="H43" s="303">
        <v>8.2131117728028141E-2</v>
      </c>
      <c r="I43" s="304"/>
      <c r="J43" s="305"/>
      <c r="K43" s="306"/>
    </row>
    <row r="44" spans="1:12" x14ac:dyDescent="0.2">
      <c r="A44" s="295" t="s">
        <v>1</v>
      </c>
      <c r="B44" s="266">
        <f t="shared" ref="B44:H44" si="7">B41/B40*100-100</f>
        <v>6.678592725104366</v>
      </c>
      <c r="C44" s="267">
        <f t="shared" si="7"/>
        <v>5.3293112116641623</v>
      </c>
      <c r="D44" s="267">
        <f t="shared" si="7"/>
        <v>7.1166928309785504</v>
      </c>
      <c r="E44" s="267">
        <f t="shared" si="7"/>
        <v>11.700559976422056</v>
      </c>
      <c r="F44" s="267">
        <f t="shared" si="7"/>
        <v>15.625942684766201</v>
      </c>
      <c r="G44" s="268">
        <f t="shared" si="7"/>
        <v>25.188536953242831</v>
      </c>
      <c r="H44" s="269">
        <f t="shared" si="7"/>
        <v>12.400168137873052</v>
      </c>
      <c r="I44" s="304"/>
      <c r="J44" s="305"/>
      <c r="K44" s="227"/>
    </row>
    <row r="45" spans="1:12" ht="13.5" thickBot="1" x14ac:dyDescent="0.25">
      <c r="A45" s="226" t="s">
        <v>27</v>
      </c>
      <c r="B45" s="270">
        <f>B41-B27</f>
        <v>106.97243755383289</v>
      </c>
      <c r="C45" s="271">
        <f t="shared" ref="C45:H45" si="8">C41-C27</f>
        <v>93.284313725490222</v>
      </c>
      <c r="D45" s="271">
        <f t="shared" si="8"/>
        <v>127.9849870982876</v>
      </c>
      <c r="E45" s="271">
        <f t="shared" si="8"/>
        <v>143.63218390804599</v>
      </c>
      <c r="F45" s="271">
        <f t="shared" si="8"/>
        <v>153.82253240279164</v>
      </c>
      <c r="G45" s="272">
        <f t="shared" si="8"/>
        <v>174.23529411764707</v>
      </c>
      <c r="H45" s="307">
        <f t="shared" si="8"/>
        <v>138.14087551792471</v>
      </c>
      <c r="I45" s="308"/>
      <c r="J45" s="305"/>
      <c r="K45" s="227"/>
    </row>
    <row r="46" spans="1:12" x14ac:dyDescent="0.2">
      <c r="A46" s="309" t="s">
        <v>51</v>
      </c>
      <c r="B46" s="274">
        <v>420</v>
      </c>
      <c r="C46" s="275">
        <v>497</v>
      </c>
      <c r="D46" s="275">
        <v>496</v>
      </c>
      <c r="E46" s="275">
        <v>834</v>
      </c>
      <c r="F46" s="275">
        <v>899</v>
      </c>
      <c r="G46" s="276">
        <v>511</v>
      </c>
      <c r="H46" s="277">
        <f>SUM(B46:G46)</f>
        <v>3657</v>
      </c>
      <c r="I46" s="310" t="s">
        <v>56</v>
      </c>
      <c r="J46" s="311">
        <f>H32-H46</f>
        <v>16</v>
      </c>
      <c r="K46" s="279">
        <f>J46/H32</f>
        <v>4.3561121698883747E-3</v>
      </c>
      <c r="L46" s="353" t="s">
        <v>68</v>
      </c>
    </row>
    <row r="47" spans="1:12" x14ac:dyDescent="0.2">
      <c r="A47" s="309" t="s">
        <v>28</v>
      </c>
      <c r="B47" s="229">
        <v>37.5</v>
      </c>
      <c r="C47" s="281">
        <v>36.5</v>
      </c>
      <c r="D47" s="281">
        <f t="shared" ref="C47:G47" si="9">D33+3</f>
        <v>35.5</v>
      </c>
      <c r="E47" s="281">
        <v>34</v>
      </c>
      <c r="F47" s="281">
        <v>33.5</v>
      </c>
      <c r="G47" s="230">
        <v>32.5</v>
      </c>
      <c r="H47" s="233"/>
      <c r="I47" s="227" t="s">
        <v>57</v>
      </c>
      <c r="J47" s="354">
        <v>32.39</v>
      </c>
      <c r="K47" s="354"/>
    </row>
    <row r="48" spans="1:12" ht="13.5" thickBot="1" x14ac:dyDescent="0.25">
      <c r="A48" s="312" t="s">
        <v>26</v>
      </c>
      <c r="B48" s="231">
        <f>B47-B36</f>
        <v>5.1099999999999994</v>
      </c>
      <c r="C48" s="232">
        <f t="shared" ref="C48:G48" si="10">C47-C36</f>
        <v>4.1099999999999994</v>
      </c>
      <c r="D48" s="232">
        <f t="shared" si="10"/>
        <v>3.1099999999999994</v>
      </c>
      <c r="E48" s="232">
        <f t="shared" si="10"/>
        <v>1.6099999999999994</v>
      </c>
      <c r="F48" s="232">
        <f t="shared" si="10"/>
        <v>1.1099999999999994</v>
      </c>
      <c r="G48" s="238">
        <f t="shared" si="10"/>
        <v>0.10999999999999943</v>
      </c>
      <c r="H48" s="234"/>
      <c r="I48" s="354" t="s">
        <v>26</v>
      </c>
      <c r="J48" s="227">
        <f>J47-J33</f>
        <v>3.8900000000000006</v>
      </c>
      <c r="K48" s="354"/>
    </row>
    <row r="49" spans="4:6" x14ac:dyDescent="0.2">
      <c r="D49" s="280" t="s">
        <v>63</v>
      </c>
      <c r="F49" s="280" t="s">
        <v>63</v>
      </c>
    </row>
  </sheetData>
  <mergeCells count="3">
    <mergeCell ref="B9:G9"/>
    <mergeCell ref="B23:G23"/>
    <mergeCell ref="B37:G37"/>
  </mergeCells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12"/>
  <dimension ref="A1:J45"/>
  <sheetViews>
    <sheetView showGridLines="0" topLeftCell="A13" zoomScale="75" zoomScaleNormal="75" workbookViewId="0">
      <selection activeCell="B45" sqref="B45"/>
    </sheetView>
  </sheetViews>
  <sheetFormatPr baseColWidth="10" defaultRowHeight="12.75" x14ac:dyDescent="0.2"/>
  <cols>
    <col min="1" max="1" width="16.28515625" style="280" bestFit="1" customWidth="1"/>
    <col min="2" max="7" width="10.7109375" style="280" customWidth="1"/>
    <col min="8" max="8" width="11.140625" style="280" customWidth="1"/>
    <col min="9" max="9" width="10.5703125" style="280" customWidth="1"/>
    <col min="10" max="16384" width="11.42578125" style="280"/>
  </cols>
  <sheetData>
    <row r="1" spans="1:7" x14ac:dyDescent="0.2">
      <c r="A1" s="280" t="s">
        <v>58</v>
      </c>
    </row>
    <row r="2" spans="1:7" x14ac:dyDescent="0.2">
      <c r="A2" s="280" t="s">
        <v>59</v>
      </c>
      <c r="B2" s="239">
        <v>40.6</v>
      </c>
    </row>
    <row r="3" spans="1:7" x14ac:dyDescent="0.2">
      <c r="A3" s="280" t="s">
        <v>7</v>
      </c>
      <c r="B3" s="280">
        <v>73.8</v>
      </c>
    </row>
    <row r="4" spans="1:7" x14ac:dyDescent="0.2">
      <c r="A4" s="280" t="s">
        <v>60</v>
      </c>
      <c r="B4" s="280">
        <v>3386</v>
      </c>
    </row>
    <row r="6" spans="1:7" x14ac:dyDescent="0.2">
      <c r="A6" s="246" t="s">
        <v>61</v>
      </c>
      <c r="B6" s="239">
        <v>40.6</v>
      </c>
      <c r="C6" s="239">
        <v>40.6</v>
      </c>
      <c r="D6" s="239">
        <v>40.6</v>
      </c>
      <c r="E6" s="239">
        <v>40.6</v>
      </c>
      <c r="F6" s="239">
        <v>40.6</v>
      </c>
      <c r="G6" s="280">
        <v>40.6</v>
      </c>
    </row>
    <row r="7" spans="1:7" x14ac:dyDescent="0.2">
      <c r="A7" s="246" t="s">
        <v>62</v>
      </c>
      <c r="B7" s="280">
        <v>30.44</v>
      </c>
      <c r="C7" s="280">
        <v>30.44</v>
      </c>
      <c r="D7" s="280">
        <v>30.44</v>
      </c>
      <c r="E7" s="280">
        <v>30.44</v>
      </c>
      <c r="F7" s="280">
        <v>30.44</v>
      </c>
    </row>
    <row r="8" spans="1:7" ht="13.5" thickBot="1" x14ac:dyDescent="0.25">
      <c r="A8" s="246"/>
    </row>
    <row r="9" spans="1:7" ht="13.5" thickBot="1" x14ac:dyDescent="0.25">
      <c r="A9" s="285" t="s">
        <v>49</v>
      </c>
      <c r="B9" s="360" t="s">
        <v>53</v>
      </c>
      <c r="C9" s="361"/>
      <c r="D9" s="361"/>
      <c r="E9" s="361"/>
      <c r="F9" s="362"/>
      <c r="G9" s="314" t="s">
        <v>0</v>
      </c>
    </row>
    <row r="10" spans="1:7" x14ac:dyDescent="0.2">
      <c r="A10" s="226" t="s">
        <v>2</v>
      </c>
      <c r="B10" s="316">
        <v>1</v>
      </c>
      <c r="C10" s="236">
        <v>2</v>
      </c>
      <c r="D10" s="236">
        <v>3</v>
      </c>
      <c r="E10" s="236">
        <v>4</v>
      </c>
      <c r="F10" s="236">
        <v>5</v>
      </c>
      <c r="G10" s="235"/>
    </row>
    <row r="11" spans="1:7" x14ac:dyDescent="0.2">
      <c r="A11" s="292" t="s">
        <v>3</v>
      </c>
      <c r="B11" s="317">
        <v>140</v>
      </c>
      <c r="C11" s="318">
        <v>140</v>
      </c>
      <c r="D11" s="319">
        <v>140</v>
      </c>
      <c r="E11" s="319">
        <v>140</v>
      </c>
      <c r="F11" s="319">
        <v>140</v>
      </c>
      <c r="G11" s="320">
        <v>140</v>
      </c>
    </row>
    <row r="12" spans="1:7" x14ac:dyDescent="0.2">
      <c r="A12" s="295" t="s">
        <v>6</v>
      </c>
      <c r="B12" s="321">
        <v>181.1044776119403</v>
      </c>
      <c r="C12" s="322">
        <v>184.33333333333334</v>
      </c>
      <c r="D12" s="322">
        <v>184.859375</v>
      </c>
      <c r="E12" s="322">
        <v>188.578125</v>
      </c>
      <c r="F12" s="322">
        <v>183.953125</v>
      </c>
      <c r="G12" s="259">
        <v>184.53416149068323</v>
      </c>
    </row>
    <row r="13" spans="1:7" x14ac:dyDescent="0.2">
      <c r="A13" s="226" t="s">
        <v>7</v>
      </c>
      <c r="B13" s="323">
        <v>73.134328358208961</v>
      </c>
      <c r="C13" s="324">
        <v>73.015873015873012</v>
      </c>
      <c r="D13" s="325">
        <v>71.875</v>
      </c>
      <c r="E13" s="325">
        <v>67.1875</v>
      </c>
      <c r="F13" s="325">
        <v>73.4375</v>
      </c>
      <c r="G13" s="326">
        <v>69.254658385093165</v>
      </c>
    </row>
    <row r="14" spans="1:7" x14ac:dyDescent="0.2">
      <c r="A14" s="226" t="s">
        <v>8</v>
      </c>
      <c r="B14" s="263">
        <v>8.5866018426455706E-2</v>
      </c>
      <c r="C14" s="264">
        <v>8.5955600128207826E-2</v>
      </c>
      <c r="D14" s="327">
        <v>8.873745641377756E-2</v>
      </c>
      <c r="E14" s="327">
        <v>9.6229619814993519E-2</v>
      </c>
      <c r="F14" s="327">
        <v>8.4901673114373799E-2</v>
      </c>
      <c r="G14" s="328">
        <v>8.9479400777072518E-2</v>
      </c>
    </row>
    <row r="15" spans="1:7" x14ac:dyDescent="0.2">
      <c r="A15" s="295" t="s">
        <v>1</v>
      </c>
      <c r="B15" s="266">
        <f t="shared" ref="B15:G15" si="0">B12/B11*100-100</f>
        <v>29.360341151385938</v>
      </c>
      <c r="C15" s="267">
        <f t="shared" si="0"/>
        <v>31.666666666666657</v>
      </c>
      <c r="D15" s="267">
        <f t="shared" si="0"/>
        <v>32.042410714285694</v>
      </c>
      <c r="E15" s="267">
        <f t="shared" si="0"/>
        <v>34.698660714285722</v>
      </c>
      <c r="F15" s="267">
        <f t="shared" ref="F15" si="1">F12/F11*100-100</f>
        <v>31.395089285714278</v>
      </c>
      <c r="G15" s="269">
        <f t="shared" si="0"/>
        <v>31.810115350488047</v>
      </c>
    </row>
    <row r="16" spans="1:7" ht="13.5" thickBot="1" x14ac:dyDescent="0.25">
      <c r="A16" s="226" t="s">
        <v>27</v>
      </c>
      <c r="B16" s="270">
        <f>B12-B6</f>
        <v>140.5044776119403</v>
      </c>
      <c r="C16" s="271">
        <f t="shared" ref="C16:G16" si="2">C12-C6</f>
        <v>143.73333333333335</v>
      </c>
      <c r="D16" s="271">
        <f t="shared" si="2"/>
        <v>144.25937500000001</v>
      </c>
      <c r="E16" s="271">
        <f t="shared" si="2"/>
        <v>147.97812500000001</v>
      </c>
      <c r="F16" s="271">
        <f t="shared" ref="F16" si="3">F12-F6</f>
        <v>143.35312500000001</v>
      </c>
      <c r="G16" s="273">
        <f t="shared" si="2"/>
        <v>143.93416149068324</v>
      </c>
    </row>
    <row r="17" spans="1:10" x14ac:dyDescent="0.2">
      <c r="A17" s="309" t="s">
        <v>52</v>
      </c>
      <c r="B17" s="274">
        <v>617</v>
      </c>
      <c r="C17" s="275">
        <v>658</v>
      </c>
      <c r="D17" s="275">
        <v>636</v>
      </c>
      <c r="E17" s="275">
        <v>654</v>
      </c>
      <c r="F17" s="329">
        <v>657</v>
      </c>
      <c r="G17" s="330">
        <f>SUM(B17:F17)</f>
        <v>3222</v>
      </c>
      <c r="H17" s="280" t="s">
        <v>56</v>
      </c>
      <c r="I17" s="331">
        <f>B4-G17</f>
        <v>164</v>
      </c>
      <c r="J17" s="332">
        <f>I17/B4</f>
        <v>4.843473124630833E-2</v>
      </c>
    </row>
    <row r="18" spans="1:10" x14ac:dyDescent="0.2">
      <c r="A18" s="309" t="s">
        <v>28</v>
      </c>
      <c r="B18" s="229">
        <v>65</v>
      </c>
      <c r="C18" s="281">
        <v>65</v>
      </c>
      <c r="D18" s="281">
        <v>65</v>
      </c>
      <c r="E18" s="281">
        <v>65</v>
      </c>
      <c r="F18" s="281">
        <v>65</v>
      </c>
      <c r="G18" s="233"/>
      <c r="H18" s="280" t="s">
        <v>57</v>
      </c>
      <c r="I18" s="280">
        <v>30.44</v>
      </c>
    </row>
    <row r="19" spans="1:10" ht="13.5" thickBot="1" x14ac:dyDescent="0.25">
      <c r="A19" s="312" t="s">
        <v>26</v>
      </c>
      <c r="B19" s="336">
        <f>B18-B7</f>
        <v>34.56</v>
      </c>
      <c r="C19" s="337">
        <f>C18-C7</f>
        <v>34.56</v>
      </c>
      <c r="D19" s="337">
        <f>D18-D7</f>
        <v>34.56</v>
      </c>
      <c r="E19" s="337">
        <f>E18-E7</f>
        <v>34.56</v>
      </c>
      <c r="F19" s="337">
        <f>F18-F7</f>
        <v>34.56</v>
      </c>
      <c r="G19" s="234"/>
      <c r="H19" s="280" t="s">
        <v>26</v>
      </c>
    </row>
    <row r="21" spans="1:10" ht="13.5" thickBot="1" x14ac:dyDescent="0.25"/>
    <row r="22" spans="1:10" s="352" customFormat="1" ht="13.5" thickBot="1" x14ac:dyDescent="0.25">
      <c r="A22" s="285" t="s">
        <v>64</v>
      </c>
      <c r="B22" s="360" t="s">
        <v>53</v>
      </c>
      <c r="C22" s="361"/>
      <c r="D22" s="361"/>
      <c r="E22" s="361"/>
      <c r="F22" s="362"/>
      <c r="G22" s="314" t="s">
        <v>0</v>
      </c>
    </row>
    <row r="23" spans="1:10" s="352" customFormat="1" x14ac:dyDescent="0.2">
      <c r="A23" s="226" t="s">
        <v>2</v>
      </c>
      <c r="B23" s="316">
        <v>1</v>
      </c>
      <c r="C23" s="236">
        <v>2</v>
      </c>
      <c r="D23" s="236">
        <v>3</v>
      </c>
      <c r="E23" s="236">
        <v>4</v>
      </c>
      <c r="F23" s="236">
        <v>5</v>
      </c>
      <c r="G23" s="235"/>
    </row>
    <row r="24" spans="1:10" s="352" customFormat="1" x14ac:dyDescent="0.2">
      <c r="A24" s="292" t="s">
        <v>3</v>
      </c>
      <c r="B24" s="317">
        <v>300</v>
      </c>
      <c r="C24" s="318">
        <v>300</v>
      </c>
      <c r="D24" s="319">
        <v>300</v>
      </c>
      <c r="E24" s="319">
        <v>300</v>
      </c>
      <c r="F24" s="319">
        <v>300</v>
      </c>
      <c r="G24" s="320">
        <v>300</v>
      </c>
    </row>
    <row r="25" spans="1:10" s="352" customFormat="1" x14ac:dyDescent="0.2">
      <c r="A25" s="295" t="s">
        <v>6</v>
      </c>
      <c r="B25" s="321">
        <v>479.66101694915255</v>
      </c>
      <c r="C25" s="322">
        <v>505.40983606557376</v>
      </c>
      <c r="D25" s="322">
        <v>498.19672131147541</v>
      </c>
      <c r="E25" s="322">
        <v>519.50819672131149</v>
      </c>
      <c r="F25" s="322">
        <v>508</v>
      </c>
      <c r="G25" s="259">
        <v>502.37785016286642</v>
      </c>
    </row>
    <row r="26" spans="1:10" s="352" customFormat="1" x14ac:dyDescent="0.2">
      <c r="A26" s="226" t="s">
        <v>7</v>
      </c>
      <c r="B26" s="323">
        <v>76.271186440677965</v>
      </c>
      <c r="C26" s="324">
        <v>65.573770491803273</v>
      </c>
      <c r="D26" s="325">
        <v>75.409836065573771</v>
      </c>
      <c r="E26" s="325">
        <v>70.491803278688522</v>
      </c>
      <c r="F26" s="325">
        <v>69.230769230769226</v>
      </c>
      <c r="G26" s="326">
        <v>69.706840390879478</v>
      </c>
    </row>
    <row r="27" spans="1:10" s="352" customFormat="1" x14ac:dyDescent="0.2">
      <c r="A27" s="226" t="s">
        <v>8</v>
      </c>
      <c r="B27" s="263">
        <v>8.2946343459604735E-2</v>
      </c>
      <c r="C27" s="264">
        <v>9.6836353809115955E-2</v>
      </c>
      <c r="D27" s="327">
        <v>9.0097565323629766E-2</v>
      </c>
      <c r="E27" s="327">
        <v>9.406985270115735E-2</v>
      </c>
      <c r="F27" s="327">
        <v>9.3179407490005944E-2</v>
      </c>
      <c r="G27" s="328">
        <v>9.5439934409139296E-2</v>
      </c>
    </row>
    <row r="28" spans="1:10" s="352" customFormat="1" x14ac:dyDescent="0.2">
      <c r="A28" s="295" t="s">
        <v>1</v>
      </c>
      <c r="B28" s="266">
        <f t="shared" ref="B28:G28" si="4">B25/B24*100-100</f>
        <v>59.887005649717509</v>
      </c>
      <c r="C28" s="267">
        <f t="shared" si="4"/>
        <v>68.469945355191243</v>
      </c>
      <c r="D28" s="267">
        <f t="shared" si="4"/>
        <v>66.065573770491795</v>
      </c>
      <c r="E28" s="267">
        <f t="shared" si="4"/>
        <v>73.16939890710384</v>
      </c>
      <c r="F28" s="267">
        <f t="shared" si="4"/>
        <v>69.333333333333343</v>
      </c>
      <c r="G28" s="269">
        <f t="shared" si="4"/>
        <v>67.45928338762215</v>
      </c>
    </row>
    <row r="29" spans="1:10" s="352" customFormat="1" ht="13.5" thickBot="1" x14ac:dyDescent="0.25">
      <c r="A29" s="226" t="s">
        <v>27</v>
      </c>
      <c r="B29" s="270">
        <f>B25-B12</f>
        <v>298.55653933721226</v>
      </c>
      <c r="C29" s="271">
        <f t="shared" ref="C29:G29" si="5">C25-C12</f>
        <v>321.07650273224044</v>
      </c>
      <c r="D29" s="271">
        <f t="shared" si="5"/>
        <v>313.33734631147541</v>
      </c>
      <c r="E29" s="271">
        <f t="shared" si="5"/>
        <v>330.93007172131149</v>
      </c>
      <c r="F29" s="271">
        <f t="shared" si="5"/>
        <v>324.046875</v>
      </c>
      <c r="G29" s="273">
        <f t="shared" si="5"/>
        <v>317.84368867218319</v>
      </c>
    </row>
    <row r="30" spans="1:10" s="352" customFormat="1" x14ac:dyDescent="0.2">
      <c r="A30" s="309" t="s">
        <v>52</v>
      </c>
      <c r="B30" s="274">
        <v>591</v>
      </c>
      <c r="C30" s="275">
        <v>652</v>
      </c>
      <c r="D30" s="275">
        <v>628</v>
      </c>
      <c r="E30" s="275">
        <v>649</v>
      </c>
      <c r="F30" s="329">
        <v>653</v>
      </c>
      <c r="G30" s="330">
        <f>SUM(B30:F30)</f>
        <v>3173</v>
      </c>
      <c r="H30" s="352" t="s">
        <v>56</v>
      </c>
      <c r="I30" s="331">
        <f>G17-G30</f>
        <v>49</v>
      </c>
      <c r="J30" s="332">
        <f>I30/G17</f>
        <v>1.520794537554314E-2</v>
      </c>
    </row>
    <row r="31" spans="1:10" s="352" customFormat="1" x14ac:dyDescent="0.2">
      <c r="A31" s="309" t="s">
        <v>28</v>
      </c>
      <c r="B31" s="229">
        <v>95</v>
      </c>
      <c r="C31" s="281">
        <v>95</v>
      </c>
      <c r="D31" s="281">
        <v>95</v>
      </c>
      <c r="E31" s="281">
        <v>95</v>
      </c>
      <c r="F31" s="281">
        <v>95</v>
      </c>
      <c r="G31" s="233"/>
      <c r="H31" s="352" t="s">
        <v>57</v>
      </c>
      <c r="I31" s="352">
        <v>65.400000000000006</v>
      </c>
    </row>
    <row r="32" spans="1:10" s="352" customFormat="1" ht="13.5" thickBot="1" x14ac:dyDescent="0.25">
      <c r="A32" s="312" t="s">
        <v>26</v>
      </c>
      <c r="B32" s="336">
        <f>B31-B18</f>
        <v>30</v>
      </c>
      <c r="C32" s="337">
        <f t="shared" ref="C32:F32" si="6">C31-C18</f>
        <v>30</v>
      </c>
      <c r="D32" s="337">
        <f t="shared" si="6"/>
        <v>30</v>
      </c>
      <c r="E32" s="337">
        <f t="shared" si="6"/>
        <v>30</v>
      </c>
      <c r="F32" s="337">
        <f t="shared" si="6"/>
        <v>30</v>
      </c>
      <c r="G32" s="234"/>
      <c r="H32" s="352" t="s">
        <v>26</v>
      </c>
      <c r="I32" s="227">
        <f>I31-I18</f>
        <v>34.960000000000008</v>
      </c>
    </row>
    <row r="33" spans="1:10" x14ac:dyDescent="0.2">
      <c r="B33" s="280" t="s">
        <v>66</v>
      </c>
    </row>
    <row r="34" spans="1:10" ht="13.5" thickBot="1" x14ac:dyDescent="0.25"/>
    <row r="35" spans="1:10" s="354" customFormat="1" ht="13.5" thickBot="1" x14ac:dyDescent="0.25">
      <c r="A35" s="285" t="s">
        <v>67</v>
      </c>
      <c r="B35" s="360" t="s">
        <v>53</v>
      </c>
      <c r="C35" s="361"/>
      <c r="D35" s="361"/>
      <c r="E35" s="361"/>
      <c r="F35" s="362"/>
      <c r="G35" s="314" t="s">
        <v>0</v>
      </c>
    </row>
    <row r="36" spans="1:10" s="354" customFormat="1" x14ac:dyDescent="0.2">
      <c r="A36" s="226" t="s">
        <v>2</v>
      </c>
      <c r="B36" s="316">
        <v>1</v>
      </c>
      <c r="C36" s="236">
        <v>2</v>
      </c>
      <c r="D36" s="236">
        <v>3</v>
      </c>
      <c r="E36" s="236">
        <v>4</v>
      </c>
      <c r="F36" s="236">
        <v>5</v>
      </c>
      <c r="G36" s="235"/>
    </row>
    <row r="37" spans="1:10" s="354" customFormat="1" x14ac:dyDescent="0.2">
      <c r="A37" s="292" t="s">
        <v>3</v>
      </c>
      <c r="B37" s="317">
        <v>490</v>
      </c>
      <c r="C37" s="318">
        <v>490</v>
      </c>
      <c r="D37" s="319">
        <v>490</v>
      </c>
      <c r="E37" s="319">
        <v>490</v>
      </c>
      <c r="F37" s="319">
        <v>490</v>
      </c>
      <c r="G37" s="320">
        <v>490</v>
      </c>
    </row>
    <row r="38" spans="1:10" s="354" customFormat="1" x14ac:dyDescent="0.2">
      <c r="A38" s="295" t="s">
        <v>6</v>
      </c>
      <c r="B38" s="321">
        <v>1019.2380952380952</v>
      </c>
      <c r="C38" s="322"/>
      <c r="D38" s="322"/>
      <c r="E38" s="322"/>
      <c r="F38" s="322"/>
      <c r="G38" s="259">
        <v>1019.2380952380952</v>
      </c>
    </row>
    <row r="39" spans="1:10" s="354" customFormat="1" x14ac:dyDescent="0.2">
      <c r="A39" s="226" t="s">
        <v>7</v>
      </c>
      <c r="B39" s="323">
        <v>80</v>
      </c>
      <c r="C39" s="324"/>
      <c r="D39" s="325"/>
      <c r="E39" s="325"/>
      <c r="F39" s="325"/>
      <c r="G39" s="326">
        <v>80</v>
      </c>
    </row>
    <row r="40" spans="1:10" s="354" customFormat="1" x14ac:dyDescent="0.2">
      <c r="A40" s="226" t="s">
        <v>8</v>
      </c>
      <c r="B40" s="263">
        <v>8.1568025231268285E-2</v>
      </c>
      <c r="C40" s="264"/>
      <c r="D40" s="327"/>
      <c r="E40" s="327"/>
      <c r="F40" s="327"/>
      <c r="G40" s="328">
        <v>8.1568025231268285E-2</v>
      </c>
    </row>
    <row r="41" spans="1:10" s="354" customFormat="1" x14ac:dyDescent="0.2">
      <c r="A41" s="295" t="s">
        <v>1</v>
      </c>
      <c r="B41" s="266">
        <f t="shared" ref="B41:G41" si="7">B38/B37*100-100</f>
        <v>108.00777453838677</v>
      </c>
      <c r="C41" s="267">
        <f t="shared" si="7"/>
        <v>-100</v>
      </c>
      <c r="D41" s="267">
        <f t="shared" si="7"/>
        <v>-100</v>
      </c>
      <c r="E41" s="267">
        <f t="shared" si="7"/>
        <v>-100</v>
      </c>
      <c r="F41" s="267">
        <f t="shared" si="7"/>
        <v>-100</v>
      </c>
      <c r="G41" s="269">
        <f t="shared" si="7"/>
        <v>108.00777453838677</v>
      </c>
    </row>
    <row r="42" spans="1:10" s="354" customFormat="1" ht="13.5" thickBot="1" x14ac:dyDescent="0.25">
      <c r="A42" s="226" t="s">
        <v>27</v>
      </c>
      <c r="B42" s="270">
        <f>B38-B25</f>
        <v>539.57707828894263</v>
      </c>
      <c r="C42" s="271">
        <f t="shared" ref="C42:G42" si="8">C38-C25</f>
        <v>-505.40983606557376</v>
      </c>
      <c r="D42" s="271">
        <f t="shared" si="8"/>
        <v>-498.19672131147541</v>
      </c>
      <c r="E42" s="271">
        <f t="shared" si="8"/>
        <v>-519.50819672131149</v>
      </c>
      <c r="F42" s="271">
        <f t="shared" si="8"/>
        <v>-508</v>
      </c>
      <c r="G42" s="273">
        <f t="shared" si="8"/>
        <v>516.8602450752287</v>
      </c>
    </row>
    <row r="43" spans="1:10" s="354" customFormat="1" x14ac:dyDescent="0.2">
      <c r="A43" s="309" t="s">
        <v>52</v>
      </c>
      <c r="B43" s="274">
        <v>3104</v>
      </c>
      <c r="C43" s="275"/>
      <c r="D43" s="275"/>
      <c r="E43" s="275"/>
      <c r="F43" s="329"/>
      <c r="G43" s="330">
        <f>SUM(B43:F43)</f>
        <v>3104</v>
      </c>
      <c r="H43" s="354" t="s">
        <v>56</v>
      </c>
      <c r="I43" s="331">
        <f>G30-G43</f>
        <v>69</v>
      </c>
      <c r="J43" s="332">
        <f>I43/G30</f>
        <v>2.1745981720768987E-2</v>
      </c>
    </row>
    <row r="44" spans="1:10" s="354" customFormat="1" x14ac:dyDescent="0.2">
      <c r="A44" s="309" t="s">
        <v>28</v>
      </c>
      <c r="B44" s="229">
        <v>120</v>
      </c>
      <c r="C44" s="281"/>
      <c r="D44" s="281"/>
      <c r="E44" s="281"/>
      <c r="F44" s="281"/>
      <c r="G44" s="233"/>
      <c r="H44" s="354" t="s">
        <v>57</v>
      </c>
      <c r="I44" s="354">
        <v>96.84</v>
      </c>
    </row>
    <row r="45" spans="1:10" s="354" customFormat="1" ht="13.5" thickBot="1" x14ac:dyDescent="0.25">
      <c r="A45" s="312" t="s">
        <v>26</v>
      </c>
      <c r="B45" s="336">
        <f>B44-B31</f>
        <v>25</v>
      </c>
      <c r="C45" s="337">
        <f t="shared" ref="C45:F45" si="9">C44-C31</f>
        <v>-95</v>
      </c>
      <c r="D45" s="337">
        <f t="shared" si="9"/>
        <v>-95</v>
      </c>
      <c r="E45" s="337">
        <f t="shared" si="9"/>
        <v>-95</v>
      </c>
      <c r="F45" s="337">
        <f t="shared" si="9"/>
        <v>-95</v>
      </c>
      <c r="G45" s="234"/>
      <c r="H45" s="354" t="s">
        <v>26</v>
      </c>
      <c r="I45" s="227">
        <f>I44-I31</f>
        <v>31.439999999999998</v>
      </c>
    </row>
  </sheetData>
  <mergeCells count="3">
    <mergeCell ref="B9:F9"/>
    <mergeCell ref="B22:F22"/>
    <mergeCell ref="B35:F35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355" t="s">
        <v>18</v>
      </c>
      <c r="C4" s="356"/>
      <c r="D4" s="356"/>
      <c r="E4" s="356"/>
      <c r="F4" s="356"/>
      <c r="G4" s="356"/>
      <c r="H4" s="356"/>
      <c r="I4" s="356"/>
      <c r="J4" s="357"/>
      <c r="K4" s="355" t="s">
        <v>21</v>
      </c>
      <c r="L4" s="356"/>
      <c r="M4" s="356"/>
      <c r="N4" s="356"/>
      <c r="O4" s="356"/>
      <c r="P4" s="356"/>
      <c r="Q4" s="356"/>
      <c r="R4" s="356"/>
      <c r="S4" s="356"/>
      <c r="T4" s="356"/>
      <c r="U4" s="356"/>
      <c r="V4" s="356"/>
      <c r="W4" s="357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215</v>
      </c>
      <c r="C7" s="26">
        <v>215</v>
      </c>
      <c r="D7" s="26">
        <v>215</v>
      </c>
      <c r="E7" s="26">
        <v>215</v>
      </c>
      <c r="F7" s="26">
        <v>215</v>
      </c>
      <c r="G7" s="26">
        <v>215</v>
      </c>
      <c r="H7" s="26">
        <v>215</v>
      </c>
      <c r="I7" s="26">
        <v>215</v>
      </c>
      <c r="J7" s="136">
        <v>215</v>
      </c>
      <c r="K7" s="72">
        <v>215</v>
      </c>
      <c r="L7" s="26">
        <v>215</v>
      </c>
      <c r="M7" s="26">
        <v>215</v>
      </c>
      <c r="N7" s="26">
        <v>215</v>
      </c>
      <c r="O7" s="26">
        <v>215</v>
      </c>
      <c r="P7" s="26">
        <v>215</v>
      </c>
      <c r="Q7" s="26">
        <v>215</v>
      </c>
      <c r="R7" s="26">
        <v>215</v>
      </c>
      <c r="S7" s="136">
        <v>215</v>
      </c>
      <c r="T7" s="136">
        <v>215</v>
      </c>
      <c r="U7" s="136">
        <v>215</v>
      </c>
      <c r="V7" s="136">
        <v>215</v>
      </c>
      <c r="W7" s="136">
        <v>215</v>
      </c>
      <c r="X7" s="151">
        <v>215</v>
      </c>
      <c r="Y7" s="26">
        <v>215</v>
      </c>
      <c r="Z7" s="165">
        <v>215</v>
      </c>
    </row>
    <row r="8" spans="1:29" x14ac:dyDescent="0.2">
      <c r="A8" s="69" t="s">
        <v>4</v>
      </c>
      <c r="B8" s="73">
        <v>5791</v>
      </c>
      <c r="C8" s="16">
        <v>12110</v>
      </c>
      <c r="D8" s="16">
        <v>13053</v>
      </c>
      <c r="E8" s="16">
        <v>15471</v>
      </c>
      <c r="F8" s="16">
        <v>11838</v>
      </c>
      <c r="G8" s="16">
        <v>9818</v>
      </c>
      <c r="H8" s="16">
        <v>9389</v>
      </c>
      <c r="I8" s="16">
        <v>13606</v>
      </c>
      <c r="J8" s="66">
        <v>11265</v>
      </c>
      <c r="K8" s="152">
        <v>5538</v>
      </c>
      <c r="L8" s="16">
        <v>5802</v>
      </c>
      <c r="M8" s="16">
        <v>9734</v>
      </c>
      <c r="N8" s="16">
        <v>11148</v>
      </c>
      <c r="O8" s="29">
        <v>7196</v>
      </c>
      <c r="P8" s="40">
        <v>8372</v>
      </c>
      <c r="Q8" s="34">
        <v>8350</v>
      </c>
      <c r="R8" s="34">
        <v>8535</v>
      </c>
      <c r="S8" s="161">
        <v>8722</v>
      </c>
      <c r="T8" s="161">
        <v>7983</v>
      </c>
      <c r="U8" s="161">
        <v>7737</v>
      </c>
      <c r="V8" s="161">
        <v>8236</v>
      </c>
      <c r="W8" s="140">
        <v>8632</v>
      </c>
      <c r="X8" s="144">
        <v>102341</v>
      </c>
      <c r="Y8" s="23">
        <v>105985</v>
      </c>
      <c r="Z8" s="106">
        <v>208326</v>
      </c>
    </row>
    <row r="9" spans="1:29" x14ac:dyDescent="0.2">
      <c r="A9" s="69" t="s">
        <v>5</v>
      </c>
      <c r="B9" s="73">
        <v>26</v>
      </c>
      <c r="C9" s="16">
        <v>54</v>
      </c>
      <c r="D9" s="16">
        <v>59</v>
      </c>
      <c r="E9" s="16">
        <v>68</v>
      </c>
      <c r="F9" s="16">
        <v>51</v>
      </c>
      <c r="G9" s="16">
        <v>42</v>
      </c>
      <c r="H9" s="16">
        <v>40</v>
      </c>
      <c r="I9" s="16">
        <v>57</v>
      </c>
      <c r="J9" s="66">
        <v>46</v>
      </c>
      <c r="K9" s="152">
        <v>28</v>
      </c>
      <c r="L9" s="16">
        <v>29</v>
      </c>
      <c r="M9" s="16">
        <v>49</v>
      </c>
      <c r="N9" s="16">
        <v>54</v>
      </c>
      <c r="O9" s="29">
        <v>35</v>
      </c>
      <c r="P9" s="61">
        <v>40</v>
      </c>
      <c r="Q9" s="62">
        <v>40</v>
      </c>
      <c r="R9" s="62">
        <v>40</v>
      </c>
      <c r="S9" s="162">
        <v>40</v>
      </c>
      <c r="T9" s="162">
        <v>36</v>
      </c>
      <c r="U9" s="162">
        <v>34</v>
      </c>
      <c r="V9" s="162">
        <v>37</v>
      </c>
      <c r="W9" s="140">
        <v>36</v>
      </c>
      <c r="X9" s="144">
        <v>443</v>
      </c>
      <c r="Y9" s="23">
        <v>498</v>
      </c>
      <c r="Z9" s="106">
        <v>941</v>
      </c>
    </row>
    <row r="10" spans="1:29" x14ac:dyDescent="0.2">
      <c r="A10" s="69" t="s">
        <v>6</v>
      </c>
      <c r="B10" s="63">
        <v>222.73076923076923</v>
      </c>
      <c r="C10" s="15">
        <v>224.25925925925927</v>
      </c>
      <c r="D10" s="15">
        <v>221.23728813559322</v>
      </c>
      <c r="E10" s="15">
        <v>227.51470588235293</v>
      </c>
      <c r="F10" s="15">
        <v>232.11764705882354</v>
      </c>
      <c r="G10" s="15">
        <v>233.76190476190476</v>
      </c>
      <c r="H10" s="15">
        <v>234.72499999999999</v>
      </c>
      <c r="I10" s="15">
        <v>238.7017543859649</v>
      </c>
      <c r="J10" s="64">
        <v>244.89130434782609</v>
      </c>
      <c r="K10" s="153">
        <v>197.78571428571428</v>
      </c>
      <c r="L10" s="15">
        <v>200.06896551724137</v>
      </c>
      <c r="M10" s="15">
        <v>198.65306122448979</v>
      </c>
      <c r="N10" s="15">
        <v>206.44444444444446</v>
      </c>
      <c r="O10" s="27">
        <v>205.6</v>
      </c>
      <c r="P10" s="35">
        <v>209.3</v>
      </c>
      <c r="Q10" s="36">
        <v>208.75</v>
      </c>
      <c r="R10" s="36">
        <v>213.375</v>
      </c>
      <c r="S10" s="78">
        <v>218.05</v>
      </c>
      <c r="T10" s="78">
        <v>221.75</v>
      </c>
      <c r="U10" s="78">
        <v>227.55882352941177</v>
      </c>
      <c r="V10" s="78">
        <v>222.59459459459458</v>
      </c>
      <c r="W10" s="141">
        <v>239.77777777777777</v>
      </c>
      <c r="X10" s="145">
        <v>231.01805869074491</v>
      </c>
      <c r="Y10" s="166">
        <v>212.82128514056225</v>
      </c>
      <c r="Z10" s="107">
        <v>221.38788522848034</v>
      </c>
    </row>
    <row r="11" spans="1:29" x14ac:dyDescent="0.2">
      <c r="A11" s="69" t="s">
        <v>7</v>
      </c>
      <c r="B11" s="63">
        <v>92.307692307692307</v>
      </c>
      <c r="C11" s="15">
        <v>90.740740740740748</v>
      </c>
      <c r="D11" s="15">
        <v>91.525423728813564</v>
      </c>
      <c r="E11" s="15">
        <v>94.117647058823536</v>
      </c>
      <c r="F11" s="15">
        <v>94.117647058823536</v>
      </c>
      <c r="G11" s="15">
        <v>97.61904761904762</v>
      </c>
      <c r="H11" s="15">
        <v>95</v>
      </c>
      <c r="I11" s="15">
        <v>98.245614035087726</v>
      </c>
      <c r="J11" s="64">
        <v>100</v>
      </c>
      <c r="K11" s="153">
        <v>89.285714285714292</v>
      </c>
      <c r="L11" s="15">
        <v>93.103448275862064</v>
      </c>
      <c r="M11" s="15">
        <v>91.836734693877546</v>
      </c>
      <c r="N11" s="15">
        <v>94.444444444444443</v>
      </c>
      <c r="O11" s="27">
        <v>91.428571428571431</v>
      </c>
      <c r="P11" s="35">
        <v>82.5</v>
      </c>
      <c r="Q11" s="36">
        <v>87.5</v>
      </c>
      <c r="R11" s="36">
        <v>85</v>
      </c>
      <c r="S11" s="78">
        <v>97.5</v>
      </c>
      <c r="T11" s="78">
        <v>91.666666666666671</v>
      </c>
      <c r="U11" s="78">
        <v>94.117647058823536</v>
      </c>
      <c r="V11" s="78">
        <v>83.78378378378379</v>
      </c>
      <c r="W11" s="141">
        <v>83.333333333333329</v>
      </c>
      <c r="X11" s="145">
        <v>89.164785553047409</v>
      </c>
      <c r="Y11" s="166">
        <v>77.108433734939766</v>
      </c>
      <c r="Z11" s="107">
        <v>74.176408076514349</v>
      </c>
    </row>
    <row r="12" spans="1:29" x14ac:dyDescent="0.2">
      <c r="A12" s="69" t="s">
        <v>8</v>
      </c>
      <c r="B12" s="74">
        <v>7.5882773266630163E-2</v>
      </c>
      <c r="C12" s="19">
        <v>7.050069638946771E-2</v>
      </c>
      <c r="D12" s="14">
        <v>5.8688727955076465E-2</v>
      </c>
      <c r="E12" s="14">
        <v>5.4599114882831395E-2</v>
      </c>
      <c r="F12" s="14">
        <v>4.8589065503871195E-2</v>
      </c>
      <c r="G12" s="19">
        <v>4.6803981487907403E-2</v>
      </c>
      <c r="H12" s="14">
        <v>5.442518298531196E-2</v>
      </c>
      <c r="I12" s="19">
        <v>4.5473673157311406E-2</v>
      </c>
      <c r="J12" s="160">
        <v>4.865410532658599E-2</v>
      </c>
      <c r="K12" s="154">
        <v>7.8307706001590774E-2</v>
      </c>
      <c r="L12" s="14">
        <v>5.8993551646621956E-2</v>
      </c>
      <c r="M12" s="19">
        <v>5.9331841591837506E-2</v>
      </c>
      <c r="N12" s="19">
        <v>5.1022491404360777E-2</v>
      </c>
      <c r="O12" s="28">
        <v>6.5896015361139357E-2</v>
      </c>
      <c r="P12" s="14">
        <v>7.1637196985497975E-2</v>
      </c>
      <c r="Q12" s="37">
        <v>8.3727907584722927E-2</v>
      </c>
      <c r="R12" s="37">
        <v>6.821104197501715E-2</v>
      </c>
      <c r="S12" s="79">
        <v>5.4630010121338668E-2</v>
      </c>
      <c r="T12" s="79">
        <v>5.7460326701775928E-2</v>
      </c>
      <c r="U12" s="79">
        <v>5.8378956008540102E-2</v>
      </c>
      <c r="V12" s="79">
        <v>6.7386752949333814E-2</v>
      </c>
      <c r="W12" s="142">
        <v>6.9189101035591102E-2</v>
      </c>
      <c r="X12" s="146">
        <v>6.3898039574752818E-2</v>
      </c>
      <c r="Y12" s="167">
        <v>8.4887519084845167E-2</v>
      </c>
      <c r="Z12" s="108">
        <v>8.5441965842982373E-2</v>
      </c>
    </row>
    <row r="13" spans="1:29" x14ac:dyDescent="0.2">
      <c r="A13" s="69" t="s">
        <v>9</v>
      </c>
      <c r="B13" s="63">
        <v>16.901428461040588</v>
      </c>
      <c r="C13" s="15">
        <v>15.810433949563963</v>
      </c>
      <c r="D13" s="15">
        <v>12.984135016908697</v>
      </c>
      <c r="E13" s="15">
        <v>12.422101564004183</v>
      </c>
      <c r="F13" s="15">
        <v>11.278379557545632</v>
      </c>
      <c r="G13" s="15">
        <v>10.940987863054163</v>
      </c>
      <c r="H13" s="15">
        <v>12.774951076227349</v>
      </c>
      <c r="I13" s="15">
        <v>10.854645561024192</v>
      </c>
      <c r="J13" s="64">
        <v>11.914967315304157</v>
      </c>
      <c r="K13" s="153">
        <v>15.488145565600346</v>
      </c>
      <c r="L13" s="15">
        <v>11.802778850127606</v>
      </c>
      <c r="M13" s="15">
        <v>11.786451960305026</v>
      </c>
      <c r="N13" s="15">
        <v>10.533309892144704</v>
      </c>
      <c r="O13" s="27">
        <v>13.548220758250253</v>
      </c>
      <c r="P13" s="35">
        <v>14.993665329064727</v>
      </c>
      <c r="Q13" s="36">
        <v>17.478200708310911</v>
      </c>
      <c r="R13" s="36">
        <v>14.554531081419285</v>
      </c>
      <c r="S13" s="78">
        <v>11.912073706957898</v>
      </c>
      <c r="T13" s="78">
        <v>12.741827446118812</v>
      </c>
      <c r="U13" s="78">
        <v>13.284646548178669</v>
      </c>
      <c r="V13" s="78">
        <v>14.99992695380306</v>
      </c>
      <c r="W13" s="141">
        <v>16.590008892756178</v>
      </c>
      <c r="X13" s="145">
        <v>14.761601056703789</v>
      </c>
      <c r="Y13" s="166">
        <v>18.065870904030753</v>
      </c>
      <c r="Z13" s="107">
        <v>18.91581612774192</v>
      </c>
    </row>
    <row r="14" spans="1:29" x14ac:dyDescent="0.2">
      <c r="A14" s="70" t="s">
        <v>10</v>
      </c>
      <c r="B14" s="137">
        <v>7.7307692307692264</v>
      </c>
      <c r="C14" s="133">
        <v>9.2592592592592666</v>
      </c>
      <c r="D14" s="133">
        <v>6.2372881355932179</v>
      </c>
      <c r="E14" s="15">
        <v>12.514705882352928</v>
      </c>
      <c r="F14" s="15">
        <v>17.117647058823536</v>
      </c>
      <c r="G14" s="15">
        <v>18.761904761904759</v>
      </c>
      <c r="H14" s="15">
        <v>19.724999999999994</v>
      </c>
      <c r="I14" s="15">
        <v>23.701754385964904</v>
      </c>
      <c r="J14" s="64">
        <v>29.891304347826093</v>
      </c>
      <c r="K14" s="153">
        <v>-17.214285714285722</v>
      </c>
      <c r="L14" s="15">
        <v>-14.931034482758633</v>
      </c>
      <c r="M14" s="15">
        <v>-16.34693877551021</v>
      </c>
      <c r="N14" s="15">
        <v>-8.5555555555555429</v>
      </c>
      <c r="O14" s="38">
        <v>-9.4000000000000057</v>
      </c>
      <c r="P14" s="39">
        <v>-5.6999999999999886</v>
      </c>
      <c r="Q14" s="36">
        <v>-6.25</v>
      </c>
      <c r="R14" s="36">
        <v>-1.625</v>
      </c>
      <c r="S14" s="78">
        <v>3.0500000000000114</v>
      </c>
      <c r="T14" s="78">
        <v>6.75</v>
      </c>
      <c r="U14" s="78">
        <v>12.558823529411768</v>
      </c>
      <c r="V14" s="78">
        <v>7.5945945945945823</v>
      </c>
      <c r="W14" s="141">
        <v>24.777777777777771</v>
      </c>
      <c r="X14" s="145">
        <v>16.018058690744908</v>
      </c>
      <c r="Y14" s="166">
        <v>-2.178714859437747</v>
      </c>
      <c r="Z14" s="107">
        <v>6.3878852284803429</v>
      </c>
    </row>
    <row r="15" spans="1:29" ht="13.5" thickBot="1" x14ac:dyDescent="0.25">
      <c r="A15" s="71" t="s">
        <v>1</v>
      </c>
      <c r="B15" s="75">
        <v>3.5957066189624312E-2</v>
      </c>
      <c r="C15" s="31">
        <v>4.3066322136089609E-2</v>
      </c>
      <c r="D15" s="31">
        <v>2.9010642491131246E-2</v>
      </c>
      <c r="E15" s="31">
        <v>5.8207934336525248E-2</v>
      </c>
      <c r="F15" s="13">
        <v>7.9616963064295512E-2</v>
      </c>
      <c r="G15" s="13">
        <v>8.7264673311184926E-2</v>
      </c>
      <c r="H15" s="31">
        <v>9.1744186046511605E-2</v>
      </c>
      <c r="I15" s="31">
        <v>0.11024071807425537</v>
      </c>
      <c r="J15" s="76">
        <v>0.13902932254802833</v>
      </c>
      <c r="K15" s="155">
        <v>-8.0066445182724294E-2</v>
      </c>
      <c r="L15" s="13">
        <v>-6.9446672012830848E-2</v>
      </c>
      <c r="M15" s="13">
        <v>-7.6032273374466094E-2</v>
      </c>
      <c r="N15" s="31">
        <v>-3.9793281653746709E-2</v>
      </c>
      <c r="O15" s="31">
        <v>-4.3720930232558165E-2</v>
      </c>
      <c r="P15" s="31">
        <v>-2.6511627906976691E-2</v>
      </c>
      <c r="Q15" s="31">
        <v>-2.9069767441860465E-2</v>
      </c>
      <c r="R15" s="31">
        <v>-7.5581395348837208E-3</v>
      </c>
      <c r="S15" s="163">
        <v>1.418604651162796E-2</v>
      </c>
      <c r="T15" s="163">
        <v>3.1395348837209305E-2</v>
      </c>
      <c r="U15" s="163">
        <v>5.8413132694938454E-2</v>
      </c>
      <c r="V15" s="163">
        <v>3.5323695788812011E-2</v>
      </c>
      <c r="W15" s="143">
        <v>0.11524547803617569</v>
      </c>
      <c r="X15" s="164">
        <v>7.4502598561604225E-2</v>
      </c>
      <c r="Y15" s="168">
        <v>-1.0133557485756962E-2</v>
      </c>
      <c r="Z15" s="169">
        <v>2.9711094085955084E-2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355" t="s">
        <v>23</v>
      </c>
      <c r="C17" s="356"/>
      <c r="D17" s="356"/>
      <c r="E17" s="356"/>
      <c r="F17" s="357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300</v>
      </c>
      <c r="C20" s="110">
        <v>300</v>
      </c>
      <c r="D20" s="110">
        <v>300</v>
      </c>
      <c r="E20" s="110">
        <v>300</v>
      </c>
      <c r="F20" s="110">
        <v>300</v>
      </c>
      <c r="G20" s="111">
        <v>300</v>
      </c>
    </row>
    <row r="21" spans="1:24" x14ac:dyDescent="0.2">
      <c r="A21" s="69" t="s">
        <v>4</v>
      </c>
      <c r="B21" s="91">
        <v>27474</v>
      </c>
      <c r="C21" s="92">
        <v>21426</v>
      </c>
      <c r="D21" s="92">
        <v>26703</v>
      </c>
      <c r="E21" s="92">
        <v>18149</v>
      </c>
      <c r="F21" s="92">
        <v>24062</v>
      </c>
      <c r="G21" s="106">
        <v>117814</v>
      </c>
    </row>
    <row r="22" spans="1:24" x14ac:dyDescent="0.2">
      <c r="A22" s="69" t="s">
        <v>5</v>
      </c>
      <c r="B22" s="91">
        <v>71</v>
      </c>
      <c r="C22" s="92">
        <v>58</v>
      </c>
      <c r="D22" s="92">
        <v>70</v>
      </c>
      <c r="E22" s="92">
        <v>48</v>
      </c>
      <c r="F22" s="92">
        <v>65</v>
      </c>
      <c r="G22" s="106">
        <v>312</v>
      </c>
    </row>
    <row r="23" spans="1:24" x14ac:dyDescent="0.2">
      <c r="A23" s="69" t="s">
        <v>6</v>
      </c>
      <c r="B23" s="93">
        <v>386.95774647887322</v>
      </c>
      <c r="C23" s="94">
        <v>369.41379310344826</v>
      </c>
      <c r="D23" s="94">
        <v>381.47142857142859</v>
      </c>
      <c r="E23" s="94">
        <v>378.10416666666669</v>
      </c>
      <c r="F23" s="94">
        <v>370.18461538461537</v>
      </c>
      <c r="G23" s="107">
        <v>377.60897435897436</v>
      </c>
    </row>
    <row r="24" spans="1:24" x14ac:dyDescent="0.2">
      <c r="A24" s="69" t="s">
        <v>7</v>
      </c>
      <c r="B24" s="93">
        <v>67.605633802816897</v>
      </c>
      <c r="C24" s="94">
        <v>65.517241379310349</v>
      </c>
      <c r="D24" s="94">
        <v>71.428571428571431</v>
      </c>
      <c r="E24" s="94">
        <v>47.916666666666664</v>
      </c>
      <c r="F24" s="94">
        <v>58.46153846153846</v>
      </c>
      <c r="G24" s="107">
        <v>65.384615384615387</v>
      </c>
    </row>
    <row r="25" spans="1:24" x14ac:dyDescent="0.2">
      <c r="A25" s="69" t="s">
        <v>8</v>
      </c>
      <c r="B25" s="95">
        <v>9.4713220982746371E-2</v>
      </c>
      <c r="C25" s="96">
        <v>9.6743898717761401E-2</v>
      </c>
      <c r="D25" s="97">
        <v>9.4328469162016523E-2</v>
      </c>
      <c r="E25" s="97">
        <v>0.12640529409180692</v>
      </c>
      <c r="F25" s="97">
        <v>0.10400083043026978</v>
      </c>
      <c r="G25" s="108">
        <v>0.10396088895237594</v>
      </c>
    </row>
    <row r="26" spans="1:24" x14ac:dyDescent="0.2">
      <c r="A26" s="69" t="s">
        <v>9</v>
      </c>
      <c r="B26" s="93">
        <v>36.650014553239068</v>
      </c>
      <c r="C26" s="94">
        <v>35.738530584944066</v>
      </c>
      <c r="D26" s="94">
        <v>35.983615886190393</v>
      </c>
      <c r="E26" s="94">
        <v>47.794368384837583</v>
      </c>
      <c r="F26" s="94">
        <v>38.49950741251002</v>
      </c>
      <c r="G26" s="107">
        <v>39.256564650753909</v>
      </c>
    </row>
    <row r="27" spans="1:24" x14ac:dyDescent="0.2">
      <c r="A27" s="70" t="s">
        <v>10</v>
      </c>
      <c r="B27" s="98">
        <v>86.957746478873219</v>
      </c>
      <c r="C27" s="99">
        <v>69.413793103448256</v>
      </c>
      <c r="D27" s="100">
        <v>81.471428571428589</v>
      </c>
      <c r="E27" s="101">
        <v>78.104166666666686</v>
      </c>
      <c r="F27" s="94">
        <v>70.18461538461537</v>
      </c>
      <c r="G27" s="107">
        <v>77.608974358974365</v>
      </c>
    </row>
    <row r="28" spans="1:24" ht="13.5" thickBot="1" x14ac:dyDescent="0.25">
      <c r="A28" s="71" t="s">
        <v>1</v>
      </c>
      <c r="B28" s="102">
        <v>0.28985915492957742</v>
      </c>
      <c r="C28" s="103">
        <v>0.23137931034482753</v>
      </c>
      <c r="D28" s="104">
        <v>0.27157142857142863</v>
      </c>
      <c r="E28" s="104">
        <v>0.26034722222222229</v>
      </c>
      <c r="F28" s="105">
        <v>0.23394871794871791</v>
      </c>
      <c r="G28" s="109">
        <v>0.25869658119658123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235</v>
      </c>
      <c r="C32" s="84">
        <v>235</v>
      </c>
      <c r="D32" s="84">
        <v>235</v>
      </c>
      <c r="E32" s="84">
        <v>235</v>
      </c>
      <c r="F32" s="84">
        <v>235</v>
      </c>
      <c r="G32" s="178">
        <v>235</v>
      </c>
      <c r="H32" s="84">
        <v>235</v>
      </c>
      <c r="I32" s="147">
        <v>235</v>
      </c>
      <c r="J32" s="9"/>
      <c r="K32" s="9"/>
      <c r="L32" s="9"/>
      <c r="M32" s="8"/>
    </row>
    <row r="33" spans="1:16" x14ac:dyDescent="0.2">
      <c r="A33" s="10" t="s">
        <v>4</v>
      </c>
      <c r="B33" s="16">
        <v>7563</v>
      </c>
      <c r="C33" s="17">
        <v>7209</v>
      </c>
      <c r="D33" s="16">
        <v>10440</v>
      </c>
      <c r="E33" s="16">
        <v>13146</v>
      </c>
      <c r="F33" s="16">
        <v>11266</v>
      </c>
      <c r="G33" s="171">
        <v>11768</v>
      </c>
      <c r="H33" s="21">
        <v>10060</v>
      </c>
      <c r="I33" s="66">
        <v>71452</v>
      </c>
      <c r="J33" s="9"/>
      <c r="K33" s="9"/>
      <c r="L33" s="9"/>
      <c r="M33" s="8"/>
    </row>
    <row r="34" spans="1:16" x14ac:dyDescent="0.2">
      <c r="A34" s="10" t="s">
        <v>5</v>
      </c>
      <c r="B34" s="16">
        <v>34</v>
      </c>
      <c r="C34" s="17">
        <v>33</v>
      </c>
      <c r="D34" s="16">
        <v>44</v>
      </c>
      <c r="E34" s="16">
        <v>54</v>
      </c>
      <c r="F34" s="16">
        <v>43</v>
      </c>
      <c r="G34" s="171">
        <v>44</v>
      </c>
      <c r="H34" s="21">
        <v>35</v>
      </c>
      <c r="I34" s="66">
        <v>287</v>
      </c>
      <c r="J34" s="9"/>
      <c r="K34" s="9"/>
      <c r="L34" s="9"/>
      <c r="M34" s="8"/>
    </row>
    <row r="35" spans="1:16" x14ac:dyDescent="0.2">
      <c r="A35" s="10" t="s">
        <v>6</v>
      </c>
      <c r="B35" s="20">
        <v>222.44117647058823</v>
      </c>
      <c r="C35" s="18">
        <v>218.45454545454547</v>
      </c>
      <c r="D35" s="15">
        <v>237.27272727272728</v>
      </c>
      <c r="E35" s="15">
        <v>243.44444444444446</v>
      </c>
      <c r="F35" s="15">
        <v>262</v>
      </c>
      <c r="G35" s="172">
        <v>267.45454545454544</v>
      </c>
      <c r="H35" s="22">
        <v>287.42857142857144</v>
      </c>
      <c r="I35" s="148">
        <v>248.96167247386759</v>
      </c>
      <c r="J35" s="9"/>
      <c r="K35" s="9"/>
      <c r="L35" s="9"/>
      <c r="M35" s="8"/>
    </row>
    <row r="36" spans="1:16" x14ac:dyDescent="0.2">
      <c r="A36" s="10" t="s">
        <v>7</v>
      </c>
      <c r="B36" s="58">
        <v>97.058823529411768</v>
      </c>
      <c r="C36" s="44">
        <v>100</v>
      </c>
      <c r="D36" s="58">
        <v>90.909090909090907</v>
      </c>
      <c r="E36" s="58">
        <v>100</v>
      </c>
      <c r="F36" s="43">
        <v>97.674418604651166</v>
      </c>
      <c r="G36" s="173">
        <v>100</v>
      </c>
      <c r="H36" s="45">
        <v>91.428571428571431</v>
      </c>
      <c r="I36" s="149">
        <v>65.505226480836242</v>
      </c>
      <c r="J36" s="9"/>
      <c r="K36" s="55"/>
      <c r="L36" s="9"/>
      <c r="M36" s="8"/>
    </row>
    <row r="37" spans="1:16" x14ac:dyDescent="0.2">
      <c r="A37" s="10" t="s">
        <v>8</v>
      </c>
      <c r="B37" s="47">
        <v>4.5731650417880014E-2</v>
      </c>
      <c r="C37" s="48">
        <v>4.169779458968121E-2</v>
      </c>
      <c r="D37" s="47">
        <v>5.7593739230998649E-2</v>
      </c>
      <c r="E37" s="47">
        <v>3.5789849238002221E-2</v>
      </c>
      <c r="F37" s="47">
        <v>4.5100859940826174E-2</v>
      </c>
      <c r="G37" s="174">
        <v>4.101596487780157E-2</v>
      </c>
      <c r="H37" s="49">
        <v>5.6993889321895017E-2</v>
      </c>
      <c r="I37" s="150">
        <v>9.9380978168515655E-2</v>
      </c>
      <c r="J37" s="9"/>
      <c r="K37" s="9"/>
      <c r="L37" s="9"/>
      <c r="M37" s="8"/>
    </row>
    <row r="38" spans="1:16" x14ac:dyDescent="0.2">
      <c r="A38" s="10" t="s">
        <v>9</v>
      </c>
      <c r="B38" s="46">
        <v>10.172602120894899</v>
      </c>
      <c r="C38" s="50">
        <v>9.1090727635458144</v>
      </c>
      <c r="D38" s="46">
        <v>13.665423581173316</v>
      </c>
      <c r="E38" s="46">
        <v>8.7128399644958741</v>
      </c>
      <c r="F38" s="46">
        <v>11.816425304496457</v>
      </c>
      <c r="G38" s="175">
        <v>10.969906242772019</v>
      </c>
      <c r="H38" s="45">
        <v>16.381672187950397</v>
      </c>
      <c r="I38" s="85">
        <v>24.742054536922581</v>
      </c>
      <c r="J38" s="9"/>
      <c r="K38" s="9"/>
      <c r="L38" s="9"/>
      <c r="M38" s="8"/>
    </row>
    <row r="39" spans="1:16" x14ac:dyDescent="0.2">
      <c r="A39" s="11" t="s">
        <v>10</v>
      </c>
      <c r="B39" s="41">
        <v>-12.558823529411768</v>
      </c>
      <c r="C39" s="42">
        <v>-16.545454545454533</v>
      </c>
      <c r="D39" s="41">
        <v>2.2727272727272805</v>
      </c>
      <c r="E39" s="41">
        <v>8.4444444444444571</v>
      </c>
      <c r="F39" s="46">
        <v>27</v>
      </c>
      <c r="G39" s="176">
        <v>32.454545454545439</v>
      </c>
      <c r="H39" s="45">
        <v>52.428571428571445</v>
      </c>
      <c r="I39" s="85">
        <v>13.961672473867594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-5.3441802252816036E-2</v>
      </c>
      <c r="C40" s="52">
        <v>-7.0406189555125676E-2</v>
      </c>
      <c r="D40" s="51">
        <v>9.6711798839458751E-3</v>
      </c>
      <c r="E40" s="53">
        <v>3.5933806146572156E-2</v>
      </c>
      <c r="F40" s="53">
        <v>0.1148936170212766</v>
      </c>
      <c r="G40" s="177">
        <v>0.13810444874274655</v>
      </c>
      <c r="H40" s="59">
        <v>0.22310030395136785</v>
      </c>
      <c r="I40" s="86">
        <v>5.9411372229223804E-2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305</v>
      </c>
      <c r="C44" s="84">
        <v>305</v>
      </c>
      <c r="D44" s="84">
        <v>305</v>
      </c>
      <c r="E44" s="84">
        <v>305</v>
      </c>
      <c r="F44" s="84">
        <v>305</v>
      </c>
      <c r="G44" s="84"/>
      <c r="H44" s="84">
        <v>305</v>
      </c>
      <c r="I44" s="9"/>
      <c r="J44" s="9"/>
      <c r="K44" s="9"/>
      <c r="L44" s="8"/>
    </row>
    <row r="45" spans="1:16" x14ac:dyDescent="0.2">
      <c r="A45" s="10" t="s">
        <v>4</v>
      </c>
      <c r="B45" s="16">
        <v>22233</v>
      </c>
      <c r="C45" s="16">
        <v>26375</v>
      </c>
      <c r="D45" s="16">
        <v>29632</v>
      </c>
      <c r="E45" s="16">
        <v>27138</v>
      </c>
      <c r="F45" s="16">
        <v>31135</v>
      </c>
      <c r="G45" s="16"/>
      <c r="H45" s="66">
        <v>136513</v>
      </c>
      <c r="I45" s="9"/>
      <c r="J45" s="9"/>
      <c r="K45" s="9"/>
      <c r="L45" s="8"/>
    </row>
    <row r="46" spans="1:16" x14ac:dyDescent="0.2">
      <c r="A46" s="10" t="s">
        <v>5</v>
      </c>
      <c r="B46" s="16">
        <v>55</v>
      </c>
      <c r="C46" s="16">
        <v>69</v>
      </c>
      <c r="D46" s="16">
        <v>76</v>
      </c>
      <c r="E46" s="16">
        <v>72</v>
      </c>
      <c r="F46" s="16">
        <v>80</v>
      </c>
      <c r="G46" s="16"/>
      <c r="H46" s="66">
        <v>352</v>
      </c>
      <c r="I46" s="9"/>
      <c r="J46" s="9"/>
      <c r="K46" s="9"/>
      <c r="L46" s="8"/>
    </row>
    <row r="47" spans="1:16" x14ac:dyDescent="0.2">
      <c r="A47" s="10" t="s">
        <v>6</v>
      </c>
      <c r="B47" s="20">
        <v>404.23636363636365</v>
      </c>
      <c r="C47" s="15">
        <v>382.24637681159419</v>
      </c>
      <c r="D47" s="15">
        <v>389.89473684210526</v>
      </c>
      <c r="E47" s="15">
        <v>376.91666666666669</v>
      </c>
      <c r="F47" s="15">
        <v>389.1875</v>
      </c>
      <c r="G47" s="15"/>
      <c r="H47" s="64">
        <v>387.82102272727275</v>
      </c>
      <c r="I47" s="9"/>
      <c r="J47" s="9"/>
      <c r="K47" s="9"/>
      <c r="L47" s="8"/>
    </row>
    <row r="48" spans="1:16" x14ac:dyDescent="0.2">
      <c r="A48" s="10" t="s">
        <v>7</v>
      </c>
      <c r="B48" s="58">
        <v>60</v>
      </c>
      <c r="C48" s="43">
        <v>68.115942028985501</v>
      </c>
      <c r="D48" s="58">
        <v>81.578947368421055</v>
      </c>
      <c r="E48" s="58">
        <v>75</v>
      </c>
      <c r="F48" s="43">
        <v>70</v>
      </c>
      <c r="G48" s="46"/>
      <c r="H48" s="85">
        <v>71.306818181818187</v>
      </c>
      <c r="I48" s="9"/>
      <c r="J48" s="55"/>
      <c r="K48" s="9"/>
      <c r="L48" s="8"/>
    </row>
    <row r="49" spans="1:12" x14ac:dyDescent="0.2">
      <c r="A49" s="10" t="s">
        <v>8</v>
      </c>
      <c r="B49" s="47">
        <v>0.11143436023473405</v>
      </c>
      <c r="C49" s="47">
        <v>0.11569039372285175</v>
      </c>
      <c r="D49" s="47">
        <v>7.3308395793132489E-2</v>
      </c>
      <c r="E49" s="47">
        <v>9.2575872344610052E-2</v>
      </c>
      <c r="F49" s="47">
        <v>9.2678747604173592E-2</v>
      </c>
      <c r="G49" s="56"/>
      <c r="H49" s="87">
        <v>9.9711309983642665E-2</v>
      </c>
      <c r="I49" s="9"/>
      <c r="J49" s="9"/>
      <c r="K49" s="9"/>
      <c r="L49" s="8"/>
    </row>
    <row r="50" spans="1:12" x14ac:dyDescent="0.2">
      <c r="A50" s="10" t="s">
        <v>9</v>
      </c>
      <c r="B50" s="46">
        <v>45.045820565433495</v>
      </c>
      <c r="C50" s="46">
        <v>44.222233832466884</v>
      </c>
      <c r="D50" s="46">
        <v>28.582557686080285</v>
      </c>
      <c r="E50" s="46">
        <v>34.893389217889272</v>
      </c>
      <c r="F50" s="46">
        <v>36.069410083199308</v>
      </c>
      <c r="G50" s="46"/>
      <c r="H50" s="85">
        <v>38.670142215332419</v>
      </c>
      <c r="I50" s="9"/>
      <c r="J50" s="9"/>
      <c r="K50" s="9"/>
      <c r="L50" s="8"/>
    </row>
    <row r="51" spans="1:12" x14ac:dyDescent="0.2">
      <c r="A51" s="11" t="s">
        <v>10</v>
      </c>
      <c r="B51" s="46">
        <v>99.236363636363649</v>
      </c>
      <c r="C51" s="46">
        <v>77.246376811594189</v>
      </c>
      <c r="D51" s="46">
        <v>84.89473684210526</v>
      </c>
      <c r="E51" s="46">
        <v>71.916666666666686</v>
      </c>
      <c r="F51" s="46">
        <v>84.1875</v>
      </c>
      <c r="G51" s="46"/>
      <c r="H51" s="85">
        <v>82.821022727272748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0.32536512667660211</v>
      </c>
      <c r="C52" s="88">
        <v>0.2532668092183416</v>
      </c>
      <c r="D52" s="88">
        <v>0.27834339948231235</v>
      </c>
      <c r="E52" s="89">
        <v>0.23579234972677601</v>
      </c>
      <c r="F52" s="89">
        <v>0.27602459016393444</v>
      </c>
      <c r="G52" s="88"/>
      <c r="H52" s="90">
        <v>0.27154433681073031</v>
      </c>
      <c r="I52" s="9"/>
      <c r="J52" s="9"/>
      <c r="K52" s="9"/>
      <c r="L52" s="8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355" t="s">
        <v>18</v>
      </c>
      <c r="C4" s="356"/>
      <c r="D4" s="356"/>
      <c r="E4" s="356"/>
      <c r="F4" s="356"/>
      <c r="G4" s="356"/>
      <c r="H4" s="356"/>
      <c r="I4" s="356"/>
      <c r="J4" s="357"/>
      <c r="K4" s="355" t="s">
        <v>21</v>
      </c>
      <c r="L4" s="356"/>
      <c r="M4" s="356"/>
      <c r="N4" s="356"/>
      <c r="O4" s="356"/>
      <c r="P4" s="356"/>
      <c r="Q4" s="356"/>
      <c r="R4" s="356"/>
      <c r="S4" s="356"/>
      <c r="T4" s="356"/>
      <c r="U4" s="356"/>
      <c r="V4" s="356"/>
      <c r="W4" s="357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335</v>
      </c>
      <c r="C7" s="26">
        <v>335</v>
      </c>
      <c r="D7" s="26">
        <v>335</v>
      </c>
      <c r="E7" s="26">
        <v>335</v>
      </c>
      <c r="F7" s="26">
        <v>335</v>
      </c>
      <c r="G7" s="26">
        <v>335</v>
      </c>
      <c r="H7" s="26">
        <v>335</v>
      </c>
      <c r="I7" s="26">
        <v>335</v>
      </c>
      <c r="J7" s="136">
        <v>335</v>
      </c>
      <c r="K7" s="72">
        <v>335</v>
      </c>
      <c r="L7" s="26">
        <v>335</v>
      </c>
      <c r="M7" s="26">
        <v>335</v>
      </c>
      <c r="N7" s="26">
        <v>335</v>
      </c>
      <c r="O7" s="26">
        <v>335</v>
      </c>
      <c r="P7" s="26">
        <v>335</v>
      </c>
      <c r="Q7" s="26">
        <v>335</v>
      </c>
      <c r="R7" s="26">
        <v>335</v>
      </c>
      <c r="S7" s="136">
        <v>335</v>
      </c>
      <c r="T7" s="136">
        <v>335</v>
      </c>
      <c r="U7" s="136">
        <v>335</v>
      </c>
      <c r="V7" s="136">
        <v>335</v>
      </c>
      <c r="W7" s="136">
        <v>335</v>
      </c>
      <c r="X7" s="151">
        <v>335</v>
      </c>
      <c r="Y7" s="26">
        <v>335</v>
      </c>
      <c r="Z7" s="165">
        <v>335</v>
      </c>
    </row>
    <row r="8" spans="1:29" x14ac:dyDescent="0.2">
      <c r="A8" s="69" t="s">
        <v>4</v>
      </c>
      <c r="B8" s="73">
        <v>5630</v>
      </c>
      <c r="C8" s="16">
        <v>9880</v>
      </c>
      <c r="D8" s="16">
        <v>15980</v>
      </c>
      <c r="E8" s="16">
        <v>16060</v>
      </c>
      <c r="F8" s="16">
        <v>19200</v>
      </c>
      <c r="G8" s="16">
        <v>12940</v>
      </c>
      <c r="H8" s="16">
        <v>12740</v>
      </c>
      <c r="I8" s="16">
        <v>21480</v>
      </c>
      <c r="J8" s="66">
        <v>15360</v>
      </c>
      <c r="K8" s="152">
        <v>8850</v>
      </c>
      <c r="L8" s="16">
        <v>11980</v>
      </c>
      <c r="M8" s="16">
        <v>20520</v>
      </c>
      <c r="N8" s="16">
        <v>19980</v>
      </c>
      <c r="O8" s="29">
        <v>19840</v>
      </c>
      <c r="P8" s="40">
        <v>19230</v>
      </c>
      <c r="Q8" s="34">
        <v>17860</v>
      </c>
      <c r="R8" s="34">
        <v>18950</v>
      </c>
      <c r="S8" s="161">
        <v>16450</v>
      </c>
      <c r="T8" s="161">
        <v>20440</v>
      </c>
      <c r="U8" s="161">
        <v>14540</v>
      </c>
      <c r="V8" s="161">
        <v>16880</v>
      </c>
      <c r="W8" s="140">
        <v>15010</v>
      </c>
      <c r="X8" s="144">
        <v>129270</v>
      </c>
      <c r="Y8" s="23">
        <v>220530</v>
      </c>
      <c r="Z8" s="106">
        <v>349800</v>
      </c>
    </row>
    <row r="9" spans="1:29" x14ac:dyDescent="0.2">
      <c r="A9" s="69" t="s">
        <v>5</v>
      </c>
      <c r="B9" s="73">
        <v>18</v>
      </c>
      <c r="C9" s="16">
        <v>30</v>
      </c>
      <c r="D9" s="16">
        <v>48</v>
      </c>
      <c r="E9" s="16">
        <v>48</v>
      </c>
      <c r="F9" s="16">
        <v>55</v>
      </c>
      <c r="G9" s="16">
        <v>36</v>
      </c>
      <c r="H9" s="16">
        <v>37</v>
      </c>
      <c r="I9" s="16">
        <v>61</v>
      </c>
      <c r="J9" s="66">
        <v>43</v>
      </c>
      <c r="K9" s="152">
        <v>30</v>
      </c>
      <c r="L9" s="16">
        <v>39</v>
      </c>
      <c r="M9" s="16">
        <v>64</v>
      </c>
      <c r="N9" s="16">
        <v>65</v>
      </c>
      <c r="O9" s="29">
        <v>64</v>
      </c>
      <c r="P9" s="61">
        <v>61</v>
      </c>
      <c r="Q9" s="62">
        <v>55</v>
      </c>
      <c r="R9" s="62">
        <v>60</v>
      </c>
      <c r="S9" s="162">
        <v>49</v>
      </c>
      <c r="T9" s="162">
        <v>62</v>
      </c>
      <c r="U9" s="162">
        <v>42</v>
      </c>
      <c r="V9" s="162">
        <v>49</v>
      </c>
      <c r="W9" s="140">
        <v>43</v>
      </c>
      <c r="X9" s="144">
        <v>376</v>
      </c>
      <c r="Y9" s="23">
        <v>683</v>
      </c>
      <c r="Z9" s="106">
        <v>1059</v>
      </c>
    </row>
    <row r="10" spans="1:29" x14ac:dyDescent="0.2">
      <c r="A10" s="69" t="s">
        <v>6</v>
      </c>
      <c r="B10" s="63">
        <v>312.77777777777777</v>
      </c>
      <c r="C10" s="15">
        <v>329.33333333333331</v>
      </c>
      <c r="D10" s="15">
        <v>332.91666666666669</v>
      </c>
      <c r="E10" s="15">
        <v>334.58333333333331</v>
      </c>
      <c r="F10" s="15">
        <v>349.09090909090907</v>
      </c>
      <c r="G10" s="15">
        <v>359.44444444444446</v>
      </c>
      <c r="H10" s="15">
        <v>344.32432432432432</v>
      </c>
      <c r="I10" s="15">
        <v>352.13114754098359</v>
      </c>
      <c r="J10" s="64">
        <v>357.2093023255814</v>
      </c>
      <c r="K10" s="153">
        <v>295</v>
      </c>
      <c r="L10" s="15">
        <v>307.17948717948718</v>
      </c>
      <c r="M10" s="15">
        <v>320.625</v>
      </c>
      <c r="N10" s="15">
        <v>307.38461538461536</v>
      </c>
      <c r="O10" s="27">
        <v>310</v>
      </c>
      <c r="P10" s="35">
        <v>315.24590163934425</v>
      </c>
      <c r="Q10" s="36">
        <v>324.72727272727275</v>
      </c>
      <c r="R10" s="36">
        <v>315.83333333333331</v>
      </c>
      <c r="S10" s="78">
        <v>335.71428571428572</v>
      </c>
      <c r="T10" s="78">
        <v>329.67741935483872</v>
      </c>
      <c r="U10" s="78">
        <v>346.1904761904762</v>
      </c>
      <c r="V10" s="78">
        <v>344.48979591836735</v>
      </c>
      <c r="W10" s="141">
        <v>349.06976744186045</v>
      </c>
      <c r="X10" s="145">
        <v>343.80319148936172</v>
      </c>
      <c r="Y10" s="166">
        <v>322.88433382137629</v>
      </c>
      <c r="Z10" s="107">
        <v>330.3116147308782</v>
      </c>
    </row>
    <row r="11" spans="1:29" x14ac:dyDescent="0.2">
      <c r="A11" s="69" t="s">
        <v>7</v>
      </c>
      <c r="B11" s="63">
        <v>66.666666666666671</v>
      </c>
      <c r="C11" s="15">
        <v>86.666666666666671</v>
      </c>
      <c r="D11" s="15">
        <v>79.166666666666671</v>
      </c>
      <c r="E11" s="15">
        <v>83.333333333333329</v>
      </c>
      <c r="F11" s="15">
        <v>89.090909090909093</v>
      </c>
      <c r="G11" s="15">
        <v>86.111111111111114</v>
      </c>
      <c r="H11" s="15">
        <v>94.594594594594597</v>
      </c>
      <c r="I11" s="15">
        <v>91.803278688524586</v>
      </c>
      <c r="J11" s="64">
        <v>90.697674418604649</v>
      </c>
      <c r="K11" s="153">
        <v>56.666666666666664</v>
      </c>
      <c r="L11" s="15">
        <v>89.743589743589737</v>
      </c>
      <c r="M11" s="15">
        <v>81.25</v>
      </c>
      <c r="N11" s="15">
        <v>78.461538461538467</v>
      </c>
      <c r="O11" s="27">
        <v>82.8125</v>
      </c>
      <c r="P11" s="35">
        <v>62.295081967213115</v>
      </c>
      <c r="Q11" s="36">
        <v>54.545454545454547</v>
      </c>
      <c r="R11" s="36">
        <v>68.333333333333329</v>
      </c>
      <c r="S11" s="78">
        <v>65.306122448979593</v>
      </c>
      <c r="T11" s="78">
        <v>83.870967741935488</v>
      </c>
      <c r="U11" s="78">
        <v>83.333333333333329</v>
      </c>
      <c r="V11" s="78">
        <v>57.142857142857146</v>
      </c>
      <c r="W11" s="141">
        <v>67.441860465116278</v>
      </c>
      <c r="X11" s="145">
        <v>80.585106382978722</v>
      </c>
      <c r="Y11" s="166">
        <v>63.103953147877014</v>
      </c>
      <c r="Z11" s="107">
        <v>71.199244570349393</v>
      </c>
    </row>
    <row r="12" spans="1:29" x14ac:dyDescent="0.2">
      <c r="A12" s="69" t="s">
        <v>8</v>
      </c>
      <c r="B12" s="74">
        <v>0.10805656251691007</v>
      </c>
      <c r="C12" s="19">
        <v>6.8317963686988337E-2</v>
      </c>
      <c r="D12" s="14">
        <v>8.361162500695446E-2</v>
      </c>
      <c r="E12" s="14">
        <v>6.6260451279816265E-2</v>
      </c>
      <c r="F12" s="14">
        <v>7.2524989706614293E-2</v>
      </c>
      <c r="G12" s="19">
        <v>6.1143865362759016E-2</v>
      </c>
      <c r="H12" s="14">
        <v>5.2969647782740562E-2</v>
      </c>
      <c r="I12" s="19">
        <v>5.9992676759487891E-2</v>
      </c>
      <c r="J12" s="160">
        <v>6.107312187270026E-2</v>
      </c>
      <c r="K12" s="154">
        <v>0.12462718510679521</v>
      </c>
      <c r="L12" s="14">
        <v>6.0320039282603044E-2</v>
      </c>
      <c r="M12" s="19">
        <v>8.5924899963096255E-2</v>
      </c>
      <c r="N12" s="19">
        <v>8.3143362480901595E-2</v>
      </c>
      <c r="O12" s="28">
        <v>7.9426272595129882E-2</v>
      </c>
      <c r="P12" s="14">
        <v>0.10967631965178813</v>
      </c>
      <c r="Q12" s="37">
        <v>0.10370290618401103</v>
      </c>
      <c r="R12" s="37">
        <v>8.5603687488757157E-2</v>
      </c>
      <c r="S12" s="79">
        <v>9.5151828829778282E-2</v>
      </c>
      <c r="T12" s="79">
        <v>8.5441532272862303E-2</v>
      </c>
      <c r="U12" s="79">
        <v>7.4570212756146864E-2</v>
      </c>
      <c r="V12" s="79">
        <v>9.8669013491572574E-2</v>
      </c>
      <c r="W12" s="142">
        <v>0.1066205833487663</v>
      </c>
      <c r="X12" s="146">
        <v>7.7197909243017337E-2</v>
      </c>
      <c r="Y12" s="167">
        <v>0.10321770691457824</v>
      </c>
      <c r="Z12" s="108">
        <v>9.8875791306228367E-2</v>
      </c>
    </row>
    <row r="13" spans="1:29" x14ac:dyDescent="0.2">
      <c r="A13" s="69" t="s">
        <v>9</v>
      </c>
      <c r="B13" s="63">
        <v>33.797691498344648</v>
      </c>
      <c r="C13" s="15">
        <v>22.499382707581493</v>
      </c>
      <c r="D13" s="15">
        <v>27.835703491898592</v>
      </c>
      <c r="E13" s="15">
        <v>22.16964265737186</v>
      </c>
      <c r="F13" s="15">
        <v>25.317814588490805</v>
      </c>
      <c r="G13" s="15">
        <v>21.977822716502825</v>
      </c>
      <c r="H13" s="15">
        <v>18.238738182489588</v>
      </c>
      <c r="I13" s="15">
        <v>21.125290111373769</v>
      </c>
      <c r="J13" s="64">
        <v>21.815887254992465</v>
      </c>
      <c r="K13" s="153">
        <v>36.765019606504588</v>
      </c>
      <c r="L13" s="15">
        <v>18.529078733476524</v>
      </c>
      <c r="M13" s="15">
        <v>27.549671050667737</v>
      </c>
      <c r="N13" s="15">
        <v>25.556990497975598</v>
      </c>
      <c r="O13" s="27">
        <v>24.622144504490262</v>
      </c>
      <c r="P13" s="35">
        <v>34.575010277112881</v>
      </c>
      <c r="Q13" s="36">
        <v>33.675161899026129</v>
      </c>
      <c r="R13" s="36">
        <v>27.036497965199136</v>
      </c>
      <c r="S13" s="78">
        <v>31.943828249996997</v>
      </c>
      <c r="T13" s="78">
        <v>28.168143865440413</v>
      </c>
      <c r="U13" s="78">
        <v>25.815497463675605</v>
      </c>
      <c r="V13" s="78">
        <v>33.990468321178469</v>
      </c>
      <c r="W13" s="141">
        <v>37.218022234069352</v>
      </c>
      <c r="X13" s="145">
        <v>26.540887574055457</v>
      </c>
      <c r="Y13" s="166">
        <v>33.327380535683659</v>
      </c>
      <c r="Z13" s="107">
        <v>32.65982228415362</v>
      </c>
    </row>
    <row r="14" spans="1:29" x14ac:dyDescent="0.2">
      <c r="A14" s="70" t="s">
        <v>10</v>
      </c>
      <c r="B14" s="137">
        <v>-22.222222222222229</v>
      </c>
      <c r="C14" s="133">
        <v>-5.6666666666666856</v>
      </c>
      <c r="D14" s="133">
        <v>-2.0833333333333144</v>
      </c>
      <c r="E14" s="15">
        <v>-0.41666666666668561</v>
      </c>
      <c r="F14" s="15">
        <v>14.090909090909065</v>
      </c>
      <c r="G14" s="15">
        <v>24.444444444444457</v>
      </c>
      <c r="H14" s="15">
        <v>9.3243243243243228</v>
      </c>
      <c r="I14" s="15">
        <v>17.131147540983591</v>
      </c>
      <c r="J14" s="64">
        <v>22.209302325581405</v>
      </c>
      <c r="K14" s="153">
        <v>-40</v>
      </c>
      <c r="L14" s="15">
        <v>-27.820512820512818</v>
      </c>
      <c r="M14" s="15">
        <v>-14.375</v>
      </c>
      <c r="N14" s="15">
        <v>-27.615384615384642</v>
      </c>
      <c r="O14" s="38">
        <v>-25</v>
      </c>
      <c r="P14" s="39">
        <v>-19.754098360655746</v>
      </c>
      <c r="Q14" s="36">
        <v>-10.272727272727252</v>
      </c>
      <c r="R14" s="36">
        <v>-19.166666666666686</v>
      </c>
      <c r="S14" s="78">
        <v>0.71428571428572241</v>
      </c>
      <c r="T14" s="78">
        <v>-5.3225806451612812</v>
      </c>
      <c r="U14" s="78">
        <v>11.190476190476204</v>
      </c>
      <c r="V14" s="78">
        <v>9.4897959183673493</v>
      </c>
      <c r="W14" s="141">
        <v>14.069767441860449</v>
      </c>
      <c r="X14" s="145">
        <v>8.8031914893617227</v>
      </c>
      <c r="Y14" s="166">
        <v>-12.115666178623712</v>
      </c>
      <c r="Z14" s="107">
        <v>-4.6883852691217953</v>
      </c>
    </row>
    <row r="15" spans="1:29" ht="13.5" thickBot="1" x14ac:dyDescent="0.25">
      <c r="A15" s="71" t="s">
        <v>1</v>
      </c>
      <c r="B15" s="75">
        <v>-6.6334991708126054E-2</v>
      </c>
      <c r="C15" s="31">
        <v>-1.6915422885572195E-2</v>
      </c>
      <c r="D15" s="31">
        <v>-6.218905472636759E-3</v>
      </c>
      <c r="E15" s="31">
        <v>-1.2437810945274198E-3</v>
      </c>
      <c r="F15" s="13">
        <v>4.2062415196743475E-2</v>
      </c>
      <c r="G15" s="13">
        <v>7.2968490878938683E-2</v>
      </c>
      <c r="H15" s="31">
        <v>2.7833803953206934E-2</v>
      </c>
      <c r="I15" s="31">
        <v>5.1137753853682362E-2</v>
      </c>
      <c r="J15" s="76">
        <v>6.62964248524818E-2</v>
      </c>
      <c r="K15" s="155">
        <v>-0.11940298507462686</v>
      </c>
      <c r="L15" s="13">
        <v>-8.3046306926903929E-2</v>
      </c>
      <c r="M15" s="13">
        <v>-4.2910447761194029E-2</v>
      </c>
      <c r="N15" s="31">
        <v>-8.243398392652132E-2</v>
      </c>
      <c r="O15" s="31">
        <v>-7.4626865671641784E-2</v>
      </c>
      <c r="P15" s="31">
        <v>-5.8967457793002227E-2</v>
      </c>
      <c r="Q15" s="31">
        <v>-3.066485753052911E-2</v>
      </c>
      <c r="R15" s="31">
        <v>-5.7213930348258765E-2</v>
      </c>
      <c r="S15" s="163">
        <v>2.1321961620469326E-3</v>
      </c>
      <c r="T15" s="163">
        <v>-1.5888300433317258E-2</v>
      </c>
      <c r="U15" s="163">
        <v>3.3404406538734936E-2</v>
      </c>
      <c r="V15" s="163">
        <v>2.8327749010051789E-2</v>
      </c>
      <c r="W15" s="143">
        <v>4.1999305796598357E-2</v>
      </c>
      <c r="X15" s="164">
        <v>2.6278183550333501E-2</v>
      </c>
      <c r="Y15" s="168">
        <v>-3.6166167697384219E-2</v>
      </c>
      <c r="Z15" s="169">
        <v>-1.3995179907826255E-2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355" t="s">
        <v>23</v>
      </c>
      <c r="C17" s="356"/>
      <c r="D17" s="356"/>
      <c r="E17" s="356"/>
      <c r="F17" s="357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490</v>
      </c>
      <c r="C20" s="110">
        <v>490</v>
      </c>
      <c r="D20" s="110">
        <v>490</v>
      </c>
      <c r="E20" s="110">
        <v>490</v>
      </c>
      <c r="F20" s="110">
        <v>490</v>
      </c>
      <c r="G20" s="111">
        <v>490</v>
      </c>
    </row>
    <row r="21" spans="1:24" x14ac:dyDescent="0.2">
      <c r="A21" s="69" t="s">
        <v>4</v>
      </c>
      <c r="B21" s="91">
        <v>47850</v>
      </c>
      <c r="C21" s="92">
        <v>42130</v>
      </c>
      <c r="D21" s="92">
        <v>44050</v>
      </c>
      <c r="E21" s="92">
        <v>43030</v>
      </c>
      <c r="F21" s="92">
        <v>41020</v>
      </c>
      <c r="G21" s="106">
        <v>218080</v>
      </c>
    </row>
    <row r="22" spans="1:24" x14ac:dyDescent="0.2">
      <c r="A22" s="69" t="s">
        <v>5</v>
      </c>
      <c r="B22" s="91">
        <v>71</v>
      </c>
      <c r="C22" s="92">
        <v>65</v>
      </c>
      <c r="D22" s="92">
        <v>66</v>
      </c>
      <c r="E22" s="92">
        <v>64</v>
      </c>
      <c r="F22" s="92">
        <v>64</v>
      </c>
      <c r="G22" s="106">
        <v>330</v>
      </c>
    </row>
    <row r="23" spans="1:24" x14ac:dyDescent="0.2">
      <c r="A23" s="69" t="s">
        <v>6</v>
      </c>
      <c r="B23" s="93">
        <v>673.94366197183103</v>
      </c>
      <c r="C23" s="94">
        <v>648.15384615384619</v>
      </c>
      <c r="D23" s="94">
        <v>667.42424242424238</v>
      </c>
      <c r="E23" s="94">
        <v>672.34375</v>
      </c>
      <c r="F23" s="94">
        <v>640.9375</v>
      </c>
      <c r="G23" s="107">
        <v>660.84848484848487</v>
      </c>
    </row>
    <row r="24" spans="1:24" x14ac:dyDescent="0.2">
      <c r="A24" s="69" t="s">
        <v>7</v>
      </c>
      <c r="B24" s="93">
        <v>67.605633802816897</v>
      </c>
      <c r="C24" s="94">
        <v>76.92307692307692</v>
      </c>
      <c r="D24" s="94">
        <v>69.696969696969703</v>
      </c>
      <c r="E24" s="94">
        <v>54.6875</v>
      </c>
      <c r="F24" s="94">
        <v>79.6875</v>
      </c>
      <c r="G24" s="107">
        <v>71.212121212121218</v>
      </c>
    </row>
    <row r="25" spans="1:24" x14ac:dyDescent="0.2">
      <c r="A25" s="69" t="s">
        <v>8</v>
      </c>
      <c r="B25" s="95">
        <v>9.1788584909247975E-2</v>
      </c>
      <c r="C25" s="96">
        <v>9.0039464143705297E-2</v>
      </c>
      <c r="D25" s="97">
        <v>8.7920385369844908E-2</v>
      </c>
      <c r="E25" s="97">
        <v>0.11603777007290389</v>
      </c>
      <c r="F25" s="97">
        <v>7.8821662703084494E-2</v>
      </c>
      <c r="G25" s="108">
        <v>9.6157887309956044E-2</v>
      </c>
    </row>
    <row r="26" spans="1:24" x14ac:dyDescent="0.2">
      <c r="A26" s="69" t="s">
        <v>9</v>
      </c>
      <c r="B26" s="93">
        <v>61.860335040950929</v>
      </c>
      <c r="C26" s="94">
        <v>58.35942499037391</v>
      </c>
      <c r="D26" s="94">
        <v>58.680196599116179</v>
      </c>
      <c r="E26" s="94">
        <v>78.017269472453975</v>
      </c>
      <c r="F26" s="94">
        <v>50.519759438758214</v>
      </c>
      <c r="G26" s="107">
        <v>63.545794135015804</v>
      </c>
    </row>
    <row r="27" spans="1:24" x14ac:dyDescent="0.2">
      <c r="A27" s="70" t="s">
        <v>10</v>
      </c>
      <c r="B27" s="98">
        <v>183.94366197183103</v>
      </c>
      <c r="C27" s="99">
        <v>158.15384615384619</v>
      </c>
      <c r="D27" s="100">
        <v>177.42424242424238</v>
      </c>
      <c r="E27" s="101">
        <v>182.34375</v>
      </c>
      <c r="F27" s="94">
        <v>150.9375</v>
      </c>
      <c r="G27" s="107">
        <v>170.84848484848487</v>
      </c>
    </row>
    <row r="28" spans="1:24" ht="13.5" thickBot="1" x14ac:dyDescent="0.25">
      <c r="A28" s="71" t="s">
        <v>1</v>
      </c>
      <c r="B28" s="102">
        <v>0.37539522851394086</v>
      </c>
      <c r="C28" s="103">
        <v>0.32276295133437999</v>
      </c>
      <c r="D28" s="104">
        <v>0.36209029066171916</v>
      </c>
      <c r="E28" s="104">
        <v>0.37213010204081631</v>
      </c>
      <c r="F28" s="105">
        <v>0.3080357142857143</v>
      </c>
      <c r="G28" s="109">
        <v>0.34867037724180588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370</v>
      </c>
      <c r="C32" s="84">
        <v>370</v>
      </c>
      <c r="D32" s="84">
        <v>370</v>
      </c>
      <c r="E32" s="84">
        <v>370</v>
      </c>
      <c r="F32" s="84">
        <v>370</v>
      </c>
      <c r="G32" s="178">
        <v>370</v>
      </c>
      <c r="H32" s="84">
        <v>370</v>
      </c>
      <c r="I32" s="147">
        <v>370</v>
      </c>
      <c r="J32" s="9"/>
      <c r="K32" s="9"/>
      <c r="L32" s="9"/>
      <c r="M32" s="8"/>
    </row>
    <row r="33" spans="1:16" x14ac:dyDescent="0.2">
      <c r="A33" s="10" t="s">
        <v>4</v>
      </c>
      <c r="B33" s="16">
        <v>16200</v>
      </c>
      <c r="C33" s="17">
        <v>10600</v>
      </c>
      <c r="D33" s="16">
        <v>17700</v>
      </c>
      <c r="E33" s="16">
        <v>14060</v>
      </c>
      <c r="F33" s="16">
        <v>22830</v>
      </c>
      <c r="G33" s="171">
        <v>24340</v>
      </c>
      <c r="H33" s="21">
        <v>19520</v>
      </c>
      <c r="I33" s="66">
        <v>125250</v>
      </c>
      <c r="J33" s="9"/>
      <c r="K33" s="9"/>
      <c r="L33" s="9"/>
      <c r="M33" s="8"/>
    </row>
    <row r="34" spans="1:16" x14ac:dyDescent="0.2">
      <c r="A34" s="10" t="s">
        <v>5</v>
      </c>
      <c r="B34" s="16">
        <v>45</v>
      </c>
      <c r="C34" s="17">
        <v>30</v>
      </c>
      <c r="D34" s="16">
        <v>50</v>
      </c>
      <c r="E34" s="16">
        <v>38</v>
      </c>
      <c r="F34" s="16">
        <v>60</v>
      </c>
      <c r="G34" s="171">
        <v>63</v>
      </c>
      <c r="H34" s="21">
        <v>46</v>
      </c>
      <c r="I34" s="66">
        <v>332</v>
      </c>
      <c r="J34" s="9"/>
      <c r="K34" s="9"/>
      <c r="L34" s="9"/>
      <c r="M34" s="8"/>
    </row>
    <row r="35" spans="1:16" x14ac:dyDescent="0.2">
      <c r="A35" s="10" t="s">
        <v>6</v>
      </c>
      <c r="B35" s="20">
        <v>360</v>
      </c>
      <c r="C35" s="18">
        <v>353.33333333333331</v>
      </c>
      <c r="D35" s="15">
        <v>354</v>
      </c>
      <c r="E35" s="15">
        <v>370</v>
      </c>
      <c r="F35" s="15">
        <v>380.5</v>
      </c>
      <c r="G35" s="172">
        <v>386.34920634920633</v>
      </c>
      <c r="H35" s="22">
        <v>424.3478260869565</v>
      </c>
      <c r="I35" s="148">
        <v>377.25903614457832</v>
      </c>
      <c r="J35" s="9"/>
      <c r="K35" s="9"/>
      <c r="L35" s="9"/>
      <c r="M35" s="8"/>
    </row>
    <row r="36" spans="1:16" x14ac:dyDescent="0.2">
      <c r="A36" s="10" t="s">
        <v>7</v>
      </c>
      <c r="B36" s="58">
        <v>55.555555555555557</v>
      </c>
      <c r="C36" s="44">
        <v>83.333333333333329</v>
      </c>
      <c r="D36" s="58">
        <v>76</v>
      </c>
      <c r="E36" s="58">
        <v>86.84210526315789</v>
      </c>
      <c r="F36" s="43">
        <v>81.666666666666671</v>
      </c>
      <c r="G36" s="173">
        <v>74.603174603174608</v>
      </c>
      <c r="H36" s="45">
        <v>73.913043478260875</v>
      </c>
      <c r="I36" s="149">
        <v>71.98795180722891</v>
      </c>
      <c r="J36" s="9"/>
      <c r="K36" s="55"/>
      <c r="L36" s="9"/>
      <c r="M36" s="8"/>
    </row>
    <row r="37" spans="1:16" x14ac:dyDescent="0.2">
      <c r="A37" s="10" t="s">
        <v>8</v>
      </c>
      <c r="B37" s="47">
        <v>9.8861835666956582E-2</v>
      </c>
      <c r="C37" s="48">
        <v>7.6409270684213271E-2</v>
      </c>
      <c r="D37" s="47">
        <v>7.3228708456585995E-2</v>
      </c>
      <c r="E37" s="47">
        <v>7.3101935462472817E-2</v>
      </c>
      <c r="F37" s="47">
        <v>6.8099103981474521E-2</v>
      </c>
      <c r="G37" s="174">
        <v>9.0289034204944399E-2</v>
      </c>
      <c r="H37" s="49">
        <v>8.0088615761732582E-2</v>
      </c>
      <c r="I37" s="150">
        <v>0.10055808192743633</v>
      </c>
      <c r="J37" s="9"/>
      <c r="K37" s="9"/>
      <c r="L37" s="9"/>
      <c r="M37" s="8"/>
    </row>
    <row r="38" spans="1:16" x14ac:dyDescent="0.2">
      <c r="A38" s="10" t="s">
        <v>9</v>
      </c>
      <c r="B38" s="46">
        <v>35.590260840104371</v>
      </c>
      <c r="C38" s="50">
        <v>26.997942308422019</v>
      </c>
      <c r="D38" s="46">
        <v>25.922962793631442</v>
      </c>
      <c r="E38" s="46">
        <v>27.047716121114942</v>
      </c>
      <c r="F38" s="46">
        <v>25.911709064951054</v>
      </c>
      <c r="G38" s="175">
        <v>34.883096707116614</v>
      </c>
      <c r="H38" s="45">
        <v>33.985429992804782</v>
      </c>
      <c r="I38" s="85">
        <v>37.936445064492169</v>
      </c>
      <c r="J38" s="9"/>
      <c r="K38" s="9"/>
      <c r="L38" s="9"/>
      <c r="M38" s="8"/>
    </row>
    <row r="39" spans="1:16" x14ac:dyDescent="0.2">
      <c r="A39" s="11" t="s">
        <v>10</v>
      </c>
      <c r="B39" s="41">
        <v>-10</v>
      </c>
      <c r="C39" s="42">
        <v>-16.666666666666686</v>
      </c>
      <c r="D39" s="41">
        <v>-16</v>
      </c>
      <c r="E39" s="41">
        <v>0</v>
      </c>
      <c r="F39" s="46">
        <v>10.5</v>
      </c>
      <c r="G39" s="176">
        <v>16.349206349206327</v>
      </c>
      <c r="H39" s="45">
        <v>54.347826086956502</v>
      </c>
      <c r="I39" s="85">
        <v>7.2590361445783174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-2.7027027027027029E-2</v>
      </c>
      <c r="C40" s="52">
        <v>-4.5045045045045098E-2</v>
      </c>
      <c r="D40" s="51">
        <v>-4.3243243243243246E-2</v>
      </c>
      <c r="E40" s="53">
        <v>0</v>
      </c>
      <c r="F40" s="53">
        <v>2.837837837837838E-2</v>
      </c>
      <c r="G40" s="177">
        <v>4.4187044187044125E-2</v>
      </c>
      <c r="H40" s="59">
        <v>0.14688601645123378</v>
      </c>
      <c r="I40" s="86">
        <v>1.9619016606968426E-2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500</v>
      </c>
      <c r="C44" s="84">
        <v>500</v>
      </c>
      <c r="D44" s="84">
        <v>500</v>
      </c>
      <c r="E44" s="84">
        <v>500</v>
      </c>
      <c r="F44" s="84">
        <v>500</v>
      </c>
      <c r="G44" s="84"/>
      <c r="H44" s="84">
        <v>500</v>
      </c>
      <c r="I44" s="9"/>
      <c r="J44" s="9"/>
      <c r="K44" s="9"/>
      <c r="L44" s="8"/>
    </row>
    <row r="45" spans="1:16" x14ac:dyDescent="0.2">
      <c r="A45" s="10" t="s">
        <v>4</v>
      </c>
      <c r="B45" s="16">
        <v>46810</v>
      </c>
      <c r="C45" s="16">
        <v>47350</v>
      </c>
      <c r="D45" s="16">
        <v>58180</v>
      </c>
      <c r="E45" s="16">
        <v>55710</v>
      </c>
      <c r="F45" s="16">
        <v>58110</v>
      </c>
      <c r="G45" s="16"/>
      <c r="H45" s="16">
        <v>266160</v>
      </c>
      <c r="I45" s="9"/>
      <c r="J45" s="9"/>
      <c r="K45" s="9"/>
      <c r="L45" s="8"/>
    </row>
    <row r="46" spans="1:16" x14ac:dyDescent="0.2">
      <c r="A46" s="10" t="s">
        <v>5</v>
      </c>
      <c r="B46" s="16">
        <v>65</v>
      </c>
      <c r="C46" s="16">
        <v>70</v>
      </c>
      <c r="D46" s="16">
        <v>83</v>
      </c>
      <c r="E46" s="16">
        <v>82</v>
      </c>
      <c r="F46" s="16">
        <v>87</v>
      </c>
      <c r="G46" s="16"/>
      <c r="H46" s="16">
        <v>387</v>
      </c>
      <c r="I46" s="9"/>
      <c r="J46" s="9"/>
      <c r="K46" s="9"/>
      <c r="L46" s="8"/>
    </row>
    <row r="47" spans="1:16" x14ac:dyDescent="0.2">
      <c r="A47" s="10" t="s">
        <v>6</v>
      </c>
      <c r="B47" s="20">
        <v>720.15384615384619</v>
      </c>
      <c r="C47" s="15">
        <v>676.42857142857144</v>
      </c>
      <c r="D47" s="15">
        <v>700.96385542168673</v>
      </c>
      <c r="E47" s="15">
        <v>679.39024390243901</v>
      </c>
      <c r="F47" s="15">
        <v>667.93103448275861</v>
      </c>
      <c r="G47" s="15"/>
      <c r="H47" s="15">
        <v>687.75193798449618</v>
      </c>
      <c r="I47" s="9"/>
      <c r="J47" s="9"/>
      <c r="K47" s="9"/>
      <c r="L47" s="8"/>
    </row>
    <row r="48" spans="1:16" x14ac:dyDescent="0.2">
      <c r="A48" s="10" t="s">
        <v>7</v>
      </c>
      <c r="B48" s="58">
        <v>72.307692307692307</v>
      </c>
      <c r="C48" s="43">
        <v>58.571428571428569</v>
      </c>
      <c r="D48" s="58">
        <v>61.445783132530117</v>
      </c>
      <c r="E48" s="58">
        <v>68.292682926829272</v>
      </c>
      <c r="F48" s="43">
        <v>65.517241379310349</v>
      </c>
      <c r="G48" s="46"/>
      <c r="H48" s="46">
        <v>64.857881136950908</v>
      </c>
      <c r="I48" s="9"/>
      <c r="J48" s="55"/>
      <c r="K48" s="9"/>
      <c r="L48" s="8"/>
    </row>
    <row r="49" spans="1:12" x14ac:dyDescent="0.2">
      <c r="A49" s="10" t="s">
        <v>8</v>
      </c>
      <c r="B49" s="47">
        <v>9.5941796952253411E-2</v>
      </c>
      <c r="C49" s="47">
        <v>0.11328012548237457</v>
      </c>
      <c r="D49" s="47">
        <v>0.10800462522772566</v>
      </c>
      <c r="E49" s="47">
        <v>9.4816798445507916E-2</v>
      </c>
      <c r="F49" s="47">
        <v>0.10368006446075125</v>
      </c>
      <c r="G49" s="56"/>
      <c r="H49" s="56">
        <v>0.10675417178470843</v>
      </c>
      <c r="I49" s="9"/>
      <c r="J49" s="9"/>
      <c r="K49" s="9"/>
      <c r="L49" s="8"/>
    </row>
    <row r="50" spans="1:12" x14ac:dyDescent="0.2">
      <c r="A50" s="10" t="s">
        <v>9</v>
      </c>
      <c r="B50" s="46">
        <v>69.092854082076656</v>
      </c>
      <c r="C50" s="46">
        <v>76.625913451291936</v>
      </c>
      <c r="D50" s="46">
        <v>75.707338503000955</v>
      </c>
      <c r="E50" s="46">
        <v>64.417607821942028</v>
      </c>
      <c r="F50" s="46">
        <v>69.251132710508671</v>
      </c>
      <c r="G50" s="46"/>
      <c r="H50" s="46">
        <v>73.420388532863043</v>
      </c>
      <c r="I50" s="9"/>
      <c r="J50" s="9"/>
      <c r="K50" s="9"/>
      <c r="L50" s="8"/>
    </row>
    <row r="51" spans="1:12" x14ac:dyDescent="0.2">
      <c r="A51" s="11" t="s">
        <v>10</v>
      </c>
      <c r="B51" s="46">
        <v>220.15384615384619</v>
      </c>
      <c r="C51" s="46">
        <v>176.42857142857144</v>
      </c>
      <c r="D51" s="46">
        <v>200.96385542168673</v>
      </c>
      <c r="E51" s="46">
        <v>179.39024390243901</v>
      </c>
      <c r="F51" s="46">
        <v>167.93103448275861</v>
      </c>
      <c r="G51" s="46"/>
      <c r="H51" s="46">
        <v>187.75193798449618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0.4403076923076924</v>
      </c>
      <c r="C52" s="88">
        <v>0.35285714285714287</v>
      </c>
      <c r="D52" s="88">
        <v>0.40192771084337348</v>
      </c>
      <c r="E52" s="89">
        <v>0.35878048780487803</v>
      </c>
      <c r="F52" s="89">
        <v>0.33586206896551724</v>
      </c>
      <c r="G52" s="88"/>
      <c r="H52" s="88">
        <v>0.37550387596899237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355" t="s">
        <v>18</v>
      </c>
      <c r="C4" s="356"/>
      <c r="D4" s="356"/>
      <c r="E4" s="356"/>
      <c r="F4" s="356"/>
      <c r="G4" s="356"/>
      <c r="H4" s="356"/>
      <c r="I4" s="356"/>
      <c r="J4" s="357"/>
      <c r="K4" s="355" t="s">
        <v>21</v>
      </c>
      <c r="L4" s="356"/>
      <c r="M4" s="356"/>
      <c r="N4" s="356"/>
      <c r="O4" s="356"/>
      <c r="P4" s="356"/>
      <c r="Q4" s="356"/>
      <c r="R4" s="356"/>
      <c r="S4" s="356"/>
      <c r="T4" s="356"/>
      <c r="U4" s="356"/>
      <c r="V4" s="356"/>
      <c r="W4" s="357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450</v>
      </c>
      <c r="C7" s="26">
        <v>450</v>
      </c>
      <c r="D7" s="26">
        <v>450</v>
      </c>
      <c r="E7" s="26">
        <v>450</v>
      </c>
      <c r="F7" s="26">
        <v>450</v>
      </c>
      <c r="G7" s="26">
        <v>450</v>
      </c>
      <c r="H7" s="26">
        <v>450</v>
      </c>
      <c r="I7" s="26">
        <v>450</v>
      </c>
      <c r="J7" s="136">
        <v>450</v>
      </c>
      <c r="K7" s="72">
        <v>450</v>
      </c>
      <c r="L7" s="26">
        <v>450</v>
      </c>
      <c r="M7" s="26">
        <v>450</v>
      </c>
      <c r="N7" s="26">
        <v>450</v>
      </c>
      <c r="O7" s="26">
        <v>450</v>
      </c>
      <c r="P7" s="26">
        <v>450</v>
      </c>
      <c r="Q7" s="26">
        <v>450</v>
      </c>
      <c r="R7" s="26">
        <v>450</v>
      </c>
      <c r="S7" s="136">
        <v>450</v>
      </c>
      <c r="T7" s="136">
        <v>450</v>
      </c>
      <c r="U7" s="136">
        <v>450</v>
      </c>
      <c r="V7" s="136">
        <v>450</v>
      </c>
      <c r="W7" s="136">
        <v>450</v>
      </c>
      <c r="X7" s="151">
        <v>450</v>
      </c>
      <c r="Y7" s="26">
        <v>450</v>
      </c>
      <c r="Z7" s="165">
        <v>450</v>
      </c>
    </row>
    <row r="8" spans="1:29" x14ac:dyDescent="0.2">
      <c r="A8" s="69" t="s">
        <v>4</v>
      </c>
      <c r="B8" s="73">
        <v>8410</v>
      </c>
      <c r="C8" s="16">
        <v>13130</v>
      </c>
      <c r="D8" s="16">
        <v>23030</v>
      </c>
      <c r="E8" s="16">
        <v>22010</v>
      </c>
      <c r="F8" s="16">
        <v>29360</v>
      </c>
      <c r="G8" s="16">
        <v>16370</v>
      </c>
      <c r="H8" s="16">
        <v>18720</v>
      </c>
      <c r="I8" s="16">
        <v>29860</v>
      </c>
      <c r="J8" s="66">
        <v>19920</v>
      </c>
      <c r="K8" s="152">
        <v>14620</v>
      </c>
      <c r="L8" s="16">
        <v>17730</v>
      </c>
      <c r="M8" s="16">
        <v>32580</v>
      </c>
      <c r="N8" s="16">
        <v>20810</v>
      </c>
      <c r="O8" s="29">
        <v>21190</v>
      </c>
      <c r="P8" s="40">
        <v>25310</v>
      </c>
      <c r="Q8" s="34">
        <v>23930</v>
      </c>
      <c r="R8" s="34">
        <v>25380</v>
      </c>
      <c r="S8" s="161">
        <v>22650</v>
      </c>
      <c r="T8" s="161">
        <v>18200</v>
      </c>
      <c r="U8" s="161">
        <v>17830</v>
      </c>
      <c r="V8" s="161">
        <v>21580</v>
      </c>
      <c r="W8" s="140">
        <v>19550</v>
      </c>
      <c r="X8" s="144">
        <v>180810</v>
      </c>
      <c r="Y8" s="23">
        <v>281360</v>
      </c>
      <c r="Z8" s="106">
        <v>462170</v>
      </c>
    </row>
    <row r="9" spans="1:29" x14ac:dyDescent="0.2">
      <c r="A9" s="69" t="s">
        <v>5</v>
      </c>
      <c r="B9" s="73">
        <v>19</v>
      </c>
      <c r="C9" s="16">
        <v>28</v>
      </c>
      <c r="D9" s="16">
        <v>49</v>
      </c>
      <c r="E9" s="16">
        <v>46</v>
      </c>
      <c r="F9" s="16">
        <v>62</v>
      </c>
      <c r="G9" s="16">
        <v>35</v>
      </c>
      <c r="H9" s="16">
        <v>40</v>
      </c>
      <c r="I9" s="16">
        <v>63</v>
      </c>
      <c r="J9" s="66">
        <v>41</v>
      </c>
      <c r="K9" s="152">
        <v>34</v>
      </c>
      <c r="L9" s="16">
        <v>40</v>
      </c>
      <c r="M9" s="16">
        <v>77</v>
      </c>
      <c r="N9" s="16">
        <v>48</v>
      </c>
      <c r="O9" s="29">
        <v>48</v>
      </c>
      <c r="P9" s="61">
        <v>58</v>
      </c>
      <c r="Q9" s="62">
        <v>52</v>
      </c>
      <c r="R9" s="62">
        <v>58</v>
      </c>
      <c r="S9" s="162">
        <v>49</v>
      </c>
      <c r="T9" s="162">
        <v>39</v>
      </c>
      <c r="U9" s="162">
        <v>40</v>
      </c>
      <c r="V9" s="162">
        <v>47</v>
      </c>
      <c r="W9" s="140">
        <v>42</v>
      </c>
      <c r="X9" s="144">
        <v>383</v>
      </c>
      <c r="Y9" s="23">
        <v>632</v>
      </c>
      <c r="Z9" s="106">
        <v>1015</v>
      </c>
    </row>
    <row r="10" spans="1:29" x14ac:dyDescent="0.2">
      <c r="A10" s="69" t="s">
        <v>6</v>
      </c>
      <c r="B10" s="63">
        <v>442.63157894736844</v>
      </c>
      <c r="C10" s="15">
        <v>468.92857142857144</v>
      </c>
      <c r="D10" s="15">
        <v>470</v>
      </c>
      <c r="E10" s="15">
        <v>478.47826086956519</v>
      </c>
      <c r="F10" s="15">
        <v>473.54838709677421</v>
      </c>
      <c r="G10" s="15">
        <v>467.71428571428572</v>
      </c>
      <c r="H10" s="15">
        <v>468</v>
      </c>
      <c r="I10" s="15">
        <v>473.96825396825398</v>
      </c>
      <c r="J10" s="64">
        <v>485.85365853658539</v>
      </c>
      <c r="K10" s="153">
        <v>430</v>
      </c>
      <c r="L10" s="15">
        <v>443.25</v>
      </c>
      <c r="M10" s="15">
        <v>423.11688311688312</v>
      </c>
      <c r="N10" s="15">
        <v>433.54166666666669</v>
      </c>
      <c r="O10" s="27">
        <v>441.45833333333331</v>
      </c>
      <c r="P10" s="35">
        <v>436.37931034482756</v>
      </c>
      <c r="Q10" s="36">
        <v>460.19230769230768</v>
      </c>
      <c r="R10" s="36">
        <v>437.58620689655174</v>
      </c>
      <c r="S10" s="78">
        <v>462.24489795918367</v>
      </c>
      <c r="T10" s="78">
        <v>466.66666666666669</v>
      </c>
      <c r="U10" s="78">
        <v>445.75</v>
      </c>
      <c r="V10" s="78">
        <v>459.14893617021278</v>
      </c>
      <c r="W10" s="141">
        <v>465.47619047619048</v>
      </c>
      <c r="X10" s="145">
        <v>472.08877284595303</v>
      </c>
      <c r="Y10" s="166">
        <v>445.18987341772151</v>
      </c>
      <c r="Z10" s="107">
        <v>455.33990147783248</v>
      </c>
    </row>
    <row r="11" spans="1:29" x14ac:dyDescent="0.2">
      <c r="A11" s="69" t="s">
        <v>7</v>
      </c>
      <c r="B11" s="63">
        <v>47.368421052631582</v>
      </c>
      <c r="C11" s="15">
        <v>75</v>
      </c>
      <c r="D11" s="15">
        <v>67.34693877551021</v>
      </c>
      <c r="E11" s="15">
        <v>60.869565217391305</v>
      </c>
      <c r="F11" s="15">
        <v>80.645161290322577</v>
      </c>
      <c r="G11" s="15">
        <v>71.428571428571431</v>
      </c>
      <c r="H11" s="15">
        <v>77.5</v>
      </c>
      <c r="I11" s="15">
        <v>80.952380952380949</v>
      </c>
      <c r="J11" s="64">
        <v>80.487804878048777</v>
      </c>
      <c r="K11" s="153">
        <v>67.647058823529406</v>
      </c>
      <c r="L11" s="15">
        <v>80</v>
      </c>
      <c r="M11" s="15">
        <v>68.831168831168824</v>
      </c>
      <c r="N11" s="15">
        <v>79.166666666666671</v>
      </c>
      <c r="O11" s="27">
        <v>72.916666666666671</v>
      </c>
      <c r="P11" s="35">
        <v>74.137931034482762</v>
      </c>
      <c r="Q11" s="36">
        <v>65.384615384615387</v>
      </c>
      <c r="R11" s="36">
        <v>58.620689655172413</v>
      </c>
      <c r="S11" s="78">
        <v>55.102040816326529</v>
      </c>
      <c r="T11" s="78">
        <v>64.102564102564102</v>
      </c>
      <c r="U11" s="78">
        <v>62.5</v>
      </c>
      <c r="V11" s="78">
        <v>80.851063829787236</v>
      </c>
      <c r="W11" s="141">
        <v>66.666666666666671</v>
      </c>
      <c r="X11" s="145">
        <v>72.323759791122711</v>
      </c>
      <c r="Y11" s="166">
        <v>60.284810126582279</v>
      </c>
      <c r="Z11" s="107">
        <v>73.103448275862064</v>
      </c>
    </row>
    <row r="12" spans="1:29" x14ac:dyDescent="0.2">
      <c r="A12" s="69" t="s">
        <v>8</v>
      </c>
      <c r="B12" s="74">
        <v>0.12985282631235129</v>
      </c>
      <c r="C12" s="19">
        <v>7.9248188252968713E-2</v>
      </c>
      <c r="D12" s="14">
        <v>0.10694597012619562</v>
      </c>
      <c r="E12" s="14">
        <v>9.192591553615781E-2</v>
      </c>
      <c r="F12" s="14">
        <v>8.3362716843479026E-2</v>
      </c>
      <c r="G12" s="19">
        <v>9.1439424998172758E-2</v>
      </c>
      <c r="H12" s="14">
        <v>8.2783635161583408E-2</v>
      </c>
      <c r="I12" s="19">
        <v>7.6814701548403155E-2</v>
      </c>
      <c r="J12" s="160">
        <v>8.2951415926645469E-2</v>
      </c>
      <c r="K12" s="154">
        <v>9.8666062491146164E-2</v>
      </c>
      <c r="L12" s="14">
        <v>8.655575334106215E-2</v>
      </c>
      <c r="M12" s="19">
        <v>9.6680697962480217E-2</v>
      </c>
      <c r="N12" s="19">
        <v>8.4025509130445097E-2</v>
      </c>
      <c r="O12" s="28">
        <v>8.5258456386249876E-2</v>
      </c>
      <c r="P12" s="14">
        <v>8.8004645777419996E-2</v>
      </c>
      <c r="Q12" s="37">
        <v>0.11051392679350287</v>
      </c>
      <c r="R12" s="37">
        <v>0.11044122910073979</v>
      </c>
      <c r="S12" s="79">
        <v>0.11441269191937845</v>
      </c>
      <c r="T12" s="79">
        <v>9.7576601153255949E-2</v>
      </c>
      <c r="U12" s="79">
        <v>9.1112209840957498E-2</v>
      </c>
      <c r="V12" s="79">
        <v>8.474881549326628E-2</v>
      </c>
      <c r="W12" s="142">
        <v>9.6442160855951184E-2</v>
      </c>
      <c r="X12" s="146">
        <v>9.1415928653908921E-2</v>
      </c>
      <c r="Y12" s="167">
        <v>0.10214026037347036</v>
      </c>
      <c r="Z12" s="108">
        <v>0.1020743662539223</v>
      </c>
    </row>
    <row r="13" spans="1:29" x14ac:dyDescent="0.2">
      <c r="A13" s="69" t="s">
        <v>9</v>
      </c>
      <c r="B13" s="63">
        <v>57.47696154141444</v>
      </c>
      <c r="C13" s="15">
        <v>37.161739705767118</v>
      </c>
      <c r="D13" s="15">
        <v>50.264605959311943</v>
      </c>
      <c r="E13" s="15">
        <v>43.98455219458333</v>
      </c>
      <c r="F13" s="15">
        <v>39.476280105234586</v>
      </c>
      <c r="G13" s="15">
        <v>42.767525349145373</v>
      </c>
      <c r="H13" s="15">
        <v>38.742741255621034</v>
      </c>
      <c r="I13" s="15">
        <v>36.407729971989177</v>
      </c>
      <c r="J13" s="64">
        <v>40.302248908750677</v>
      </c>
      <c r="K13" s="153">
        <v>42.426406871192853</v>
      </c>
      <c r="L13" s="15">
        <v>38.365837668425797</v>
      </c>
      <c r="M13" s="15">
        <v>40.90723557944942</v>
      </c>
      <c r="N13" s="15">
        <v>36.428559270928389</v>
      </c>
      <c r="O13" s="27">
        <v>37.638056058846558</v>
      </c>
      <c r="P13" s="35">
        <v>38.403406631491379</v>
      </c>
      <c r="Q13" s="36">
        <v>50.85765900324084</v>
      </c>
      <c r="R13" s="36">
        <v>48.327558527185793</v>
      </c>
      <c r="S13" s="78">
        <v>52.886683101508609</v>
      </c>
      <c r="T13" s="78">
        <v>45.535747204852775</v>
      </c>
      <c r="U13" s="78">
        <v>40.613267536606806</v>
      </c>
      <c r="V13" s="78">
        <v>38.91232847541886</v>
      </c>
      <c r="W13" s="141">
        <v>44.891529636520133</v>
      </c>
      <c r="X13" s="145">
        <v>43.156433576797056</v>
      </c>
      <c r="Y13" s="166">
        <v>45.47180958651839</v>
      </c>
      <c r="Z13" s="107">
        <v>46.478531873473166</v>
      </c>
    </row>
    <row r="14" spans="1:29" x14ac:dyDescent="0.2">
      <c r="A14" s="70" t="s">
        <v>10</v>
      </c>
      <c r="B14" s="137">
        <v>-7.368421052631561</v>
      </c>
      <c r="C14" s="133">
        <v>18.928571428571445</v>
      </c>
      <c r="D14" s="133">
        <v>20</v>
      </c>
      <c r="E14" s="15">
        <v>28.47826086956519</v>
      </c>
      <c r="F14" s="15">
        <v>23.548387096774206</v>
      </c>
      <c r="G14" s="15">
        <v>17.714285714285722</v>
      </c>
      <c r="H14" s="15">
        <v>18</v>
      </c>
      <c r="I14" s="15">
        <v>23.968253968253975</v>
      </c>
      <c r="J14" s="64">
        <v>35.853658536585385</v>
      </c>
      <c r="K14" s="153">
        <v>-20</v>
      </c>
      <c r="L14" s="15">
        <v>-6.75</v>
      </c>
      <c r="M14" s="15">
        <v>-26.883116883116884</v>
      </c>
      <c r="N14" s="15">
        <v>-16.458333333333314</v>
      </c>
      <c r="O14" s="38">
        <v>-8.5416666666666856</v>
      </c>
      <c r="P14" s="39">
        <v>-13.620689655172441</v>
      </c>
      <c r="Q14" s="36">
        <v>10.192307692307679</v>
      </c>
      <c r="R14" s="36">
        <v>-12.413793103448256</v>
      </c>
      <c r="S14" s="78">
        <v>12.244897959183675</v>
      </c>
      <c r="T14" s="78">
        <v>16.666666666666686</v>
      </c>
      <c r="U14" s="78">
        <v>-4.25</v>
      </c>
      <c r="V14" s="78">
        <v>9.1489361702127781</v>
      </c>
      <c r="W14" s="141">
        <v>15.476190476190482</v>
      </c>
      <c r="X14" s="145">
        <v>22.088772845953031</v>
      </c>
      <c r="Y14" s="166">
        <v>-4.8101265822784853</v>
      </c>
      <c r="Z14" s="107">
        <v>5.339901477832484</v>
      </c>
    </row>
    <row r="15" spans="1:29" ht="13.5" thickBot="1" x14ac:dyDescent="0.25">
      <c r="A15" s="71" t="s">
        <v>1</v>
      </c>
      <c r="B15" s="75">
        <v>-1.6374269005847913E-2</v>
      </c>
      <c r="C15" s="31">
        <v>4.2063492063492101E-2</v>
      </c>
      <c r="D15" s="31">
        <v>4.4444444444444446E-2</v>
      </c>
      <c r="E15" s="31">
        <v>6.3285024154589309E-2</v>
      </c>
      <c r="F15" s="13">
        <v>5.2329749103942683E-2</v>
      </c>
      <c r="G15" s="13">
        <v>3.9365079365079381E-2</v>
      </c>
      <c r="H15" s="31">
        <v>0.04</v>
      </c>
      <c r="I15" s="31">
        <v>5.3262786596119945E-2</v>
      </c>
      <c r="J15" s="76">
        <v>7.9674796747967527E-2</v>
      </c>
      <c r="K15" s="155">
        <v>-4.4444444444444446E-2</v>
      </c>
      <c r="L15" s="13">
        <v>-1.4999999999999999E-2</v>
      </c>
      <c r="M15" s="13">
        <v>-5.9740259740259739E-2</v>
      </c>
      <c r="N15" s="31">
        <v>-3.657407407407403E-2</v>
      </c>
      <c r="O15" s="31">
        <v>-1.8981481481481523E-2</v>
      </c>
      <c r="P15" s="31">
        <v>-3.0268199233716535E-2</v>
      </c>
      <c r="Q15" s="31">
        <v>2.2649572649572621E-2</v>
      </c>
      <c r="R15" s="31">
        <v>-2.7586206896551682E-2</v>
      </c>
      <c r="S15" s="163">
        <v>2.7210884353741499E-2</v>
      </c>
      <c r="T15" s="163">
        <v>3.7037037037037077E-2</v>
      </c>
      <c r="U15" s="163">
        <v>-9.4444444444444445E-3</v>
      </c>
      <c r="V15" s="163">
        <v>2.0330969267139506E-2</v>
      </c>
      <c r="W15" s="143">
        <v>3.4391534391534404E-2</v>
      </c>
      <c r="X15" s="181">
        <v>4.9086161879895625E-2</v>
      </c>
      <c r="Y15" s="182">
        <v>-1.0689170182841079E-2</v>
      </c>
      <c r="Z15" s="183">
        <v>1.1866447728516631E-2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355" t="s">
        <v>23</v>
      </c>
      <c r="C17" s="356"/>
      <c r="D17" s="356"/>
      <c r="E17" s="356"/>
      <c r="F17" s="357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690</v>
      </c>
      <c r="C20" s="110">
        <v>690</v>
      </c>
      <c r="D20" s="110">
        <v>690</v>
      </c>
      <c r="E20" s="110">
        <v>690</v>
      </c>
      <c r="F20" s="110">
        <v>690</v>
      </c>
      <c r="G20" s="111">
        <v>690</v>
      </c>
    </row>
    <row r="21" spans="1:24" x14ac:dyDescent="0.2">
      <c r="A21" s="69" t="s">
        <v>4</v>
      </c>
      <c r="B21" s="91">
        <v>58380</v>
      </c>
      <c r="C21" s="92">
        <v>62000</v>
      </c>
      <c r="D21" s="92">
        <v>62200</v>
      </c>
      <c r="E21" s="92">
        <v>57310</v>
      </c>
      <c r="F21" s="92">
        <v>63180</v>
      </c>
      <c r="G21" s="106">
        <v>303070</v>
      </c>
    </row>
    <row r="22" spans="1:24" x14ac:dyDescent="0.2">
      <c r="A22" s="69" t="s">
        <v>5</v>
      </c>
      <c r="B22" s="91">
        <v>63</v>
      </c>
      <c r="C22" s="92">
        <v>66</v>
      </c>
      <c r="D22" s="92">
        <v>67</v>
      </c>
      <c r="E22" s="92">
        <v>63</v>
      </c>
      <c r="F22" s="92">
        <v>69</v>
      </c>
      <c r="G22" s="106">
        <v>328</v>
      </c>
    </row>
    <row r="23" spans="1:24" x14ac:dyDescent="0.2">
      <c r="A23" s="69" t="s">
        <v>6</v>
      </c>
      <c r="B23" s="93">
        <v>926.66666666666663</v>
      </c>
      <c r="C23" s="94">
        <v>939.39393939393938</v>
      </c>
      <c r="D23" s="94">
        <v>928.35820895522386</v>
      </c>
      <c r="E23" s="94">
        <v>909.68253968253964</v>
      </c>
      <c r="F23" s="94">
        <v>915.6521739130435</v>
      </c>
      <c r="G23" s="107">
        <v>923.9939024390244</v>
      </c>
    </row>
    <row r="24" spans="1:24" x14ac:dyDescent="0.2">
      <c r="A24" s="69" t="s">
        <v>7</v>
      </c>
      <c r="B24" s="93">
        <v>63.492063492063494</v>
      </c>
      <c r="C24" s="94">
        <v>71.212121212121218</v>
      </c>
      <c r="D24" s="94">
        <v>85.074626865671647</v>
      </c>
      <c r="E24" s="94">
        <v>74.603174603174608</v>
      </c>
      <c r="F24" s="94">
        <v>82.608695652173907</v>
      </c>
      <c r="G24" s="107">
        <v>74.390243902439025</v>
      </c>
    </row>
    <row r="25" spans="1:24" x14ac:dyDescent="0.2">
      <c r="A25" s="69" t="s">
        <v>8</v>
      </c>
      <c r="B25" s="95">
        <v>9.6865024084717422E-2</v>
      </c>
      <c r="C25" s="96">
        <v>9.8908191698239098E-2</v>
      </c>
      <c r="D25" s="97">
        <v>7.9691859594333114E-2</v>
      </c>
      <c r="E25" s="97">
        <v>0.10688454085250756</v>
      </c>
      <c r="F25" s="97">
        <v>6.7257880530419506E-2</v>
      </c>
      <c r="G25" s="108">
        <v>9.1342709601154884E-2</v>
      </c>
    </row>
    <row r="26" spans="1:24" x14ac:dyDescent="0.2">
      <c r="A26" s="69" t="s">
        <v>9</v>
      </c>
      <c r="B26" s="93">
        <v>89.761588985171471</v>
      </c>
      <c r="C26" s="94">
        <v>92.913755837739757</v>
      </c>
      <c r="D26" s="94">
        <v>73.982592041306262</v>
      </c>
      <c r="E26" s="94">
        <v>97.231000575511246</v>
      </c>
      <c r="F26" s="94">
        <v>61.584824520462384</v>
      </c>
      <c r="G26" s="107">
        <v>84.400106703725641</v>
      </c>
    </row>
    <row r="27" spans="1:24" x14ac:dyDescent="0.2">
      <c r="A27" s="70" t="s">
        <v>10</v>
      </c>
      <c r="B27" s="98">
        <v>236.66666666666663</v>
      </c>
      <c r="C27" s="99">
        <v>249.39393939393938</v>
      </c>
      <c r="D27" s="100">
        <v>238.35820895522386</v>
      </c>
      <c r="E27" s="101">
        <v>219.68253968253964</v>
      </c>
      <c r="F27" s="94">
        <v>225.6521739130435</v>
      </c>
      <c r="G27" s="107">
        <v>233.9939024390244</v>
      </c>
    </row>
    <row r="28" spans="1:24" ht="13.5" thickBot="1" x14ac:dyDescent="0.25">
      <c r="A28" s="71" t="s">
        <v>1</v>
      </c>
      <c r="B28" s="102">
        <v>0.34299516908212557</v>
      </c>
      <c r="C28" s="103">
        <v>0.36144049187527444</v>
      </c>
      <c r="D28" s="104">
        <v>0.34544667964525194</v>
      </c>
      <c r="E28" s="104">
        <v>0.31838049229353571</v>
      </c>
      <c r="F28" s="105">
        <v>0.32703213610586013</v>
      </c>
      <c r="G28" s="109">
        <v>0.3391215977377165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500</v>
      </c>
      <c r="C32" s="84">
        <v>500</v>
      </c>
      <c r="D32" s="84">
        <v>500</v>
      </c>
      <c r="E32" s="84">
        <v>500</v>
      </c>
      <c r="F32" s="84">
        <v>500</v>
      </c>
      <c r="G32" s="178">
        <v>500</v>
      </c>
      <c r="H32" s="84">
        <v>500</v>
      </c>
      <c r="I32" s="147">
        <v>500</v>
      </c>
      <c r="J32" s="9"/>
      <c r="K32" s="9"/>
      <c r="L32" s="9"/>
      <c r="M32" s="8"/>
    </row>
    <row r="33" spans="1:16" x14ac:dyDescent="0.2">
      <c r="A33" s="10" t="s">
        <v>4</v>
      </c>
      <c r="B33" s="16">
        <v>2040</v>
      </c>
      <c r="C33" s="17">
        <v>16810</v>
      </c>
      <c r="D33" s="16">
        <v>54660</v>
      </c>
      <c r="E33" s="16">
        <v>42390</v>
      </c>
      <c r="F33" s="16">
        <v>27340</v>
      </c>
      <c r="G33" s="171">
        <v>25360</v>
      </c>
      <c r="H33" s="21">
        <v>8790</v>
      </c>
      <c r="I33" s="66">
        <v>177390</v>
      </c>
      <c r="J33" s="9"/>
      <c r="K33" s="9"/>
      <c r="L33" s="9"/>
      <c r="M33" s="8"/>
    </row>
    <row r="34" spans="1:16" x14ac:dyDescent="0.2">
      <c r="A34" s="10" t="s">
        <v>5</v>
      </c>
      <c r="B34" s="16">
        <v>5</v>
      </c>
      <c r="C34" s="17">
        <v>35</v>
      </c>
      <c r="D34" s="16">
        <v>108</v>
      </c>
      <c r="E34" s="16">
        <v>80</v>
      </c>
      <c r="F34" s="16">
        <v>48</v>
      </c>
      <c r="G34" s="171">
        <v>40</v>
      </c>
      <c r="H34" s="21">
        <v>13</v>
      </c>
      <c r="I34" s="66">
        <v>329</v>
      </c>
      <c r="J34" s="9"/>
      <c r="K34" s="9"/>
      <c r="L34" s="9"/>
      <c r="M34" s="8"/>
    </row>
    <row r="35" spans="1:16" x14ac:dyDescent="0.2">
      <c r="A35" s="10" t="s">
        <v>6</v>
      </c>
      <c r="B35" s="20">
        <v>408</v>
      </c>
      <c r="C35" s="18">
        <v>480.28571428571428</v>
      </c>
      <c r="D35" s="15">
        <v>506.11111111111109</v>
      </c>
      <c r="E35" s="15">
        <v>529.875</v>
      </c>
      <c r="F35" s="15">
        <v>569.58333333333337</v>
      </c>
      <c r="G35" s="172">
        <v>634</v>
      </c>
      <c r="H35" s="22">
        <v>676.15384615384619</v>
      </c>
      <c r="I35" s="148">
        <v>539.17933130699089</v>
      </c>
      <c r="J35" s="9"/>
      <c r="K35" s="9"/>
      <c r="L35" s="9"/>
      <c r="M35" s="8"/>
    </row>
    <row r="36" spans="1:16" x14ac:dyDescent="0.2">
      <c r="A36" s="10" t="s">
        <v>7</v>
      </c>
      <c r="B36" s="58">
        <v>100</v>
      </c>
      <c r="C36" s="44">
        <v>91.428571428571431</v>
      </c>
      <c r="D36" s="58">
        <v>100</v>
      </c>
      <c r="E36" s="58">
        <v>98.75</v>
      </c>
      <c r="F36" s="43">
        <v>100</v>
      </c>
      <c r="G36" s="173">
        <v>100</v>
      </c>
      <c r="H36" s="45">
        <v>92.307692307692307</v>
      </c>
      <c r="I36" s="149">
        <v>70.820668693009125</v>
      </c>
      <c r="J36" s="9"/>
      <c r="K36" s="55"/>
      <c r="L36" s="9"/>
      <c r="M36" s="8"/>
    </row>
    <row r="37" spans="1:16" x14ac:dyDescent="0.2">
      <c r="A37" s="10" t="s">
        <v>8</v>
      </c>
      <c r="B37" s="47">
        <v>4.9990387388164553E-2</v>
      </c>
      <c r="C37" s="48">
        <v>5.7288286460456694E-2</v>
      </c>
      <c r="D37" s="47">
        <v>4.0762776350444334E-2</v>
      </c>
      <c r="E37" s="47">
        <v>4.7509471881540644E-2</v>
      </c>
      <c r="F37" s="47">
        <v>3.7063328576132308E-2</v>
      </c>
      <c r="G37" s="174">
        <v>4.4164037854889593E-2</v>
      </c>
      <c r="H37" s="49">
        <v>5.6700504183740702E-2</v>
      </c>
      <c r="I37" s="150">
        <v>0.11095459521603948</v>
      </c>
      <c r="J37" s="9"/>
      <c r="K37" s="9"/>
      <c r="L37" s="9"/>
      <c r="M37" s="8"/>
    </row>
    <row r="38" spans="1:16" x14ac:dyDescent="0.2">
      <c r="A38" s="10" t="s">
        <v>9</v>
      </c>
      <c r="B38" s="46">
        <v>20.396078054371138</v>
      </c>
      <c r="C38" s="50">
        <v>27.514745582865057</v>
      </c>
      <c r="D38" s="46">
        <v>20.630494030697104</v>
      </c>
      <c r="E38" s="46">
        <v>25.174081413231349</v>
      </c>
      <c r="F38" s="46">
        <v>21.110654234822029</v>
      </c>
      <c r="G38" s="175">
        <v>28</v>
      </c>
      <c r="H38" s="45">
        <v>38.338263982698521</v>
      </c>
      <c r="I38" s="85">
        <v>59.824424454022015</v>
      </c>
      <c r="J38" s="9"/>
      <c r="K38" s="9"/>
      <c r="L38" s="9"/>
      <c r="M38" s="8"/>
    </row>
    <row r="39" spans="1:16" x14ac:dyDescent="0.2">
      <c r="A39" s="11" t="s">
        <v>10</v>
      </c>
      <c r="B39" s="41">
        <v>-92</v>
      </c>
      <c r="C39" s="42">
        <v>-19.714285714285722</v>
      </c>
      <c r="D39" s="41">
        <v>6.1111111111110858</v>
      </c>
      <c r="E39" s="41">
        <v>29.875</v>
      </c>
      <c r="F39" s="46">
        <v>69.583333333333371</v>
      </c>
      <c r="G39" s="176">
        <v>134</v>
      </c>
      <c r="H39" s="45">
        <v>176.15384615384619</v>
      </c>
      <c r="I39" s="85">
        <v>39.179331306990889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-0.184</v>
      </c>
      <c r="C40" s="52">
        <v>-3.9428571428571445E-2</v>
      </c>
      <c r="D40" s="51">
        <v>1.2222222222222173E-2</v>
      </c>
      <c r="E40" s="53">
        <v>5.9749999999999998E-2</v>
      </c>
      <c r="F40" s="53">
        <v>0.13916666666666674</v>
      </c>
      <c r="G40" s="177">
        <v>0.26800000000000002</v>
      </c>
      <c r="H40" s="59">
        <v>0.35230769230769238</v>
      </c>
      <c r="I40" s="86">
        <v>7.8358662613981778E-2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690</v>
      </c>
      <c r="C44" s="84">
        <v>690</v>
      </c>
      <c r="D44" s="84">
        <v>690</v>
      </c>
      <c r="E44" s="84">
        <v>690</v>
      </c>
      <c r="F44" s="84">
        <v>690</v>
      </c>
      <c r="G44" s="84"/>
      <c r="H44" s="84">
        <v>690</v>
      </c>
      <c r="I44" s="9"/>
      <c r="J44" s="9"/>
      <c r="K44" s="9"/>
      <c r="L44" s="8"/>
    </row>
    <row r="45" spans="1:16" x14ac:dyDescent="0.2">
      <c r="A45" s="10" t="s">
        <v>4</v>
      </c>
      <c r="B45" s="16">
        <v>12180</v>
      </c>
      <c r="C45" s="16">
        <v>21290</v>
      </c>
      <c r="D45" s="16">
        <v>14110</v>
      </c>
      <c r="E45" s="16">
        <v>13490</v>
      </c>
      <c r="F45" s="16">
        <v>7140</v>
      </c>
      <c r="G45" s="16"/>
      <c r="H45" s="16">
        <v>68210</v>
      </c>
      <c r="I45" s="9"/>
      <c r="J45" s="9"/>
      <c r="K45" s="9"/>
      <c r="L45" s="8"/>
    </row>
    <row r="46" spans="1:16" x14ac:dyDescent="0.2">
      <c r="A46" s="10" t="s">
        <v>5</v>
      </c>
      <c r="B46" s="16">
        <v>12</v>
      </c>
      <c r="C46" s="16">
        <v>20</v>
      </c>
      <c r="D46" s="16">
        <v>13</v>
      </c>
      <c r="E46" s="16">
        <v>12</v>
      </c>
      <c r="F46" s="16">
        <v>6</v>
      </c>
      <c r="G46" s="16"/>
      <c r="H46" s="16">
        <v>63</v>
      </c>
      <c r="I46" s="9"/>
      <c r="J46" s="9"/>
      <c r="K46" s="9"/>
      <c r="L46" s="8"/>
    </row>
    <row r="47" spans="1:16" x14ac:dyDescent="0.2">
      <c r="A47" s="10" t="s">
        <v>6</v>
      </c>
      <c r="B47" s="20">
        <v>1015</v>
      </c>
      <c r="C47" s="15">
        <v>1064.5</v>
      </c>
      <c r="D47" s="15">
        <v>1085.3846153846155</v>
      </c>
      <c r="E47" s="15">
        <v>1124.1666666666667</v>
      </c>
      <c r="F47" s="15">
        <v>1190</v>
      </c>
      <c r="G47" s="15"/>
      <c r="H47" s="15">
        <v>1082.6984126984128</v>
      </c>
      <c r="I47" s="9"/>
      <c r="J47" s="9"/>
      <c r="K47" s="9"/>
      <c r="L47" s="8"/>
    </row>
    <row r="48" spans="1:16" x14ac:dyDescent="0.2">
      <c r="A48" s="10" t="s">
        <v>7</v>
      </c>
      <c r="B48" s="58">
        <v>100</v>
      </c>
      <c r="C48" s="43">
        <v>100</v>
      </c>
      <c r="D48" s="58">
        <v>100</v>
      </c>
      <c r="E48" s="58">
        <v>100</v>
      </c>
      <c r="F48" s="43">
        <v>100</v>
      </c>
      <c r="G48" s="46"/>
      <c r="H48" s="46">
        <v>95.238095238095241</v>
      </c>
      <c r="I48" s="9"/>
      <c r="J48" s="55"/>
      <c r="K48" s="9"/>
      <c r="L48" s="8"/>
    </row>
    <row r="49" spans="1:12" x14ac:dyDescent="0.2">
      <c r="A49" s="10" t="s">
        <v>8</v>
      </c>
      <c r="B49" s="47">
        <v>1.1015113189654136E-2</v>
      </c>
      <c r="C49" s="47">
        <v>1.2768696307250528E-2</v>
      </c>
      <c r="D49" s="47">
        <v>1.1205803189821659E-2</v>
      </c>
      <c r="E49" s="47">
        <v>1.5173824677877614E-2</v>
      </c>
      <c r="F49" s="47">
        <v>2.8702943322015683E-2</v>
      </c>
      <c r="G49" s="56"/>
      <c r="H49" s="56">
        <v>4.7843021385418127E-2</v>
      </c>
      <c r="I49" s="9"/>
      <c r="J49" s="9"/>
      <c r="K49" s="9"/>
      <c r="L49" s="8"/>
    </row>
    <row r="50" spans="1:12" x14ac:dyDescent="0.2">
      <c r="A50" s="10" t="s">
        <v>9</v>
      </c>
      <c r="B50" s="46">
        <v>11.180339887498949</v>
      </c>
      <c r="C50" s="46">
        <v>13.592277219068187</v>
      </c>
      <c r="D50" s="46">
        <v>12.162606385260279</v>
      </c>
      <c r="E50" s="46">
        <v>17.057907908714085</v>
      </c>
      <c r="F50" s="46">
        <v>34.156502553198663</v>
      </c>
      <c r="G50" s="46"/>
      <c r="H50" s="46">
        <v>51.799563312688427</v>
      </c>
      <c r="I50" s="9"/>
      <c r="J50" s="9"/>
      <c r="K50" s="9"/>
      <c r="L50" s="8"/>
    </row>
    <row r="51" spans="1:12" x14ac:dyDescent="0.2">
      <c r="A51" s="11" t="s">
        <v>10</v>
      </c>
      <c r="B51" s="46">
        <v>325</v>
      </c>
      <c r="C51" s="46">
        <v>374.5</v>
      </c>
      <c r="D51" s="46">
        <v>395.38461538461547</v>
      </c>
      <c r="E51" s="46">
        <v>434.16666666666674</v>
      </c>
      <c r="F51" s="46">
        <v>500</v>
      </c>
      <c r="G51" s="46"/>
      <c r="H51" s="46">
        <v>392.69841269841277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0.47101449275362317</v>
      </c>
      <c r="C52" s="88">
        <v>0.54275362318840581</v>
      </c>
      <c r="D52" s="88">
        <v>0.57302118171683403</v>
      </c>
      <c r="E52" s="89">
        <v>0.62922705314009675</v>
      </c>
      <c r="F52" s="89">
        <v>0.72463768115942029</v>
      </c>
      <c r="G52" s="88"/>
      <c r="H52" s="88">
        <v>0.56912813434552578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/>
  <dimension ref="A1:R27"/>
  <sheetViews>
    <sheetView topLeftCell="J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358" t="s">
        <v>42</v>
      </c>
      <c r="B1" s="358"/>
      <c r="C1">
        <v>12377</v>
      </c>
      <c r="D1" s="185" t="s">
        <v>46</v>
      </c>
      <c r="E1" s="195" t="s">
        <v>47</v>
      </c>
    </row>
    <row r="2" spans="1:18" ht="38.25" x14ac:dyDescent="0.2">
      <c r="A2" s="65" t="s">
        <v>29</v>
      </c>
      <c r="B2" s="196" t="s">
        <v>30</v>
      </c>
      <c r="C2" s="196" t="s">
        <v>35</v>
      </c>
      <c r="D2" s="196" t="s">
        <v>37</v>
      </c>
      <c r="E2" s="197" t="s">
        <v>41</v>
      </c>
      <c r="F2" s="197" t="s">
        <v>40</v>
      </c>
      <c r="G2" s="197" t="s">
        <v>36</v>
      </c>
      <c r="H2" s="196" t="s">
        <v>38</v>
      </c>
      <c r="I2" s="197" t="s">
        <v>43</v>
      </c>
      <c r="J2" s="65" t="s">
        <v>13</v>
      </c>
      <c r="K2" s="196" t="s">
        <v>32</v>
      </c>
      <c r="L2" s="65" t="s">
        <v>31</v>
      </c>
      <c r="M2" s="197" t="s">
        <v>44</v>
      </c>
      <c r="N2" s="196" t="s">
        <v>39</v>
      </c>
      <c r="O2" s="197" t="s">
        <v>45</v>
      </c>
      <c r="P2" s="196" t="s">
        <v>33</v>
      </c>
      <c r="Q2" s="65" t="s">
        <v>34</v>
      </c>
    </row>
    <row r="3" spans="1:18" x14ac:dyDescent="0.2">
      <c r="A3">
        <v>1</v>
      </c>
      <c r="B3" s="186">
        <f>C1-(C3+E3+F3)</f>
        <v>12244</v>
      </c>
      <c r="C3" s="184">
        <v>133</v>
      </c>
      <c r="D3" s="191">
        <f>(C3/B3)*100</f>
        <v>1.0862463247304803</v>
      </c>
      <c r="E3" s="194"/>
      <c r="F3" s="194"/>
      <c r="G3" s="186">
        <f>C3</f>
        <v>133</v>
      </c>
      <c r="H3" s="191">
        <f>(G3/$C$1)*100</f>
        <v>1.0745738062535348</v>
      </c>
      <c r="I3" s="186">
        <f>C3+E3+F3</f>
        <v>133</v>
      </c>
      <c r="J3" s="187">
        <v>20.106641153684603</v>
      </c>
      <c r="L3" s="184">
        <v>149.31</v>
      </c>
      <c r="M3" s="188"/>
      <c r="N3">
        <v>110</v>
      </c>
      <c r="P3" s="192">
        <f>((L3/N3)*100)-100</f>
        <v>35.73636363636362</v>
      </c>
      <c r="Q3" s="184">
        <v>74.569999999999993</v>
      </c>
    </row>
    <row r="4" spans="1:18" x14ac:dyDescent="0.2">
      <c r="A4">
        <v>2</v>
      </c>
      <c r="B4" s="186">
        <f>B3-(C4+E4+F4)</f>
        <v>12169</v>
      </c>
      <c r="C4" s="184">
        <v>66</v>
      </c>
      <c r="D4" s="191">
        <f t="shared" ref="D4:D26" si="0">(C4/B4)*100</f>
        <v>0.54236173884460515</v>
      </c>
      <c r="E4" s="194"/>
      <c r="F4" s="194">
        <v>9</v>
      </c>
      <c r="G4" s="186">
        <f>G3+C4</f>
        <v>199</v>
      </c>
      <c r="H4" s="191">
        <f t="shared" ref="H4:H26" si="1">(G4/$C$1)*100</f>
        <v>1.6078209582289731</v>
      </c>
      <c r="I4" s="186">
        <f>I3+C4+E4+F4</f>
        <v>208</v>
      </c>
      <c r="J4" s="187">
        <v>24.896148700978667</v>
      </c>
      <c r="K4" s="191">
        <f>J4-J3</f>
        <v>4.7895075472940647</v>
      </c>
      <c r="L4" s="184">
        <v>221.39</v>
      </c>
      <c r="M4" s="188">
        <f>L4-L3</f>
        <v>72.079999999999984</v>
      </c>
      <c r="N4">
        <v>215</v>
      </c>
      <c r="O4" s="185">
        <f>N4-N3</f>
        <v>105</v>
      </c>
      <c r="P4" s="192">
        <f t="shared" ref="P4:P26" si="2">((L4/N4)*100)-100</f>
        <v>2.9720930232558089</v>
      </c>
      <c r="Q4" s="184">
        <v>74.180000000000007</v>
      </c>
    </row>
    <row r="5" spans="1:18" x14ac:dyDescent="0.2">
      <c r="A5">
        <v>3</v>
      </c>
      <c r="B5" s="186">
        <f t="shared" ref="B5:B26" si="3">B4-(C5+E5+F5)</f>
        <v>12151</v>
      </c>
      <c r="C5" s="184">
        <v>18</v>
      </c>
      <c r="D5" s="191">
        <f t="shared" si="0"/>
        <v>0.14813595588840422</v>
      </c>
      <c r="E5" s="194"/>
      <c r="F5" s="194"/>
      <c r="G5" s="186">
        <f t="shared" ref="G5:G26" si="4">G4+C5</f>
        <v>217</v>
      </c>
      <c r="H5" s="191">
        <f t="shared" si="1"/>
        <v>1.7532519996768199</v>
      </c>
      <c r="I5" s="186">
        <f t="shared" ref="I5:I26" si="5">I4+C5+E5+F5</f>
        <v>226</v>
      </c>
      <c r="J5" s="187">
        <v>30.059230009871669</v>
      </c>
      <c r="K5" s="191">
        <f t="shared" ref="K5:K26" si="6">J5-J4</f>
        <v>5.1630813088930019</v>
      </c>
      <c r="L5" s="184">
        <v>330.31</v>
      </c>
      <c r="M5" s="188">
        <f t="shared" ref="M5:M26" si="7">L5-L4</f>
        <v>108.92000000000002</v>
      </c>
      <c r="N5">
        <v>330</v>
      </c>
      <c r="O5" s="185">
        <f t="shared" ref="O5:O26" si="8">N5-N4</f>
        <v>115</v>
      </c>
      <c r="P5" s="192">
        <f t="shared" si="2"/>
        <v>9.3939393939407978E-2</v>
      </c>
      <c r="Q5" s="187">
        <v>71.2</v>
      </c>
    </row>
    <row r="6" spans="1:18" x14ac:dyDescent="0.2">
      <c r="A6">
        <v>4</v>
      </c>
      <c r="B6" s="186">
        <f t="shared" si="3"/>
        <v>12134</v>
      </c>
      <c r="C6" s="184">
        <v>17</v>
      </c>
      <c r="D6" s="191">
        <f t="shared" si="0"/>
        <v>0.14010219218724246</v>
      </c>
      <c r="E6" s="194"/>
      <c r="F6" s="194"/>
      <c r="G6" s="186">
        <f t="shared" si="4"/>
        <v>234</v>
      </c>
      <c r="H6" s="191">
        <f t="shared" si="1"/>
        <v>1.8906035388220086</v>
      </c>
      <c r="I6" s="186">
        <f t="shared" si="5"/>
        <v>243</v>
      </c>
      <c r="J6" s="187">
        <v>35.556000141221332</v>
      </c>
      <c r="K6" s="191">
        <f t="shared" si="6"/>
        <v>5.4967701313496633</v>
      </c>
      <c r="L6" s="184">
        <v>455.34</v>
      </c>
      <c r="M6" s="188">
        <f t="shared" si="7"/>
        <v>125.02999999999997</v>
      </c>
      <c r="N6">
        <v>450</v>
      </c>
      <c r="O6" s="185">
        <f t="shared" si="8"/>
        <v>120</v>
      </c>
      <c r="P6" s="192">
        <f t="shared" si="2"/>
        <v>1.1866666666666674</v>
      </c>
      <c r="Q6" s="187">
        <v>73.099999999999994</v>
      </c>
    </row>
    <row r="7" spans="1:18" x14ac:dyDescent="0.2">
      <c r="A7">
        <v>5</v>
      </c>
      <c r="B7" s="186">
        <f t="shared" si="3"/>
        <v>12124</v>
      </c>
      <c r="C7" s="184">
        <v>10</v>
      </c>
      <c r="D7" s="191">
        <f t="shared" si="0"/>
        <v>8.2481029363246458E-2</v>
      </c>
      <c r="E7" s="194"/>
      <c r="F7" s="194"/>
      <c r="G7" s="186">
        <f t="shared" si="4"/>
        <v>244</v>
      </c>
      <c r="H7" s="191">
        <f t="shared" si="1"/>
        <v>1.9713985618485901</v>
      </c>
      <c r="I7" s="186">
        <f t="shared" si="5"/>
        <v>253</v>
      </c>
      <c r="J7" s="187">
        <v>39.786579979506023</v>
      </c>
      <c r="K7" s="191">
        <f t="shared" si="6"/>
        <v>4.2305798382846902</v>
      </c>
      <c r="L7" s="184">
        <v>583.94000000000005</v>
      </c>
      <c r="M7" s="188">
        <f t="shared" si="7"/>
        <v>128.60000000000008</v>
      </c>
      <c r="N7">
        <v>560</v>
      </c>
      <c r="O7" s="185">
        <f t="shared" si="8"/>
        <v>110</v>
      </c>
      <c r="P7" s="192">
        <f t="shared" si="2"/>
        <v>4.2750000000000057</v>
      </c>
      <c r="Q7" s="184">
        <v>81.819999999999993</v>
      </c>
    </row>
    <row r="8" spans="1:18" x14ac:dyDescent="0.2">
      <c r="A8">
        <v>6</v>
      </c>
      <c r="B8" s="186">
        <f t="shared" si="3"/>
        <v>12110</v>
      </c>
      <c r="C8" s="184">
        <v>14</v>
      </c>
      <c r="D8" s="191">
        <f t="shared" si="0"/>
        <v>0.11560693641618498</v>
      </c>
      <c r="E8" s="194"/>
      <c r="F8" s="194"/>
      <c r="G8" s="186">
        <f t="shared" si="4"/>
        <v>258</v>
      </c>
      <c r="H8" s="191">
        <f t="shared" si="1"/>
        <v>2.0845115940858041</v>
      </c>
      <c r="I8" s="186">
        <f t="shared" si="5"/>
        <v>267</v>
      </c>
      <c r="J8" s="187">
        <v>43.049348505394732</v>
      </c>
      <c r="K8" s="191">
        <f t="shared" si="6"/>
        <v>3.2627685258887098</v>
      </c>
      <c r="L8" s="184">
        <v>684.04</v>
      </c>
      <c r="M8" s="188">
        <f t="shared" si="7"/>
        <v>100.09999999999991</v>
      </c>
      <c r="N8">
        <v>660</v>
      </c>
      <c r="O8" s="185">
        <f t="shared" si="8"/>
        <v>100</v>
      </c>
      <c r="P8" s="192">
        <f t="shared" si="2"/>
        <v>3.6424242424242408</v>
      </c>
      <c r="Q8" s="184">
        <v>84.93</v>
      </c>
    </row>
    <row r="9" spans="1:18" x14ac:dyDescent="0.2">
      <c r="A9">
        <v>7</v>
      </c>
      <c r="B9" s="186">
        <f t="shared" si="3"/>
        <v>12108</v>
      </c>
      <c r="C9" s="184">
        <v>2</v>
      </c>
      <c r="D9" s="191">
        <f t="shared" si="0"/>
        <v>1.6518004625041292E-2</v>
      </c>
      <c r="E9" s="194"/>
      <c r="F9" s="194"/>
      <c r="G9" s="186">
        <f t="shared" si="4"/>
        <v>260</v>
      </c>
      <c r="H9" s="191">
        <f t="shared" si="1"/>
        <v>2.1006705986911207</v>
      </c>
      <c r="I9" s="186">
        <f t="shared" si="5"/>
        <v>269</v>
      </c>
      <c r="J9" s="187">
        <v>45.077897418358077</v>
      </c>
      <c r="K9" s="191">
        <f t="shared" si="6"/>
        <v>2.0285489129633447</v>
      </c>
      <c r="L9" s="184">
        <v>760.34</v>
      </c>
      <c r="M9" s="188">
        <f t="shared" si="7"/>
        <v>76.300000000000068</v>
      </c>
      <c r="N9">
        <v>760</v>
      </c>
      <c r="O9" s="185">
        <f t="shared" si="8"/>
        <v>100</v>
      </c>
      <c r="P9" s="192">
        <f t="shared" si="2"/>
        <v>4.473684210526585E-2</v>
      </c>
      <c r="Q9" s="184">
        <v>82.61</v>
      </c>
    </row>
    <row r="10" spans="1:18" x14ac:dyDescent="0.2">
      <c r="A10">
        <v>8</v>
      </c>
      <c r="B10" s="186">
        <f t="shared" si="3"/>
        <v>12098</v>
      </c>
      <c r="C10" s="184">
        <v>10</v>
      </c>
      <c r="D10" s="191">
        <f t="shared" si="0"/>
        <v>8.2658290626549835E-2</v>
      </c>
      <c r="E10" s="194"/>
      <c r="F10" s="194"/>
      <c r="G10" s="186">
        <f t="shared" si="4"/>
        <v>270</v>
      </c>
      <c r="H10" s="191">
        <f t="shared" si="1"/>
        <v>2.181465621717702</v>
      </c>
      <c r="I10" s="186">
        <f t="shared" si="5"/>
        <v>279</v>
      </c>
      <c r="J10" s="187">
        <v>47.584424168742103</v>
      </c>
      <c r="K10" s="191">
        <f t="shared" si="6"/>
        <v>2.5065267503840261</v>
      </c>
      <c r="L10" s="184">
        <v>857.86</v>
      </c>
      <c r="M10" s="188">
        <f t="shared" si="7"/>
        <v>97.519999999999982</v>
      </c>
      <c r="N10">
        <v>860</v>
      </c>
      <c r="O10" s="185">
        <f t="shared" si="8"/>
        <v>100</v>
      </c>
      <c r="P10" s="192">
        <f t="shared" si="2"/>
        <v>-0.248837209302323</v>
      </c>
      <c r="Q10" s="184">
        <v>76.62</v>
      </c>
    </row>
    <row r="11" spans="1:18" x14ac:dyDescent="0.2">
      <c r="A11">
        <v>9</v>
      </c>
      <c r="B11" s="186">
        <f t="shared" si="3"/>
        <v>12090</v>
      </c>
      <c r="C11" s="184">
        <v>8</v>
      </c>
      <c r="D11" s="191">
        <f t="shared" si="0"/>
        <v>6.6170388751033912E-2</v>
      </c>
      <c r="E11" s="194"/>
      <c r="F11" s="194"/>
      <c r="G11" s="186">
        <f t="shared" si="4"/>
        <v>278</v>
      </c>
      <c r="H11" s="191">
        <f t="shared" si="1"/>
        <v>2.2461016401389675</v>
      </c>
      <c r="I11" s="186">
        <f t="shared" si="5"/>
        <v>287</v>
      </c>
      <c r="J11" s="187">
        <v>50.644304021732708</v>
      </c>
      <c r="K11" s="191">
        <f t="shared" si="6"/>
        <v>3.0598798529906048</v>
      </c>
      <c r="L11" s="184">
        <v>940.35</v>
      </c>
      <c r="M11" s="188">
        <f t="shared" si="7"/>
        <v>82.490000000000009</v>
      </c>
      <c r="N11">
        <v>960</v>
      </c>
      <c r="O11" s="185">
        <f t="shared" si="8"/>
        <v>100</v>
      </c>
      <c r="P11" s="192">
        <f t="shared" si="2"/>
        <v>-2.0468749999999858</v>
      </c>
      <c r="Q11" s="184">
        <v>86.67</v>
      </c>
    </row>
    <row r="12" spans="1:18" x14ac:dyDescent="0.2">
      <c r="A12">
        <v>10</v>
      </c>
      <c r="B12" s="186">
        <f t="shared" si="3"/>
        <v>12082</v>
      </c>
      <c r="C12" s="184">
        <v>8</v>
      </c>
      <c r="D12" s="191">
        <f t="shared" si="0"/>
        <v>6.6214202946532033E-2</v>
      </c>
      <c r="E12" s="194"/>
      <c r="F12" s="194"/>
      <c r="G12" s="186">
        <f t="shared" si="4"/>
        <v>286</v>
      </c>
      <c r="H12" s="191">
        <f t="shared" si="1"/>
        <v>2.3107376585602326</v>
      </c>
      <c r="I12" s="186">
        <f t="shared" si="5"/>
        <v>295</v>
      </c>
      <c r="J12" s="187">
        <v>53.392665082910803</v>
      </c>
      <c r="K12" s="191">
        <f t="shared" si="6"/>
        <v>2.7483610611780946</v>
      </c>
      <c r="L12" s="187">
        <v>1027.7</v>
      </c>
      <c r="M12" s="188">
        <f t="shared" si="7"/>
        <v>87.350000000000023</v>
      </c>
      <c r="N12" s="186">
        <v>1060</v>
      </c>
      <c r="O12" s="185">
        <f t="shared" si="8"/>
        <v>100</v>
      </c>
      <c r="P12" s="192">
        <f t="shared" si="2"/>
        <v>-3.0471698113207424</v>
      </c>
      <c r="Q12" s="184">
        <v>89.94</v>
      </c>
    </row>
    <row r="13" spans="1:18" x14ac:dyDescent="0.2">
      <c r="A13">
        <v>11</v>
      </c>
      <c r="B13" s="186">
        <f t="shared" si="3"/>
        <v>12079</v>
      </c>
      <c r="C13" s="184">
        <v>3</v>
      </c>
      <c r="D13" s="191">
        <f t="shared" si="0"/>
        <v>2.483649308717609E-2</v>
      </c>
      <c r="E13" s="194"/>
      <c r="F13" s="194"/>
      <c r="G13" s="186">
        <f t="shared" si="4"/>
        <v>289</v>
      </c>
      <c r="H13" s="191">
        <f t="shared" si="1"/>
        <v>2.3349761654682073</v>
      </c>
      <c r="I13" s="186">
        <f t="shared" si="5"/>
        <v>298</v>
      </c>
      <c r="J13" s="187">
        <v>56.42</v>
      </c>
      <c r="K13" s="191">
        <f t="shared" si="6"/>
        <v>3.027334917089199</v>
      </c>
      <c r="L13" s="187">
        <v>1123.42</v>
      </c>
      <c r="M13" s="188">
        <f t="shared" si="7"/>
        <v>95.720000000000027</v>
      </c>
      <c r="N13" s="186">
        <v>1160</v>
      </c>
      <c r="O13" s="185">
        <f t="shared" si="8"/>
        <v>100</v>
      </c>
      <c r="P13" s="192">
        <f t="shared" si="2"/>
        <v>-3.1534482758620612</v>
      </c>
      <c r="Q13" s="184">
        <v>85.46</v>
      </c>
      <c r="R13" s="193"/>
    </row>
    <row r="14" spans="1:18" hidden="1" x14ac:dyDescent="0.2">
      <c r="A14">
        <v>12</v>
      </c>
      <c r="B14" s="186">
        <f t="shared" si="3"/>
        <v>12079</v>
      </c>
      <c r="C14" s="184"/>
      <c r="D14" s="191">
        <f t="shared" si="0"/>
        <v>0</v>
      </c>
      <c r="E14" s="184"/>
      <c r="F14" s="184"/>
      <c r="G14" s="186">
        <f t="shared" si="4"/>
        <v>289</v>
      </c>
      <c r="H14" s="191">
        <f t="shared" si="1"/>
        <v>2.3349761654682073</v>
      </c>
      <c r="I14" s="186">
        <f t="shared" si="5"/>
        <v>298</v>
      </c>
      <c r="J14" s="184"/>
      <c r="K14" s="191">
        <f t="shared" si="6"/>
        <v>-56.42</v>
      </c>
      <c r="L14" s="184"/>
      <c r="M14" s="188">
        <f t="shared" si="7"/>
        <v>-1123.42</v>
      </c>
      <c r="N14">
        <v>1250</v>
      </c>
      <c r="O14" s="185">
        <f t="shared" si="8"/>
        <v>90</v>
      </c>
      <c r="P14" s="192">
        <f t="shared" si="2"/>
        <v>-100</v>
      </c>
      <c r="Q14" s="184"/>
    </row>
    <row r="15" spans="1:18" hidden="1" x14ac:dyDescent="0.2">
      <c r="A15">
        <v>13</v>
      </c>
      <c r="B15" s="186">
        <f t="shared" si="3"/>
        <v>12079</v>
      </c>
      <c r="C15" s="184"/>
      <c r="D15" s="191">
        <f t="shared" si="0"/>
        <v>0</v>
      </c>
      <c r="E15" s="184"/>
      <c r="F15" s="184"/>
      <c r="G15" s="186">
        <f t="shared" si="4"/>
        <v>289</v>
      </c>
      <c r="H15" s="191">
        <f t="shared" si="1"/>
        <v>2.3349761654682073</v>
      </c>
      <c r="I15" s="186">
        <f t="shared" si="5"/>
        <v>298</v>
      </c>
      <c r="J15" s="184"/>
      <c r="K15" s="191">
        <f t="shared" si="6"/>
        <v>0</v>
      </c>
      <c r="L15" s="184"/>
      <c r="M15" s="188">
        <f t="shared" si="7"/>
        <v>0</v>
      </c>
      <c r="N15">
        <v>1340</v>
      </c>
      <c r="O15" s="185">
        <f t="shared" si="8"/>
        <v>90</v>
      </c>
      <c r="P15" s="192">
        <f t="shared" si="2"/>
        <v>-100</v>
      </c>
      <c r="Q15" s="184"/>
    </row>
    <row r="16" spans="1:18" hidden="1" x14ac:dyDescent="0.2">
      <c r="A16">
        <v>14</v>
      </c>
      <c r="B16" s="186">
        <f t="shared" si="3"/>
        <v>12079</v>
      </c>
      <c r="C16" s="184"/>
      <c r="D16" s="191">
        <f t="shared" si="0"/>
        <v>0</v>
      </c>
      <c r="E16" s="184"/>
      <c r="F16" s="184"/>
      <c r="G16" s="186">
        <f t="shared" si="4"/>
        <v>289</v>
      </c>
      <c r="H16" s="191">
        <f t="shared" si="1"/>
        <v>2.3349761654682073</v>
      </c>
      <c r="I16" s="186">
        <f t="shared" si="5"/>
        <v>298</v>
      </c>
      <c r="J16" s="184"/>
      <c r="K16" s="191">
        <f t="shared" si="6"/>
        <v>0</v>
      </c>
      <c r="L16" s="184"/>
      <c r="M16" s="188">
        <f t="shared" si="7"/>
        <v>0</v>
      </c>
      <c r="N16">
        <v>1430</v>
      </c>
      <c r="O16" s="185">
        <f t="shared" si="8"/>
        <v>90</v>
      </c>
      <c r="P16" s="192">
        <f t="shared" si="2"/>
        <v>-100</v>
      </c>
      <c r="Q16" s="184"/>
    </row>
    <row r="17" spans="1:17" hidden="1" x14ac:dyDescent="0.2">
      <c r="A17">
        <v>15</v>
      </c>
      <c r="B17" s="186">
        <f t="shared" si="3"/>
        <v>12079</v>
      </c>
      <c r="C17" s="184"/>
      <c r="D17" s="191">
        <f t="shared" si="0"/>
        <v>0</v>
      </c>
      <c r="E17" s="184"/>
      <c r="F17" s="184"/>
      <c r="G17" s="186">
        <f t="shared" si="4"/>
        <v>289</v>
      </c>
      <c r="H17" s="191">
        <f t="shared" si="1"/>
        <v>2.3349761654682073</v>
      </c>
      <c r="I17" s="186">
        <f t="shared" si="5"/>
        <v>298</v>
      </c>
      <c r="J17" s="184"/>
      <c r="K17" s="191">
        <f t="shared" si="6"/>
        <v>0</v>
      </c>
      <c r="L17" s="184"/>
      <c r="M17" s="188">
        <f t="shared" si="7"/>
        <v>0</v>
      </c>
      <c r="N17">
        <v>1525</v>
      </c>
      <c r="O17" s="185">
        <f t="shared" si="8"/>
        <v>95</v>
      </c>
      <c r="P17" s="192">
        <f t="shared" si="2"/>
        <v>-100</v>
      </c>
      <c r="Q17" s="184"/>
    </row>
    <row r="18" spans="1:17" hidden="1" x14ac:dyDescent="0.2">
      <c r="A18">
        <v>16</v>
      </c>
      <c r="B18" s="186">
        <f t="shared" si="3"/>
        <v>12079</v>
      </c>
      <c r="C18" s="184"/>
      <c r="D18" s="191">
        <f t="shared" si="0"/>
        <v>0</v>
      </c>
      <c r="E18" s="184"/>
      <c r="F18" s="184"/>
      <c r="G18" s="186">
        <f t="shared" si="4"/>
        <v>289</v>
      </c>
      <c r="H18" s="191">
        <f t="shared" si="1"/>
        <v>2.3349761654682073</v>
      </c>
      <c r="I18" s="186">
        <f t="shared" si="5"/>
        <v>298</v>
      </c>
      <c r="J18" s="184"/>
      <c r="K18" s="191">
        <f t="shared" si="6"/>
        <v>0</v>
      </c>
      <c r="L18" s="184"/>
      <c r="M18" s="188">
        <f t="shared" si="7"/>
        <v>0</v>
      </c>
      <c r="N18">
        <v>1640</v>
      </c>
      <c r="O18" s="185">
        <f t="shared" si="8"/>
        <v>115</v>
      </c>
      <c r="P18" s="192">
        <f t="shared" si="2"/>
        <v>-100</v>
      </c>
      <c r="Q18" s="184"/>
    </row>
    <row r="19" spans="1:17" hidden="1" x14ac:dyDescent="0.2">
      <c r="A19">
        <v>17</v>
      </c>
      <c r="B19" s="186">
        <f t="shared" si="3"/>
        <v>12079</v>
      </c>
      <c r="C19" s="184"/>
      <c r="D19" s="191">
        <f t="shared" si="0"/>
        <v>0</v>
      </c>
      <c r="E19" s="184"/>
      <c r="F19" s="184"/>
      <c r="G19" s="186">
        <f t="shared" si="4"/>
        <v>289</v>
      </c>
      <c r="H19" s="191">
        <f t="shared" si="1"/>
        <v>2.3349761654682073</v>
      </c>
      <c r="I19" s="186">
        <f t="shared" si="5"/>
        <v>298</v>
      </c>
      <c r="J19" s="184"/>
      <c r="K19" s="191">
        <f t="shared" si="6"/>
        <v>0</v>
      </c>
      <c r="L19" s="184"/>
      <c r="M19" s="188">
        <f t="shared" si="7"/>
        <v>0</v>
      </c>
      <c r="N19">
        <v>1765</v>
      </c>
      <c r="O19" s="185">
        <f t="shared" si="8"/>
        <v>125</v>
      </c>
      <c r="P19" s="192">
        <f t="shared" si="2"/>
        <v>-100</v>
      </c>
      <c r="Q19" s="184"/>
    </row>
    <row r="20" spans="1:17" hidden="1" x14ac:dyDescent="0.2">
      <c r="A20">
        <v>18</v>
      </c>
      <c r="B20" s="186">
        <f t="shared" si="3"/>
        <v>12079</v>
      </c>
      <c r="C20" s="184"/>
      <c r="D20" s="191">
        <f t="shared" si="0"/>
        <v>0</v>
      </c>
      <c r="E20" s="184"/>
      <c r="F20" s="184"/>
      <c r="G20" s="186">
        <f t="shared" si="4"/>
        <v>289</v>
      </c>
      <c r="H20" s="191">
        <f t="shared" si="1"/>
        <v>2.3349761654682073</v>
      </c>
      <c r="I20" s="186">
        <f t="shared" si="5"/>
        <v>298</v>
      </c>
      <c r="J20" s="184"/>
      <c r="K20" s="191">
        <f t="shared" si="6"/>
        <v>0</v>
      </c>
      <c r="L20" s="184"/>
      <c r="M20" s="188">
        <f t="shared" si="7"/>
        <v>0</v>
      </c>
      <c r="N20">
        <v>1890</v>
      </c>
      <c r="O20" s="185">
        <f t="shared" si="8"/>
        <v>125</v>
      </c>
      <c r="P20" s="192">
        <f t="shared" si="2"/>
        <v>-100</v>
      </c>
      <c r="Q20" s="184"/>
    </row>
    <row r="21" spans="1:17" hidden="1" x14ac:dyDescent="0.2">
      <c r="A21">
        <v>19</v>
      </c>
      <c r="B21" s="186">
        <f t="shared" si="3"/>
        <v>12079</v>
      </c>
      <c r="C21" s="184"/>
      <c r="D21" s="191">
        <f t="shared" si="0"/>
        <v>0</v>
      </c>
      <c r="E21" s="184"/>
      <c r="F21" s="184"/>
      <c r="G21" s="186">
        <f t="shared" si="4"/>
        <v>289</v>
      </c>
      <c r="H21" s="191">
        <f t="shared" si="1"/>
        <v>2.3349761654682073</v>
      </c>
      <c r="I21" s="186">
        <f t="shared" si="5"/>
        <v>298</v>
      </c>
      <c r="J21" s="184"/>
      <c r="K21" s="191">
        <f t="shared" si="6"/>
        <v>0</v>
      </c>
      <c r="L21" s="184"/>
      <c r="M21" s="188">
        <f t="shared" si="7"/>
        <v>0</v>
      </c>
      <c r="N21">
        <v>2020</v>
      </c>
      <c r="O21" s="185">
        <f t="shared" si="8"/>
        <v>130</v>
      </c>
      <c r="P21" s="192">
        <f t="shared" si="2"/>
        <v>-100</v>
      </c>
      <c r="Q21" s="184"/>
    </row>
    <row r="22" spans="1:17" hidden="1" x14ac:dyDescent="0.2">
      <c r="A22">
        <v>20</v>
      </c>
      <c r="B22" s="186">
        <f t="shared" si="3"/>
        <v>12079</v>
      </c>
      <c r="C22" s="184"/>
      <c r="D22" s="191">
        <f t="shared" si="0"/>
        <v>0</v>
      </c>
      <c r="E22" s="184"/>
      <c r="F22" s="184"/>
      <c r="G22" s="186">
        <f t="shared" si="4"/>
        <v>289</v>
      </c>
      <c r="H22" s="191">
        <f t="shared" si="1"/>
        <v>2.3349761654682073</v>
      </c>
      <c r="I22" s="186">
        <f t="shared" si="5"/>
        <v>298</v>
      </c>
      <c r="J22" s="184"/>
      <c r="K22" s="191">
        <f t="shared" si="6"/>
        <v>0</v>
      </c>
      <c r="L22" s="184"/>
      <c r="M22" s="188">
        <f t="shared" si="7"/>
        <v>0</v>
      </c>
      <c r="N22">
        <v>2155</v>
      </c>
      <c r="O22" s="185">
        <f t="shared" si="8"/>
        <v>135</v>
      </c>
      <c r="P22" s="192">
        <f t="shared" si="2"/>
        <v>-100</v>
      </c>
      <c r="Q22" s="184"/>
    </row>
    <row r="23" spans="1:17" hidden="1" x14ac:dyDescent="0.2">
      <c r="A23">
        <v>21</v>
      </c>
      <c r="B23" s="186">
        <f t="shared" si="3"/>
        <v>12079</v>
      </c>
      <c r="C23" s="184"/>
      <c r="D23" s="191">
        <f t="shared" si="0"/>
        <v>0</v>
      </c>
      <c r="E23" s="184"/>
      <c r="F23" s="184"/>
      <c r="G23" s="186">
        <f t="shared" si="4"/>
        <v>289</v>
      </c>
      <c r="H23" s="191">
        <f t="shared" si="1"/>
        <v>2.3349761654682073</v>
      </c>
      <c r="I23" s="186">
        <f t="shared" si="5"/>
        <v>298</v>
      </c>
      <c r="J23" s="184"/>
      <c r="K23" s="191">
        <f t="shared" si="6"/>
        <v>0</v>
      </c>
      <c r="L23" s="184"/>
      <c r="M23" s="188">
        <f t="shared" si="7"/>
        <v>0</v>
      </c>
      <c r="N23">
        <v>2300</v>
      </c>
      <c r="O23" s="185">
        <f t="shared" si="8"/>
        <v>145</v>
      </c>
      <c r="P23" s="192">
        <f t="shared" si="2"/>
        <v>-100</v>
      </c>
      <c r="Q23" s="184"/>
    </row>
    <row r="24" spans="1:17" hidden="1" x14ac:dyDescent="0.2">
      <c r="A24">
        <v>22</v>
      </c>
      <c r="B24" s="186">
        <f t="shared" si="3"/>
        <v>12079</v>
      </c>
      <c r="C24" s="184"/>
      <c r="D24" s="191">
        <f t="shared" si="0"/>
        <v>0</v>
      </c>
      <c r="E24" s="184"/>
      <c r="F24" s="184"/>
      <c r="G24" s="186">
        <f t="shared" si="4"/>
        <v>289</v>
      </c>
      <c r="H24" s="191">
        <f t="shared" si="1"/>
        <v>2.3349761654682073</v>
      </c>
      <c r="I24" s="186">
        <f t="shared" si="5"/>
        <v>298</v>
      </c>
      <c r="J24" s="184"/>
      <c r="K24" s="191">
        <f t="shared" si="6"/>
        <v>0</v>
      </c>
      <c r="L24" s="184"/>
      <c r="M24" s="188">
        <f t="shared" si="7"/>
        <v>0</v>
      </c>
      <c r="N24">
        <v>2465</v>
      </c>
      <c r="O24" s="185">
        <f t="shared" si="8"/>
        <v>165</v>
      </c>
      <c r="P24" s="192">
        <f t="shared" si="2"/>
        <v>-100</v>
      </c>
      <c r="Q24" s="184"/>
    </row>
    <row r="25" spans="1:17" hidden="1" x14ac:dyDescent="0.2">
      <c r="A25">
        <v>23</v>
      </c>
      <c r="B25" s="186">
        <f t="shared" si="3"/>
        <v>12079</v>
      </c>
      <c r="C25" s="184"/>
      <c r="D25" s="191">
        <f t="shared" si="0"/>
        <v>0</v>
      </c>
      <c r="E25" s="184"/>
      <c r="F25" s="184"/>
      <c r="G25" s="186">
        <f t="shared" si="4"/>
        <v>289</v>
      </c>
      <c r="H25" s="191">
        <f t="shared" si="1"/>
        <v>2.3349761654682073</v>
      </c>
      <c r="I25" s="186">
        <f t="shared" si="5"/>
        <v>298</v>
      </c>
      <c r="J25" s="184"/>
      <c r="K25" s="191">
        <f t="shared" si="6"/>
        <v>0</v>
      </c>
      <c r="L25" s="184"/>
      <c r="M25" s="188">
        <f t="shared" si="7"/>
        <v>0</v>
      </c>
      <c r="N25">
        <v>2640</v>
      </c>
      <c r="O25" s="185">
        <f t="shared" si="8"/>
        <v>175</v>
      </c>
      <c r="P25" s="192">
        <f t="shared" si="2"/>
        <v>-100</v>
      </c>
      <c r="Q25" s="184"/>
    </row>
    <row r="26" spans="1:17" hidden="1" x14ac:dyDescent="0.2">
      <c r="A26">
        <v>24</v>
      </c>
      <c r="B26" s="186">
        <f t="shared" si="3"/>
        <v>12079</v>
      </c>
      <c r="C26" s="184"/>
      <c r="D26" s="191">
        <f t="shared" si="0"/>
        <v>0</v>
      </c>
      <c r="E26" s="184"/>
      <c r="F26" s="184"/>
      <c r="G26" s="186">
        <f t="shared" si="4"/>
        <v>289</v>
      </c>
      <c r="H26" s="191">
        <f t="shared" si="1"/>
        <v>2.3349761654682073</v>
      </c>
      <c r="I26" s="186">
        <f t="shared" si="5"/>
        <v>298</v>
      </c>
      <c r="J26" s="184"/>
      <c r="K26" s="191">
        <f t="shared" si="6"/>
        <v>0</v>
      </c>
      <c r="L26" s="184"/>
      <c r="M26" s="188">
        <f t="shared" si="7"/>
        <v>0</v>
      </c>
      <c r="N26">
        <v>2800</v>
      </c>
      <c r="O26" s="185">
        <f t="shared" si="8"/>
        <v>160</v>
      </c>
      <c r="P26" s="192">
        <f t="shared" si="2"/>
        <v>-100</v>
      </c>
      <c r="Q26" s="184"/>
    </row>
    <row r="27" spans="1:17" hidden="1" x14ac:dyDescent="0.2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/>
  <dimension ref="A1:R26"/>
  <sheetViews>
    <sheetView topLeftCell="X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customWidth="1"/>
    <col min="11" max="11" width="13.140625" customWidth="1"/>
    <col min="12" max="12" width="7.42578125" customWidth="1"/>
    <col min="13" max="13" width="10.42578125" customWidth="1"/>
    <col min="14" max="14" width="7.42578125" customWidth="1"/>
    <col min="15" max="15" width="11" customWidth="1"/>
    <col min="16" max="16" width="12" customWidth="1"/>
    <col min="17" max="17" width="13.7109375" customWidth="1"/>
    <col min="18" max="37" width="11.42578125" customWidth="1"/>
  </cols>
  <sheetData>
    <row r="1" spans="1:18" x14ac:dyDescent="0.2">
      <c r="A1" s="358" t="s">
        <v>42</v>
      </c>
      <c r="B1" s="358"/>
      <c r="C1">
        <v>3292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>
        <v>1</v>
      </c>
      <c r="B3" s="186">
        <f>C1-(C3+E3+F3)</f>
        <v>3254</v>
      </c>
      <c r="C3" s="184">
        <v>38</v>
      </c>
      <c r="D3" s="191">
        <f>(C3/B3)*100</f>
        <v>1.1677934849416103</v>
      </c>
      <c r="E3" s="194"/>
      <c r="F3" s="194"/>
      <c r="G3" s="186">
        <f>C3</f>
        <v>38</v>
      </c>
      <c r="H3" s="191">
        <f>(G3/$C$1)*100</f>
        <v>1.1543134872417984</v>
      </c>
      <c r="I3" s="186">
        <f>C3+E3+F3</f>
        <v>38</v>
      </c>
      <c r="J3" s="187">
        <v>30.156291158135044</v>
      </c>
      <c r="L3" s="184">
        <v>165.74</v>
      </c>
      <c r="M3" s="188"/>
      <c r="N3">
        <v>140</v>
      </c>
      <c r="P3" s="192">
        <f>((L3/N3)*100)-100</f>
        <v>18.3857142857143</v>
      </c>
      <c r="Q3" s="184">
        <v>74.77</v>
      </c>
    </row>
    <row r="4" spans="1:18" x14ac:dyDescent="0.2">
      <c r="A4">
        <v>2</v>
      </c>
      <c r="B4" s="186">
        <f>B3-(C4+E4+F4)</f>
        <v>3237</v>
      </c>
      <c r="C4" s="184">
        <v>17</v>
      </c>
      <c r="D4" s="191">
        <f t="shared" ref="D4:D26" si="0">(C4/B4)*100</f>
        <v>0.52517763361136849</v>
      </c>
      <c r="E4" s="194"/>
      <c r="F4" s="194"/>
      <c r="G4" s="186">
        <f t="shared" ref="G4:G26" si="1">G3+C4</f>
        <v>55</v>
      </c>
      <c r="H4" s="191">
        <f t="shared" ref="H4:H26" si="2">(G4/$C$1)*100</f>
        <v>1.6707168894289186</v>
      </c>
      <c r="I4" s="186">
        <f t="shared" ref="I4:I26" si="3">I3+C4+E4+F4</f>
        <v>55</v>
      </c>
      <c r="J4" s="187">
        <v>60.051193786133545</v>
      </c>
      <c r="K4" s="191">
        <f>J4-J3</f>
        <v>29.894902627998501</v>
      </c>
      <c r="L4" s="184">
        <v>377.61</v>
      </c>
      <c r="M4" s="188">
        <f>L4-L3</f>
        <v>211.87</v>
      </c>
      <c r="N4">
        <v>300</v>
      </c>
      <c r="O4" s="185">
        <f>N4-N3</f>
        <v>160</v>
      </c>
      <c r="P4" s="192">
        <f t="shared" ref="P4:P26" si="4">((L4/N4)*100)-100</f>
        <v>25.870000000000019</v>
      </c>
      <c r="Q4" s="184">
        <v>65.38</v>
      </c>
    </row>
    <row r="5" spans="1:18" x14ac:dyDescent="0.2">
      <c r="A5">
        <v>3</v>
      </c>
      <c r="B5" s="186">
        <f t="shared" ref="B5:B26" si="5">B4-(C5+E5+F5)</f>
        <v>3226</v>
      </c>
      <c r="C5" s="184">
        <v>11</v>
      </c>
      <c r="D5" s="191">
        <f t="shared" si="0"/>
        <v>0.34097954122752638</v>
      </c>
      <c r="E5" s="194"/>
      <c r="F5" s="194"/>
      <c r="G5" s="186">
        <f t="shared" si="1"/>
        <v>66</v>
      </c>
      <c r="H5" s="191">
        <f t="shared" si="2"/>
        <v>2.0048602673147022</v>
      </c>
      <c r="I5" s="186">
        <f t="shared" si="3"/>
        <v>66</v>
      </c>
      <c r="J5" s="187">
        <v>85.209458861039764</v>
      </c>
      <c r="K5" s="191">
        <f t="shared" ref="K5:K26" si="6">J5-J4</f>
        <v>25.158265074906218</v>
      </c>
      <c r="L5" s="184">
        <v>660.85</v>
      </c>
      <c r="M5" s="188">
        <f t="shared" ref="M5:M26" si="7">L5-L4</f>
        <v>283.24</v>
      </c>
      <c r="N5">
        <v>490</v>
      </c>
      <c r="O5" s="185">
        <f t="shared" ref="O5:O26" si="8">N5-N4</f>
        <v>190</v>
      </c>
      <c r="P5" s="192">
        <f t="shared" si="4"/>
        <v>34.867346938775512</v>
      </c>
      <c r="Q5" s="187">
        <v>71.209999999999994</v>
      </c>
    </row>
    <row r="6" spans="1:18" x14ac:dyDescent="0.2">
      <c r="A6">
        <v>4</v>
      </c>
      <c r="B6" s="186">
        <f t="shared" si="5"/>
        <v>3216</v>
      </c>
      <c r="C6" s="184">
        <v>10</v>
      </c>
      <c r="D6" s="191">
        <f t="shared" si="0"/>
        <v>0.31094527363184082</v>
      </c>
      <c r="E6" s="194"/>
      <c r="F6" s="194"/>
      <c r="G6" s="186">
        <f t="shared" si="1"/>
        <v>76</v>
      </c>
      <c r="H6" s="191">
        <f t="shared" si="2"/>
        <v>2.3086269744835968</v>
      </c>
      <c r="I6" s="186">
        <f t="shared" si="3"/>
        <v>76</v>
      </c>
      <c r="J6" s="187">
        <v>90.165245202558637</v>
      </c>
      <c r="K6" s="191">
        <f t="shared" si="6"/>
        <v>4.9557863415188734</v>
      </c>
      <c r="L6" s="184">
        <v>923.99</v>
      </c>
      <c r="M6" s="188">
        <f t="shared" si="7"/>
        <v>263.14</v>
      </c>
      <c r="N6">
        <v>690</v>
      </c>
      <c r="O6" s="185">
        <f t="shared" si="8"/>
        <v>200</v>
      </c>
      <c r="P6" s="192">
        <f t="shared" si="4"/>
        <v>33.911594202898556</v>
      </c>
      <c r="Q6" s="187">
        <v>74.39</v>
      </c>
    </row>
    <row r="7" spans="1:18" x14ac:dyDescent="0.2">
      <c r="A7">
        <v>5</v>
      </c>
      <c r="B7" s="186">
        <f t="shared" si="5"/>
        <v>1820</v>
      </c>
      <c r="C7" s="184">
        <v>0</v>
      </c>
      <c r="D7" s="191">
        <f t="shared" si="0"/>
        <v>0</v>
      </c>
      <c r="E7" s="194"/>
      <c r="F7" s="194">
        <v>1396</v>
      </c>
      <c r="G7" s="186">
        <f t="shared" si="1"/>
        <v>76</v>
      </c>
      <c r="H7" s="191">
        <f t="shared" si="2"/>
        <v>2.3086269744835968</v>
      </c>
      <c r="I7" s="186">
        <f t="shared" si="3"/>
        <v>1472</v>
      </c>
      <c r="J7" s="187">
        <v>66.444270015698592</v>
      </c>
      <c r="K7" s="191">
        <f t="shared" si="6"/>
        <v>-23.720975186860045</v>
      </c>
      <c r="L7" s="184">
        <v>1117.43</v>
      </c>
      <c r="M7" s="188">
        <f t="shared" si="7"/>
        <v>193.44000000000005</v>
      </c>
      <c r="N7">
        <v>890</v>
      </c>
      <c r="O7" s="185">
        <f t="shared" si="8"/>
        <v>200</v>
      </c>
      <c r="P7" s="192">
        <f t="shared" si="4"/>
        <v>25.553932584269674</v>
      </c>
      <c r="Q7" s="184">
        <v>96.34</v>
      </c>
    </row>
    <row r="8" spans="1:18" x14ac:dyDescent="0.2">
      <c r="A8">
        <v>6</v>
      </c>
      <c r="B8" s="186">
        <f t="shared" si="5"/>
        <v>1820</v>
      </c>
      <c r="C8" s="184">
        <v>0</v>
      </c>
      <c r="D8" s="191">
        <f t="shared" si="0"/>
        <v>0</v>
      </c>
      <c r="E8" s="194"/>
      <c r="F8" s="194"/>
      <c r="G8" s="186">
        <f t="shared" si="1"/>
        <v>76</v>
      </c>
      <c r="H8" s="191">
        <f t="shared" si="2"/>
        <v>2.3086269744835968</v>
      </c>
      <c r="I8" s="186">
        <f t="shared" si="3"/>
        <v>1472</v>
      </c>
      <c r="J8" s="187">
        <v>61.036106750392463</v>
      </c>
      <c r="K8" s="191">
        <f t="shared" si="6"/>
        <v>-5.4081632653061291</v>
      </c>
      <c r="L8" s="184">
        <v>1235.3699999999999</v>
      </c>
      <c r="M8" s="188">
        <f t="shared" si="7"/>
        <v>117.93999999999983</v>
      </c>
      <c r="N8">
        <v>1080</v>
      </c>
      <c r="O8" s="185">
        <f t="shared" si="8"/>
        <v>190</v>
      </c>
      <c r="P8" s="192">
        <f t="shared" si="4"/>
        <v>14.386111111111106</v>
      </c>
      <c r="Q8" s="184">
        <v>90.31</v>
      </c>
    </row>
    <row r="9" spans="1:18" x14ac:dyDescent="0.2">
      <c r="A9">
        <v>7</v>
      </c>
      <c r="B9" s="186">
        <f t="shared" si="5"/>
        <v>1820</v>
      </c>
      <c r="C9" s="184">
        <v>0</v>
      </c>
      <c r="D9" s="191">
        <f t="shared" si="0"/>
        <v>0</v>
      </c>
      <c r="E9" s="194"/>
      <c r="F9" s="194"/>
      <c r="G9" s="186">
        <f t="shared" si="1"/>
        <v>76</v>
      </c>
      <c r="H9" s="191">
        <f t="shared" si="2"/>
        <v>2.3086269744835968</v>
      </c>
      <c r="I9" s="186">
        <f t="shared" si="3"/>
        <v>1472</v>
      </c>
      <c r="J9" s="187">
        <v>62.990580847723706</v>
      </c>
      <c r="K9" s="191">
        <f t="shared" si="6"/>
        <v>1.9544740973312429</v>
      </c>
      <c r="L9" s="184">
        <v>1351.4</v>
      </c>
      <c r="M9" s="188">
        <f t="shared" si="7"/>
        <v>116.0300000000002</v>
      </c>
      <c r="N9">
        <v>1250</v>
      </c>
      <c r="O9" s="185">
        <f t="shared" si="8"/>
        <v>170</v>
      </c>
      <c r="P9" s="192">
        <f t="shared" si="4"/>
        <v>8.112000000000009</v>
      </c>
      <c r="Q9" s="184">
        <v>88.6</v>
      </c>
    </row>
    <row r="10" spans="1:18" x14ac:dyDescent="0.2">
      <c r="A10">
        <v>8</v>
      </c>
      <c r="B10" s="186">
        <f t="shared" si="5"/>
        <v>1819</v>
      </c>
      <c r="C10" s="184">
        <v>1</v>
      </c>
      <c r="D10" s="191">
        <f t="shared" si="0"/>
        <v>5.4975261132490384E-2</v>
      </c>
      <c r="E10" s="194"/>
      <c r="F10" s="194"/>
      <c r="G10" s="186">
        <f t="shared" si="1"/>
        <v>77</v>
      </c>
      <c r="H10" s="191">
        <f t="shared" si="2"/>
        <v>2.3390036452004859</v>
      </c>
      <c r="I10" s="186">
        <f t="shared" si="3"/>
        <v>1473</v>
      </c>
      <c r="J10" s="187">
        <v>65.051441137202545</v>
      </c>
      <c r="K10" s="191">
        <f t="shared" si="6"/>
        <v>2.060860289478839</v>
      </c>
      <c r="L10" s="184">
        <v>1456.73</v>
      </c>
      <c r="M10" s="188">
        <f t="shared" si="7"/>
        <v>105.32999999999993</v>
      </c>
      <c r="N10">
        <v>1400</v>
      </c>
      <c r="O10" s="185">
        <f t="shared" si="8"/>
        <v>150</v>
      </c>
      <c r="P10" s="192">
        <f t="shared" si="4"/>
        <v>4.0521428571428544</v>
      </c>
      <c r="Q10" s="184">
        <v>82.44</v>
      </c>
    </row>
    <row r="11" spans="1:18" x14ac:dyDescent="0.2">
      <c r="A11">
        <v>9</v>
      </c>
      <c r="B11" s="186">
        <f t="shared" si="5"/>
        <v>1818</v>
      </c>
      <c r="C11" s="184">
        <v>1</v>
      </c>
      <c r="D11" s="191">
        <f t="shared" si="0"/>
        <v>5.5005500550055E-2</v>
      </c>
      <c r="E11" s="194"/>
      <c r="F11" s="194"/>
      <c r="G11" s="186">
        <f t="shared" si="1"/>
        <v>78</v>
      </c>
      <c r="H11" s="191">
        <f t="shared" si="2"/>
        <v>2.3693803159173754</v>
      </c>
      <c r="I11" s="186">
        <f t="shared" si="3"/>
        <v>1474</v>
      </c>
      <c r="J11" s="187">
        <v>67.012415527267009</v>
      </c>
      <c r="K11" s="191">
        <f t="shared" si="6"/>
        <v>1.9609743900644645</v>
      </c>
      <c r="L11" s="184">
        <v>1576.08</v>
      </c>
      <c r="M11" s="188">
        <f t="shared" si="7"/>
        <v>119.34999999999991</v>
      </c>
      <c r="N11">
        <v>1540</v>
      </c>
      <c r="O11" s="185">
        <f t="shared" si="8"/>
        <v>140</v>
      </c>
      <c r="P11" s="192">
        <f t="shared" si="4"/>
        <v>2.3428571428571416</v>
      </c>
      <c r="Q11" s="184">
        <v>83.07</v>
      </c>
    </row>
    <row r="12" spans="1:18" x14ac:dyDescent="0.2">
      <c r="A12">
        <v>10</v>
      </c>
      <c r="B12" s="186">
        <f t="shared" si="5"/>
        <v>1818</v>
      </c>
      <c r="C12" s="184">
        <v>0</v>
      </c>
      <c r="D12" s="191">
        <f t="shared" si="0"/>
        <v>0</v>
      </c>
      <c r="E12" s="194"/>
      <c r="F12" s="194"/>
      <c r="G12" s="186">
        <f t="shared" si="1"/>
        <v>78</v>
      </c>
      <c r="H12" s="191">
        <f t="shared" si="2"/>
        <v>2.3693803159173754</v>
      </c>
      <c r="I12" s="186">
        <f t="shared" si="3"/>
        <v>1474</v>
      </c>
      <c r="J12" s="187">
        <v>68.9061763319189</v>
      </c>
      <c r="K12" s="191">
        <f t="shared" si="6"/>
        <v>1.8937608046518903</v>
      </c>
      <c r="L12" s="187">
        <v>1750.24</v>
      </c>
      <c r="M12" s="188">
        <f t="shared" si="7"/>
        <v>174.16000000000008</v>
      </c>
      <c r="N12" s="186">
        <v>1670</v>
      </c>
      <c r="O12" s="185">
        <f t="shared" si="8"/>
        <v>130</v>
      </c>
      <c r="P12" s="192">
        <f t="shared" si="4"/>
        <v>4.8047904191616908</v>
      </c>
      <c r="Q12" s="184">
        <v>87.65</v>
      </c>
    </row>
    <row r="13" spans="1:18" x14ac:dyDescent="0.2">
      <c r="A13">
        <v>11</v>
      </c>
      <c r="B13" s="186">
        <f t="shared" si="5"/>
        <v>1630</v>
      </c>
      <c r="C13" s="184">
        <v>0</v>
      </c>
      <c r="D13" s="191">
        <f t="shared" si="0"/>
        <v>0</v>
      </c>
      <c r="E13" s="194"/>
      <c r="F13" s="194">
        <v>188</v>
      </c>
      <c r="G13" s="186">
        <f t="shared" si="1"/>
        <v>78</v>
      </c>
      <c r="H13" s="191">
        <f t="shared" si="2"/>
        <v>2.3693803159173754</v>
      </c>
      <c r="I13" s="186">
        <f t="shared" si="3"/>
        <v>1662</v>
      </c>
      <c r="J13" s="187">
        <v>71</v>
      </c>
      <c r="K13" s="191">
        <f t="shared" si="6"/>
        <v>2.0938236680811002</v>
      </c>
      <c r="L13" s="187">
        <v>1851.27</v>
      </c>
      <c r="M13" s="188">
        <f t="shared" si="7"/>
        <v>101.02999999999997</v>
      </c>
      <c r="N13" s="186">
        <v>1790</v>
      </c>
      <c r="O13" s="185">
        <f t="shared" si="8"/>
        <v>120</v>
      </c>
      <c r="P13" s="192">
        <f t="shared" si="4"/>
        <v>3.4229050279329698</v>
      </c>
      <c r="Q13" s="184">
        <v>90.61</v>
      </c>
      <c r="R13" s="193"/>
    </row>
    <row r="14" spans="1:18" hidden="1" x14ac:dyDescent="0.2">
      <c r="A14">
        <v>12</v>
      </c>
      <c r="B14" s="186">
        <f t="shared" si="5"/>
        <v>1630</v>
      </c>
      <c r="C14" s="184"/>
      <c r="D14" s="191">
        <f t="shared" si="0"/>
        <v>0</v>
      </c>
      <c r="E14" s="184"/>
      <c r="F14" s="184"/>
      <c r="G14" s="186">
        <f t="shared" si="1"/>
        <v>78</v>
      </c>
      <c r="H14" s="191">
        <f t="shared" si="2"/>
        <v>2.3693803159173754</v>
      </c>
      <c r="I14" s="186">
        <f t="shared" si="3"/>
        <v>1662</v>
      </c>
      <c r="J14" s="184"/>
      <c r="K14" s="191">
        <f t="shared" si="6"/>
        <v>-71</v>
      </c>
      <c r="L14" s="184"/>
      <c r="M14" s="188">
        <f t="shared" si="7"/>
        <v>-1851.27</v>
      </c>
      <c r="N14">
        <v>1900</v>
      </c>
      <c r="O14" s="185">
        <f t="shared" si="8"/>
        <v>110</v>
      </c>
      <c r="P14" s="192">
        <f t="shared" si="4"/>
        <v>-100</v>
      </c>
      <c r="Q14" s="184"/>
    </row>
    <row r="15" spans="1:18" hidden="1" x14ac:dyDescent="0.2">
      <c r="A15">
        <v>13</v>
      </c>
      <c r="B15" s="186">
        <f t="shared" si="5"/>
        <v>1630</v>
      </c>
      <c r="C15" s="184"/>
      <c r="D15" s="191">
        <f t="shared" si="0"/>
        <v>0</v>
      </c>
      <c r="E15" s="184"/>
      <c r="F15" s="184"/>
      <c r="G15" s="186">
        <f t="shared" si="1"/>
        <v>78</v>
      </c>
      <c r="H15" s="191">
        <f t="shared" si="2"/>
        <v>2.3693803159173754</v>
      </c>
      <c r="I15" s="186">
        <f t="shared" si="3"/>
        <v>1662</v>
      </c>
      <c r="J15" s="184"/>
      <c r="K15" s="191">
        <f t="shared" si="6"/>
        <v>0</v>
      </c>
      <c r="L15" s="184"/>
      <c r="M15" s="188">
        <f t="shared" si="7"/>
        <v>0</v>
      </c>
      <c r="N15">
        <v>2010</v>
      </c>
      <c r="O15" s="185">
        <f t="shared" si="8"/>
        <v>110</v>
      </c>
      <c r="P15" s="192">
        <f t="shared" si="4"/>
        <v>-100</v>
      </c>
      <c r="Q15" s="184"/>
    </row>
    <row r="16" spans="1:18" hidden="1" x14ac:dyDescent="0.2">
      <c r="A16">
        <v>14</v>
      </c>
      <c r="B16" s="186">
        <f t="shared" si="5"/>
        <v>1630</v>
      </c>
      <c r="C16" s="184"/>
      <c r="D16" s="191">
        <f t="shared" si="0"/>
        <v>0</v>
      </c>
      <c r="E16" s="184"/>
      <c r="F16" s="184"/>
      <c r="G16" s="186">
        <f t="shared" si="1"/>
        <v>78</v>
      </c>
      <c r="H16" s="191">
        <f t="shared" si="2"/>
        <v>2.3693803159173754</v>
      </c>
      <c r="I16" s="186">
        <f t="shared" si="3"/>
        <v>1662</v>
      </c>
      <c r="J16" s="184"/>
      <c r="K16" s="191">
        <f t="shared" si="6"/>
        <v>0</v>
      </c>
      <c r="L16" s="184"/>
      <c r="M16" s="188">
        <f t="shared" si="7"/>
        <v>0</v>
      </c>
      <c r="N16">
        <v>2120</v>
      </c>
      <c r="O16" s="185">
        <f t="shared" si="8"/>
        <v>110</v>
      </c>
      <c r="P16" s="192">
        <f t="shared" si="4"/>
        <v>-100</v>
      </c>
      <c r="Q16" s="184"/>
    </row>
    <row r="17" spans="1:17" hidden="1" x14ac:dyDescent="0.2">
      <c r="A17">
        <v>15</v>
      </c>
      <c r="B17" s="186">
        <f t="shared" si="5"/>
        <v>1630</v>
      </c>
      <c r="C17" s="184"/>
      <c r="D17" s="191">
        <f t="shared" si="0"/>
        <v>0</v>
      </c>
      <c r="E17" s="184"/>
      <c r="F17" s="184"/>
      <c r="G17" s="186">
        <f t="shared" si="1"/>
        <v>78</v>
      </c>
      <c r="H17" s="191">
        <f t="shared" si="2"/>
        <v>2.3693803159173754</v>
      </c>
      <c r="I17" s="186">
        <f t="shared" si="3"/>
        <v>1662</v>
      </c>
      <c r="J17" s="184"/>
      <c r="K17" s="191">
        <f t="shared" si="6"/>
        <v>0</v>
      </c>
      <c r="L17" s="184"/>
      <c r="M17" s="188">
        <f t="shared" si="7"/>
        <v>0</v>
      </c>
      <c r="N17">
        <v>2240</v>
      </c>
      <c r="O17" s="185">
        <f t="shared" si="8"/>
        <v>120</v>
      </c>
      <c r="P17" s="192">
        <f t="shared" si="4"/>
        <v>-100</v>
      </c>
      <c r="Q17" s="184"/>
    </row>
    <row r="18" spans="1:17" hidden="1" x14ac:dyDescent="0.2">
      <c r="A18">
        <v>16</v>
      </c>
      <c r="B18" s="186">
        <f t="shared" si="5"/>
        <v>1630</v>
      </c>
      <c r="C18" s="184"/>
      <c r="D18" s="191">
        <f t="shared" si="0"/>
        <v>0</v>
      </c>
      <c r="E18" s="184"/>
      <c r="F18" s="184"/>
      <c r="G18" s="186">
        <f t="shared" si="1"/>
        <v>78</v>
      </c>
      <c r="H18" s="191">
        <f t="shared" si="2"/>
        <v>2.3693803159173754</v>
      </c>
      <c r="I18" s="186">
        <f t="shared" si="3"/>
        <v>1662</v>
      </c>
      <c r="J18" s="184"/>
      <c r="K18" s="191">
        <f t="shared" si="6"/>
        <v>0</v>
      </c>
      <c r="L18" s="184"/>
      <c r="M18" s="188">
        <f t="shared" si="7"/>
        <v>0</v>
      </c>
      <c r="N18">
        <v>2370</v>
      </c>
      <c r="O18" s="185">
        <f t="shared" si="8"/>
        <v>130</v>
      </c>
      <c r="P18" s="192">
        <f t="shared" si="4"/>
        <v>-100</v>
      </c>
      <c r="Q18" s="184"/>
    </row>
    <row r="19" spans="1:17" hidden="1" x14ac:dyDescent="0.2">
      <c r="A19">
        <v>17</v>
      </c>
      <c r="B19" s="186">
        <f t="shared" si="5"/>
        <v>1630</v>
      </c>
      <c r="C19" s="184"/>
      <c r="D19" s="191">
        <f t="shared" si="0"/>
        <v>0</v>
      </c>
      <c r="E19" s="184"/>
      <c r="F19" s="184"/>
      <c r="G19" s="186">
        <f t="shared" si="1"/>
        <v>78</v>
      </c>
      <c r="H19" s="191">
        <f t="shared" si="2"/>
        <v>2.3693803159173754</v>
      </c>
      <c r="I19" s="186">
        <f t="shared" si="3"/>
        <v>1662</v>
      </c>
      <c r="J19" s="184"/>
      <c r="K19" s="191">
        <f t="shared" si="6"/>
        <v>0</v>
      </c>
      <c r="L19" s="184"/>
      <c r="M19" s="188">
        <f t="shared" si="7"/>
        <v>0</v>
      </c>
      <c r="N19">
        <v>2510</v>
      </c>
      <c r="O19" s="185">
        <f t="shared" si="8"/>
        <v>140</v>
      </c>
      <c r="P19" s="192">
        <f t="shared" si="4"/>
        <v>-100</v>
      </c>
      <c r="Q19" s="184"/>
    </row>
    <row r="20" spans="1:17" hidden="1" x14ac:dyDescent="0.2">
      <c r="A20">
        <v>18</v>
      </c>
      <c r="B20" s="186">
        <f t="shared" si="5"/>
        <v>1630</v>
      </c>
      <c r="C20" s="184"/>
      <c r="D20" s="191">
        <f t="shared" si="0"/>
        <v>0</v>
      </c>
      <c r="E20" s="184"/>
      <c r="F20" s="184"/>
      <c r="G20" s="186">
        <f t="shared" si="1"/>
        <v>78</v>
      </c>
      <c r="H20" s="191">
        <f t="shared" si="2"/>
        <v>2.3693803159173754</v>
      </c>
      <c r="I20" s="186">
        <f t="shared" si="3"/>
        <v>1662</v>
      </c>
      <c r="J20" s="184"/>
      <c r="K20" s="191">
        <f t="shared" si="6"/>
        <v>0</v>
      </c>
      <c r="L20" s="184"/>
      <c r="M20" s="188">
        <f t="shared" si="7"/>
        <v>0</v>
      </c>
      <c r="N20">
        <v>2650</v>
      </c>
      <c r="O20" s="185">
        <f t="shared" si="8"/>
        <v>140</v>
      </c>
      <c r="P20" s="192">
        <f t="shared" si="4"/>
        <v>-100</v>
      </c>
      <c r="Q20" s="184"/>
    </row>
    <row r="21" spans="1:17" hidden="1" x14ac:dyDescent="0.2">
      <c r="A21">
        <v>19</v>
      </c>
      <c r="B21" s="186">
        <f t="shared" si="5"/>
        <v>1630</v>
      </c>
      <c r="C21" s="184"/>
      <c r="D21" s="191">
        <f t="shared" si="0"/>
        <v>0</v>
      </c>
      <c r="E21" s="184"/>
      <c r="F21" s="184"/>
      <c r="G21" s="186">
        <f t="shared" si="1"/>
        <v>78</v>
      </c>
      <c r="H21" s="191">
        <f t="shared" si="2"/>
        <v>2.3693803159173754</v>
      </c>
      <c r="I21" s="186">
        <f t="shared" si="3"/>
        <v>1662</v>
      </c>
      <c r="J21" s="184"/>
      <c r="K21" s="191">
        <f t="shared" si="6"/>
        <v>0</v>
      </c>
      <c r="L21" s="184"/>
      <c r="M21" s="188">
        <f t="shared" si="7"/>
        <v>0</v>
      </c>
      <c r="N21">
        <v>2800</v>
      </c>
      <c r="O21" s="185">
        <f t="shared" si="8"/>
        <v>150</v>
      </c>
      <c r="P21" s="192">
        <f t="shared" si="4"/>
        <v>-100</v>
      </c>
      <c r="Q21" s="184"/>
    </row>
    <row r="22" spans="1:17" hidden="1" x14ac:dyDescent="0.2">
      <c r="A22">
        <v>20</v>
      </c>
      <c r="B22" s="186">
        <f t="shared" si="5"/>
        <v>1630</v>
      </c>
      <c r="C22" s="184"/>
      <c r="D22" s="191">
        <f t="shared" si="0"/>
        <v>0</v>
      </c>
      <c r="E22" s="184"/>
      <c r="F22" s="184"/>
      <c r="G22" s="186">
        <f t="shared" si="1"/>
        <v>78</v>
      </c>
      <c r="H22" s="191">
        <f t="shared" si="2"/>
        <v>2.3693803159173754</v>
      </c>
      <c r="I22" s="186">
        <f t="shared" si="3"/>
        <v>1662</v>
      </c>
      <c r="J22" s="184"/>
      <c r="K22" s="191">
        <f t="shared" si="6"/>
        <v>0</v>
      </c>
      <c r="L22" s="184"/>
      <c r="M22" s="188">
        <f t="shared" si="7"/>
        <v>0</v>
      </c>
      <c r="N22">
        <v>2960</v>
      </c>
      <c r="O22" s="185">
        <f t="shared" si="8"/>
        <v>160</v>
      </c>
      <c r="P22" s="192">
        <f t="shared" si="4"/>
        <v>-100</v>
      </c>
      <c r="Q22" s="184"/>
    </row>
    <row r="23" spans="1:17" hidden="1" x14ac:dyDescent="0.2">
      <c r="A23">
        <v>21</v>
      </c>
      <c r="B23" s="186">
        <f t="shared" si="5"/>
        <v>1630</v>
      </c>
      <c r="C23" s="184"/>
      <c r="D23" s="191">
        <f t="shared" si="0"/>
        <v>0</v>
      </c>
      <c r="E23" s="184"/>
      <c r="F23" s="184"/>
      <c r="G23" s="186">
        <f t="shared" si="1"/>
        <v>78</v>
      </c>
      <c r="H23" s="191">
        <f t="shared" si="2"/>
        <v>2.3693803159173754</v>
      </c>
      <c r="I23" s="186">
        <f t="shared" si="3"/>
        <v>1662</v>
      </c>
      <c r="J23" s="184"/>
      <c r="K23" s="191">
        <f t="shared" si="6"/>
        <v>0</v>
      </c>
      <c r="L23" s="184"/>
      <c r="M23" s="188">
        <f t="shared" si="7"/>
        <v>0</v>
      </c>
      <c r="N23">
        <v>3150</v>
      </c>
      <c r="O23" s="185">
        <f t="shared" si="8"/>
        <v>190</v>
      </c>
      <c r="P23" s="192">
        <f t="shared" si="4"/>
        <v>-100</v>
      </c>
      <c r="Q23" s="184"/>
    </row>
    <row r="24" spans="1:17" hidden="1" x14ac:dyDescent="0.2">
      <c r="A24">
        <v>22</v>
      </c>
      <c r="B24" s="186">
        <f t="shared" si="5"/>
        <v>1630</v>
      </c>
      <c r="C24" s="184"/>
      <c r="D24" s="191">
        <f t="shared" si="0"/>
        <v>0</v>
      </c>
      <c r="E24" s="184"/>
      <c r="F24" s="184"/>
      <c r="G24" s="186">
        <f t="shared" si="1"/>
        <v>78</v>
      </c>
      <c r="H24" s="191">
        <f t="shared" si="2"/>
        <v>2.3693803159173754</v>
      </c>
      <c r="I24" s="186">
        <f t="shared" si="3"/>
        <v>1662</v>
      </c>
      <c r="J24" s="184"/>
      <c r="K24" s="191">
        <f t="shared" si="6"/>
        <v>0</v>
      </c>
      <c r="L24" s="184"/>
      <c r="M24" s="188">
        <f t="shared" si="7"/>
        <v>0</v>
      </c>
      <c r="N24">
        <v>3370</v>
      </c>
      <c r="O24" s="185">
        <f t="shared" si="8"/>
        <v>220</v>
      </c>
      <c r="P24" s="192">
        <f t="shared" si="4"/>
        <v>-100</v>
      </c>
      <c r="Q24" s="184"/>
    </row>
    <row r="25" spans="1:17" hidden="1" x14ac:dyDescent="0.2">
      <c r="A25">
        <v>23</v>
      </c>
      <c r="B25" s="186">
        <f t="shared" si="5"/>
        <v>1630</v>
      </c>
      <c r="C25" s="184"/>
      <c r="D25" s="191">
        <f t="shared" si="0"/>
        <v>0</v>
      </c>
      <c r="E25" s="184"/>
      <c r="F25" s="184"/>
      <c r="G25" s="186">
        <f t="shared" si="1"/>
        <v>78</v>
      </c>
      <c r="H25" s="191">
        <f t="shared" si="2"/>
        <v>2.3693803159173754</v>
      </c>
      <c r="I25" s="186">
        <f t="shared" si="3"/>
        <v>1662</v>
      </c>
      <c r="J25" s="184"/>
      <c r="K25" s="191">
        <f t="shared" si="6"/>
        <v>0</v>
      </c>
      <c r="L25" s="184"/>
      <c r="M25" s="188">
        <f t="shared" si="7"/>
        <v>0</v>
      </c>
      <c r="N25">
        <v>3560</v>
      </c>
      <c r="O25" s="185">
        <f t="shared" si="8"/>
        <v>190</v>
      </c>
      <c r="P25" s="192">
        <f t="shared" si="4"/>
        <v>-100</v>
      </c>
      <c r="Q25" s="184"/>
    </row>
    <row r="26" spans="1:17" hidden="1" x14ac:dyDescent="0.2">
      <c r="A26">
        <v>24</v>
      </c>
      <c r="B26" s="186">
        <f t="shared" si="5"/>
        <v>1630</v>
      </c>
      <c r="C26" s="184"/>
      <c r="D26" s="191">
        <f t="shared" si="0"/>
        <v>0</v>
      </c>
      <c r="E26" s="184"/>
      <c r="F26" s="184"/>
      <c r="G26" s="186">
        <f t="shared" si="1"/>
        <v>78</v>
      </c>
      <c r="H26" s="191">
        <f t="shared" si="2"/>
        <v>2.3693803159173754</v>
      </c>
      <c r="I26" s="186">
        <f t="shared" si="3"/>
        <v>1662</v>
      </c>
      <c r="J26" s="184"/>
      <c r="K26" s="191">
        <f t="shared" si="6"/>
        <v>0</v>
      </c>
      <c r="L26" s="184"/>
      <c r="M26" s="188">
        <f t="shared" si="7"/>
        <v>0</v>
      </c>
      <c r="N26">
        <v>3720</v>
      </c>
      <c r="O26" s="185">
        <f t="shared" si="8"/>
        <v>160</v>
      </c>
      <c r="P26" s="192">
        <f t="shared" si="4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7"/>
  <dimension ref="A1:V26"/>
  <sheetViews>
    <sheetView workbookViewId="0">
      <selection activeCell="A2" sqref="A2:Q2"/>
    </sheetView>
  </sheetViews>
  <sheetFormatPr baseColWidth="10" defaultRowHeight="12.75" x14ac:dyDescent="0.2"/>
  <cols>
    <col min="1" max="1" width="9" style="189" bestFit="1" customWidth="1"/>
    <col min="2" max="2" width="10.7109375" style="189" customWidth="1"/>
    <col min="3" max="4" width="13" style="189" customWidth="1"/>
    <col min="5" max="5" width="10.7109375" style="189" customWidth="1"/>
    <col min="6" max="6" width="12.28515625" style="189" customWidth="1"/>
    <col min="7" max="9" width="13.140625" style="189" customWidth="1"/>
    <col min="10" max="10" width="10.42578125" style="189" bestFit="1" customWidth="1"/>
    <col min="11" max="11" width="13.140625" style="189" bestFit="1" customWidth="1"/>
    <col min="12" max="12" width="7.42578125" style="189" bestFit="1" customWidth="1"/>
    <col min="13" max="13" width="10.42578125" style="189" customWidth="1"/>
    <col min="14" max="14" width="7.42578125" style="189" customWidth="1"/>
    <col min="15" max="15" width="11" style="189" bestFit="1" customWidth="1"/>
    <col min="16" max="16" width="12" style="189" customWidth="1"/>
    <col min="17" max="17" width="13.7109375" style="189" bestFit="1" customWidth="1"/>
    <col min="18" max="22" width="10.85546875" style="189"/>
  </cols>
  <sheetData>
    <row r="1" spans="1:18" x14ac:dyDescent="0.2">
      <c r="A1" s="359" t="s">
        <v>42</v>
      </c>
      <c r="B1" s="359"/>
      <c r="C1" s="189">
        <v>3720</v>
      </c>
      <c r="D1" s="190" t="s">
        <v>46</v>
      </c>
      <c r="E1" s="208" t="s">
        <v>47</v>
      </c>
    </row>
    <row r="2" spans="1:18" ht="22.5" x14ac:dyDescent="0.2">
      <c r="A2" s="209" t="s">
        <v>29</v>
      </c>
      <c r="B2" s="210" t="s">
        <v>30</v>
      </c>
      <c r="C2" s="210" t="s">
        <v>35</v>
      </c>
      <c r="D2" s="210" t="s">
        <v>37</v>
      </c>
      <c r="E2" s="210" t="s">
        <v>41</v>
      </c>
      <c r="F2" s="210" t="s">
        <v>40</v>
      </c>
      <c r="G2" s="210" t="s">
        <v>36</v>
      </c>
      <c r="H2" s="210" t="s">
        <v>38</v>
      </c>
      <c r="I2" s="210" t="s">
        <v>43</v>
      </c>
      <c r="J2" s="209" t="s">
        <v>13</v>
      </c>
      <c r="K2" s="210" t="s">
        <v>32</v>
      </c>
      <c r="L2" s="209" t="s">
        <v>31</v>
      </c>
      <c r="M2" s="210" t="s">
        <v>44</v>
      </c>
      <c r="N2" s="210" t="s">
        <v>39</v>
      </c>
      <c r="O2" s="210" t="s">
        <v>45</v>
      </c>
      <c r="P2" s="210" t="s">
        <v>33</v>
      </c>
      <c r="Q2" s="209" t="s">
        <v>34</v>
      </c>
    </row>
    <row r="3" spans="1:18" x14ac:dyDescent="0.2">
      <c r="A3" s="211">
        <v>1</v>
      </c>
      <c r="B3" s="212">
        <f>C1-(C3+E3+F3)</f>
        <v>3707</v>
      </c>
      <c r="C3" s="213">
        <v>13</v>
      </c>
      <c r="D3" s="214">
        <f>(C3/B3)*100</f>
        <v>0.35068788777987592</v>
      </c>
      <c r="E3" s="215"/>
      <c r="F3" s="215"/>
      <c r="G3" s="212">
        <f>C3</f>
        <v>13</v>
      </c>
      <c r="H3" s="214">
        <f>(G3/$C$1)*100</f>
        <v>0.34946236559139787</v>
      </c>
      <c r="I3" s="212">
        <f>C3+E3+F3</f>
        <v>13</v>
      </c>
      <c r="J3" s="216">
        <v>21.750356468457358</v>
      </c>
      <c r="K3" s="211"/>
      <c r="L3" s="213">
        <v>148.06</v>
      </c>
      <c r="M3" s="217"/>
      <c r="N3" s="211">
        <v>110</v>
      </c>
      <c r="O3" s="211"/>
      <c r="P3" s="218">
        <f>((L3/N3)*100)-100</f>
        <v>34.600000000000023</v>
      </c>
      <c r="Q3" s="213">
        <v>69.8</v>
      </c>
    </row>
    <row r="4" spans="1:18" x14ac:dyDescent="0.2">
      <c r="A4" s="211">
        <v>2</v>
      </c>
      <c r="B4" s="212">
        <f>B3-(C4+E4+F4)</f>
        <v>3699</v>
      </c>
      <c r="C4" s="213">
        <v>8</v>
      </c>
      <c r="D4" s="214">
        <f t="shared" ref="D4:D26" si="0">(C4/B4)*100</f>
        <v>0.21627466882941337</v>
      </c>
      <c r="E4" s="215"/>
      <c r="F4" s="215"/>
      <c r="G4" s="212">
        <f>G3+C4</f>
        <v>21</v>
      </c>
      <c r="H4" s="214">
        <f t="shared" ref="H4:H26" si="1">(G4/$C$1)*100</f>
        <v>0.56451612903225801</v>
      </c>
      <c r="I4" s="212">
        <f t="shared" ref="I4:I26" si="2">I3+C4+E4+F4</f>
        <v>21</v>
      </c>
      <c r="J4" s="216">
        <v>29.0150842945874</v>
      </c>
      <c r="K4" s="214">
        <f>J4-J3</f>
        <v>7.2647278261300414</v>
      </c>
      <c r="L4" s="213">
        <v>248.96</v>
      </c>
      <c r="M4" s="217">
        <f>L4-L3</f>
        <v>100.9</v>
      </c>
      <c r="N4" s="211">
        <v>230</v>
      </c>
      <c r="O4" s="219">
        <f>N4-N3</f>
        <v>120</v>
      </c>
      <c r="P4" s="218">
        <f t="shared" ref="P4:P26" si="3">((L4/N4)*100)-100</f>
        <v>8.2434782608695798</v>
      </c>
      <c r="Q4" s="213">
        <v>65.5</v>
      </c>
    </row>
    <row r="5" spans="1:18" x14ac:dyDescent="0.2">
      <c r="A5" s="211">
        <v>3</v>
      </c>
      <c r="B5" s="212">
        <f t="shared" ref="B5:B26" si="4">B4-(C5+E5+F5)</f>
        <v>3695</v>
      </c>
      <c r="C5" s="213">
        <v>4</v>
      </c>
      <c r="D5" s="214">
        <f t="shared" si="0"/>
        <v>0.10825439783491206</v>
      </c>
      <c r="E5" s="215"/>
      <c r="F5" s="215"/>
      <c r="G5" s="212">
        <f t="shared" ref="G5:G26" si="5">G4+C5</f>
        <v>25</v>
      </c>
      <c r="H5" s="214">
        <f t="shared" si="1"/>
        <v>0.67204301075268813</v>
      </c>
      <c r="I5" s="212">
        <f t="shared" si="2"/>
        <v>25</v>
      </c>
      <c r="J5" s="216">
        <v>33.738848337388482</v>
      </c>
      <c r="K5" s="214">
        <f t="shared" ref="K5:K26" si="6">J5-J4</f>
        <v>4.7237640428010828</v>
      </c>
      <c r="L5" s="213">
        <v>377.26</v>
      </c>
      <c r="M5" s="217">
        <f t="shared" ref="M5:M26" si="7">L5-L4</f>
        <v>128.29999999999998</v>
      </c>
      <c r="N5" s="211">
        <v>360</v>
      </c>
      <c r="O5" s="219">
        <f t="shared" ref="O5:O26" si="8">N5-N4</f>
        <v>130</v>
      </c>
      <c r="P5" s="218">
        <f t="shared" si="3"/>
        <v>4.7944444444444372</v>
      </c>
      <c r="Q5" s="216">
        <v>71.989999999999995</v>
      </c>
    </row>
    <row r="6" spans="1:18" x14ac:dyDescent="0.2">
      <c r="A6" s="211">
        <v>4</v>
      </c>
      <c r="B6" s="212">
        <f t="shared" si="4"/>
        <v>3689</v>
      </c>
      <c r="C6" s="213">
        <v>6</v>
      </c>
      <c r="D6" s="214">
        <f t="shared" si="0"/>
        <v>0.16264570344266741</v>
      </c>
      <c r="E6" s="215"/>
      <c r="F6" s="215"/>
      <c r="G6" s="212">
        <f t="shared" si="5"/>
        <v>31</v>
      </c>
      <c r="H6" s="214">
        <f t="shared" si="1"/>
        <v>0.83333333333333337</v>
      </c>
      <c r="I6" s="212">
        <f t="shared" si="2"/>
        <v>31</v>
      </c>
      <c r="J6" s="216">
        <v>39.186104986267459</v>
      </c>
      <c r="K6" s="214">
        <f t="shared" si="6"/>
        <v>5.4472566488789766</v>
      </c>
      <c r="L6" s="213">
        <v>539.17999999999995</v>
      </c>
      <c r="M6" s="217">
        <f t="shared" si="7"/>
        <v>161.91999999999996</v>
      </c>
      <c r="N6" s="211">
        <v>500</v>
      </c>
      <c r="O6" s="219">
        <f t="shared" si="8"/>
        <v>140</v>
      </c>
      <c r="P6" s="218">
        <f t="shared" si="3"/>
        <v>7.8359999999999985</v>
      </c>
      <c r="Q6" s="216">
        <v>70.819999999999993</v>
      </c>
    </row>
    <row r="7" spans="1:18" x14ac:dyDescent="0.2">
      <c r="A7" s="211">
        <v>5</v>
      </c>
      <c r="B7" s="212">
        <f t="shared" si="4"/>
        <v>3679</v>
      </c>
      <c r="C7" s="213">
        <v>10</v>
      </c>
      <c r="D7" s="214">
        <f t="shared" si="0"/>
        <v>0.27181299266104919</v>
      </c>
      <c r="E7" s="215"/>
      <c r="F7" s="215"/>
      <c r="G7" s="212">
        <f t="shared" si="5"/>
        <v>41</v>
      </c>
      <c r="H7" s="214">
        <f t="shared" si="1"/>
        <v>1.1021505376344085</v>
      </c>
      <c r="I7" s="212">
        <f t="shared" si="2"/>
        <v>41</v>
      </c>
      <c r="J7" s="216">
        <v>43.865637484969554</v>
      </c>
      <c r="K7" s="214">
        <f t="shared" si="6"/>
        <v>4.6795324987020948</v>
      </c>
      <c r="L7" s="213">
        <v>669.97</v>
      </c>
      <c r="M7" s="217">
        <f t="shared" si="7"/>
        <v>130.79000000000008</v>
      </c>
      <c r="N7" s="211">
        <v>630</v>
      </c>
      <c r="O7" s="219">
        <f t="shared" si="8"/>
        <v>130</v>
      </c>
      <c r="P7" s="218">
        <f t="shared" si="3"/>
        <v>6.3444444444444343</v>
      </c>
      <c r="Q7" s="213">
        <v>69.790000000000006</v>
      </c>
    </row>
    <row r="8" spans="1:18" x14ac:dyDescent="0.2">
      <c r="A8" s="211">
        <v>6</v>
      </c>
      <c r="B8" s="212">
        <f t="shared" si="4"/>
        <v>3676</v>
      </c>
      <c r="C8" s="213">
        <v>3</v>
      </c>
      <c r="D8" s="214">
        <f t="shared" si="0"/>
        <v>8.1610446137105552E-2</v>
      </c>
      <c r="E8" s="215"/>
      <c r="F8" s="215"/>
      <c r="G8" s="212">
        <f t="shared" si="5"/>
        <v>44</v>
      </c>
      <c r="H8" s="214">
        <f t="shared" si="1"/>
        <v>1.1827956989247312</v>
      </c>
      <c r="I8" s="212">
        <f t="shared" si="2"/>
        <v>44</v>
      </c>
      <c r="J8" s="216">
        <v>46.843944099378881</v>
      </c>
      <c r="K8" s="214">
        <f t="shared" si="6"/>
        <v>2.9783066144093269</v>
      </c>
      <c r="L8" s="213">
        <v>777.21</v>
      </c>
      <c r="M8" s="217">
        <f t="shared" si="7"/>
        <v>107.24000000000001</v>
      </c>
      <c r="N8" s="211">
        <v>750</v>
      </c>
      <c r="O8" s="219">
        <f t="shared" si="8"/>
        <v>120</v>
      </c>
      <c r="P8" s="218">
        <f t="shared" si="3"/>
        <v>3.6280000000000143</v>
      </c>
      <c r="Q8" s="213">
        <v>78.69</v>
      </c>
    </row>
    <row r="9" spans="1:18" x14ac:dyDescent="0.2">
      <c r="A9" s="211">
        <v>7</v>
      </c>
      <c r="B9" s="212">
        <f t="shared" si="4"/>
        <v>3674</v>
      </c>
      <c r="C9" s="213">
        <v>2</v>
      </c>
      <c r="D9" s="214">
        <f t="shared" si="0"/>
        <v>5.443658138268917E-2</v>
      </c>
      <c r="E9" s="215"/>
      <c r="F9" s="215"/>
      <c r="G9" s="212">
        <f t="shared" si="5"/>
        <v>46</v>
      </c>
      <c r="H9" s="214">
        <f t="shared" si="1"/>
        <v>1.2365591397849462</v>
      </c>
      <c r="I9" s="212">
        <f t="shared" si="2"/>
        <v>46</v>
      </c>
      <c r="J9" s="216">
        <v>49.813563271964576</v>
      </c>
      <c r="K9" s="214">
        <f t="shared" si="6"/>
        <v>2.9696191725856949</v>
      </c>
      <c r="L9" s="213">
        <v>876.68</v>
      </c>
      <c r="M9" s="217">
        <f t="shared" si="7"/>
        <v>99.469999999999914</v>
      </c>
      <c r="N9" s="211">
        <v>870</v>
      </c>
      <c r="O9" s="219">
        <f t="shared" si="8"/>
        <v>120</v>
      </c>
      <c r="P9" s="218">
        <f t="shared" si="3"/>
        <v>0.76781609195401757</v>
      </c>
      <c r="Q9" s="213">
        <v>74.09</v>
      </c>
    </row>
    <row r="10" spans="1:18" x14ac:dyDescent="0.2">
      <c r="A10" s="211">
        <v>8</v>
      </c>
      <c r="B10" s="212">
        <f t="shared" si="4"/>
        <v>3671</v>
      </c>
      <c r="C10" s="213">
        <v>3</v>
      </c>
      <c r="D10" s="214">
        <f t="shared" si="0"/>
        <v>8.172160174339417E-2</v>
      </c>
      <c r="E10" s="215"/>
      <c r="F10" s="215"/>
      <c r="G10" s="212">
        <f t="shared" si="5"/>
        <v>49</v>
      </c>
      <c r="H10" s="214">
        <f t="shared" si="1"/>
        <v>1.3172043010752688</v>
      </c>
      <c r="I10" s="212">
        <f t="shared" si="2"/>
        <v>49</v>
      </c>
      <c r="J10" s="216">
        <v>51.891156462585037</v>
      </c>
      <c r="K10" s="214">
        <f t="shared" si="6"/>
        <v>2.0775931906204619</v>
      </c>
      <c r="L10" s="213">
        <v>976.12</v>
      </c>
      <c r="M10" s="217">
        <f t="shared" si="7"/>
        <v>99.440000000000055</v>
      </c>
      <c r="N10" s="211">
        <v>970</v>
      </c>
      <c r="O10" s="219">
        <f t="shared" si="8"/>
        <v>100</v>
      </c>
      <c r="P10" s="218">
        <f t="shared" si="3"/>
        <v>0.63092783505153704</v>
      </c>
      <c r="Q10" s="213">
        <v>72.37</v>
      </c>
    </row>
    <row r="11" spans="1:18" x14ac:dyDescent="0.2">
      <c r="A11" s="211">
        <v>9</v>
      </c>
      <c r="B11" s="212">
        <f t="shared" si="4"/>
        <v>3669</v>
      </c>
      <c r="C11" s="213">
        <v>2</v>
      </c>
      <c r="D11" s="214">
        <f t="shared" si="0"/>
        <v>5.4510765876260567E-2</v>
      </c>
      <c r="E11" s="215"/>
      <c r="F11" s="215"/>
      <c r="G11" s="212">
        <f t="shared" si="5"/>
        <v>51</v>
      </c>
      <c r="H11" s="214">
        <f t="shared" si="1"/>
        <v>1.370967741935484</v>
      </c>
      <c r="I11" s="212">
        <f t="shared" si="2"/>
        <v>51</v>
      </c>
      <c r="J11" s="216">
        <v>56.096612344910739</v>
      </c>
      <c r="K11" s="214">
        <f t="shared" si="6"/>
        <v>4.2054558823257011</v>
      </c>
      <c r="L11" s="213">
        <v>1073.72</v>
      </c>
      <c r="M11" s="217">
        <f t="shared" si="7"/>
        <v>97.600000000000023</v>
      </c>
      <c r="N11" s="211">
        <v>1065</v>
      </c>
      <c r="O11" s="219">
        <f t="shared" si="8"/>
        <v>95</v>
      </c>
      <c r="P11" s="218">
        <f t="shared" si="3"/>
        <v>0.81877934272300479</v>
      </c>
      <c r="Q11" s="213">
        <v>74.739999999999995</v>
      </c>
    </row>
    <row r="12" spans="1:18" x14ac:dyDescent="0.2">
      <c r="A12" s="211">
        <v>10</v>
      </c>
      <c r="B12" s="212">
        <f t="shared" si="4"/>
        <v>3669</v>
      </c>
      <c r="C12" s="213">
        <v>0</v>
      </c>
      <c r="D12" s="214">
        <f t="shared" si="0"/>
        <v>0</v>
      </c>
      <c r="E12" s="215"/>
      <c r="F12" s="215"/>
      <c r="G12" s="212">
        <f t="shared" si="5"/>
        <v>51</v>
      </c>
      <c r="H12" s="214">
        <f t="shared" si="1"/>
        <v>1.370967741935484</v>
      </c>
      <c r="I12" s="212">
        <f t="shared" si="2"/>
        <v>51</v>
      </c>
      <c r="J12" s="216">
        <v>55.878806736416323</v>
      </c>
      <c r="K12" s="214">
        <f t="shared" si="6"/>
        <v>-0.21780560849441599</v>
      </c>
      <c r="L12" s="216">
        <v>1183.6300000000001</v>
      </c>
      <c r="M12" s="217">
        <f t="shared" si="7"/>
        <v>109.91000000000008</v>
      </c>
      <c r="N12" s="212">
        <v>1155</v>
      </c>
      <c r="O12" s="219">
        <f t="shared" si="8"/>
        <v>90</v>
      </c>
      <c r="P12" s="218">
        <f t="shared" si="3"/>
        <v>2.4787878787878839</v>
      </c>
      <c r="Q12" s="213">
        <v>77.400000000000006</v>
      </c>
    </row>
    <row r="13" spans="1:18" x14ac:dyDescent="0.2">
      <c r="A13" s="211">
        <v>11</v>
      </c>
      <c r="B13" s="212">
        <f t="shared" si="4"/>
        <v>3669</v>
      </c>
      <c r="C13" s="213">
        <v>0</v>
      </c>
      <c r="D13" s="214">
        <f t="shared" si="0"/>
        <v>0</v>
      </c>
      <c r="E13" s="215"/>
      <c r="F13" s="215"/>
      <c r="G13" s="212">
        <f t="shared" si="5"/>
        <v>51</v>
      </c>
      <c r="H13" s="214">
        <f t="shared" si="1"/>
        <v>1.370967741935484</v>
      </c>
      <c r="I13" s="212">
        <f t="shared" si="2"/>
        <v>51</v>
      </c>
      <c r="J13" s="216">
        <v>57.5</v>
      </c>
      <c r="K13" s="214">
        <f t="shared" si="6"/>
        <v>1.6211932635836774</v>
      </c>
      <c r="L13" s="216">
        <v>1265.2</v>
      </c>
      <c r="M13" s="217">
        <f t="shared" si="7"/>
        <v>81.569999999999936</v>
      </c>
      <c r="N13" s="212">
        <v>1245</v>
      </c>
      <c r="O13" s="219">
        <f t="shared" si="8"/>
        <v>90</v>
      </c>
      <c r="P13" s="218">
        <f t="shared" si="3"/>
        <v>1.6224899598393563</v>
      </c>
      <c r="Q13" s="213">
        <v>75.81</v>
      </c>
      <c r="R13" s="220"/>
    </row>
    <row r="14" spans="1:18" x14ac:dyDescent="0.2">
      <c r="A14" s="189">
        <v>12</v>
      </c>
      <c r="B14" s="221">
        <f t="shared" si="4"/>
        <v>3669</v>
      </c>
      <c r="C14" s="222"/>
      <c r="D14" s="223">
        <f t="shared" si="0"/>
        <v>0</v>
      </c>
      <c r="E14" s="222"/>
      <c r="F14" s="222"/>
      <c r="G14" s="221">
        <f t="shared" si="5"/>
        <v>51</v>
      </c>
      <c r="H14" s="223">
        <f t="shared" si="1"/>
        <v>1.370967741935484</v>
      </c>
      <c r="I14" s="221">
        <f t="shared" si="2"/>
        <v>51</v>
      </c>
      <c r="J14" s="222"/>
      <c r="K14" s="223">
        <f t="shared" si="6"/>
        <v>-57.5</v>
      </c>
      <c r="L14" s="222"/>
      <c r="M14" s="224">
        <f t="shared" si="7"/>
        <v>-1265.2</v>
      </c>
      <c r="N14" s="189">
        <v>1335</v>
      </c>
      <c r="O14" s="190">
        <f t="shared" si="8"/>
        <v>90</v>
      </c>
      <c r="P14" s="225">
        <f t="shared" si="3"/>
        <v>-100</v>
      </c>
      <c r="Q14" s="222"/>
    </row>
    <row r="15" spans="1:18" x14ac:dyDescent="0.2">
      <c r="A15" s="189">
        <v>13</v>
      </c>
      <c r="B15" s="221">
        <f t="shared" si="4"/>
        <v>3669</v>
      </c>
      <c r="C15" s="222"/>
      <c r="D15" s="223">
        <f t="shared" si="0"/>
        <v>0</v>
      </c>
      <c r="E15" s="222"/>
      <c r="F15" s="222"/>
      <c r="G15" s="221">
        <f t="shared" si="5"/>
        <v>51</v>
      </c>
      <c r="H15" s="223">
        <f t="shared" si="1"/>
        <v>1.370967741935484</v>
      </c>
      <c r="I15" s="221">
        <f t="shared" si="2"/>
        <v>51</v>
      </c>
      <c r="J15" s="222"/>
      <c r="K15" s="223">
        <f t="shared" si="6"/>
        <v>0</v>
      </c>
      <c r="L15" s="222"/>
      <c r="M15" s="224">
        <f t="shared" si="7"/>
        <v>0</v>
      </c>
      <c r="N15" s="189">
        <v>1430</v>
      </c>
      <c r="O15" s="190">
        <f t="shared" si="8"/>
        <v>95</v>
      </c>
      <c r="P15" s="225">
        <f t="shared" si="3"/>
        <v>-100</v>
      </c>
      <c r="Q15" s="222"/>
    </row>
    <row r="16" spans="1:18" x14ac:dyDescent="0.2">
      <c r="A16" s="189">
        <v>14</v>
      </c>
      <c r="B16" s="221">
        <f t="shared" si="4"/>
        <v>3669</v>
      </c>
      <c r="C16" s="222"/>
      <c r="D16" s="223">
        <f t="shared" si="0"/>
        <v>0</v>
      </c>
      <c r="E16" s="222"/>
      <c r="F16" s="222"/>
      <c r="G16" s="221">
        <f t="shared" si="5"/>
        <v>51</v>
      </c>
      <c r="H16" s="223">
        <f t="shared" si="1"/>
        <v>1.370967741935484</v>
      </c>
      <c r="I16" s="221">
        <f t="shared" si="2"/>
        <v>51</v>
      </c>
      <c r="J16" s="222"/>
      <c r="K16" s="223">
        <f t="shared" si="6"/>
        <v>0</v>
      </c>
      <c r="L16" s="222"/>
      <c r="M16" s="224">
        <f t="shared" si="7"/>
        <v>0</v>
      </c>
      <c r="N16" s="189">
        <v>1530</v>
      </c>
      <c r="O16" s="190">
        <f t="shared" si="8"/>
        <v>100</v>
      </c>
      <c r="P16" s="225">
        <f t="shared" si="3"/>
        <v>-100</v>
      </c>
      <c r="Q16" s="222"/>
    </row>
    <row r="17" spans="1:17" x14ac:dyDescent="0.2">
      <c r="A17" s="189">
        <v>15</v>
      </c>
      <c r="B17" s="221">
        <f t="shared" si="4"/>
        <v>3669</v>
      </c>
      <c r="C17" s="222"/>
      <c r="D17" s="223">
        <f t="shared" si="0"/>
        <v>0</v>
      </c>
      <c r="E17" s="222"/>
      <c r="F17" s="222"/>
      <c r="G17" s="221">
        <f t="shared" si="5"/>
        <v>51</v>
      </c>
      <c r="H17" s="223">
        <f t="shared" si="1"/>
        <v>1.370967741935484</v>
      </c>
      <c r="I17" s="221">
        <f t="shared" si="2"/>
        <v>51</v>
      </c>
      <c r="J17" s="222"/>
      <c r="K17" s="223">
        <f t="shared" si="6"/>
        <v>0</v>
      </c>
      <c r="L17" s="222"/>
      <c r="M17" s="224">
        <f t="shared" si="7"/>
        <v>0</v>
      </c>
      <c r="N17" s="189">
        <v>1650</v>
      </c>
      <c r="O17" s="190">
        <f t="shared" si="8"/>
        <v>120</v>
      </c>
      <c r="P17" s="225">
        <f t="shared" si="3"/>
        <v>-100</v>
      </c>
      <c r="Q17" s="222"/>
    </row>
    <row r="18" spans="1:17" x14ac:dyDescent="0.2">
      <c r="A18" s="189">
        <v>16</v>
      </c>
      <c r="B18" s="221">
        <f t="shared" si="4"/>
        <v>3669</v>
      </c>
      <c r="C18" s="222"/>
      <c r="D18" s="223">
        <f t="shared" si="0"/>
        <v>0</v>
      </c>
      <c r="E18" s="222"/>
      <c r="F18" s="222"/>
      <c r="G18" s="221">
        <f t="shared" si="5"/>
        <v>51</v>
      </c>
      <c r="H18" s="223">
        <f t="shared" si="1"/>
        <v>1.370967741935484</v>
      </c>
      <c r="I18" s="221">
        <f t="shared" si="2"/>
        <v>51</v>
      </c>
      <c r="J18" s="222"/>
      <c r="K18" s="223">
        <f t="shared" si="6"/>
        <v>0</v>
      </c>
      <c r="L18" s="222"/>
      <c r="M18" s="224">
        <f t="shared" si="7"/>
        <v>0</v>
      </c>
      <c r="N18" s="189">
        <v>1780</v>
      </c>
      <c r="O18" s="190">
        <f t="shared" si="8"/>
        <v>130</v>
      </c>
      <c r="P18" s="225">
        <f t="shared" si="3"/>
        <v>-100</v>
      </c>
      <c r="Q18" s="222"/>
    </row>
    <row r="19" spans="1:17" x14ac:dyDescent="0.2">
      <c r="A19" s="189">
        <v>17</v>
      </c>
      <c r="B19" s="221">
        <f t="shared" si="4"/>
        <v>3669</v>
      </c>
      <c r="C19" s="222"/>
      <c r="D19" s="223">
        <f t="shared" si="0"/>
        <v>0</v>
      </c>
      <c r="E19" s="222"/>
      <c r="F19" s="222"/>
      <c r="G19" s="221">
        <f t="shared" si="5"/>
        <v>51</v>
      </c>
      <c r="H19" s="223">
        <f t="shared" si="1"/>
        <v>1.370967741935484</v>
      </c>
      <c r="I19" s="221">
        <f t="shared" si="2"/>
        <v>51</v>
      </c>
      <c r="J19" s="222"/>
      <c r="K19" s="223">
        <f t="shared" si="6"/>
        <v>0</v>
      </c>
      <c r="L19" s="222"/>
      <c r="M19" s="224">
        <f t="shared" si="7"/>
        <v>0</v>
      </c>
      <c r="N19" s="189">
        <v>1910</v>
      </c>
      <c r="O19" s="190">
        <f t="shared" si="8"/>
        <v>130</v>
      </c>
      <c r="P19" s="225">
        <f t="shared" si="3"/>
        <v>-100</v>
      </c>
      <c r="Q19" s="222"/>
    </row>
    <row r="20" spans="1:17" x14ac:dyDescent="0.2">
      <c r="A20" s="189">
        <v>18</v>
      </c>
      <c r="B20" s="221">
        <f t="shared" si="4"/>
        <v>3669</v>
      </c>
      <c r="C20" s="222"/>
      <c r="D20" s="223">
        <f t="shared" si="0"/>
        <v>0</v>
      </c>
      <c r="E20" s="222"/>
      <c r="F20" s="222"/>
      <c r="G20" s="221">
        <f t="shared" si="5"/>
        <v>51</v>
      </c>
      <c r="H20" s="223">
        <f t="shared" si="1"/>
        <v>1.370967741935484</v>
      </c>
      <c r="I20" s="221">
        <f t="shared" si="2"/>
        <v>51</v>
      </c>
      <c r="J20" s="222"/>
      <c r="K20" s="223">
        <f t="shared" si="6"/>
        <v>0</v>
      </c>
      <c r="L20" s="222"/>
      <c r="M20" s="224">
        <f t="shared" si="7"/>
        <v>0</v>
      </c>
      <c r="N20" s="189">
        <v>2045</v>
      </c>
      <c r="O20" s="190">
        <f t="shared" si="8"/>
        <v>135</v>
      </c>
      <c r="P20" s="225">
        <f t="shared" si="3"/>
        <v>-100</v>
      </c>
      <c r="Q20" s="222"/>
    </row>
    <row r="21" spans="1:17" x14ac:dyDescent="0.2">
      <c r="A21" s="189">
        <v>19</v>
      </c>
      <c r="B21" s="221">
        <f t="shared" si="4"/>
        <v>3669</v>
      </c>
      <c r="C21" s="222"/>
      <c r="D21" s="223">
        <f t="shared" si="0"/>
        <v>0</v>
      </c>
      <c r="E21" s="222"/>
      <c r="F21" s="222"/>
      <c r="G21" s="221">
        <f t="shared" si="5"/>
        <v>51</v>
      </c>
      <c r="H21" s="223">
        <f t="shared" si="1"/>
        <v>1.370967741935484</v>
      </c>
      <c r="I21" s="221">
        <f t="shared" si="2"/>
        <v>51</v>
      </c>
      <c r="J21" s="222"/>
      <c r="K21" s="223">
        <f t="shared" si="6"/>
        <v>0</v>
      </c>
      <c r="L21" s="222"/>
      <c r="M21" s="224">
        <f t="shared" si="7"/>
        <v>0</v>
      </c>
      <c r="N21" s="189">
        <v>2190</v>
      </c>
      <c r="O21" s="190">
        <f t="shared" si="8"/>
        <v>145</v>
      </c>
      <c r="P21" s="225">
        <f t="shared" si="3"/>
        <v>-100</v>
      </c>
      <c r="Q21" s="222"/>
    </row>
    <row r="22" spans="1:17" x14ac:dyDescent="0.2">
      <c r="A22" s="189">
        <v>20</v>
      </c>
      <c r="B22" s="221">
        <f t="shared" si="4"/>
        <v>3669</v>
      </c>
      <c r="C22" s="222"/>
      <c r="D22" s="223">
        <f t="shared" si="0"/>
        <v>0</v>
      </c>
      <c r="E22" s="222"/>
      <c r="F22" s="222"/>
      <c r="G22" s="221">
        <f t="shared" si="5"/>
        <v>51</v>
      </c>
      <c r="H22" s="223">
        <f t="shared" si="1"/>
        <v>1.370967741935484</v>
      </c>
      <c r="I22" s="221">
        <f t="shared" si="2"/>
        <v>51</v>
      </c>
      <c r="J22" s="222"/>
      <c r="K22" s="223">
        <f t="shared" si="6"/>
        <v>0</v>
      </c>
      <c r="L22" s="222"/>
      <c r="M22" s="224">
        <f t="shared" si="7"/>
        <v>0</v>
      </c>
      <c r="N22" s="189">
        <v>2340</v>
      </c>
      <c r="O22" s="190">
        <f t="shared" si="8"/>
        <v>150</v>
      </c>
      <c r="P22" s="225">
        <f t="shared" si="3"/>
        <v>-100</v>
      </c>
      <c r="Q22" s="222"/>
    </row>
    <row r="23" spans="1:17" x14ac:dyDescent="0.2">
      <c r="A23" s="189">
        <v>21</v>
      </c>
      <c r="B23" s="221">
        <f t="shared" si="4"/>
        <v>3669</v>
      </c>
      <c r="C23" s="222"/>
      <c r="D23" s="223">
        <f t="shared" si="0"/>
        <v>0</v>
      </c>
      <c r="E23" s="222"/>
      <c r="F23" s="222"/>
      <c r="G23" s="221">
        <f t="shared" si="5"/>
        <v>51</v>
      </c>
      <c r="H23" s="223">
        <f t="shared" si="1"/>
        <v>1.370967741935484</v>
      </c>
      <c r="I23" s="221">
        <f t="shared" si="2"/>
        <v>51</v>
      </c>
      <c r="J23" s="222"/>
      <c r="K23" s="223">
        <f t="shared" si="6"/>
        <v>0</v>
      </c>
      <c r="L23" s="222"/>
      <c r="M23" s="224">
        <f t="shared" si="7"/>
        <v>0</v>
      </c>
      <c r="N23" s="189">
        <v>2500</v>
      </c>
      <c r="O23" s="190">
        <f t="shared" si="8"/>
        <v>160</v>
      </c>
      <c r="P23" s="225">
        <f t="shared" si="3"/>
        <v>-100</v>
      </c>
      <c r="Q23" s="222"/>
    </row>
    <row r="24" spans="1:17" x14ac:dyDescent="0.2">
      <c r="A24" s="189">
        <v>22</v>
      </c>
      <c r="B24" s="221">
        <f t="shared" si="4"/>
        <v>3669</v>
      </c>
      <c r="C24" s="222"/>
      <c r="D24" s="223">
        <f t="shared" si="0"/>
        <v>0</v>
      </c>
      <c r="E24" s="222"/>
      <c r="F24" s="222"/>
      <c r="G24" s="221">
        <f t="shared" si="5"/>
        <v>51</v>
      </c>
      <c r="H24" s="223">
        <f t="shared" si="1"/>
        <v>1.370967741935484</v>
      </c>
      <c r="I24" s="221">
        <f t="shared" si="2"/>
        <v>51</v>
      </c>
      <c r="J24" s="222"/>
      <c r="K24" s="223">
        <f t="shared" si="6"/>
        <v>0</v>
      </c>
      <c r="L24" s="222"/>
      <c r="M24" s="224">
        <f t="shared" si="7"/>
        <v>0</v>
      </c>
      <c r="N24" s="189">
        <v>2680</v>
      </c>
      <c r="O24" s="190">
        <f t="shared" si="8"/>
        <v>180</v>
      </c>
      <c r="P24" s="225">
        <f t="shared" si="3"/>
        <v>-100</v>
      </c>
      <c r="Q24" s="222"/>
    </row>
    <row r="25" spans="1:17" x14ac:dyDescent="0.2">
      <c r="A25" s="189">
        <v>23</v>
      </c>
      <c r="B25" s="221">
        <f t="shared" si="4"/>
        <v>3669</v>
      </c>
      <c r="C25" s="222"/>
      <c r="D25" s="223">
        <f t="shared" si="0"/>
        <v>0</v>
      </c>
      <c r="E25" s="222"/>
      <c r="F25" s="222"/>
      <c r="G25" s="221">
        <f t="shared" si="5"/>
        <v>51</v>
      </c>
      <c r="H25" s="223">
        <f t="shared" si="1"/>
        <v>1.370967741935484</v>
      </c>
      <c r="I25" s="221">
        <f t="shared" si="2"/>
        <v>51</v>
      </c>
      <c r="J25" s="222"/>
      <c r="K25" s="223">
        <f t="shared" si="6"/>
        <v>0</v>
      </c>
      <c r="L25" s="222"/>
      <c r="M25" s="224">
        <f t="shared" si="7"/>
        <v>0</v>
      </c>
      <c r="N25" s="189">
        <v>2860</v>
      </c>
      <c r="O25" s="190">
        <f t="shared" si="8"/>
        <v>180</v>
      </c>
      <c r="P25" s="225">
        <f t="shared" si="3"/>
        <v>-100</v>
      </c>
      <c r="Q25" s="222"/>
    </row>
    <row r="26" spans="1:17" x14ac:dyDescent="0.2">
      <c r="A26" s="189">
        <v>24</v>
      </c>
      <c r="B26" s="221">
        <f t="shared" si="4"/>
        <v>3669</v>
      </c>
      <c r="C26" s="222"/>
      <c r="D26" s="223">
        <f t="shared" si="0"/>
        <v>0</v>
      </c>
      <c r="E26" s="222"/>
      <c r="F26" s="222"/>
      <c r="G26" s="221">
        <f t="shared" si="5"/>
        <v>51</v>
      </c>
      <c r="H26" s="223">
        <f t="shared" si="1"/>
        <v>1.370967741935484</v>
      </c>
      <c r="I26" s="221">
        <f t="shared" si="2"/>
        <v>51</v>
      </c>
      <c r="J26" s="222"/>
      <c r="K26" s="223">
        <f t="shared" si="6"/>
        <v>0</v>
      </c>
      <c r="L26" s="222"/>
      <c r="M26" s="224">
        <f t="shared" si="7"/>
        <v>0</v>
      </c>
      <c r="N26" s="189">
        <v>3035</v>
      </c>
      <c r="O26" s="190">
        <f t="shared" si="8"/>
        <v>175</v>
      </c>
      <c r="P26" s="225">
        <f t="shared" si="3"/>
        <v>-100</v>
      </c>
      <c r="Q26" s="222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8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358" t="s">
        <v>42</v>
      </c>
      <c r="B1" s="358"/>
      <c r="C1">
        <v>3393</v>
      </c>
      <c r="D1" s="185" t="s">
        <v>46</v>
      </c>
      <c r="E1" s="195" t="s">
        <v>48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 s="65">
        <v>1</v>
      </c>
      <c r="B3" s="200">
        <f>C1-(C3+E3+F3)</f>
        <v>3378</v>
      </c>
      <c r="C3" s="201">
        <v>15</v>
      </c>
      <c r="D3" s="202">
        <f>(C3/B3)*100</f>
        <v>0.44404973357015981</v>
      </c>
      <c r="E3" s="203"/>
      <c r="F3" s="203"/>
      <c r="G3" s="200">
        <f>C3</f>
        <v>15</v>
      </c>
      <c r="H3" s="202">
        <f>(G3/$C$1)*100</f>
        <v>0.44208664898320071</v>
      </c>
      <c r="I3" s="200">
        <f>C3+E3+F3</f>
        <v>15</v>
      </c>
      <c r="J3" s="204">
        <v>30.055823395077393</v>
      </c>
      <c r="K3" s="65"/>
      <c r="L3" s="201">
        <v>191.36</v>
      </c>
      <c r="M3" s="205"/>
      <c r="N3" s="65">
        <v>140</v>
      </c>
      <c r="O3" s="65"/>
      <c r="P3" s="206">
        <f>((L3/N3)*100)-100</f>
        <v>36.685714285714312</v>
      </c>
      <c r="Q3" s="201">
        <v>75.739999999999995</v>
      </c>
    </row>
    <row r="4" spans="1:18" x14ac:dyDescent="0.2">
      <c r="A4" s="65">
        <v>2</v>
      </c>
      <c r="B4" s="200">
        <f>B3-(C4+E4+F4)</f>
        <v>3367</v>
      </c>
      <c r="C4" s="201">
        <v>11</v>
      </c>
      <c r="D4" s="202">
        <f t="shared" ref="D4:D26" si="0">(C4/B4)*100</f>
        <v>0.32670032670032667</v>
      </c>
      <c r="E4" s="203"/>
      <c r="F4" s="203"/>
      <c r="G4" s="200">
        <f>G3+C4</f>
        <v>26</v>
      </c>
      <c r="H4" s="202">
        <f t="shared" ref="H4:H26" si="1">(G4/$C$1)*100</f>
        <v>0.76628352490421447</v>
      </c>
      <c r="I4" s="200">
        <f>I3+C4+E4+F4</f>
        <v>26</v>
      </c>
      <c r="J4" s="204">
        <v>65.687979973694254</v>
      </c>
      <c r="K4" s="202">
        <f>J4-J3</f>
        <v>35.632156578616858</v>
      </c>
      <c r="L4" s="201">
        <v>387.82</v>
      </c>
      <c r="M4" s="205">
        <f>L4-L3</f>
        <v>196.45999999999998</v>
      </c>
      <c r="N4" s="65">
        <v>300</v>
      </c>
      <c r="O4" s="207">
        <f>N4-N3</f>
        <v>160</v>
      </c>
      <c r="P4" s="206">
        <f t="shared" ref="P4:P26" si="2">((L4/N4)*100)-100</f>
        <v>29.273333333333341</v>
      </c>
      <c r="Q4" s="201">
        <v>71.31</v>
      </c>
    </row>
    <row r="5" spans="1:18" x14ac:dyDescent="0.2">
      <c r="A5" s="65">
        <v>3</v>
      </c>
      <c r="B5" s="200">
        <f t="shared" ref="B5:B26" si="3">B4-(C5+E5+F5)</f>
        <v>3356</v>
      </c>
      <c r="C5" s="201">
        <v>11</v>
      </c>
      <c r="D5" s="202">
        <f t="shared" si="0"/>
        <v>0.32777115613825986</v>
      </c>
      <c r="E5" s="203"/>
      <c r="F5" s="203"/>
      <c r="G5" s="200">
        <f t="shared" ref="G5:G26" si="4">G4+C5</f>
        <v>37</v>
      </c>
      <c r="H5" s="202">
        <f t="shared" si="1"/>
        <v>1.0904804008252285</v>
      </c>
      <c r="I5" s="200">
        <f t="shared" ref="I5:I26" si="5">I4+C5+E5+F5</f>
        <v>37</v>
      </c>
      <c r="J5" s="204">
        <v>90.230716839775241</v>
      </c>
      <c r="K5" s="202">
        <f t="shared" ref="K5:K26" si="6">J5-J4</f>
        <v>24.542736866080986</v>
      </c>
      <c r="L5" s="201">
        <v>687.75</v>
      </c>
      <c r="M5" s="205">
        <f t="shared" ref="M5:M26" si="7">L5-L4</f>
        <v>299.93</v>
      </c>
      <c r="N5" s="65">
        <v>490</v>
      </c>
      <c r="O5" s="207">
        <f t="shared" ref="O5:O26" si="8">N5-N4</f>
        <v>190</v>
      </c>
      <c r="P5" s="206">
        <f t="shared" si="2"/>
        <v>40.357142857142833</v>
      </c>
      <c r="Q5" s="204">
        <v>64.86</v>
      </c>
    </row>
    <row r="6" spans="1:18" x14ac:dyDescent="0.2">
      <c r="A6" s="65">
        <v>4</v>
      </c>
      <c r="B6" s="200">
        <f t="shared" si="3"/>
        <v>3346</v>
      </c>
      <c r="C6" s="201">
        <v>10</v>
      </c>
      <c r="D6" s="202">
        <f t="shared" si="0"/>
        <v>0.2988643156007173</v>
      </c>
      <c r="E6" s="203"/>
      <c r="F6" s="203"/>
      <c r="G6" s="200">
        <f t="shared" si="4"/>
        <v>47</v>
      </c>
      <c r="H6" s="202">
        <f t="shared" si="1"/>
        <v>1.3852048334806955</v>
      </c>
      <c r="I6" s="200">
        <f t="shared" si="5"/>
        <v>47</v>
      </c>
      <c r="J6" s="204">
        <v>90.19</v>
      </c>
      <c r="K6" s="202">
        <f t="shared" si="6"/>
        <v>-4.0716839775242875E-2</v>
      </c>
      <c r="L6" s="201">
        <v>1082.7</v>
      </c>
      <c r="M6" s="205">
        <f t="shared" si="7"/>
        <v>394.95000000000005</v>
      </c>
      <c r="N6" s="65">
        <v>690</v>
      </c>
      <c r="O6" s="207">
        <f t="shared" si="8"/>
        <v>200</v>
      </c>
      <c r="P6" s="206">
        <f t="shared" si="2"/>
        <v>56.913043478260875</v>
      </c>
      <c r="Q6" s="204">
        <v>95.24</v>
      </c>
    </row>
    <row r="7" spans="1:18" x14ac:dyDescent="0.2">
      <c r="A7" s="65">
        <v>5</v>
      </c>
      <c r="B7" s="200">
        <f t="shared" si="3"/>
        <v>560</v>
      </c>
      <c r="C7" s="201">
        <v>0</v>
      </c>
      <c r="D7" s="202">
        <f t="shared" si="0"/>
        <v>0</v>
      </c>
      <c r="E7" s="203"/>
      <c r="F7" s="203">
        <v>2786</v>
      </c>
      <c r="G7" s="200">
        <f t="shared" si="4"/>
        <v>47</v>
      </c>
      <c r="H7" s="202">
        <f t="shared" si="1"/>
        <v>1.3852048334806955</v>
      </c>
      <c r="I7" s="200">
        <f t="shared" si="5"/>
        <v>2833</v>
      </c>
      <c r="J7" s="204">
        <v>58.928571428571431</v>
      </c>
      <c r="K7" s="202">
        <f t="shared" si="6"/>
        <v>-31.261428571428567</v>
      </c>
      <c r="L7" s="201">
        <v>1237.3800000000001</v>
      </c>
      <c r="M7" s="205">
        <f t="shared" si="7"/>
        <v>154.68000000000006</v>
      </c>
      <c r="N7" s="65">
        <v>890</v>
      </c>
      <c r="O7" s="207">
        <f t="shared" si="8"/>
        <v>200</v>
      </c>
      <c r="P7" s="206">
        <f t="shared" si="2"/>
        <v>39.03146067415733</v>
      </c>
      <c r="Q7" s="201">
        <v>95.1</v>
      </c>
    </row>
    <row r="8" spans="1:18" x14ac:dyDescent="0.2">
      <c r="A8" s="65">
        <v>6</v>
      </c>
      <c r="B8" s="200">
        <f t="shared" si="3"/>
        <v>559</v>
      </c>
      <c r="C8" s="201">
        <v>1</v>
      </c>
      <c r="D8" s="202">
        <f t="shared" si="0"/>
        <v>0.17889087656529518</v>
      </c>
      <c r="E8" s="203"/>
      <c r="F8" s="203"/>
      <c r="G8" s="200">
        <f t="shared" si="4"/>
        <v>48</v>
      </c>
      <c r="H8" s="202">
        <f t="shared" si="1"/>
        <v>1.4146772767462421</v>
      </c>
      <c r="I8" s="200">
        <f t="shared" si="5"/>
        <v>2834</v>
      </c>
      <c r="J8" s="204">
        <v>62.100690007666749</v>
      </c>
      <c r="K8" s="202">
        <f t="shared" si="6"/>
        <v>3.1721185790953186</v>
      </c>
      <c r="L8" s="201">
        <v>1418.12</v>
      </c>
      <c r="M8" s="205">
        <f t="shared" si="7"/>
        <v>180.73999999999978</v>
      </c>
      <c r="N8" s="65">
        <v>1080</v>
      </c>
      <c r="O8" s="207">
        <f t="shared" si="8"/>
        <v>190</v>
      </c>
      <c r="P8" s="206">
        <f t="shared" si="2"/>
        <v>31.307407407407396</v>
      </c>
      <c r="Q8" s="201">
        <v>88.4</v>
      </c>
    </row>
    <row r="9" spans="1:18" x14ac:dyDescent="0.2">
      <c r="A9" s="65">
        <v>7</v>
      </c>
      <c r="B9" s="200">
        <f t="shared" si="3"/>
        <v>558</v>
      </c>
      <c r="C9" s="201">
        <v>1</v>
      </c>
      <c r="D9" s="202">
        <f t="shared" si="0"/>
        <v>0.17921146953405018</v>
      </c>
      <c r="E9" s="203"/>
      <c r="F9" s="203"/>
      <c r="G9" s="200">
        <f t="shared" si="4"/>
        <v>49</v>
      </c>
      <c r="H9" s="202">
        <f t="shared" si="1"/>
        <v>1.444149720011789</v>
      </c>
      <c r="I9" s="200">
        <f t="shared" si="5"/>
        <v>2835</v>
      </c>
      <c r="J9" s="204">
        <v>64.106502816180239</v>
      </c>
      <c r="K9" s="202">
        <f t="shared" si="6"/>
        <v>2.0058128085134896</v>
      </c>
      <c r="L9" s="201">
        <v>1531.08</v>
      </c>
      <c r="M9" s="205">
        <f t="shared" si="7"/>
        <v>112.96000000000004</v>
      </c>
      <c r="N9" s="65">
        <v>1250</v>
      </c>
      <c r="O9" s="207">
        <f t="shared" si="8"/>
        <v>170</v>
      </c>
      <c r="P9" s="206">
        <f t="shared" si="2"/>
        <v>22.486399999999989</v>
      </c>
      <c r="Q9" s="201">
        <v>86.2</v>
      </c>
    </row>
    <row r="10" spans="1:18" x14ac:dyDescent="0.2">
      <c r="A10" s="65">
        <v>8</v>
      </c>
      <c r="B10" s="200">
        <f t="shared" si="3"/>
        <v>558</v>
      </c>
      <c r="C10" s="201">
        <v>0</v>
      </c>
      <c r="D10" s="202">
        <f t="shared" si="0"/>
        <v>0</v>
      </c>
      <c r="E10" s="203"/>
      <c r="F10" s="203"/>
      <c r="G10" s="200">
        <f t="shared" si="4"/>
        <v>49</v>
      </c>
      <c r="H10" s="202">
        <f t="shared" si="1"/>
        <v>1.444149720011789</v>
      </c>
      <c r="I10" s="200">
        <f t="shared" si="5"/>
        <v>2835</v>
      </c>
      <c r="J10" s="204">
        <v>66.02662570404506</v>
      </c>
      <c r="K10" s="202">
        <f t="shared" si="6"/>
        <v>1.9201228878648209</v>
      </c>
      <c r="L10" s="201">
        <v>1695.04</v>
      </c>
      <c r="M10" s="205">
        <f t="shared" si="7"/>
        <v>163.96000000000004</v>
      </c>
      <c r="N10" s="65">
        <v>1400</v>
      </c>
      <c r="O10" s="207">
        <f t="shared" si="8"/>
        <v>150</v>
      </c>
      <c r="P10" s="206">
        <f t="shared" si="2"/>
        <v>21.074285714285708</v>
      </c>
      <c r="Q10" s="201">
        <v>77.8</v>
      </c>
    </row>
    <row r="11" spans="1:18" x14ac:dyDescent="0.2">
      <c r="A11" s="65">
        <v>9</v>
      </c>
      <c r="B11" s="200">
        <f t="shared" si="3"/>
        <v>558</v>
      </c>
      <c r="C11" s="201">
        <v>0</v>
      </c>
      <c r="D11" s="202">
        <f t="shared" si="0"/>
        <v>0</v>
      </c>
      <c r="E11" s="203"/>
      <c r="F11" s="203"/>
      <c r="G11" s="200">
        <f t="shared" si="4"/>
        <v>49</v>
      </c>
      <c r="H11" s="202">
        <f t="shared" si="1"/>
        <v>1.444149720011789</v>
      </c>
      <c r="I11" s="200">
        <f t="shared" si="5"/>
        <v>2835</v>
      </c>
      <c r="J11" s="204">
        <v>68.0747567844342</v>
      </c>
      <c r="K11" s="202">
        <f t="shared" si="6"/>
        <v>2.0481310803891404</v>
      </c>
      <c r="L11" s="201">
        <v>1824.08</v>
      </c>
      <c r="M11" s="205">
        <f t="shared" si="7"/>
        <v>129.03999999999996</v>
      </c>
      <c r="N11" s="65">
        <v>1540</v>
      </c>
      <c r="O11" s="207">
        <f t="shared" si="8"/>
        <v>140</v>
      </c>
      <c r="P11" s="206">
        <f t="shared" si="2"/>
        <v>18.446753246753246</v>
      </c>
      <c r="Q11" s="201">
        <v>83.7</v>
      </c>
    </row>
    <row r="12" spans="1:18" x14ac:dyDescent="0.2">
      <c r="A12" s="65">
        <v>10</v>
      </c>
      <c r="B12" s="200">
        <f t="shared" si="3"/>
        <v>558</v>
      </c>
      <c r="C12" s="201">
        <v>0</v>
      </c>
      <c r="D12" s="202">
        <f t="shared" si="0"/>
        <v>0</v>
      </c>
      <c r="E12" s="203"/>
      <c r="F12" s="203"/>
      <c r="G12" s="200">
        <f t="shared" si="4"/>
        <v>49</v>
      </c>
      <c r="H12" s="202">
        <f t="shared" si="1"/>
        <v>1.444149720011789</v>
      </c>
      <c r="I12" s="200">
        <f t="shared" si="5"/>
        <v>2835</v>
      </c>
      <c r="J12" s="204">
        <v>69.97</v>
      </c>
      <c r="K12" s="202">
        <f t="shared" si="6"/>
        <v>1.8952432155657988</v>
      </c>
      <c r="L12" s="204">
        <v>1936</v>
      </c>
      <c r="M12" s="205">
        <f t="shared" si="7"/>
        <v>111.92000000000007</v>
      </c>
      <c r="N12" s="200">
        <v>1670</v>
      </c>
      <c r="O12" s="207">
        <f t="shared" si="8"/>
        <v>130</v>
      </c>
      <c r="P12" s="206">
        <f t="shared" si="2"/>
        <v>15.928143712574851</v>
      </c>
      <c r="Q12" s="201">
        <v>93.3</v>
      </c>
    </row>
    <row r="13" spans="1:18" x14ac:dyDescent="0.2">
      <c r="A13" s="65">
        <v>11</v>
      </c>
      <c r="B13" s="200">
        <f t="shared" si="3"/>
        <v>480</v>
      </c>
      <c r="C13" s="201">
        <v>0</v>
      </c>
      <c r="D13" s="202">
        <f t="shared" si="0"/>
        <v>0</v>
      </c>
      <c r="E13" s="203"/>
      <c r="F13" s="203">
        <v>78</v>
      </c>
      <c r="G13" s="200">
        <f t="shared" si="4"/>
        <v>49</v>
      </c>
      <c r="H13" s="202">
        <f t="shared" si="1"/>
        <v>1.444149720011789</v>
      </c>
      <c r="I13" s="200">
        <f t="shared" si="5"/>
        <v>2913</v>
      </c>
      <c r="J13" s="204">
        <v>70.97</v>
      </c>
      <c r="K13" s="202">
        <f t="shared" si="6"/>
        <v>1</v>
      </c>
      <c r="L13" s="204">
        <v>2028.22</v>
      </c>
      <c r="M13" s="205">
        <f t="shared" si="7"/>
        <v>92.220000000000027</v>
      </c>
      <c r="N13" s="200">
        <v>1800</v>
      </c>
      <c r="O13" s="207">
        <f t="shared" si="8"/>
        <v>130</v>
      </c>
      <c r="P13" s="206">
        <f t="shared" si="2"/>
        <v>12.678888888888878</v>
      </c>
      <c r="Q13" s="201">
        <v>92.2</v>
      </c>
      <c r="R13" s="193"/>
    </row>
    <row r="14" spans="1:18" x14ac:dyDescent="0.2">
      <c r="A14">
        <v>12</v>
      </c>
      <c r="B14" s="186">
        <f t="shared" si="3"/>
        <v>480</v>
      </c>
      <c r="C14" s="184"/>
      <c r="D14" s="191">
        <f t="shared" si="0"/>
        <v>0</v>
      </c>
      <c r="E14" s="184"/>
      <c r="F14" s="184"/>
      <c r="G14" s="186">
        <f t="shared" si="4"/>
        <v>49</v>
      </c>
      <c r="H14" s="191">
        <f t="shared" si="1"/>
        <v>1.444149720011789</v>
      </c>
      <c r="I14" s="186">
        <f t="shared" si="5"/>
        <v>2913</v>
      </c>
      <c r="J14" s="184"/>
      <c r="K14" s="191">
        <f t="shared" si="6"/>
        <v>-70.97</v>
      </c>
      <c r="L14" s="184"/>
      <c r="M14" s="188">
        <f t="shared" si="7"/>
        <v>-2028.22</v>
      </c>
      <c r="N14">
        <v>1920</v>
      </c>
      <c r="O14" s="185">
        <f t="shared" si="8"/>
        <v>120</v>
      </c>
      <c r="P14" s="192">
        <f t="shared" si="2"/>
        <v>-100</v>
      </c>
      <c r="Q14" s="184"/>
    </row>
    <row r="15" spans="1:18" x14ac:dyDescent="0.2">
      <c r="A15">
        <v>13</v>
      </c>
      <c r="B15" s="186">
        <f t="shared" si="3"/>
        <v>480</v>
      </c>
      <c r="C15" s="184"/>
      <c r="D15" s="191">
        <f t="shared" si="0"/>
        <v>0</v>
      </c>
      <c r="E15" s="184"/>
      <c r="F15" s="184"/>
      <c r="G15" s="186">
        <f t="shared" si="4"/>
        <v>49</v>
      </c>
      <c r="H15" s="191">
        <f t="shared" si="1"/>
        <v>1.444149720011789</v>
      </c>
      <c r="I15" s="186">
        <f t="shared" si="5"/>
        <v>2913</v>
      </c>
      <c r="J15" s="184"/>
      <c r="K15" s="191">
        <f t="shared" si="6"/>
        <v>0</v>
      </c>
      <c r="L15" s="184"/>
      <c r="M15" s="188">
        <f t="shared" si="7"/>
        <v>0</v>
      </c>
      <c r="N15">
        <v>2040</v>
      </c>
      <c r="O15" s="185">
        <f t="shared" si="8"/>
        <v>120</v>
      </c>
      <c r="P15" s="192">
        <f t="shared" si="2"/>
        <v>-100</v>
      </c>
      <c r="Q15" s="184"/>
    </row>
    <row r="16" spans="1:18" x14ac:dyDescent="0.2">
      <c r="A16">
        <v>14</v>
      </c>
      <c r="B16" s="186">
        <f t="shared" si="3"/>
        <v>480</v>
      </c>
      <c r="C16" s="184"/>
      <c r="D16" s="191">
        <f t="shared" si="0"/>
        <v>0</v>
      </c>
      <c r="E16" s="184"/>
      <c r="F16" s="184"/>
      <c r="G16" s="186">
        <f t="shared" si="4"/>
        <v>49</v>
      </c>
      <c r="H16" s="191">
        <f t="shared" si="1"/>
        <v>1.444149720011789</v>
      </c>
      <c r="I16" s="186">
        <f t="shared" si="5"/>
        <v>2913</v>
      </c>
      <c r="J16" s="184"/>
      <c r="K16" s="191">
        <f t="shared" si="6"/>
        <v>0</v>
      </c>
      <c r="L16" s="184"/>
      <c r="M16" s="188">
        <f t="shared" si="7"/>
        <v>0</v>
      </c>
      <c r="N16">
        <v>2160</v>
      </c>
      <c r="O16" s="185">
        <f t="shared" si="8"/>
        <v>120</v>
      </c>
      <c r="P16" s="192">
        <f t="shared" si="2"/>
        <v>-100</v>
      </c>
      <c r="Q16" s="184"/>
    </row>
    <row r="17" spans="1:17" x14ac:dyDescent="0.2">
      <c r="A17">
        <v>15</v>
      </c>
      <c r="B17" s="186">
        <f t="shared" si="3"/>
        <v>480</v>
      </c>
      <c r="C17" s="184"/>
      <c r="D17" s="191">
        <f t="shared" si="0"/>
        <v>0</v>
      </c>
      <c r="E17" s="184"/>
      <c r="F17" s="184"/>
      <c r="G17" s="186">
        <f t="shared" si="4"/>
        <v>49</v>
      </c>
      <c r="H17" s="191">
        <f t="shared" si="1"/>
        <v>1.444149720011789</v>
      </c>
      <c r="I17" s="186">
        <f t="shared" si="5"/>
        <v>2913</v>
      </c>
      <c r="J17" s="184"/>
      <c r="K17" s="191">
        <f t="shared" si="6"/>
        <v>0</v>
      </c>
      <c r="L17" s="184"/>
      <c r="M17" s="188">
        <f t="shared" si="7"/>
        <v>0</v>
      </c>
      <c r="N17">
        <v>2290</v>
      </c>
      <c r="O17" s="185">
        <f t="shared" si="8"/>
        <v>130</v>
      </c>
      <c r="P17" s="192">
        <f t="shared" si="2"/>
        <v>-100</v>
      </c>
      <c r="Q17" s="184"/>
    </row>
    <row r="18" spans="1:17" x14ac:dyDescent="0.2">
      <c r="A18">
        <v>16</v>
      </c>
      <c r="B18" s="186">
        <f t="shared" si="3"/>
        <v>480</v>
      </c>
      <c r="C18" s="184"/>
      <c r="D18" s="191">
        <f t="shared" si="0"/>
        <v>0</v>
      </c>
      <c r="E18" s="184"/>
      <c r="F18" s="184"/>
      <c r="G18" s="186">
        <f t="shared" si="4"/>
        <v>49</v>
      </c>
      <c r="H18" s="191">
        <f t="shared" si="1"/>
        <v>1.444149720011789</v>
      </c>
      <c r="I18" s="186">
        <f t="shared" si="5"/>
        <v>2913</v>
      </c>
      <c r="J18" s="184"/>
      <c r="K18" s="191">
        <f t="shared" si="6"/>
        <v>0</v>
      </c>
      <c r="L18" s="184"/>
      <c r="M18" s="188">
        <f t="shared" si="7"/>
        <v>0</v>
      </c>
      <c r="N18">
        <v>2420</v>
      </c>
      <c r="O18" s="185">
        <f t="shared" si="8"/>
        <v>130</v>
      </c>
      <c r="P18" s="192">
        <f t="shared" si="2"/>
        <v>-100</v>
      </c>
      <c r="Q18" s="184"/>
    </row>
    <row r="19" spans="1:17" x14ac:dyDescent="0.2">
      <c r="A19">
        <v>17</v>
      </c>
      <c r="B19" s="186">
        <f t="shared" si="3"/>
        <v>480</v>
      </c>
      <c r="C19" s="184"/>
      <c r="D19" s="191">
        <f t="shared" si="0"/>
        <v>0</v>
      </c>
      <c r="E19" s="184"/>
      <c r="F19" s="184"/>
      <c r="G19" s="186">
        <f t="shared" si="4"/>
        <v>49</v>
      </c>
      <c r="H19" s="191">
        <f t="shared" si="1"/>
        <v>1.444149720011789</v>
      </c>
      <c r="I19" s="186">
        <f t="shared" si="5"/>
        <v>2913</v>
      </c>
      <c r="J19" s="184"/>
      <c r="K19" s="191">
        <f t="shared" si="6"/>
        <v>0</v>
      </c>
      <c r="L19" s="184"/>
      <c r="M19" s="188">
        <f t="shared" si="7"/>
        <v>0</v>
      </c>
      <c r="N19">
        <v>2560</v>
      </c>
      <c r="O19" s="185">
        <f t="shared" si="8"/>
        <v>140</v>
      </c>
      <c r="P19" s="192">
        <f t="shared" si="2"/>
        <v>-100</v>
      </c>
      <c r="Q19" s="184"/>
    </row>
    <row r="20" spans="1:17" x14ac:dyDescent="0.2">
      <c r="A20">
        <v>18</v>
      </c>
      <c r="B20" s="186">
        <f t="shared" si="3"/>
        <v>480</v>
      </c>
      <c r="C20" s="184"/>
      <c r="D20" s="191">
        <f t="shared" si="0"/>
        <v>0</v>
      </c>
      <c r="E20" s="184"/>
      <c r="F20" s="184"/>
      <c r="G20" s="186">
        <f t="shared" si="4"/>
        <v>49</v>
      </c>
      <c r="H20" s="191">
        <f t="shared" si="1"/>
        <v>1.444149720011789</v>
      </c>
      <c r="I20" s="186">
        <f t="shared" si="5"/>
        <v>2913</v>
      </c>
      <c r="J20" s="184"/>
      <c r="K20" s="191">
        <f t="shared" si="6"/>
        <v>0</v>
      </c>
      <c r="L20" s="184"/>
      <c r="M20" s="188">
        <f t="shared" si="7"/>
        <v>0</v>
      </c>
      <c r="N20">
        <v>2710</v>
      </c>
      <c r="O20" s="185">
        <f t="shared" si="8"/>
        <v>150</v>
      </c>
      <c r="P20" s="192">
        <f t="shared" si="2"/>
        <v>-100</v>
      </c>
      <c r="Q20" s="184"/>
    </row>
    <row r="21" spans="1:17" x14ac:dyDescent="0.2">
      <c r="A21">
        <v>19</v>
      </c>
      <c r="B21" s="186">
        <f t="shared" si="3"/>
        <v>480</v>
      </c>
      <c r="C21" s="184"/>
      <c r="D21" s="191">
        <f t="shared" si="0"/>
        <v>0</v>
      </c>
      <c r="E21" s="184"/>
      <c r="F21" s="184"/>
      <c r="G21" s="186">
        <f t="shared" si="4"/>
        <v>49</v>
      </c>
      <c r="H21" s="191">
        <f t="shared" si="1"/>
        <v>1.444149720011789</v>
      </c>
      <c r="I21" s="186">
        <f t="shared" si="5"/>
        <v>2913</v>
      </c>
      <c r="J21" s="184"/>
      <c r="K21" s="191">
        <f t="shared" si="6"/>
        <v>0</v>
      </c>
      <c r="L21" s="184"/>
      <c r="M21" s="188">
        <f t="shared" si="7"/>
        <v>0</v>
      </c>
      <c r="N21">
        <v>2870</v>
      </c>
      <c r="O21" s="185">
        <f t="shared" si="8"/>
        <v>160</v>
      </c>
      <c r="P21" s="192">
        <f t="shared" si="2"/>
        <v>-100</v>
      </c>
      <c r="Q21" s="184"/>
    </row>
    <row r="22" spans="1:17" x14ac:dyDescent="0.2">
      <c r="A22">
        <v>20</v>
      </c>
      <c r="B22" s="186">
        <f t="shared" si="3"/>
        <v>480</v>
      </c>
      <c r="C22" s="184"/>
      <c r="D22" s="191">
        <f t="shared" si="0"/>
        <v>0</v>
      </c>
      <c r="E22" s="184"/>
      <c r="F22" s="184"/>
      <c r="G22" s="186">
        <f t="shared" si="4"/>
        <v>49</v>
      </c>
      <c r="H22" s="191">
        <f t="shared" si="1"/>
        <v>1.444149720011789</v>
      </c>
      <c r="I22" s="186">
        <f t="shared" si="5"/>
        <v>2913</v>
      </c>
      <c r="J22" s="184"/>
      <c r="K22" s="191">
        <f t="shared" si="6"/>
        <v>0</v>
      </c>
      <c r="L22" s="184"/>
      <c r="M22" s="188">
        <f t="shared" si="7"/>
        <v>0</v>
      </c>
      <c r="N22">
        <v>3040</v>
      </c>
      <c r="O22" s="185">
        <f t="shared" si="8"/>
        <v>170</v>
      </c>
      <c r="P22" s="192">
        <f t="shared" si="2"/>
        <v>-100</v>
      </c>
      <c r="Q22" s="184"/>
    </row>
    <row r="23" spans="1:17" x14ac:dyDescent="0.2">
      <c r="A23">
        <v>21</v>
      </c>
      <c r="B23" s="186">
        <f t="shared" si="3"/>
        <v>480</v>
      </c>
      <c r="C23" s="184"/>
      <c r="D23" s="191">
        <f t="shared" si="0"/>
        <v>0</v>
      </c>
      <c r="E23" s="184"/>
      <c r="F23" s="184"/>
      <c r="G23" s="186">
        <f t="shared" si="4"/>
        <v>49</v>
      </c>
      <c r="H23" s="191">
        <f t="shared" si="1"/>
        <v>1.444149720011789</v>
      </c>
      <c r="I23" s="186">
        <f t="shared" si="5"/>
        <v>2913</v>
      </c>
      <c r="J23" s="184"/>
      <c r="K23" s="191">
        <f t="shared" si="6"/>
        <v>0</v>
      </c>
      <c r="L23" s="184"/>
      <c r="M23" s="188">
        <f t="shared" si="7"/>
        <v>0</v>
      </c>
      <c r="N23">
        <v>3240</v>
      </c>
      <c r="O23" s="185">
        <f t="shared" si="8"/>
        <v>200</v>
      </c>
      <c r="P23" s="192">
        <f t="shared" si="2"/>
        <v>-100</v>
      </c>
      <c r="Q23" s="184"/>
    </row>
    <row r="24" spans="1:17" x14ac:dyDescent="0.2">
      <c r="A24">
        <v>22</v>
      </c>
      <c r="B24" s="186">
        <f t="shared" si="3"/>
        <v>480</v>
      </c>
      <c r="C24" s="184"/>
      <c r="D24" s="191">
        <f t="shared" si="0"/>
        <v>0</v>
      </c>
      <c r="E24" s="184"/>
      <c r="F24" s="184"/>
      <c r="G24" s="186">
        <f t="shared" si="4"/>
        <v>49</v>
      </c>
      <c r="H24" s="191">
        <f t="shared" si="1"/>
        <v>1.444149720011789</v>
      </c>
      <c r="I24" s="186">
        <f t="shared" si="5"/>
        <v>2913</v>
      </c>
      <c r="J24" s="184"/>
      <c r="K24" s="191">
        <f t="shared" si="6"/>
        <v>0</v>
      </c>
      <c r="L24" s="184"/>
      <c r="M24" s="188">
        <f t="shared" si="7"/>
        <v>0</v>
      </c>
      <c r="N24">
        <v>3470</v>
      </c>
      <c r="O24" s="185">
        <f t="shared" si="8"/>
        <v>230</v>
      </c>
      <c r="P24" s="192">
        <f t="shared" si="2"/>
        <v>-100</v>
      </c>
      <c r="Q24" s="184"/>
    </row>
    <row r="25" spans="1:17" x14ac:dyDescent="0.2">
      <c r="A25">
        <v>23</v>
      </c>
      <c r="B25" s="186">
        <f t="shared" si="3"/>
        <v>480</v>
      </c>
      <c r="C25" s="184"/>
      <c r="D25" s="191">
        <f t="shared" si="0"/>
        <v>0</v>
      </c>
      <c r="E25" s="184"/>
      <c r="F25" s="184"/>
      <c r="G25" s="186">
        <f t="shared" si="4"/>
        <v>49</v>
      </c>
      <c r="H25" s="191">
        <f t="shared" si="1"/>
        <v>1.444149720011789</v>
      </c>
      <c r="I25" s="186">
        <f t="shared" si="5"/>
        <v>2913</v>
      </c>
      <c r="J25" s="184"/>
      <c r="K25" s="191">
        <f t="shared" si="6"/>
        <v>0</v>
      </c>
      <c r="L25" s="184"/>
      <c r="M25" s="188">
        <f t="shared" si="7"/>
        <v>0</v>
      </c>
      <c r="N25">
        <v>3660</v>
      </c>
      <c r="O25" s="185">
        <f t="shared" si="8"/>
        <v>190</v>
      </c>
      <c r="P25" s="192">
        <f t="shared" si="2"/>
        <v>-100</v>
      </c>
      <c r="Q25" s="184"/>
    </row>
    <row r="26" spans="1:17" x14ac:dyDescent="0.2">
      <c r="A26">
        <v>24</v>
      </c>
      <c r="B26" s="186">
        <f t="shared" si="3"/>
        <v>480</v>
      </c>
      <c r="C26" s="184"/>
      <c r="D26" s="191">
        <f t="shared" si="0"/>
        <v>0</v>
      </c>
      <c r="E26" s="184"/>
      <c r="F26" s="184"/>
      <c r="G26" s="186">
        <f t="shared" si="4"/>
        <v>49</v>
      </c>
      <c r="H26" s="191">
        <f t="shared" si="1"/>
        <v>1.444149720011789</v>
      </c>
      <c r="I26" s="186">
        <f t="shared" si="5"/>
        <v>2913</v>
      </c>
      <c r="J26" s="184"/>
      <c r="K26" s="191">
        <f t="shared" si="6"/>
        <v>0</v>
      </c>
      <c r="L26" s="184"/>
      <c r="M26" s="188">
        <f t="shared" si="7"/>
        <v>0</v>
      </c>
      <c r="N26">
        <v>3820</v>
      </c>
      <c r="O26" s="185">
        <f t="shared" si="8"/>
        <v>160</v>
      </c>
      <c r="P26" s="192">
        <f t="shared" si="2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9"/>
  <dimension ref="A1:V49"/>
  <sheetViews>
    <sheetView showGridLines="0" tabSelected="1" topLeftCell="A16" zoomScale="75" zoomScaleNormal="75" workbookViewId="0">
      <selection activeCell="V42" sqref="V42"/>
    </sheetView>
  </sheetViews>
  <sheetFormatPr baseColWidth="10" defaultRowHeight="12.75" x14ac:dyDescent="0.2"/>
  <cols>
    <col min="1" max="1" width="16.28515625" style="237" bestFit="1" customWidth="1"/>
    <col min="2" max="13" width="10.7109375" style="237" customWidth="1"/>
    <col min="14" max="14" width="10.7109375" style="334" customWidth="1"/>
    <col min="15" max="19" width="10.7109375" style="237" customWidth="1"/>
    <col min="20" max="16384" width="11.42578125" style="237"/>
  </cols>
  <sheetData>
    <row r="1" spans="1:22" x14ac:dyDescent="0.2">
      <c r="A1" s="237" t="s">
        <v>58</v>
      </c>
    </row>
    <row r="2" spans="1:22" x14ac:dyDescent="0.2">
      <c r="A2" s="237" t="s">
        <v>59</v>
      </c>
      <c r="B2" s="239">
        <v>36.4</v>
      </c>
      <c r="F2" s="363"/>
      <c r="G2" s="363"/>
      <c r="H2" s="363"/>
      <c r="I2" s="363"/>
    </row>
    <row r="3" spans="1:22" x14ac:dyDescent="0.2">
      <c r="A3" s="237" t="s">
        <v>7</v>
      </c>
      <c r="B3" s="237">
        <v>77.2</v>
      </c>
    </row>
    <row r="4" spans="1:22" x14ac:dyDescent="0.2">
      <c r="A4" s="237" t="s">
        <v>60</v>
      </c>
      <c r="B4" s="237">
        <v>12570</v>
      </c>
    </row>
    <row r="6" spans="1:22" x14ac:dyDescent="0.2">
      <c r="A6" s="246" t="s">
        <v>61</v>
      </c>
      <c r="B6" s="239">
        <v>36.4</v>
      </c>
      <c r="C6" s="239">
        <v>36.4</v>
      </c>
      <c r="D6" s="239">
        <v>36.4</v>
      </c>
      <c r="E6" s="239">
        <v>36.4</v>
      </c>
      <c r="F6" s="239">
        <v>36.4</v>
      </c>
      <c r="G6" s="239">
        <v>36.4</v>
      </c>
      <c r="H6" s="239">
        <v>36.4</v>
      </c>
      <c r="I6" s="239">
        <v>36.4</v>
      </c>
      <c r="J6" s="239">
        <v>36.4</v>
      </c>
      <c r="K6" s="239">
        <v>36.4</v>
      </c>
      <c r="L6" s="239">
        <v>36.4</v>
      </c>
      <c r="M6" s="239">
        <v>36.4</v>
      </c>
      <c r="N6" s="239">
        <v>36.4</v>
      </c>
      <c r="O6" s="239">
        <v>36.4</v>
      </c>
      <c r="P6" s="239">
        <v>36.4</v>
      </c>
      <c r="Q6" s="239">
        <v>36.4</v>
      </c>
      <c r="R6" s="239">
        <v>36.4</v>
      </c>
      <c r="S6" s="239">
        <v>36.4</v>
      </c>
    </row>
    <row r="7" spans="1:22" x14ac:dyDescent="0.2">
      <c r="A7" s="246" t="s">
        <v>62</v>
      </c>
      <c r="B7" s="282">
        <v>22.49</v>
      </c>
      <c r="C7" s="282">
        <v>22.49</v>
      </c>
      <c r="D7" s="282">
        <v>22.49</v>
      </c>
      <c r="E7" s="282">
        <v>22.49</v>
      </c>
      <c r="F7" s="282">
        <v>22.49</v>
      </c>
      <c r="G7" s="282">
        <v>22.49</v>
      </c>
      <c r="H7" s="282">
        <v>22.49</v>
      </c>
      <c r="I7" s="282">
        <v>22.49</v>
      </c>
      <c r="J7" s="282">
        <v>22.49</v>
      </c>
      <c r="K7" s="237">
        <v>22.49</v>
      </c>
      <c r="L7" s="237">
        <v>22.49</v>
      </c>
      <c r="M7" s="237">
        <v>22.49</v>
      </c>
      <c r="N7" s="334">
        <v>22.49</v>
      </c>
      <c r="O7" s="237">
        <v>22.49</v>
      </c>
      <c r="P7" s="237">
        <v>22.49</v>
      </c>
      <c r="Q7" s="237">
        <v>22.49</v>
      </c>
      <c r="R7" s="237">
        <v>22.49</v>
      </c>
    </row>
    <row r="8" spans="1:22" ht="13.5" thickBot="1" x14ac:dyDescent="0.25">
      <c r="A8" s="246"/>
      <c r="B8" s="282"/>
      <c r="C8" s="282"/>
      <c r="D8" s="282"/>
      <c r="E8" s="282"/>
      <c r="F8" s="282"/>
      <c r="G8" s="282"/>
      <c r="H8" s="282"/>
      <c r="I8" s="282"/>
      <c r="J8" s="282"/>
    </row>
    <row r="9" spans="1:22" ht="13.5" thickBot="1" x14ac:dyDescent="0.25">
      <c r="A9" s="285" t="s">
        <v>49</v>
      </c>
      <c r="B9" s="360" t="s">
        <v>50</v>
      </c>
      <c r="C9" s="361"/>
      <c r="D9" s="361"/>
      <c r="E9" s="361"/>
      <c r="F9" s="361"/>
      <c r="G9" s="361"/>
      <c r="H9" s="361"/>
      <c r="I9" s="361"/>
      <c r="J9" s="362"/>
      <c r="K9" s="360" t="s">
        <v>53</v>
      </c>
      <c r="L9" s="361"/>
      <c r="M9" s="361"/>
      <c r="N9" s="361"/>
      <c r="O9" s="361"/>
      <c r="P9" s="361"/>
      <c r="Q9" s="361"/>
      <c r="R9" s="362"/>
      <c r="S9" s="338" t="s">
        <v>55</v>
      </c>
    </row>
    <row r="10" spans="1:22" x14ac:dyDescent="0.2">
      <c r="A10" s="226" t="s">
        <v>54</v>
      </c>
      <c r="B10" s="247">
        <v>1</v>
      </c>
      <c r="C10" s="248">
        <v>2</v>
      </c>
      <c r="D10" s="248">
        <v>3</v>
      </c>
      <c r="E10" s="248">
        <v>4</v>
      </c>
      <c r="F10" s="248">
        <v>5</v>
      </c>
      <c r="G10" s="248">
        <v>6</v>
      </c>
      <c r="H10" s="248">
        <v>7</v>
      </c>
      <c r="I10" s="248">
        <v>8</v>
      </c>
      <c r="J10" s="249">
        <v>9</v>
      </c>
      <c r="K10" s="247">
        <v>1</v>
      </c>
      <c r="L10" s="248">
        <v>2</v>
      </c>
      <c r="M10" s="248">
        <v>3</v>
      </c>
      <c r="N10" s="248">
        <v>4</v>
      </c>
      <c r="O10" s="248">
        <v>5</v>
      </c>
      <c r="P10" s="248">
        <v>6</v>
      </c>
      <c r="Q10" s="248">
        <v>7</v>
      </c>
      <c r="R10" s="249">
        <v>8</v>
      </c>
      <c r="S10" s="339"/>
    </row>
    <row r="11" spans="1:22" x14ac:dyDescent="0.2">
      <c r="A11" s="226" t="s">
        <v>2</v>
      </c>
      <c r="B11" s="250">
        <v>1</v>
      </c>
      <c r="C11" s="333">
        <v>2</v>
      </c>
      <c r="D11" s="333">
        <v>2</v>
      </c>
      <c r="E11" s="251">
        <v>3</v>
      </c>
      <c r="F11" s="251">
        <v>3</v>
      </c>
      <c r="G11" s="315">
        <v>4</v>
      </c>
      <c r="H11" s="315">
        <v>4</v>
      </c>
      <c r="I11" s="252">
        <v>5</v>
      </c>
      <c r="J11" s="351">
        <v>6</v>
      </c>
      <c r="K11" s="250">
        <v>1</v>
      </c>
      <c r="L11" s="333">
        <v>2</v>
      </c>
      <c r="M11" s="251">
        <v>3</v>
      </c>
      <c r="N11" s="251">
        <v>3</v>
      </c>
      <c r="O11" s="315">
        <v>4</v>
      </c>
      <c r="P11" s="315">
        <v>4</v>
      </c>
      <c r="Q11" s="252">
        <v>5</v>
      </c>
      <c r="R11" s="351">
        <v>6</v>
      </c>
      <c r="S11" s="340" t="s">
        <v>0</v>
      </c>
    </row>
    <row r="12" spans="1:22" x14ac:dyDescent="0.2">
      <c r="A12" s="292" t="s">
        <v>3</v>
      </c>
      <c r="B12" s="253">
        <v>140</v>
      </c>
      <c r="C12" s="254">
        <v>140</v>
      </c>
      <c r="D12" s="254">
        <v>140</v>
      </c>
      <c r="E12" s="254">
        <v>140</v>
      </c>
      <c r="F12" s="254">
        <v>140</v>
      </c>
      <c r="G12" s="254">
        <v>140</v>
      </c>
      <c r="H12" s="254">
        <v>140</v>
      </c>
      <c r="I12" s="254">
        <v>140</v>
      </c>
      <c r="J12" s="255">
        <v>140</v>
      </c>
      <c r="K12" s="253">
        <v>140</v>
      </c>
      <c r="L12" s="254">
        <v>140</v>
      </c>
      <c r="M12" s="254">
        <v>140</v>
      </c>
      <c r="N12" s="254">
        <v>140</v>
      </c>
      <c r="O12" s="254">
        <v>140</v>
      </c>
      <c r="P12" s="254">
        <v>140</v>
      </c>
      <c r="Q12" s="254">
        <v>140</v>
      </c>
      <c r="R12" s="255">
        <v>140</v>
      </c>
      <c r="S12" s="341">
        <v>140</v>
      </c>
    </row>
    <row r="13" spans="1:22" x14ac:dyDescent="0.2">
      <c r="A13" s="295" t="s">
        <v>6</v>
      </c>
      <c r="B13" s="256">
        <v>142.70114942528735</v>
      </c>
      <c r="C13" s="257">
        <v>146.33333333333334</v>
      </c>
      <c r="D13" s="257">
        <v>150.43373493975903</v>
      </c>
      <c r="E13" s="257">
        <v>166.50704225352112</v>
      </c>
      <c r="F13" s="257">
        <v>151.4</v>
      </c>
      <c r="G13" s="257">
        <v>159.83333333333334</v>
      </c>
      <c r="H13" s="257">
        <v>166.67796610169492</v>
      </c>
      <c r="I13" s="257">
        <v>166.2842105263158</v>
      </c>
      <c r="J13" s="258">
        <v>172.81578947368422</v>
      </c>
      <c r="K13" s="256">
        <v>146.06382978723406</v>
      </c>
      <c r="L13" s="257">
        <v>150.50684931506851</v>
      </c>
      <c r="M13" s="257">
        <v>152.044776119403</v>
      </c>
      <c r="N13" s="257">
        <v>151.71830985915494</v>
      </c>
      <c r="O13" s="257">
        <v>159.5</v>
      </c>
      <c r="P13" s="257">
        <v>171.90909090909091</v>
      </c>
      <c r="Q13" s="257">
        <v>160.42857142857142</v>
      </c>
      <c r="R13" s="258">
        <v>171.9387755102041</v>
      </c>
      <c r="S13" s="342">
        <v>167.42288557213931</v>
      </c>
    </row>
    <row r="14" spans="1:22" x14ac:dyDescent="0.2">
      <c r="A14" s="226" t="s">
        <v>7</v>
      </c>
      <c r="B14" s="260">
        <v>67.816091954022994</v>
      </c>
      <c r="C14" s="261">
        <v>89.583333333333329</v>
      </c>
      <c r="D14" s="261">
        <v>91.566265060240966</v>
      </c>
      <c r="E14" s="261">
        <v>94.366197183098592</v>
      </c>
      <c r="F14" s="261">
        <v>87.5</v>
      </c>
      <c r="G14" s="261">
        <v>93.333333333333329</v>
      </c>
      <c r="H14" s="261">
        <v>93.220338983050851</v>
      </c>
      <c r="I14" s="261">
        <v>96.84210526315789</v>
      </c>
      <c r="J14" s="262">
        <v>90.78947368421052</v>
      </c>
      <c r="K14" s="260">
        <v>68.085106382978722</v>
      </c>
      <c r="L14" s="261">
        <v>86.301369863013704</v>
      </c>
      <c r="M14" s="261">
        <v>80.597014925373131</v>
      </c>
      <c r="N14" s="261">
        <v>87.323943661971825</v>
      </c>
      <c r="O14" s="261">
        <v>88.333333333333329</v>
      </c>
      <c r="P14" s="261">
        <v>87.272727272727266</v>
      </c>
      <c r="Q14" s="261">
        <v>94.805194805194802</v>
      </c>
      <c r="R14" s="262">
        <v>91.836734693877546</v>
      </c>
      <c r="S14" s="343">
        <v>78.275290215588726</v>
      </c>
      <c r="U14" s="227"/>
      <c r="V14" s="227"/>
    </row>
    <row r="15" spans="1:22" x14ac:dyDescent="0.2">
      <c r="A15" s="226" t="s">
        <v>8</v>
      </c>
      <c r="B15" s="263">
        <v>0.11172460100822798</v>
      </c>
      <c r="C15" s="264">
        <v>6.1887143448278316E-2</v>
      </c>
      <c r="D15" s="264">
        <v>5.8864349819324487E-2</v>
      </c>
      <c r="E15" s="264">
        <v>5.5775930043530896E-2</v>
      </c>
      <c r="F15" s="264">
        <v>6.3710201066248126E-2</v>
      </c>
      <c r="G15" s="264">
        <v>4.8357207500041903E-2</v>
      </c>
      <c r="H15" s="264">
        <v>5.6760865244248157E-2</v>
      </c>
      <c r="I15" s="264">
        <v>4.4266790492704711E-2</v>
      </c>
      <c r="J15" s="265">
        <v>5.9210121666057977E-2</v>
      </c>
      <c r="K15" s="263">
        <v>8.6662096227079738E-2</v>
      </c>
      <c r="L15" s="264">
        <v>6.7919529211923055E-2</v>
      </c>
      <c r="M15" s="264">
        <v>6.7851932742385698E-2</v>
      </c>
      <c r="N15" s="264">
        <v>6.046147656695057E-2</v>
      </c>
      <c r="O15" s="264">
        <v>5.8607556684669132E-2</v>
      </c>
      <c r="P15" s="264">
        <v>6.4511794290489796E-2</v>
      </c>
      <c r="Q15" s="264">
        <v>5.2665977142016422E-2</v>
      </c>
      <c r="R15" s="265">
        <v>6.2678041104016508E-2</v>
      </c>
      <c r="S15" s="344">
        <v>8.3281763400315456E-2</v>
      </c>
      <c r="U15" s="227"/>
      <c r="V15" s="227"/>
    </row>
    <row r="16" spans="1:22" x14ac:dyDescent="0.2">
      <c r="A16" s="295" t="s">
        <v>1</v>
      </c>
      <c r="B16" s="266">
        <f>B13/B12*100-100</f>
        <v>1.9293924466338126</v>
      </c>
      <c r="C16" s="267">
        <f t="shared" ref="C16:E16" si="0">C13/C12*100-100</f>
        <v>4.5238095238095326</v>
      </c>
      <c r="D16" s="267">
        <f t="shared" si="0"/>
        <v>7.452667814113596</v>
      </c>
      <c r="E16" s="267">
        <f t="shared" si="0"/>
        <v>18.933601609657941</v>
      </c>
      <c r="F16" s="267">
        <f>F13/F12*100-100</f>
        <v>8.1428571428571388</v>
      </c>
      <c r="G16" s="267">
        <f t="shared" ref="G16:J16" si="1">G13/G12*100-100</f>
        <v>14.166666666666686</v>
      </c>
      <c r="H16" s="267">
        <f t="shared" si="1"/>
        <v>19.055690072639237</v>
      </c>
      <c r="I16" s="267">
        <f t="shared" si="1"/>
        <v>18.774436090225578</v>
      </c>
      <c r="J16" s="268">
        <f t="shared" si="1"/>
        <v>23.439849624060159</v>
      </c>
      <c r="K16" s="266">
        <f>K13/K12*100-100</f>
        <v>4.3313069908814725</v>
      </c>
      <c r="L16" s="267">
        <f t="shared" ref="L16:N16" si="2">L13/L12*100-100</f>
        <v>7.5048923679060806</v>
      </c>
      <c r="M16" s="267">
        <f t="shared" si="2"/>
        <v>8.6034115138592853</v>
      </c>
      <c r="N16" s="267">
        <f t="shared" si="2"/>
        <v>8.3702213279678119</v>
      </c>
      <c r="O16" s="267">
        <f t="shared" ref="O16:S16" si="3">O13/O12*100-100</f>
        <v>13.928571428571416</v>
      </c>
      <c r="P16" s="267">
        <f t="shared" ref="P16" si="4">P13/P12*100-100</f>
        <v>22.79220779220779</v>
      </c>
      <c r="Q16" s="267">
        <f t="shared" ref="Q16:R16" si="5">Q13/Q12*100-100</f>
        <v>14.591836734693857</v>
      </c>
      <c r="R16" s="268">
        <f t="shared" si="5"/>
        <v>22.813411078717223</v>
      </c>
      <c r="S16" s="345">
        <f t="shared" si="3"/>
        <v>19.587775408670936</v>
      </c>
      <c r="U16" s="227"/>
      <c r="V16" s="227"/>
    </row>
    <row r="17" spans="1:22" ht="13.5" thickBot="1" x14ac:dyDescent="0.25">
      <c r="A17" s="349" t="s">
        <v>27</v>
      </c>
      <c r="B17" s="270">
        <f>B13-B6</f>
        <v>106.30114942528735</v>
      </c>
      <c r="C17" s="271">
        <f t="shared" ref="C17:J17" si="6">C13-C6</f>
        <v>109.93333333333334</v>
      </c>
      <c r="D17" s="271">
        <f t="shared" si="6"/>
        <v>114.03373493975903</v>
      </c>
      <c r="E17" s="271">
        <f t="shared" si="6"/>
        <v>130.10704225352112</v>
      </c>
      <c r="F17" s="271">
        <f t="shared" si="6"/>
        <v>115</v>
      </c>
      <c r="G17" s="271">
        <f t="shared" si="6"/>
        <v>123.43333333333334</v>
      </c>
      <c r="H17" s="271">
        <f t="shared" si="6"/>
        <v>130.27796610169491</v>
      </c>
      <c r="I17" s="271">
        <f t="shared" si="6"/>
        <v>129.8842105263158</v>
      </c>
      <c r="J17" s="272">
        <f t="shared" si="6"/>
        <v>136.41578947368421</v>
      </c>
      <c r="K17" s="270">
        <f t="shared" ref="K17:S17" si="7">K13-K6</f>
        <v>109.66382978723405</v>
      </c>
      <c r="L17" s="271">
        <f t="shared" si="7"/>
        <v>114.1068493150685</v>
      </c>
      <c r="M17" s="271">
        <f t="shared" si="7"/>
        <v>115.64477611940299</v>
      </c>
      <c r="N17" s="271">
        <f t="shared" si="7"/>
        <v>115.31830985915494</v>
      </c>
      <c r="O17" s="271">
        <f t="shared" si="7"/>
        <v>123.1</v>
      </c>
      <c r="P17" s="271">
        <f t="shared" si="7"/>
        <v>135.5090909090909</v>
      </c>
      <c r="Q17" s="271">
        <f t="shared" si="7"/>
        <v>124.02857142857141</v>
      </c>
      <c r="R17" s="272">
        <f t="shared" si="7"/>
        <v>135.53877551020409</v>
      </c>
      <c r="S17" s="346">
        <f t="shared" si="7"/>
        <v>131.0228855721393</v>
      </c>
      <c r="U17" s="227"/>
      <c r="V17" s="227"/>
    </row>
    <row r="18" spans="1:22" x14ac:dyDescent="0.2">
      <c r="A18" s="350" t="s">
        <v>51</v>
      </c>
      <c r="B18" s="274">
        <v>857</v>
      </c>
      <c r="C18" s="275">
        <v>828</v>
      </c>
      <c r="D18" s="275">
        <v>829</v>
      </c>
      <c r="E18" s="275">
        <v>694</v>
      </c>
      <c r="F18" s="275">
        <v>691</v>
      </c>
      <c r="G18" s="275">
        <v>574</v>
      </c>
      <c r="H18" s="275">
        <v>575</v>
      </c>
      <c r="I18" s="275">
        <v>930</v>
      </c>
      <c r="J18" s="276">
        <v>732</v>
      </c>
      <c r="K18" s="274">
        <v>447</v>
      </c>
      <c r="L18" s="275">
        <v>863</v>
      </c>
      <c r="M18" s="275">
        <v>618</v>
      </c>
      <c r="N18" s="275">
        <v>614</v>
      </c>
      <c r="O18" s="275">
        <v>583</v>
      </c>
      <c r="P18" s="275">
        <v>581</v>
      </c>
      <c r="Q18" s="275">
        <v>863</v>
      </c>
      <c r="R18" s="276">
        <v>560</v>
      </c>
      <c r="S18" s="347">
        <f>SUM(B18:R18)</f>
        <v>11839</v>
      </c>
      <c r="T18" s="227" t="s">
        <v>56</v>
      </c>
      <c r="U18" s="278">
        <f>B4-S18</f>
        <v>731</v>
      </c>
      <c r="V18" s="279">
        <f>U18/B4</f>
        <v>5.8154335719968177E-2</v>
      </c>
    </row>
    <row r="19" spans="1:22" x14ac:dyDescent="0.2">
      <c r="A19" s="309" t="s">
        <v>28</v>
      </c>
      <c r="B19" s="242">
        <v>29.5</v>
      </c>
      <c r="C19" s="240">
        <v>29</v>
      </c>
      <c r="D19" s="240">
        <v>29</v>
      </c>
      <c r="E19" s="240">
        <v>27.5</v>
      </c>
      <c r="F19" s="240">
        <v>28</v>
      </c>
      <c r="G19" s="240">
        <v>27.5</v>
      </c>
      <c r="H19" s="240">
        <v>27.5</v>
      </c>
      <c r="I19" s="240">
        <v>27</v>
      </c>
      <c r="J19" s="243">
        <v>27</v>
      </c>
      <c r="K19" s="242">
        <v>29</v>
      </c>
      <c r="L19" s="240">
        <v>28.5</v>
      </c>
      <c r="M19" s="240">
        <v>28</v>
      </c>
      <c r="N19" s="240">
        <v>28</v>
      </c>
      <c r="O19" s="240">
        <v>27.5</v>
      </c>
      <c r="P19" s="240">
        <v>27</v>
      </c>
      <c r="Q19" s="240">
        <v>27.5</v>
      </c>
      <c r="R19" s="243">
        <v>27</v>
      </c>
      <c r="S19" s="339"/>
      <c r="T19" s="227" t="s">
        <v>57</v>
      </c>
      <c r="U19" s="227">
        <v>22.49</v>
      </c>
      <c r="V19" s="227"/>
    </row>
    <row r="20" spans="1:22" ht="13.5" thickBot="1" x14ac:dyDescent="0.25">
      <c r="A20" s="312" t="s">
        <v>26</v>
      </c>
      <c r="B20" s="244">
        <f>B19-B7</f>
        <v>7.0100000000000016</v>
      </c>
      <c r="C20" s="241">
        <f t="shared" ref="C20:J20" si="8">C19-C7</f>
        <v>6.5100000000000016</v>
      </c>
      <c r="D20" s="241">
        <f t="shared" si="8"/>
        <v>6.5100000000000016</v>
      </c>
      <c r="E20" s="241">
        <f t="shared" si="8"/>
        <v>5.0100000000000016</v>
      </c>
      <c r="F20" s="241">
        <f t="shared" si="8"/>
        <v>5.5100000000000016</v>
      </c>
      <c r="G20" s="241">
        <f t="shared" si="8"/>
        <v>5.0100000000000016</v>
      </c>
      <c r="H20" s="241">
        <f t="shared" si="8"/>
        <v>5.0100000000000016</v>
      </c>
      <c r="I20" s="241">
        <f t="shared" si="8"/>
        <v>4.5100000000000016</v>
      </c>
      <c r="J20" s="245">
        <f t="shared" si="8"/>
        <v>4.5100000000000016</v>
      </c>
      <c r="K20" s="244">
        <f t="shared" ref="K20:R20" si="9">K19-K7</f>
        <v>6.5100000000000016</v>
      </c>
      <c r="L20" s="241">
        <f t="shared" si="9"/>
        <v>6.0100000000000016</v>
      </c>
      <c r="M20" s="241">
        <f t="shared" si="9"/>
        <v>5.5100000000000016</v>
      </c>
      <c r="N20" s="241">
        <f t="shared" si="9"/>
        <v>5.5100000000000016</v>
      </c>
      <c r="O20" s="241">
        <f t="shared" si="9"/>
        <v>5.0100000000000016</v>
      </c>
      <c r="P20" s="241">
        <f t="shared" si="9"/>
        <v>4.5100000000000016</v>
      </c>
      <c r="Q20" s="241">
        <f t="shared" si="9"/>
        <v>5.0100000000000016</v>
      </c>
      <c r="R20" s="245">
        <f t="shared" si="9"/>
        <v>4.5100000000000016</v>
      </c>
      <c r="S20" s="348"/>
      <c r="T20" s="227" t="s">
        <v>26</v>
      </c>
      <c r="U20" s="227"/>
      <c r="V20" s="227"/>
    </row>
    <row r="21" spans="1:22" x14ac:dyDescent="0.2">
      <c r="B21" s="237">
        <v>29.5</v>
      </c>
      <c r="C21" s="237">
        <v>29</v>
      </c>
      <c r="D21" s="237">
        <v>29</v>
      </c>
      <c r="E21" s="237" t="s">
        <v>63</v>
      </c>
      <c r="J21" s="237">
        <v>27</v>
      </c>
      <c r="K21" s="237">
        <v>29</v>
      </c>
      <c r="L21" s="237">
        <v>28.5</v>
      </c>
      <c r="O21" s="227"/>
      <c r="P21" s="227" t="s">
        <v>63</v>
      </c>
      <c r="R21" s="237">
        <v>27</v>
      </c>
    </row>
    <row r="22" spans="1:22" ht="13.5" thickBot="1" x14ac:dyDescent="0.25"/>
    <row r="23" spans="1:22" ht="13.5" thickBot="1" x14ac:dyDescent="0.25">
      <c r="A23" s="285" t="s">
        <v>64</v>
      </c>
      <c r="B23" s="360" t="s">
        <v>50</v>
      </c>
      <c r="C23" s="361"/>
      <c r="D23" s="361"/>
      <c r="E23" s="361"/>
      <c r="F23" s="361"/>
      <c r="G23" s="361"/>
      <c r="H23" s="361"/>
      <c r="I23" s="361"/>
      <c r="J23" s="362"/>
      <c r="K23" s="360" t="s">
        <v>53</v>
      </c>
      <c r="L23" s="361"/>
      <c r="M23" s="361"/>
      <c r="N23" s="361"/>
      <c r="O23" s="361"/>
      <c r="P23" s="361"/>
      <c r="Q23" s="361"/>
      <c r="R23" s="362"/>
      <c r="S23" s="338" t="s">
        <v>55</v>
      </c>
      <c r="T23" s="352"/>
      <c r="U23" s="352"/>
      <c r="V23" s="352"/>
    </row>
    <row r="24" spans="1:22" x14ac:dyDescent="0.2">
      <c r="A24" s="226" t="s">
        <v>54</v>
      </c>
      <c r="B24" s="247">
        <v>1</v>
      </c>
      <c r="C24" s="248">
        <v>2</v>
      </c>
      <c r="D24" s="248">
        <v>3</v>
      </c>
      <c r="E24" s="248">
        <v>4</v>
      </c>
      <c r="F24" s="248">
        <v>5</v>
      </c>
      <c r="G24" s="248">
        <v>6</v>
      </c>
      <c r="H24" s="248">
        <v>7</v>
      </c>
      <c r="I24" s="248">
        <v>8</v>
      </c>
      <c r="J24" s="249">
        <v>9</v>
      </c>
      <c r="K24" s="247">
        <v>1</v>
      </c>
      <c r="L24" s="248">
        <v>2</v>
      </c>
      <c r="M24" s="248">
        <v>3</v>
      </c>
      <c r="N24" s="248">
        <v>4</v>
      </c>
      <c r="O24" s="248">
        <v>5</v>
      </c>
      <c r="P24" s="248">
        <v>6</v>
      </c>
      <c r="Q24" s="248">
        <v>7</v>
      </c>
      <c r="R24" s="249">
        <v>8</v>
      </c>
      <c r="S24" s="339"/>
      <c r="T24" s="352"/>
      <c r="U24" s="352"/>
      <c r="V24" s="352"/>
    </row>
    <row r="25" spans="1:22" x14ac:dyDescent="0.2">
      <c r="A25" s="226" t="s">
        <v>2</v>
      </c>
      <c r="B25" s="250">
        <v>1</v>
      </c>
      <c r="C25" s="333">
        <v>2</v>
      </c>
      <c r="D25" s="333">
        <v>2</v>
      </c>
      <c r="E25" s="251">
        <v>3</v>
      </c>
      <c r="F25" s="251">
        <v>3</v>
      </c>
      <c r="G25" s="315">
        <v>4</v>
      </c>
      <c r="H25" s="315">
        <v>4</v>
      </c>
      <c r="I25" s="252">
        <v>5</v>
      </c>
      <c r="J25" s="351">
        <v>6</v>
      </c>
      <c r="K25" s="250">
        <v>1</v>
      </c>
      <c r="L25" s="333">
        <v>2</v>
      </c>
      <c r="M25" s="251">
        <v>3</v>
      </c>
      <c r="N25" s="251">
        <v>3</v>
      </c>
      <c r="O25" s="315">
        <v>4</v>
      </c>
      <c r="P25" s="315">
        <v>4</v>
      </c>
      <c r="Q25" s="252">
        <v>5</v>
      </c>
      <c r="R25" s="351">
        <v>6</v>
      </c>
      <c r="S25" s="340" t="s">
        <v>0</v>
      </c>
      <c r="T25" s="352"/>
      <c r="U25" s="352"/>
      <c r="V25" s="352"/>
    </row>
    <row r="26" spans="1:22" x14ac:dyDescent="0.2">
      <c r="A26" s="292" t="s">
        <v>3</v>
      </c>
      <c r="B26" s="253">
        <v>270</v>
      </c>
      <c r="C26" s="254">
        <v>270</v>
      </c>
      <c r="D26" s="254">
        <v>270</v>
      </c>
      <c r="E26" s="254">
        <v>270</v>
      </c>
      <c r="F26" s="254">
        <v>270</v>
      </c>
      <c r="G26" s="254">
        <v>270</v>
      </c>
      <c r="H26" s="254">
        <v>270</v>
      </c>
      <c r="I26" s="254">
        <v>270</v>
      </c>
      <c r="J26" s="255">
        <v>270</v>
      </c>
      <c r="K26" s="253">
        <v>270</v>
      </c>
      <c r="L26" s="254">
        <v>270</v>
      </c>
      <c r="M26" s="254">
        <v>270</v>
      </c>
      <c r="N26" s="254">
        <v>270</v>
      </c>
      <c r="O26" s="254">
        <v>270</v>
      </c>
      <c r="P26" s="254">
        <v>270</v>
      </c>
      <c r="Q26" s="254">
        <v>270</v>
      </c>
      <c r="R26" s="255">
        <v>270</v>
      </c>
      <c r="S26" s="341">
        <v>270</v>
      </c>
      <c r="T26" s="352"/>
      <c r="U26" s="352"/>
      <c r="V26" s="352"/>
    </row>
    <row r="27" spans="1:22" x14ac:dyDescent="0.2">
      <c r="A27" s="295" t="s">
        <v>6</v>
      </c>
      <c r="B27" s="256">
        <v>286.17283950617286</v>
      </c>
      <c r="C27" s="257">
        <v>283.02083333333331</v>
      </c>
      <c r="D27" s="257">
        <v>292.53333333333336</v>
      </c>
      <c r="E27" s="257">
        <v>300</v>
      </c>
      <c r="F27" s="257">
        <v>284.22535211267603</v>
      </c>
      <c r="G27" s="257">
        <v>291.20689655172413</v>
      </c>
      <c r="H27" s="257">
        <v>288.30508474576271</v>
      </c>
      <c r="I27" s="257">
        <v>282.34693877551018</v>
      </c>
      <c r="J27" s="258">
        <v>300.75949367088606</v>
      </c>
      <c r="K27" s="256">
        <v>293.25581395348837</v>
      </c>
      <c r="L27" s="257">
        <v>292.84090909090907</v>
      </c>
      <c r="M27" s="257">
        <v>293.38461538461536</v>
      </c>
      <c r="N27" s="257">
        <v>290.44776119402985</v>
      </c>
      <c r="O27" s="257">
        <v>296.54545454545456</v>
      </c>
      <c r="P27" s="257">
        <v>298.10344827586209</v>
      </c>
      <c r="Q27" s="257">
        <v>283.03370786516854</v>
      </c>
      <c r="R27" s="258">
        <v>284.62962962962962</v>
      </c>
      <c r="S27" s="342">
        <v>290.08312551953452</v>
      </c>
      <c r="T27" s="352"/>
      <c r="U27" s="352"/>
      <c r="V27" s="352"/>
    </row>
    <row r="28" spans="1:22" x14ac:dyDescent="0.2">
      <c r="A28" s="226" t="s">
        <v>7</v>
      </c>
      <c r="B28" s="260">
        <v>77.777777777777771</v>
      </c>
      <c r="C28" s="261">
        <v>80.208333333333329</v>
      </c>
      <c r="D28" s="261">
        <v>82.666666666666671</v>
      </c>
      <c r="E28" s="261">
        <v>64.179104477611943</v>
      </c>
      <c r="F28" s="261">
        <v>80.281690140845072</v>
      </c>
      <c r="G28" s="261">
        <v>74.137931034482762</v>
      </c>
      <c r="H28" s="261">
        <v>83.050847457627114</v>
      </c>
      <c r="I28" s="261">
        <v>80.612244897959187</v>
      </c>
      <c r="J28" s="262">
        <v>84.810126582278485</v>
      </c>
      <c r="K28" s="260">
        <v>83.720930232558146</v>
      </c>
      <c r="L28" s="261">
        <v>79.545454545454547</v>
      </c>
      <c r="M28" s="261">
        <v>80</v>
      </c>
      <c r="N28" s="261">
        <v>68.656716417910445</v>
      </c>
      <c r="O28" s="261">
        <v>83.63636363636364</v>
      </c>
      <c r="P28" s="261">
        <v>79.310344827586206</v>
      </c>
      <c r="Q28" s="261">
        <v>77.528089887640448</v>
      </c>
      <c r="R28" s="262">
        <v>83.333333333333329</v>
      </c>
      <c r="S28" s="343">
        <v>69.243557772236073</v>
      </c>
      <c r="T28" s="352"/>
      <c r="U28" s="227"/>
      <c r="V28" s="227"/>
    </row>
    <row r="29" spans="1:22" x14ac:dyDescent="0.2">
      <c r="A29" s="226" t="s">
        <v>8</v>
      </c>
      <c r="B29" s="263">
        <v>8.8804771163598112E-2</v>
      </c>
      <c r="C29" s="264">
        <v>9.4192090300572032E-2</v>
      </c>
      <c r="D29" s="264">
        <v>7.6558904037624664E-2</v>
      </c>
      <c r="E29" s="264">
        <v>8.4445317268771927E-2</v>
      </c>
      <c r="F29" s="264">
        <v>8.1537060458551885E-2</v>
      </c>
      <c r="G29" s="264">
        <v>9.1095515849786618E-2</v>
      </c>
      <c r="H29" s="264">
        <v>7.4516005776904717E-2</v>
      </c>
      <c r="I29" s="264">
        <v>8.1080655121477094E-2</v>
      </c>
      <c r="J29" s="265">
        <v>7.2106167497784368E-2</v>
      </c>
      <c r="K29" s="263">
        <v>6.688701945744456E-2</v>
      </c>
      <c r="L29" s="264">
        <v>8.0241557789479181E-2</v>
      </c>
      <c r="M29" s="264">
        <v>7.4262825242162919E-2</v>
      </c>
      <c r="N29" s="264">
        <v>8.3371306335664613E-2</v>
      </c>
      <c r="O29" s="264">
        <v>7.8287625748681575E-2</v>
      </c>
      <c r="P29" s="264">
        <v>7.7916844681236969E-2</v>
      </c>
      <c r="Q29" s="264">
        <v>8.177848352520832E-2</v>
      </c>
      <c r="R29" s="265">
        <v>8.1618217337974044E-2</v>
      </c>
      <c r="S29" s="344">
        <v>8.394768853156917E-2</v>
      </c>
      <c r="T29" s="352"/>
      <c r="U29" s="227"/>
      <c r="V29" s="227"/>
    </row>
    <row r="30" spans="1:22" x14ac:dyDescent="0.2">
      <c r="A30" s="295" t="s">
        <v>1</v>
      </c>
      <c r="B30" s="266">
        <f>B27/B26*100-100</f>
        <v>5.9899405578418055</v>
      </c>
      <c r="C30" s="267">
        <f t="shared" ref="C30:E30" si="10">C27/C26*100-100</f>
        <v>4.8225308641975317</v>
      </c>
      <c r="D30" s="267">
        <f t="shared" si="10"/>
        <v>8.3456790123456841</v>
      </c>
      <c r="E30" s="267">
        <f t="shared" si="10"/>
        <v>11.111111111111114</v>
      </c>
      <c r="F30" s="267">
        <f>F27/F26*100-100</f>
        <v>5.2686489306207562</v>
      </c>
      <c r="G30" s="267">
        <f t="shared" ref="G30:J30" si="11">G27/G26*100-100</f>
        <v>7.8544061302682024</v>
      </c>
      <c r="H30" s="267">
        <f t="shared" si="11"/>
        <v>6.7796610169491629</v>
      </c>
      <c r="I30" s="267">
        <f t="shared" si="11"/>
        <v>4.5729402872259897</v>
      </c>
      <c r="J30" s="268">
        <f t="shared" si="11"/>
        <v>11.392405063291136</v>
      </c>
      <c r="K30" s="266">
        <f>K27/K26*100-100</f>
        <v>8.6132644272179277</v>
      </c>
      <c r="L30" s="267">
        <f t="shared" ref="L30:S30" si="12">L27/L26*100-100</f>
        <v>8.4595959595959584</v>
      </c>
      <c r="M30" s="267">
        <f t="shared" si="12"/>
        <v>8.6609686609686634</v>
      </c>
      <c r="N30" s="267">
        <f t="shared" si="12"/>
        <v>7.5732448866777275</v>
      </c>
      <c r="O30" s="267">
        <f t="shared" si="12"/>
        <v>9.8316498316498411</v>
      </c>
      <c r="P30" s="267">
        <f t="shared" si="12"/>
        <v>10.408684546615589</v>
      </c>
      <c r="Q30" s="267">
        <f t="shared" si="12"/>
        <v>4.82729920932168</v>
      </c>
      <c r="R30" s="268">
        <f t="shared" si="12"/>
        <v>5.4183813443072779</v>
      </c>
      <c r="S30" s="345">
        <f t="shared" si="12"/>
        <v>7.4381946368646368</v>
      </c>
      <c r="T30" s="352"/>
      <c r="U30" s="227"/>
      <c r="V30" s="227"/>
    </row>
    <row r="31" spans="1:22" ht="13.5" thickBot="1" x14ac:dyDescent="0.25">
      <c r="A31" s="349" t="s">
        <v>27</v>
      </c>
      <c r="B31" s="270">
        <f>B27-B13</f>
        <v>143.47169008088551</v>
      </c>
      <c r="C31" s="271">
        <f t="shared" ref="C31:S31" si="13">C27-C13</f>
        <v>136.68749999999997</v>
      </c>
      <c r="D31" s="271">
        <f t="shared" si="13"/>
        <v>142.09959839357433</v>
      </c>
      <c r="E31" s="271">
        <f t="shared" si="13"/>
        <v>133.49295774647888</v>
      </c>
      <c r="F31" s="271">
        <f t="shared" si="13"/>
        <v>132.82535211267603</v>
      </c>
      <c r="G31" s="271">
        <f t="shared" si="13"/>
        <v>131.37356321839079</v>
      </c>
      <c r="H31" s="271">
        <f t="shared" si="13"/>
        <v>121.62711864406779</v>
      </c>
      <c r="I31" s="271">
        <f t="shared" si="13"/>
        <v>116.06272824919438</v>
      </c>
      <c r="J31" s="272">
        <f t="shared" si="13"/>
        <v>127.94370419720184</v>
      </c>
      <c r="K31" s="270">
        <f t="shared" si="13"/>
        <v>147.19198416625431</v>
      </c>
      <c r="L31" s="271">
        <f t="shared" si="13"/>
        <v>142.33405977584056</v>
      </c>
      <c r="M31" s="271">
        <f t="shared" si="13"/>
        <v>141.33983926521236</v>
      </c>
      <c r="N31" s="271">
        <f t="shared" si="13"/>
        <v>138.72945133487491</v>
      </c>
      <c r="O31" s="271">
        <f t="shared" si="13"/>
        <v>137.04545454545456</v>
      </c>
      <c r="P31" s="271">
        <f t="shared" si="13"/>
        <v>126.19435736677119</v>
      </c>
      <c r="Q31" s="271">
        <f t="shared" si="13"/>
        <v>122.60513643659712</v>
      </c>
      <c r="R31" s="272">
        <f t="shared" si="13"/>
        <v>112.69085411942552</v>
      </c>
      <c r="S31" s="346">
        <f t="shared" si="13"/>
        <v>122.66023994739521</v>
      </c>
      <c r="T31" s="352"/>
      <c r="U31" s="227"/>
      <c r="V31" s="227"/>
    </row>
    <row r="32" spans="1:22" x14ac:dyDescent="0.2">
      <c r="A32" s="350" t="s">
        <v>51</v>
      </c>
      <c r="B32" s="274">
        <v>845</v>
      </c>
      <c r="C32" s="275">
        <v>822</v>
      </c>
      <c r="D32" s="275">
        <v>828</v>
      </c>
      <c r="E32" s="275">
        <v>693</v>
      </c>
      <c r="F32" s="275">
        <v>690</v>
      </c>
      <c r="G32" s="275">
        <v>574</v>
      </c>
      <c r="H32" s="275">
        <v>575</v>
      </c>
      <c r="I32" s="275">
        <v>927</v>
      </c>
      <c r="J32" s="276">
        <v>730</v>
      </c>
      <c r="K32" s="274">
        <v>437</v>
      </c>
      <c r="L32" s="275">
        <v>859</v>
      </c>
      <c r="M32" s="275">
        <v>616</v>
      </c>
      <c r="N32" s="275">
        <v>612</v>
      </c>
      <c r="O32" s="275">
        <v>582</v>
      </c>
      <c r="P32" s="275">
        <v>578</v>
      </c>
      <c r="Q32" s="275">
        <v>861</v>
      </c>
      <c r="R32" s="276">
        <v>560</v>
      </c>
      <c r="S32" s="347">
        <f>SUM(B32:R32)</f>
        <v>11789</v>
      </c>
      <c r="T32" s="227" t="s">
        <v>56</v>
      </c>
      <c r="U32" s="278">
        <f>S18-S32</f>
        <v>50</v>
      </c>
      <c r="V32" s="279">
        <f>U32/S18</f>
        <v>4.2233296731142836E-3</v>
      </c>
    </row>
    <row r="33" spans="1:22" x14ac:dyDescent="0.2">
      <c r="A33" s="309" t="s">
        <v>28</v>
      </c>
      <c r="B33" s="242">
        <v>33</v>
      </c>
      <c r="C33" s="240">
        <v>33</v>
      </c>
      <c r="D33" s="240">
        <v>33</v>
      </c>
      <c r="E33" s="240">
        <v>31.5</v>
      </c>
      <c r="F33" s="240">
        <v>32</v>
      </c>
      <c r="G33" s="240">
        <v>32</v>
      </c>
      <c r="H33" s="240">
        <v>32</v>
      </c>
      <c r="I33" s="240">
        <v>32</v>
      </c>
      <c r="J33" s="243">
        <v>32</v>
      </c>
      <c r="K33" s="242">
        <v>32.5</v>
      </c>
      <c r="L33" s="240">
        <v>32.5</v>
      </c>
      <c r="M33" s="240">
        <v>32</v>
      </c>
      <c r="N33" s="240">
        <v>32</v>
      </c>
      <c r="O33" s="240">
        <v>31.5</v>
      </c>
      <c r="P33" s="240">
        <v>32</v>
      </c>
      <c r="Q33" s="240">
        <v>32</v>
      </c>
      <c r="R33" s="243">
        <v>32</v>
      </c>
      <c r="S33" s="339"/>
      <c r="T33" s="227" t="s">
        <v>57</v>
      </c>
      <c r="U33" s="227">
        <v>28.1</v>
      </c>
      <c r="V33" s="227"/>
    </row>
    <row r="34" spans="1:22" ht="13.5" thickBot="1" x14ac:dyDescent="0.25">
      <c r="A34" s="312" t="s">
        <v>26</v>
      </c>
      <c r="B34" s="244">
        <f>B33-B19</f>
        <v>3.5</v>
      </c>
      <c r="C34" s="241">
        <f t="shared" ref="C34:R34" si="14">C33-C19</f>
        <v>4</v>
      </c>
      <c r="D34" s="241">
        <f t="shared" si="14"/>
        <v>4</v>
      </c>
      <c r="E34" s="241">
        <f t="shared" si="14"/>
        <v>4</v>
      </c>
      <c r="F34" s="241">
        <f t="shared" si="14"/>
        <v>4</v>
      </c>
      <c r="G34" s="241">
        <f t="shared" si="14"/>
        <v>4.5</v>
      </c>
      <c r="H34" s="241">
        <f t="shared" si="14"/>
        <v>4.5</v>
      </c>
      <c r="I34" s="241">
        <f t="shared" si="14"/>
        <v>5</v>
      </c>
      <c r="J34" s="245">
        <f t="shared" si="14"/>
        <v>5</v>
      </c>
      <c r="K34" s="244">
        <f t="shared" si="14"/>
        <v>3.5</v>
      </c>
      <c r="L34" s="241">
        <f t="shared" si="14"/>
        <v>4</v>
      </c>
      <c r="M34" s="241">
        <f t="shared" si="14"/>
        <v>4</v>
      </c>
      <c r="N34" s="241">
        <f t="shared" si="14"/>
        <v>4</v>
      </c>
      <c r="O34" s="241">
        <f t="shared" si="14"/>
        <v>4</v>
      </c>
      <c r="P34" s="241">
        <f t="shared" si="14"/>
        <v>5</v>
      </c>
      <c r="Q34" s="241">
        <f t="shared" si="14"/>
        <v>4.5</v>
      </c>
      <c r="R34" s="245">
        <f t="shared" si="14"/>
        <v>5</v>
      </c>
      <c r="S34" s="348"/>
      <c r="T34" s="227" t="s">
        <v>26</v>
      </c>
      <c r="U34" s="227">
        <f>U33-U19</f>
        <v>5.610000000000003</v>
      </c>
      <c r="V34" s="227"/>
    </row>
    <row r="35" spans="1:22" x14ac:dyDescent="0.2">
      <c r="I35" s="237">
        <v>32</v>
      </c>
      <c r="J35" s="237">
        <v>32</v>
      </c>
      <c r="P35" s="237">
        <v>32</v>
      </c>
      <c r="R35" s="237">
        <v>32</v>
      </c>
    </row>
    <row r="36" spans="1:22" ht="13.5" thickBot="1" x14ac:dyDescent="0.25"/>
    <row r="37" spans="1:22" s="354" customFormat="1" ht="13.5" thickBot="1" x14ac:dyDescent="0.25">
      <c r="A37" s="285" t="s">
        <v>67</v>
      </c>
      <c r="B37" s="360" t="s">
        <v>50</v>
      </c>
      <c r="C37" s="361"/>
      <c r="D37" s="361"/>
      <c r="E37" s="361"/>
      <c r="F37" s="361"/>
      <c r="G37" s="361"/>
      <c r="H37" s="361"/>
      <c r="I37" s="361"/>
      <c r="J37" s="362"/>
      <c r="K37" s="360" t="s">
        <v>53</v>
      </c>
      <c r="L37" s="361"/>
      <c r="M37" s="361"/>
      <c r="N37" s="361"/>
      <c r="O37" s="361"/>
      <c r="P37" s="361"/>
      <c r="Q37" s="361"/>
      <c r="R37" s="362"/>
      <c r="S37" s="338" t="s">
        <v>55</v>
      </c>
    </row>
    <row r="38" spans="1:22" s="354" customFormat="1" x14ac:dyDescent="0.2">
      <c r="A38" s="226" t="s">
        <v>54</v>
      </c>
      <c r="B38" s="247">
        <v>1</v>
      </c>
      <c r="C38" s="248">
        <v>2</v>
      </c>
      <c r="D38" s="248">
        <v>3</v>
      </c>
      <c r="E38" s="248">
        <v>4</v>
      </c>
      <c r="F38" s="248">
        <v>5</v>
      </c>
      <c r="G38" s="248">
        <v>6</v>
      </c>
      <c r="H38" s="248">
        <v>7</v>
      </c>
      <c r="I38" s="248">
        <v>8</v>
      </c>
      <c r="J38" s="249">
        <v>9</v>
      </c>
      <c r="K38" s="247">
        <v>1</v>
      </c>
      <c r="L38" s="248">
        <v>2</v>
      </c>
      <c r="M38" s="248">
        <v>3</v>
      </c>
      <c r="N38" s="248">
        <v>4</v>
      </c>
      <c r="O38" s="248">
        <v>5</v>
      </c>
      <c r="P38" s="248">
        <v>6</v>
      </c>
      <c r="Q38" s="248">
        <v>7</v>
      </c>
      <c r="R38" s="249">
        <v>8</v>
      </c>
      <c r="S38" s="339"/>
    </row>
    <row r="39" spans="1:22" s="354" customFormat="1" x14ac:dyDescent="0.2">
      <c r="A39" s="226" t="s">
        <v>2</v>
      </c>
      <c r="B39" s="250">
        <v>1</v>
      </c>
      <c r="C39" s="333">
        <v>2</v>
      </c>
      <c r="D39" s="333">
        <v>2</v>
      </c>
      <c r="E39" s="251">
        <v>3</v>
      </c>
      <c r="F39" s="251">
        <v>3</v>
      </c>
      <c r="G39" s="315">
        <v>4</v>
      </c>
      <c r="H39" s="315">
        <v>4</v>
      </c>
      <c r="I39" s="252">
        <v>5</v>
      </c>
      <c r="J39" s="351">
        <v>6</v>
      </c>
      <c r="K39" s="250">
        <v>1</v>
      </c>
      <c r="L39" s="333">
        <v>2</v>
      </c>
      <c r="M39" s="251">
        <v>3</v>
      </c>
      <c r="N39" s="251">
        <v>3</v>
      </c>
      <c r="O39" s="315">
        <v>4</v>
      </c>
      <c r="P39" s="315">
        <v>4</v>
      </c>
      <c r="Q39" s="252">
        <v>5</v>
      </c>
      <c r="R39" s="351">
        <v>6</v>
      </c>
      <c r="S39" s="340" t="s">
        <v>0</v>
      </c>
    </row>
    <row r="40" spans="1:22" s="354" customFormat="1" x14ac:dyDescent="0.2">
      <c r="A40" s="292" t="s">
        <v>3</v>
      </c>
      <c r="B40" s="253">
        <v>400</v>
      </c>
      <c r="C40" s="254">
        <v>400</v>
      </c>
      <c r="D40" s="254">
        <v>400</v>
      </c>
      <c r="E40" s="254">
        <v>400</v>
      </c>
      <c r="F40" s="254">
        <v>400</v>
      </c>
      <c r="G40" s="254">
        <v>400</v>
      </c>
      <c r="H40" s="254">
        <v>400</v>
      </c>
      <c r="I40" s="254">
        <v>400</v>
      </c>
      <c r="J40" s="255">
        <v>400</v>
      </c>
      <c r="K40" s="253">
        <v>400</v>
      </c>
      <c r="L40" s="254">
        <v>400</v>
      </c>
      <c r="M40" s="254">
        <v>400</v>
      </c>
      <c r="N40" s="254">
        <v>400</v>
      </c>
      <c r="O40" s="254">
        <v>400</v>
      </c>
      <c r="P40" s="254">
        <v>400</v>
      </c>
      <c r="Q40" s="254">
        <v>400</v>
      </c>
      <c r="R40" s="255">
        <v>400</v>
      </c>
      <c r="S40" s="341">
        <v>400</v>
      </c>
    </row>
    <row r="41" spans="1:22" s="354" customFormat="1" x14ac:dyDescent="0.2">
      <c r="A41" s="295" t="s">
        <v>6</v>
      </c>
      <c r="B41" s="256">
        <v>451.68674698795184</v>
      </c>
      <c r="C41" s="257">
        <v>449.38271604938274</v>
      </c>
      <c r="D41" s="257">
        <v>450.66666666666669</v>
      </c>
      <c r="E41" s="257">
        <v>441.19402985074629</v>
      </c>
      <c r="F41" s="257">
        <v>436.37681159420288</v>
      </c>
      <c r="G41" s="257">
        <v>457.01754385964909</v>
      </c>
      <c r="H41" s="257">
        <v>440.70175438596493</v>
      </c>
      <c r="I41" s="257">
        <v>434.42105263157896</v>
      </c>
      <c r="J41" s="258">
        <v>441.73333333333335</v>
      </c>
      <c r="K41" s="256">
        <v>440</v>
      </c>
      <c r="L41" s="257">
        <v>412.05128205128204</v>
      </c>
      <c r="M41" s="257">
        <v>434.74576271186442</v>
      </c>
      <c r="N41" s="257">
        <v>422.66666666666669</v>
      </c>
      <c r="O41" s="257">
        <v>436.4406779661017</v>
      </c>
      <c r="P41" s="257">
        <v>442.98245614035091</v>
      </c>
      <c r="Q41" s="257">
        <v>421.78571428571428</v>
      </c>
      <c r="R41" s="258">
        <v>420.35714285714283</v>
      </c>
      <c r="S41" s="342">
        <v>437.37157534246575</v>
      </c>
    </row>
    <row r="42" spans="1:22" s="354" customFormat="1" x14ac:dyDescent="0.2">
      <c r="A42" s="226" t="s">
        <v>7</v>
      </c>
      <c r="B42" s="260">
        <v>63.855421686746986</v>
      </c>
      <c r="C42" s="261">
        <v>75.308641975308646</v>
      </c>
      <c r="D42" s="261">
        <v>64.444444444444443</v>
      </c>
      <c r="E42" s="261">
        <v>79.104477611940297</v>
      </c>
      <c r="F42" s="261">
        <v>78.260869565217391</v>
      </c>
      <c r="G42" s="261">
        <v>82.456140350877192</v>
      </c>
      <c r="H42" s="261">
        <v>77.192982456140356</v>
      </c>
      <c r="I42" s="261">
        <v>75.78947368421052</v>
      </c>
      <c r="J42" s="262">
        <v>76</v>
      </c>
      <c r="K42" s="260">
        <v>75.609756097560975</v>
      </c>
      <c r="L42" s="261">
        <v>80.769230769230774</v>
      </c>
      <c r="M42" s="261">
        <v>79.66101694915254</v>
      </c>
      <c r="N42" s="261">
        <v>78.333333333333329</v>
      </c>
      <c r="O42" s="261">
        <v>74.576271186440678</v>
      </c>
      <c r="P42" s="261">
        <v>85.964912280701753</v>
      </c>
      <c r="Q42" s="261">
        <v>78.571428571428569</v>
      </c>
      <c r="R42" s="262">
        <v>78.571428571428569</v>
      </c>
      <c r="S42" s="343">
        <v>75.941780821917803</v>
      </c>
      <c r="U42" s="227"/>
      <c r="V42" s="227"/>
    </row>
    <row r="43" spans="1:22" s="354" customFormat="1" x14ac:dyDescent="0.2">
      <c r="A43" s="226" t="s">
        <v>8</v>
      </c>
      <c r="B43" s="263">
        <v>0.10042031550602463</v>
      </c>
      <c r="C43" s="264">
        <v>7.742965067106436E-2</v>
      </c>
      <c r="D43" s="264">
        <v>9.7104990723528448E-2</v>
      </c>
      <c r="E43" s="264">
        <v>8.5215427695245052E-2</v>
      </c>
      <c r="F43" s="264">
        <v>8.042821727799522E-2</v>
      </c>
      <c r="G43" s="264">
        <v>7.9578392509365284E-2</v>
      </c>
      <c r="H43" s="264">
        <v>8.6154811400439416E-2</v>
      </c>
      <c r="I43" s="264">
        <v>8.048670508176127E-2</v>
      </c>
      <c r="J43" s="265">
        <v>8.2279284370410363E-2</v>
      </c>
      <c r="K43" s="263">
        <v>7.9367079064724788E-2</v>
      </c>
      <c r="L43" s="264">
        <v>7.6088538794084642E-2</v>
      </c>
      <c r="M43" s="264">
        <v>6.9116990703555564E-2</v>
      </c>
      <c r="N43" s="264">
        <v>7.3922448930287377E-2</v>
      </c>
      <c r="O43" s="264">
        <v>8.2100798108494466E-2</v>
      </c>
      <c r="P43" s="264">
        <v>7.5520089987800604E-2</v>
      </c>
      <c r="Q43" s="264">
        <v>7.9324374693047123E-2</v>
      </c>
      <c r="R43" s="265">
        <v>8.0919114313580967E-2</v>
      </c>
      <c r="S43" s="344">
        <v>8.73101564716387E-2</v>
      </c>
      <c r="U43" s="227"/>
      <c r="V43" s="227"/>
    </row>
    <row r="44" spans="1:22" s="354" customFormat="1" x14ac:dyDescent="0.2">
      <c r="A44" s="295" t="s">
        <v>1</v>
      </c>
      <c r="B44" s="266">
        <f>B41/B40*100-100</f>
        <v>12.921686746987945</v>
      </c>
      <c r="C44" s="267">
        <f t="shared" ref="C44:E44" si="15">C41/C40*100-100</f>
        <v>12.345679012345684</v>
      </c>
      <c r="D44" s="267">
        <f t="shared" si="15"/>
        <v>12.666666666666671</v>
      </c>
      <c r="E44" s="267">
        <f t="shared" si="15"/>
        <v>10.298507462686572</v>
      </c>
      <c r="F44" s="267">
        <f>F41/F40*100-100</f>
        <v>9.0942028985507193</v>
      </c>
      <c r="G44" s="267">
        <f t="shared" ref="G44:J44" si="16">G41/G40*100-100</f>
        <v>14.25438596491226</v>
      </c>
      <c r="H44" s="267">
        <f t="shared" si="16"/>
        <v>10.175438596491233</v>
      </c>
      <c r="I44" s="267">
        <f t="shared" si="16"/>
        <v>8.6052631578947398</v>
      </c>
      <c r="J44" s="268">
        <f t="shared" si="16"/>
        <v>10.433333333333337</v>
      </c>
      <c r="K44" s="266">
        <f>K41/K40*100-100</f>
        <v>10.000000000000014</v>
      </c>
      <c r="L44" s="267">
        <f t="shared" ref="L44:S44" si="17">L41/L40*100-100</f>
        <v>3.0128205128204968</v>
      </c>
      <c r="M44" s="267">
        <f t="shared" si="17"/>
        <v>8.6864406779661181</v>
      </c>
      <c r="N44" s="267">
        <f t="shared" si="17"/>
        <v>5.6666666666666572</v>
      </c>
      <c r="O44" s="267">
        <f t="shared" si="17"/>
        <v>9.1101694915254257</v>
      </c>
      <c r="P44" s="267">
        <f t="shared" si="17"/>
        <v>10.74561403508774</v>
      </c>
      <c r="Q44" s="267">
        <f t="shared" si="17"/>
        <v>5.4464285714285694</v>
      </c>
      <c r="R44" s="268">
        <f t="shared" si="17"/>
        <v>5.0892857142857082</v>
      </c>
      <c r="S44" s="345">
        <f t="shared" si="17"/>
        <v>9.3428938356164366</v>
      </c>
      <c r="U44" s="227"/>
      <c r="V44" s="227"/>
    </row>
    <row r="45" spans="1:22" s="354" customFormat="1" ht="13.5" thickBot="1" x14ac:dyDescent="0.25">
      <c r="A45" s="349" t="s">
        <v>27</v>
      </c>
      <c r="B45" s="270">
        <f>B41-B27</f>
        <v>165.51390748177897</v>
      </c>
      <c r="C45" s="271">
        <f t="shared" ref="C45:S45" si="18">C41-C27</f>
        <v>166.36188271604942</v>
      </c>
      <c r="D45" s="271">
        <f t="shared" si="18"/>
        <v>158.13333333333333</v>
      </c>
      <c r="E45" s="271">
        <f t="shared" si="18"/>
        <v>141.19402985074629</v>
      </c>
      <c r="F45" s="271">
        <f t="shared" si="18"/>
        <v>152.15145948152684</v>
      </c>
      <c r="G45" s="271">
        <f t="shared" si="18"/>
        <v>165.81064730792497</v>
      </c>
      <c r="H45" s="271">
        <f t="shared" si="18"/>
        <v>152.39666964020222</v>
      </c>
      <c r="I45" s="271">
        <f t="shared" si="18"/>
        <v>152.07411385606878</v>
      </c>
      <c r="J45" s="272">
        <f t="shared" si="18"/>
        <v>140.97383966244729</v>
      </c>
      <c r="K45" s="270">
        <f t="shared" si="18"/>
        <v>146.74418604651163</v>
      </c>
      <c r="L45" s="271">
        <f t="shared" si="18"/>
        <v>119.21037296037298</v>
      </c>
      <c r="M45" s="271">
        <f t="shared" si="18"/>
        <v>141.36114732724906</v>
      </c>
      <c r="N45" s="271">
        <f t="shared" si="18"/>
        <v>132.21890547263683</v>
      </c>
      <c r="O45" s="271">
        <f t="shared" si="18"/>
        <v>139.89522342064714</v>
      </c>
      <c r="P45" s="271">
        <f t="shared" si="18"/>
        <v>144.87900786448881</v>
      </c>
      <c r="Q45" s="271">
        <f t="shared" si="18"/>
        <v>138.75200642054574</v>
      </c>
      <c r="R45" s="272">
        <f t="shared" si="18"/>
        <v>135.72751322751321</v>
      </c>
      <c r="S45" s="346">
        <f t="shared" si="18"/>
        <v>147.28844982293123</v>
      </c>
      <c r="U45" s="227"/>
      <c r="V45" s="227"/>
    </row>
    <row r="46" spans="1:22" s="354" customFormat="1" x14ac:dyDescent="0.2">
      <c r="A46" s="350" t="s">
        <v>51</v>
      </c>
      <c r="B46" s="274">
        <v>841</v>
      </c>
      <c r="C46" s="275">
        <v>821</v>
      </c>
      <c r="D46" s="275">
        <v>827</v>
      </c>
      <c r="E46" s="275">
        <v>693</v>
      </c>
      <c r="F46" s="275">
        <v>688</v>
      </c>
      <c r="G46" s="275">
        <v>572</v>
      </c>
      <c r="H46" s="275">
        <v>574</v>
      </c>
      <c r="I46" s="275">
        <v>923</v>
      </c>
      <c r="J46" s="276">
        <v>727</v>
      </c>
      <c r="K46" s="274">
        <v>432</v>
      </c>
      <c r="L46" s="275">
        <v>857</v>
      </c>
      <c r="M46" s="275">
        <v>614</v>
      </c>
      <c r="N46" s="275">
        <v>611</v>
      </c>
      <c r="O46" s="275">
        <v>582</v>
      </c>
      <c r="P46" s="275">
        <v>578</v>
      </c>
      <c r="Q46" s="275">
        <v>859</v>
      </c>
      <c r="R46" s="276">
        <v>560</v>
      </c>
      <c r="S46" s="347">
        <f>SUM(B46:R46)</f>
        <v>11759</v>
      </c>
      <c r="T46" s="227" t="s">
        <v>56</v>
      </c>
      <c r="U46" s="278">
        <f>S32-S46</f>
        <v>30</v>
      </c>
      <c r="V46" s="279">
        <f>U46/S32</f>
        <v>2.5447451013656799E-3</v>
      </c>
    </row>
    <row r="47" spans="1:22" s="354" customFormat="1" x14ac:dyDescent="0.2">
      <c r="A47" s="309" t="s">
        <v>28</v>
      </c>
      <c r="B47" s="242">
        <v>35.5</v>
      </c>
      <c r="C47" s="240">
        <v>35.5</v>
      </c>
      <c r="D47" s="240">
        <v>35.5</v>
      </c>
      <c r="E47" s="240">
        <v>34.5</v>
      </c>
      <c r="F47" s="240">
        <v>35</v>
      </c>
      <c r="G47" s="240">
        <v>34.5</v>
      </c>
      <c r="H47" s="240">
        <v>35</v>
      </c>
      <c r="I47" s="240">
        <v>35</v>
      </c>
      <c r="J47" s="243">
        <v>35</v>
      </c>
      <c r="K47" s="242">
        <v>35.5</v>
      </c>
      <c r="L47" s="240">
        <v>36</v>
      </c>
      <c r="M47" s="240">
        <v>35</v>
      </c>
      <c r="N47" s="240">
        <v>35</v>
      </c>
      <c r="O47" s="240">
        <v>34.5</v>
      </c>
      <c r="P47" s="240">
        <v>35</v>
      </c>
      <c r="Q47" s="240">
        <v>35.5</v>
      </c>
      <c r="R47" s="243">
        <v>35.5</v>
      </c>
      <c r="S47" s="339"/>
      <c r="T47" s="227" t="s">
        <v>57</v>
      </c>
      <c r="U47" s="227">
        <v>32.29</v>
      </c>
      <c r="V47" s="227"/>
    </row>
    <row r="48" spans="1:22" s="354" customFormat="1" ht="13.5" thickBot="1" x14ac:dyDescent="0.25">
      <c r="A48" s="312" t="s">
        <v>26</v>
      </c>
      <c r="B48" s="244">
        <f>B47-B33</f>
        <v>2.5</v>
      </c>
      <c r="C48" s="241">
        <f t="shared" ref="C48:R48" si="19">C47-C33</f>
        <v>2.5</v>
      </c>
      <c r="D48" s="241">
        <f t="shared" si="19"/>
        <v>2.5</v>
      </c>
      <c r="E48" s="241">
        <f t="shared" si="19"/>
        <v>3</v>
      </c>
      <c r="F48" s="241">
        <f t="shared" si="19"/>
        <v>3</v>
      </c>
      <c r="G48" s="241">
        <f t="shared" si="19"/>
        <v>2.5</v>
      </c>
      <c r="H48" s="241">
        <f t="shared" si="19"/>
        <v>3</v>
      </c>
      <c r="I48" s="241">
        <f t="shared" si="19"/>
        <v>3</v>
      </c>
      <c r="J48" s="245">
        <f t="shared" si="19"/>
        <v>3</v>
      </c>
      <c r="K48" s="244">
        <f t="shared" si="19"/>
        <v>3</v>
      </c>
      <c r="L48" s="241">
        <f t="shared" si="19"/>
        <v>3.5</v>
      </c>
      <c r="M48" s="241">
        <f t="shared" si="19"/>
        <v>3</v>
      </c>
      <c r="N48" s="241">
        <f t="shared" si="19"/>
        <v>3</v>
      </c>
      <c r="O48" s="241">
        <f t="shared" si="19"/>
        <v>3</v>
      </c>
      <c r="P48" s="241">
        <f t="shared" si="19"/>
        <v>3</v>
      </c>
      <c r="Q48" s="241">
        <f t="shared" si="19"/>
        <v>3.5</v>
      </c>
      <c r="R48" s="245">
        <f t="shared" si="19"/>
        <v>3.5</v>
      </c>
      <c r="S48" s="348"/>
      <c r="T48" s="227" t="s">
        <v>26</v>
      </c>
      <c r="U48" s="227">
        <f>U47-U33</f>
        <v>4.1899999999999977</v>
      </c>
      <c r="V48" s="227"/>
    </row>
    <row r="49" spans="12:12" x14ac:dyDescent="0.2">
      <c r="L49" s="237" t="s">
        <v>63</v>
      </c>
    </row>
  </sheetData>
  <mergeCells count="7">
    <mergeCell ref="B37:J37"/>
    <mergeCell ref="K37:R37"/>
    <mergeCell ref="K9:R9"/>
    <mergeCell ref="F2:I2"/>
    <mergeCell ref="B9:J9"/>
    <mergeCell ref="B23:J23"/>
    <mergeCell ref="K23:R23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Semana 1</vt:lpstr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1</vt:lpstr>
      <vt:lpstr>CEPA 7 MODULO 1</vt:lpstr>
      <vt:lpstr>CEPA 4 MODULO 1</vt:lpstr>
      <vt:lpstr>CEPA 1 MODULO 1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Jbarbosa</cp:lastModifiedBy>
  <cp:lastPrinted>2018-07-16T23:48:49Z</cp:lastPrinted>
  <dcterms:created xsi:type="dcterms:W3CDTF">1996-11-27T10:00:04Z</dcterms:created>
  <dcterms:modified xsi:type="dcterms:W3CDTF">2022-10-24T15:39:51Z</dcterms:modified>
</cp:coreProperties>
</file>