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TERCER CICLO\MODULO 2\"/>
    </mc:Choice>
  </mc:AlternateContent>
  <xr:revisionPtr revIDLastSave="0" documentId="8_{3A94D821-F9DB-4468-A51E-F6B66BA6A78D}" xr6:coauthVersionLast="36" xr6:coauthVersionMax="36" xr10:uidLastSave="{00000000-0000-0000-0000-000000000000}"/>
  <bookViews>
    <workbookView xWindow="0" yWindow="0" windowWidth="20490" windowHeight="7425" tabRatio="733" firstSheet="8" activeTab="11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externalReferences>
    <externalReference r:id="rId13"/>
  </externalReferences>
  <calcPr calcId="191029"/>
</workbook>
</file>

<file path=xl/calcChain.xml><?xml version="1.0" encoding="utf-8"?>
<calcChain xmlns="http://schemas.openxmlformats.org/spreadsheetml/2006/main">
  <c r="J476" i="251" l="1"/>
  <c r="G476" i="251"/>
  <c r="F476" i="251"/>
  <c r="E476" i="251"/>
  <c r="D476" i="251"/>
  <c r="C476" i="251"/>
  <c r="B476" i="251"/>
  <c r="H474" i="25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3" i="250"/>
  <c r="G503" i="250"/>
  <c r="F503" i="250"/>
  <c r="E503" i="250"/>
  <c r="D503" i="250"/>
  <c r="C503" i="250"/>
  <c r="B503" i="250"/>
  <c r="H501" i="250"/>
  <c r="H500" i="250"/>
  <c r="G500" i="250"/>
  <c r="F500" i="250"/>
  <c r="E500" i="250"/>
  <c r="D500" i="250"/>
  <c r="C500" i="250"/>
  <c r="B500" i="250"/>
  <c r="H499" i="250"/>
  <c r="G499" i="250"/>
  <c r="F499" i="250"/>
  <c r="E499" i="250"/>
  <c r="D499" i="250"/>
  <c r="C499" i="250"/>
  <c r="B499" i="250"/>
  <c r="V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T474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V534" i="248"/>
  <c r="S534" i="248"/>
  <c r="R534" i="248"/>
  <c r="Q534" i="248"/>
  <c r="P534" i="248"/>
  <c r="O534" i="248"/>
  <c r="N534" i="248"/>
  <c r="M534" i="248"/>
  <c r="L534" i="248"/>
  <c r="K534" i="248"/>
  <c r="J534" i="248"/>
  <c r="I534" i="248"/>
  <c r="H534" i="248"/>
  <c r="G534" i="248"/>
  <c r="F534" i="248"/>
  <c r="E534" i="248"/>
  <c r="D534" i="248"/>
  <c r="C534" i="248"/>
  <c r="B534" i="248"/>
  <c r="T532" i="248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30" i="248"/>
  <c r="S530" i="248"/>
  <c r="R530" i="248"/>
  <c r="Q530" i="248"/>
  <c r="P530" i="248"/>
  <c r="O530" i="248"/>
  <c r="N530" i="248"/>
  <c r="M530" i="248"/>
  <c r="L530" i="248"/>
  <c r="K530" i="248"/>
  <c r="J530" i="248"/>
  <c r="I530" i="248"/>
  <c r="H530" i="248"/>
  <c r="G530" i="248"/>
  <c r="F530" i="248"/>
  <c r="E530" i="248"/>
  <c r="D530" i="248"/>
  <c r="C530" i="248"/>
  <c r="B530" i="248"/>
  <c r="J501" i="250" l="1"/>
  <c r="K501" i="250" s="1"/>
  <c r="J474" i="251"/>
  <c r="K474" i="251" s="1"/>
  <c r="V474" i="249"/>
  <c r="W474" i="249" s="1"/>
  <c r="V532" i="248"/>
  <c r="W532" i="248" s="1"/>
  <c r="V508" i="248" l="1"/>
  <c r="S508" i="248"/>
  <c r="R508" i="248"/>
  <c r="Q508" i="248"/>
  <c r="P508" i="248"/>
  <c r="O508" i="248"/>
  <c r="N508" i="248"/>
  <c r="M508" i="248"/>
  <c r="L508" i="248"/>
  <c r="K508" i="248"/>
  <c r="J508" i="248"/>
  <c r="I508" i="248"/>
  <c r="H508" i="248"/>
  <c r="G508" i="248"/>
  <c r="F508" i="248"/>
  <c r="E508" i="248"/>
  <c r="D508" i="248"/>
  <c r="C508" i="248"/>
  <c r="B508" i="248"/>
  <c r="T506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4" i="248"/>
  <c r="S504" i="248"/>
  <c r="R504" i="248"/>
  <c r="Q504" i="248"/>
  <c r="P504" i="248"/>
  <c r="O504" i="248"/>
  <c r="N504" i="248"/>
  <c r="M504" i="248"/>
  <c r="L504" i="248"/>
  <c r="K504" i="248"/>
  <c r="J504" i="248"/>
  <c r="I504" i="248"/>
  <c r="H504" i="248"/>
  <c r="G504" i="248"/>
  <c r="F504" i="248"/>
  <c r="E504" i="248"/>
  <c r="D504" i="248"/>
  <c r="C504" i="248"/>
  <c r="B504" i="248"/>
  <c r="V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T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J477" i="250"/>
  <c r="G477" i="250"/>
  <c r="F477" i="250"/>
  <c r="E477" i="250"/>
  <c r="D477" i="250"/>
  <c r="C477" i="250"/>
  <c r="B477" i="250"/>
  <c r="H475" i="250"/>
  <c r="H474" i="250"/>
  <c r="G474" i="250"/>
  <c r="F474" i="250"/>
  <c r="E474" i="250"/>
  <c r="D474" i="250"/>
  <c r="C474" i="250"/>
  <c r="B474" i="250"/>
  <c r="H473" i="250"/>
  <c r="G473" i="250"/>
  <c r="F473" i="250"/>
  <c r="E473" i="250"/>
  <c r="D473" i="250"/>
  <c r="C473" i="250"/>
  <c r="B473" i="250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37" i="251" l="1"/>
  <c r="G437" i="251"/>
  <c r="F437" i="251"/>
  <c r="E437" i="251"/>
  <c r="D437" i="251"/>
  <c r="C437" i="251"/>
  <c r="B437" i="251"/>
  <c r="H435" i="25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4" i="250"/>
  <c r="G464" i="250"/>
  <c r="F464" i="250"/>
  <c r="E464" i="250"/>
  <c r="D464" i="250"/>
  <c r="C464" i="250"/>
  <c r="B464" i="250"/>
  <c r="H462" i="250"/>
  <c r="H461" i="250"/>
  <c r="G461" i="250"/>
  <c r="F461" i="250"/>
  <c r="E461" i="250"/>
  <c r="D461" i="250"/>
  <c r="C461" i="250"/>
  <c r="B461" i="250"/>
  <c r="H460" i="250"/>
  <c r="G460" i="250"/>
  <c r="F460" i="250"/>
  <c r="E460" i="250"/>
  <c r="D460" i="250"/>
  <c r="C460" i="250"/>
  <c r="B460" i="250"/>
  <c r="V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T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V495" i="248"/>
  <c r="S495" i="248"/>
  <c r="R495" i="248"/>
  <c r="Q495" i="248"/>
  <c r="P495" i="248"/>
  <c r="O495" i="248"/>
  <c r="N495" i="248"/>
  <c r="M495" i="248"/>
  <c r="L495" i="248"/>
  <c r="K495" i="248"/>
  <c r="J495" i="248"/>
  <c r="I495" i="248"/>
  <c r="H495" i="248"/>
  <c r="G495" i="248"/>
  <c r="F495" i="248"/>
  <c r="E495" i="248"/>
  <c r="D495" i="248"/>
  <c r="C495" i="248"/>
  <c r="B495" i="248"/>
  <c r="T493" i="248"/>
  <c r="T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B491" i="248"/>
  <c r="V506" i="248" l="1"/>
  <c r="W506" i="248" s="1"/>
  <c r="J448" i="251"/>
  <c r="K448" i="251" s="1"/>
  <c r="V448" i="249"/>
  <c r="W448" i="249" s="1"/>
  <c r="J475" i="250"/>
  <c r="K475" i="250" s="1"/>
  <c r="J424" i="251"/>
  <c r="G424" i="251"/>
  <c r="F424" i="251"/>
  <c r="E424" i="251"/>
  <c r="D424" i="251"/>
  <c r="C424" i="251"/>
  <c r="B424" i="251"/>
  <c r="H422" i="251"/>
  <c r="J435" i="251" s="1"/>
  <c r="K435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1" i="250"/>
  <c r="G451" i="250"/>
  <c r="F451" i="250"/>
  <c r="E451" i="250"/>
  <c r="D451" i="250"/>
  <c r="C451" i="250"/>
  <c r="B451" i="250"/>
  <c r="H449" i="250"/>
  <c r="J462" i="250" s="1"/>
  <c r="K462" i="250" s="1"/>
  <c r="H448" i="250"/>
  <c r="G448" i="250"/>
  <c r="F448" i="250"/>
  <c r="E448" i="250"/>
  <c r="D448" i="250"/>
  <c r="C448" i="250"/>
  <c r="B448" i="250"/>
  <c r="H447" i="250"/>
  <c r="G447" i="250"/>
  <c r="F447" i="250"/>
  <c r="E447" i="250"/>
  <c r="D447" i="250"/>
  <c r="C447" i="250"/>
  <c r="B447" i="250"/>
  <c r="V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T422" i="249"/>
  <c r="V435" i="249" s="1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V482" i="248"/>
  <c r="S482" i="248"/>
  <c r="R482" i="248"/>
  <c r="Q482" i="248"/>
  <c r="P482" i="248"/>
  <c r="O482" i="248"/>
  <c r="N482" i="248"/>
  <c r="M482" i="248"/>
  <c r="L482" i="248"/>
  <c r="K482" i="248"/>
  <c r="J482" i="248"/>
  <c r="I482" i="248"/>
  <c r="H482" i="248"/>
  <c r="G482" i="248"/>
  <c r="F482" i="248"/>
  <c r="E482" i="248"/>
  <c r="D482" i="248"/>
  <c r="C482" i="248"/>
  <c r="B482" i="248"/>
  <c r="T480" i="248"/>
  <c r="V493" i="248" s="1"/>
  <c r="T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8" i="248"/>
  <c r="S478" i="248"/>
  <c r="R478" i="248"/>
  <c r="Q478" i="248"/>
  <c r="P478" i="248"/>
  <c r="O478" i="248"/>
  <c r="N478" i="248"/>
  <c r="M478" i="248"/>
  <c r="L478" i="248"/>
  <c r="K478" i="248"/>
  <c r="J478" i="248"/>
  <c r="I478" i="248"/>
  <c r="H478" i="248"/>
  <c r="G478" i="248"/>
  <c r="F478" i="248"/>
  <c r="E478" i="248"/>
  <c r="D478" i="248"/>
  <c r="C478" i="248"/>
  <c r="B478" i="248"/>
  <c r="J411" i="251" l="1"/>
  <c r="G411" i="251"/>
  <c r="F411" i="251"/>
  <c r="E411" i="251"/>
  <c r="D411" i="251"/>
  <c r="C411" i="251"/>
  <c r="B411" i="251"/>
  <c r="H409" i="251"/>
  <c r="J422" i="251" s="1"/>
  <c r="K422" i="251" s="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8" i="250"/>
  <c r="G438" i="250"/>
  <c r="F438" i="250"/>
  <c r="E438" i="250"/>
  <c r="D438" i="250"/>
  <c r="C438" i="250"/>
  <c r="B438" i="250"/>
  <c r="H436" i="250"/>
  <c r="J449" i="250" s="1"/>
  <c r="K449" i="250" s="1"/>
  <c r="H435" i="250"/>
  <c r="G435" i="250"/>
  <c r="F435" i="250"/>
  <c r="E435" i="250"/>
  <c r="D435" i="250"/>
  <c r="C435" i="250"/>
  <c r="B435" i="250"/>
  <c r="H434" i="250"/>
  <c r="G434" i="250"/>
  <c r="F434" i="250"/>
  <c r="E434" i="250"/>
  <c r="D434" i="250"/>
  <c r="C434" i="250"/>
  <c r="B434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V422" i="249" s="1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69" i="248" l="1"/>
  <c r="S469" i="248"/>
  <c r="R469" i="248"/>
  <c r="Q469" i="248"/>
  <c r="P469" i="248"/>
  <c r="O469" i="248"/>
  <c r="N469" i="248"/>
  <c r="M469" i="248"/>
  <c r="L469" i="248"/>
  <c r="K469" i="248"/>
  <c r="J469" i="248"/>
  <c r="I469" i="248"/>
  <c r="H469" i="248"/>
  <c r="G469" i="248"/>
  <c r="F469" i="248"/>
  <c r="E469" i="248"/>
  <c r="D469" i="248"/>
  <c r="C469" i="248"/>
  <c r="B469" i="248"/>
  <c r="T467" i="248"/>
  <c r="V480" i="248" s="1"/>
  <c r="T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T465" i="248"/>
  <c r="S465" i="248"/>
  <c r="R465" i="248"/>
  <c r="Q465" i="248"/>
  <c r="P465" i="248"/>
  <c r="O465" i="248"/>
  <c r="N465" i="248"/>
  <c r="M465" i="248"/>
  <c r="L465" i="248"/>
  <c r="K465" i="248"/>
  <c r="J465" i="248"/>
  <c r="I465" i="248"/>
  <c r="H465" i="248"/>
  <c r="G465" i="248"/>
  <c r="F465" i="248"/>
  <c r="E465" i="248"/>
  <c r="D465" i="248"/>
  <c r="C465" i="248"/>
  <c r="B465" i="248"/>
  <c r="J398" i="251" l="1"/>
  <c r="G398" i="251"/>
  <c r="F398" i="251"/>
  <c r="E398" i="251"/>
  <c r="D398" i="251"/>
  <c r="C398" i="251"/>
  <c r="B398" i="251"/>
  <c r="H396" i="251"/>
  <c r="J409" i="251" s="1"/>
  <c r="K409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5" i="250"/>
  <c r="G425" i="250"/>
  <c r="F425" i="250"/>
  <c r="E425" i="250"/>
  <c r="D425" i="250"/>
  <c r="C425" i="250"/>
  <c r="B425" i="250"/>
  <c r="H423" i="250"/>
  <c r="J436" i="250" s="1"/>
  <c r="K436" i="250" s="1"/>
  <c r="H422" i="250"/>
  <c r="G422" i="250"/>
  <c r="F422" i="250"/>
  <c r="E422" i="250"/>
  <c r="D422" i="250"/>
  <c r="C422" i="250"/>
  <c r="B422" i="250"/>
  <c r="H421" i="250"/>
  <c r="G421" i="250"/>
  <c r="F421" i="250"/>
  <c r="E421" i="250"/>
  <c r="D421" i="250"/>
  <c r="C421" i="250"/>
  <c r="B421" i="250"/>
  <c r="V398" i="249"/>
  <c r="S398" i="249"/>
  <c r="R398" i="249"/>
  <c r="Q398" i="249"/>
  <c r="P398" i="249"/>
  <c r="O398" i="249"/>
  <c r="N398" i="249"/>
  <c r="M398" i="249"/>
  <c r="L398" i="249"/>
  <c r="K398" i="249"/>
  <c r="J398" i="249"/>
  <c r="I398" i="249"/>
  <c r="H398" i="249"/>
  <c r="G398" i="249"/>
  <c r="F398" i="249"/>
  <c r="E398" i="249"/>
  <c r="D398" i="249"/>
  <c r="C398" i="249"/>
  <c r="B398" i="249"/>
  <c r="T396" i="249"/>
  <c r="V409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56" i="248"/>
  <c r="S456" i="248"/>
  <c r="R456" i="248"/>
  <c r="Q456" i="248"/>
  <c r="P456" i="248"/>
  <c r="O456" i="248"/>
  <c r="N456" i="248"/>
  <c r="M456" i="248"/>
  <c r="L456" i="248"/>
  <c r="K456" i="248"/>
  <c r="J456" i="248"/>
  <c r="I456" i="248"/>
  <c r="H456" i="248"/>
  <c r="G456" i="248"/>
  <c r="F456" i="248"/>
  <c r="E456" i="248"/>
  <c r="D456" i="248"/>
  <c r="C456" i="248"/>
  <c r="B456" i="248"/>
  <c r="T454" i="248"/>
  <c r="V467" i="248" s="1"/>
  <c r="T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2" i="248"/>
  <c r="S452" i="248"/>
  <c r="R452" i="248"/>
  <c r="Q452" i="248"/>
  <c r="P452" i="248"/>
  <c r="O452" i="248"/>
  <c r="N452" i="248"/>
  <c r="M452" i="248"/>
  <c r="L452" i="248"/>
  <c r="K452" i="248"/>
  <c r="J452" i="248"/>
  <c r="I452" i="248"/>
  <c r="H452" i="248"/>
  <c r="G452" i="248"/>
  <c r="F452" i="248"/>
  <c r="E452" i="248"/>
  <c r="D452" i="248"/>
  <c r="C452" i="248"/>
  <c r="B452" i="248"/>
  <c r="J385" i="251" l="1"/>
  <c r="G385" i="251"/>
  <c r="F385" i="251"/>
  <c r="E385" i="251"/>
  <c r="D385" i="251"/>
  <c r="C385" i="251"/>
  <c r="B385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2" i="250"/>
  <c r="G412" i="250"/>
  <c r="F412" i="250"/>
  <c r="E412" i="250"/>
  <c r="D412" i="250"/>
  <c r="C412" i="250"/>
  <c r="B412" i="250"/>
  <c r="H410" i="250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43" i="248"/>
  <c r="S443" i="248"/>
  <c r="R443" i="248"/>
  <c r="Q443" i="248"/>
  <c r="P443" i="248"/>
  <c r="O443" i="248"/>
  <c r="N443" i="248"/>
  <c r="M443" i="248"/>
  <c r="L443" i="248"/>
  <c r="K443" i="248"/>
  <c r="J443" i="248"/>
  <c r="I443" i="248"/>
  <c r="H443" i="248"/>
  <c r="G443" i="248"/>
  <c r="F443" i="248"/>
  <c r="E443" i="248"/>
  <c r="D443" i="248"/>
  <c r="C443" i="248"/>
  <c r="B443" i="248"/>
  <c r="T441" i="248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9" i="248"/>
  <c r="S439" i="248"/>
  <c r="R439" i="248"/>
  <c r="Q439" i="248"/>
  <c r="P439" i="248"/>
  <c r="O439" i="248"/>
  <c r="N439" i="248"/>
  <c r="M439" i="248"/>
  <c r="L439" i="248"/>
  <c r="K439" i="248"/>
  <c r="J439" i="248"/>
  <c r="I439" i="248"/>
  <c r="H439" i="248"/>
  <c r="G439" i="248"/>
  <c r="F439" i="248"/>
  <c r="E439" i="248"/>
  <c r="D439" i="248"/>
  <c r="C439" i="248"/>
  <c r="B439" i="248"/>
  <c r="V454" i="248" l="1"/>
  <c r="V396" i="249"/>
  <c r="J423" i="250"/>
  <c r="K423" i="250" s="1"/>
  <c r="J396" i="251"/>
  <c r="K396" i="251" s="1"/>
  <c r="J372" i="251"/>
  <c r="E372" i="251"/>
  <c r="D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9" i="250"/>
  <c r="G399" i="250"/>
  <c r="F399" i="250"/>
  <c r="E399" i="250"/>
  <c r="D399" i="250"/>
  <c r="C399" i="250"/>
  <c r="B399" i="250"/>
  <c r="H397" i="250"/>
  <c r="J410" i="250" s="1"/>
  <c r="K410" i="250" s="1"/>
  <c r="H396" i="250"/>
  <c r="G396" i="250"/>
  <c r="F396" i="250"/>
  <c r="E396" i="250"/>
  <c r="D396" i="250"/>
  <c r="C396" i="250"/>
  <c r="B396" i="250"/>
  <c r="H395" i="250"/>
  <c r="G395" i="250"/>
  <c r="F395" i="250"/>
  <c r="E395" i="250"/>
  <c r="D395" i="250"/>
  <c r="C395" i="250"/>
  <c r="B395" i="250"/>
  <c r="V372" i="249"/>
  <c r="M372" i="249"/>
  <c r="J372" i="249"/>
  <c r="H372" i="249"/>
  <c r="G372" i="249"/>
  <c r="E372" i="249"/>
  <c r="T370" i="249"/>
  <c r="V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T428" i="248"/>
  <c r="V441" i="248" s="1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6" i="248"/>
  <c r="S426" i="248"/>
  <c r="R426" i="248"/>
  <c r="Q426" i="248"/>
  <c r="P426" i="248"/>
  <c r="O426" i="248"/>
  <c r="N426" i="248"/>
  <c r="M426" i="248"/>
  <c r="L426" i="248"/>
  <c r="K426" i="248"/>
  <c r="J426" i="248"/>
  <c r="I426" i="248"/>
  <c r="H426" i="248"/>
  <c r="G426" i="248"/>
  <c r="F426" i="248"/>
  <c r="E426" i="248"/>
  <c r="D426" i="248"/>
  <c r="C426" i="248"/>
  <c r="B426" i="248"/>
  <c r="H356" i="251" l="1"/>
  <c r="G356" i="251"/>
  <c r="F356" i="251"/>
  <c r="E356" i="251"/>
  <c r="D356" i="251"/>
  <c r="C356" i="251"/>
  <c r="B356" i="251"/>
  <c r="H343" i="251"/>
  <c r="G343" i="251"/>
  <c r="F343" i="251"/>
  <c r="E343" i="251"/>
  <c r="D343" i="251"/>
  <c r="C343" i="251"/>
  <c r="B343" i="251"/>
  <c r="H330" i="251"/>
  <c r="G330" i="251"/>
  <c r="F330" i="251"/>
  <c r="E330" i="251"/>
  <c r="D330" i="251"/>
  <c r="C330" i="251"/>
  <c r="B330" i="251"/>
  <c r="H383" i="250"/>
  <c r="G383" i="250"/>
  <c r="F383" i="250"/>
  <c r="E383" i="250"/>
  <c r="D383" i="250"/>
  <c r="C383" i="250"/>
  <c r="B383" i="250"/>
  <c r="H370" i="250"/>
  <c r="G370" i="250"/>
  <c r="F370" i="250"/>
  <c r="E370" i="250"/>
  <c r="D370" i="250"/>
  <c r="C370" i="250"/>
  <c r="B370" i="250"/>
  <c r="H357" i="250"/>
  <c r="G357" i="250"/>
  <c r="F357" i="250"/>
  <c r="E357" i="250"/>
  <c r="D357" i="250"/>
  <c r="C357" i="250"/>
  <c r="B357" i="250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G358" i="251" l="1"/>
  <c r="G372" i="251" s="1"/>
  <c r="F358" i="251"/>
  <c r="F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O358" i="249"/>
  <c r="O372" i="249" s="1"/>
  <c r="N358" i="249"/>
  <c r="N372" i="249" s="1"/>
  <c r="L358" i="249"/>
  <c r="L372" i="249" s="1"/>
  <c r="K358" i="249"/>
  <c r="K372" i="249" s="1"/>
  <c r="I358" i="249"/>
  <c r="I372" i="249" s="1"/>
  <c r="F358" i="249"/>
  <c r="F372" i="249" s="1"/>
  <c r="D358" i="249"/>
  <c r="D372" i="249" s="1"/>
  <c r="C358" i="249"/>
  <c r="C372" i="249" s="1"/>
  <c r="B358" i="249"/>
  <c r="B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5" i="251"/>
  <c r="G355" i="251"/>
  <c r="F355" i="251"/>
  <c r="E355" i="251"/>
  <c r="D355" i="251"/>
  <c r="C355" i="251"/>
  <c r="B355" i="251"/>
  <c r="J386" i="250"/>
  <c r="G386" i="250"/>
  <c r="F386" i="250"/>
  <c r="E386" i="250"/>
  <c r="D386" i="250"/>
  <c r="C386" i="250"/>
  <c r="B386" i="250"/>
  <c r="H384" i="250"/>
  <c r="J397" i="250" s="1"/>
  <c r="K397" i="250" s="1"/>
  <c r="H382" i="250"/>
  <c r="G382" i="250"/>
  <c r="F382" i="250"/>
  <c r="E382" i="250"/>
  <c r="D382" i="250"/>
  <c r="C382" i="250"/>
  <c r="B382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T415" i="248"/>
  <c r="V428" i="248" s="1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3" i="248"/>
  <c r="S413" i="248"/>
  <c r="R413" i="248"/>
  <c r="Q413" i="248"/>
  <c r="P413" i="248"/>
  <c r="O413" i="248"/>
  <c r="N413" i="248"/>
  <c r="M413" i="248"/>
  <c r="L413" i="248"/>
  <c r="K413" i="248"/>
  <c r="J413" i="248"/>
  <c r="I413" i="248"/>
  <c r="H413" i="248"/>
  <c r="G413" i="248"/>
  <c r="F413" i="248"/>
  <c r="E413" i="248"/>
  <c r="D413" i="248"/>
  <c r="C413" i="248"/>
  <c r="B413" i="248"/>
  <c r="T401" i="248" l="1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2" i="251"/>
  <c r="G342" i="251"/>
  <c r="F342" i="251"/>
  <c r="E342" i="251"/>
  <c r="D342" i="251"/>
  <c r="C342" i="251"/>
  <c r="B342" i="251"/>
  <c r="J373" i="250"/>
  <c r="G373" i="250"/>
  <c r="F373" i="250"/>
  <c r="E373" i="250"/>
  <c r="D373" i="250"/>
  <c r="C373" i="250"/>
  <c r="B373" i="250"/>
  <c r="H371" i="250"/>
  <c r="J384" i="250" s="1"/>
  <c r="K384" i="250" s="1"/>
  <c r="H369" i="250"/>
  <c r="G369" i="250"/>
  <c r="F369" i="250"/>
  <c r="E369" i="250"/>
  <c r="D369" i="250"/>
  <c r="C369" i="250"/>
  <c r="B369" i="250"/>
  <c r="V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T344" i="249"/>
  <c r="V357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T402" i="248"/>
  <c r="V415" i="248" s="1"/>
  <c r="T400" i="248"/>
  <c r="S400" i="248"/>
  <c r="R400" i="248"/>
  <c r="Q400" i="248"/>
  <c r="P400" i="248"/>
  <c r="O400" i="248"/>
  <c r="N400" i="248"/>
  <c r="M400" i="248"/>
  <c r="L400" i="248"/>
  <c r="K400" i="248"/>
  <c r="J400" i="248"/>
  <c r="I400" i="248"/>
  <c r="H400" i="248"/>
  <c r="G400" i="248"/>
  <c r="F400" i="248"/>
  <c r="E400" i="248"/>
  <c r="D400" i="248"/>
  <c r="C400" i="248"/>
  <c r="B400" i="248"/>
  <c r="G333" i="251" l="1"/>
  <c r="F333" i="251"/>
  <c r="E333" i="251"/>
  <c r="D333" i="251"/>
  <c r="C333" i="251"/>
  <c r="B333" i="251"/>
  <c r="G360" i="250"/>
  <c r="F360" i="250"/>
  <c r="E360" i="250"/>
  <c r="D360" i="250"/>
  <c r="C360" i="250"/>
  <c r="B360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33" i="251" l="1"/>
  <c r="J360" i="250"/>
  <c r="V333" i="249"/>
  <c r="V390" i="248"/>
  <c r="H331" i="251" l="1"/>
  <c r="J344" i="251" s="1"/>
  <c r="K344" i="251" s="1"/>
  <c r="H329" i="251"/>
  <c r="G329" i="251"/>
  <c r="F329" i="251"/>
  <c r="E329" i="251"/>
  <c r="D329" i="251"/>
  <c r="C329" i="251"/>
  <c r="B329" i="251"/>
  <c r="H358" i="250"/>
  <c r="J371" i="250" s="1"/>
  <c r="K371" i="250" s="1"/>
  <c r="H356" i="250"/>
  <c r="G356" i="250"/>
  <c r="F356" i="250"/>
  <c r="E356" i="250"/>
  <c r="D356" i="250"/>
  <c r="C356" i="250"/>
  <c r="B356" i="250"/>
  <c r="T331" i="249"/>
  <c r="V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88" i="248"/>
  <c r="V402" i="248" s="1"/>
  <c r="T386" i="248"/>
  <c r="S386" i="248"/>
  <c r="R386" i="248"/>
  <c r="Q386" i="248"/>
  <c r="P386" i="248"/>
  <c r="O386" i="248"/>
  <c r="N386" i="248"/>
  <c r="M386" i="248"/>
  <c r="L386" i="248"/>
  <c r="K386" i="248"/>
  <c r="J386" i="248"/>
  <c r="I386" i="248"/>
  <c r="H386" i="248"/>
  <c r="G386" i="248"/>
  <c r="F386" i="248"/>
  <c r="E386" i="248"/>
  <c r="D386" i="248"/>
  <c r="C386" i="248"/>
  <c r="B386" i="248"/>
  <c r="E320" i="251" l="1"/>
  <c r="G320" i="251"/>
  <c r="F320" i="251"/>
  <c r="D320" i="251"/>
  <c r="C320" i="251"/>
  <c r="B320" i="251"/>
  <c r="H317" i="251"/>
  <c r="G317" i="251"/>
  <c r="F317" i="251"/>
  <c r="E317" i="251"/>
  <c r="D317" i="251"/>
  <c r="C317" i="251"/>
  <c r="B317" i="251"/>
  <c r="G347" i="250"/>
  <c r="F347" i="250"/>
  <c r="C347" i="250"/>
  <c r="B347" i="250"/>
  <c r="E347" i="250"/>
  <c r="D347" i="250"/>
  <c r="H344" i="250"/>
  <c r="G344" i="250"/>
  <c r="F344" i="250"/>
  <c r="E344" i="250"/>
  <c r="D344" i="250"/>
  <c r="C344" i="250"/>
  <c r="B344" i="250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20" i="249"/>
  <c r="R320" i="249"/>
  <c r="Q320" i="249"/>
  <c r="P320" i="249"/>
  <c r="O320" i="249"/>
  <c r="N320" i="249"/>
  <c r="M320" i="249"/>
  <c r="L320" i="249"/>
  <c r="K320" i="249"/>
  <c r="I320" i="249"/>
  <c r="H320" i="249"/>
  <c r="G320" i="249"/>
  <c r="F320" i="249"/>
  <c r="E320" i="249"/>
  <c r="D320" i="249"/>
  <c r="C320" i="249"/>
  <c r="B320" i="249"/>
  <c r="J320" i="249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3" i="248" l="1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H318" i="251" l="1"/>
  <c r="J331" i="251" s="1"/>
  <c r="K331" i="251" s="1"/>
  <c r="G316" i="251" l="1"/>
  <c r="V320" i="249"/>
  <c r="T318" i="249" l="1"/>
  <c r="V331" i="249" s="1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H316" i="251"/>
  <c r="F316" i="251"/>
  <c r="E316" i="251"/>
  <c r="D316" i="251"/>
  <c r="C316" i="251"/>
  <c r="B316" i="251"/>
  <c r="J347" i="250"/>
  <c r="H345" i="250"/>
  <c r="J358" i="250" s="1"/>
  <c r="K358" i="250" s="1"/>
  <c r="H343" i="250"/>
  <c r="G343" i="250"/>
  <c r="F343" i="250"/>
  <c r="E343" i="250"/>
  <c r="D343" i="250"/>
  <c r="C343" i="250"/>
  <c r="B343" i="250"/>
  <c r="V376" i="248"/>
  <c r="T374" i="248"/>
  <c r="V388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B360" i="248" l="1"/>
  <c r="I305" i="251" l="1"/>
  <c r="F305" i="251"/>
  <c r="E305" i="251"/>
  <c r="D305" i="251"/>
  <c r="C305" i="251"/>
  <c r="B305" i="251"/>
  <c r="G303" i="25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K331" i="250"/>
  <c r="H331" i="250"/>
  <c r="G331" i="250"/>
  <c r="F331" i="250"/>
  <c r="E331" i="250"/>
  <c r="D331" i="250"/>
  <c r="C331" i="250"/>
  <c r="B331" i="250"/>
  <c r="I329" i="250"/>
  <c r="I328" i="250"/>
  <c r="H328" i="250"/>
  <c r="G328" i="250"/>
  <c r="F328" i="250"/>
  <c r="E328" i="250"/>
  <c r="D328" i="250"/>
  <c r="C328" i="250"/>
  <c r="B328" i="250"/>
  <c r="I327" i="250"/>
  <c r="H327" i="250"/>
  <c r="G327" i="250"/>
  <c r="F327" i="250"/>
  <c r="E327" i="250"/>
  <c r="D327" i="250"/>
  <c r="C327" i="250"/>
  <c r="B327" i="250"/>
  <c r="I306" i="249"/>
  <c r="F306" i="249"/>
  <c r="E306" i="249"/>
  <c r="D306" i="249"/>
  <c r="C306" i="249"/>
  <c r="B306" i="249"/>
  <c r="G304" i="249"/>
  <c r="V318" i="249" s="1"/>
  <c r="G303" i="249"/>
  <c r="F303" i="249"/>
  <c r="E303" i="249"/>
  <c r="D303" i="249"/>
  <c r="C303" i="249"/>
  <c r="B303" i="249"/>
  <c r="G302" i="249"/>
  <c r="F302" i="249"/>
  <c r="E302" i="249"/>
  <c r="D302" i="249"/>
  <c r="C302" i="249"/>
  <c r="B302" i="249"/>
  <c r="V360" i="248"/>
  <c r="S360" i="248"/>
  <c r="R360" i="248"/>
  <c r="Q360" i="248"/>
  <c r="P360" i="248"/>
  <c r="O360" i="248"/>
  <c r="N360" i="248"/>
  <c r="M360" i="248"/>
  <c r="I360" i="248"/>
  <c r="L360" i="248"/>
  <c r="K360" i="248"/>
  <c r="J360" i="248"/>
  <c r="G360" i="248"/>
  <c r="F360" i="248"/>
  <c r="E360" i="248"/>
  <c r="D360" i="248"/>
  <c r="C360" i="248"/>
  <c r="H360" i="248"/>
  <c r="T358" i="248"/>
  <c r="V374" i="248" s="1"/>
  <c r="T357" i="248"/>
  <c r="S357" i="248"/>
  <c r="R357" i="248"/>
  <c r="Q357" i="248"/>
  <c r="P357" i="248"/>
  <c r="O357" i="248"/>
  <c r="N357" i="248"/>
  <c r="M357" i="248"/>
  <c r="I357" i="248"/>
  <c r="L357" i="248"/>
  <c r="K357" i="248"/>
  <c r="J357" i="248"/>
  <c r="G357" i="248"/>
  <c r="F357" i="248"/>
  <c r="E357" i="248"/>
  <c r="D357" i="248"/>
  <c r="C357" i="248"/>
  <c r="B357" i="248"/>
  <c r="H357" i="248"/>
  <c r="T356" i="248"/>
  <c r="S356" i="248"/>
  <c r="R356" i="248"/>
  <c r="Q356" i="248"/>
  <c r="P356" i="248"/>
  <c r="O356" i="248"/>
  <c r="N356" i="248"/>
  <c r="M356" i="248"/>
  <c r="I356" i="248"/>
  <c r="L356" i="248"/>
  <c r="K356" i="248"/>
  <c r="J356" i="248"/>
  <c r="G356" i="248"/>
  <c r="F356" i="248"/>
  <c r="E356" i="248"/>
  <c r="D356" i="248"/>
  <c r="C356" i="248"/>
  <c r="B356" i="248"/>
  <c r="H356" i="248"/>
  <c r="J318" i="251" l="1"/>
  <c r="K318" i="251" s="1"/>
  <c r="J345" i="250"/>
  <c r="K345" i="250" s="1"/>
  <c r="C293" i="249"/>
  <c r="B293" i="249"/>
  <c r="S346" i="248"/>
  <c r="N346" i="248"/>
  <c r="M346" i="248"/>
  <c r="L346" i="248"/>
  <c r="K346" i="248"/>
  <c r="F346" i="248"/>
  <c r="E346" i="248"/>
  <c r="D346" i="248"/>
  <c r="C346" i="248"/>
  <c r="T343" i="248"/>
  <c r="S343" i="248"/>
  <c r="R343" i="248"/>
  <c r="Q343" i="248"/>
  <c r="P343" i="248"/>
  <c r="O343" i="248"/>
  <c r="N343" i="248"/>
  <c r="M343" i="248"/>
  <c r="L343" i="248"/>
  <c r="K343" i="248"/>
  <c r="J343" i="248"/>
  <c r="I343" i="248"/>
  <c r="H343" i="248"/>
  <c r="G343" i="248"/>
  <c r="F343" i="248"/>
  <c r="E343" i="248"/>
  <c r="D343" i="248"/>
  <c r="C343" i="248"/>
  <c r="I292" i="251"/>
  <c r="F292" i="251"/>
  <c r="E292" i="251"/>
  <c r="D292" i="251"/>
  <c r="C292" i="251"/>
  <c r="B292" i="251"/>
  <c r="G290" i="251"/>
  <c r="I303" i="251" s="1"/>
  <c r="J303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17" i="250"/>
  <c r="H317" i="250"/>
  <c r="G317" i="250"/>
  <c r="F317" i="250"/>
  <c r="E317" i="250"/>
  <c r="D317" i="250"/>
  <c r="C317" i="250"/>
  <c r="B317" i="250"/>
  <c r="I315" i="250"/>
  <c r="K329" i="250" s="1"/>
  <c r="L329" i="250" s="1"/>
  <c r="I314" i="250"/>
  <c r="H314" i="250"/>
  <c r="G314" i="250"/>
  <c r="F314" i="250"/>
  <c r="E314" i="250"/>
  <c r="D314" i="250"/>
  <c r="C314" i="250"/>
  <c r="B314" i="250"/>
  <c r="I313" i="250"/>
  <c r="H313" i="250"/>
  <c r="G313" i="250"/>
  <c r="F313" i="250"/>
  <c r="E313" i="250"/>
  <c r="D313" i="250"/>
  <c r="C313" i="250"/>
  <c r="B313" i="250"/>
  <c r="I293" i="249"/>
  <c r="F293" i="249"/>
  <c r="E293" i="249"/>
  <c r="D293" i="249"/>
  <c r="G291" i="249"/>
  <c r="I304" i="249" s="1"/>
  <c r="J304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V346" i="248"/>
  <c r="R346" i="248"/>
  <c r="Q346" i="248"/>
  <c r="P346" i="248"/>
  <c r="O346" i="248"/>
  <c r="J346" i="248"/>
  <c r="I346" i="248"/>
  <c r="H346" i="248"/>
  <c r="G346" i="248"/>
  <c r="B346" i="248"/>
  <c r="T344" i="248"/>
  <c r="V358" i="248" s="1"/>
  <c r="B343" i="248"/>
  <c r="T342" i="248"/>
  <c r="S342" i="248"/>
  <c r="R342" i="248"/>
  <c r="Q342" i="248"/>
  <c r="P342" i="248"/>
  <c r="O342" i="248"/>
  <c r="N342" i="248"/>
  <c r="M342" i="248"/>
  <c r="L342" i="248"/>
  <c r="K342" i="248"/>
  <c r="J342" i="248"/>
  <c r="I342" i="248"/>
  <c r="H342" i="248"/>
  <c r="G342" i="248"/>
  <c r="F342" i="248"/>
  <c r="E342" i="248"/>
  <c r="D342" i="248"/>
  <c r="C342" i="248"/>
  <c r="B342" i="248"/>
  <c r="T329" i="248" l="1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S332" i="248" l="1"/>
  <c r="R332" i="248"/>
  <c r="Q332" i="248"/>
  <c r="P332" i="248"/>
  <c r="O332" i="248"/>
  <c r="N332" i="248"/>
  <c r="M332" i="248"/>
  <c r="L332" i="248"/>
  <c r="K332" i="248"/>
  <c r="J332" i="248"/>
  <c r="V332" i="248" l="1"/>
  <c r="V318" i="248"/>
  <c r="I279" i="251" l="1"/>
  <c r="F279" i="251"/>
  <c r="E279" i="251"/>
  <c r="C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3" i="250"/>
  <c r="H303" i="250"/>
  <c r="G303" i="250"/>
  <c r="F303" i="250"/>
  <c r="E303" i="250"/>
  <c r="D303" i="250"/>
  <c r="C303" i="250"/>
  <c r="B303" i="250"/>
  <c r="I301" i="250"/>
  <c r="K315" i="250" s="1"/>
  <c r="L315" i="250" s="1"/>
  <c r="I300" i="250"/>
  <c r="H300" i="250"/>
  <c r="G300" i="250"/>
  <c r="F300" i="250"/>
  <c r="E300" i="250"/>
  <c r="D300" i="250"/>
  <c r="C300" i="250"/>
  <c r="B300" i="250"/>
  <c r="I299" i="250"/>
  <c r="H299" i="250"/>
  <c r="G299" i="250"/>
  <c r="F299" i="250"/>
  <c r="E299" i="250"/>
  <c r="D299" i="250"/>
  <c r="C299" i="250"/>
  <c r="B299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I332" i="248" l="1"/>
  <c r="H332" i="248"/>
  <c r="G332" i="248"/>
  <c r="F332" i="248"/>
  <c r="E332" i="248"/>
  <c r="D332" i="248"/>
  <c r="C332" i="248"/>
  <c r="B332" i="248"/>
  <c r="T330" i="248"/>
  <c r="V344" i="248" s="1"/>
  <c r="T328" i="248"/>
  <c r="S328" i="248"/>
  <c r="R328" i="248"/>
  <c r="Q328" i="248"/>
  <c r="P328" i="248"/>
  <c r="O328" i="248"/>
  <c r="N328" i="248"/>
  <c r="M328" i="248"/>
  <c r="L328" i="248"/>
  <c r="K328" i="248"/>
  <c r="J328" i="248"/>
  <c r="I328" i="248"/>
  <c r="H328" i="248"/>
  <c r="G328" i="248"/>
  <c r="F328" i="248"/>
  <c r="E328" i="248"/>
  <c r="D328" i="248"/>
  <c r="C328" i="248"/>
  <c r="B328" i="248"/>
  <c r="S318" i="248" l="1"/>
  <c r="R318" i="248"/>
  <c r="K318" i="248"/>
  <c r="J318" i="248"/>
  <c r="C318" i="248"/>
  <c r="B318" i="248"/>
  <c r="Q318" i="248"/>
  <c r="P318" i="248"/>
  <c r="O318" i="248"/>
  <c r="N318" i="248"/>
  <c r="M318" i="248"/>
  <c r="L318" i="248"/>
  <c r="I318" i="248"/>
  <c r="H318" i="248"/>
  <c r="G318" i="248"/>
  <c r="F318" i="248"/>
  <c r="E318" i="248"/>
  <c r="D318" i="248"/>
  <c r="I266" i="251" l="1"/>
  <c r="F266" i="251"/>
  <c r="E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H289" i="250"/>
  <c r="H286" i="250"/>
  <c r="I272" i="250"/>
  <c r="I286" i="250"/>
  <c r="K289" i="250"/>
  <c r="I287" i="250"/>
  <c r="K301" i="250" s="1"/>
  <c r="L301" i="250" s="1"/>
  <c r="G286" i="250"/>
  <c r="F286" i="250"/>
  <c r="E286" i="250"/>
  <c r="D286" i="250"/>
  <c r="C286" i="250"/>
  <c r="B286" i="250"/>
  <c r="I285" i="250"/>
  <c r="H285" i="250"/>
  <c r="G285" i="250"/>
  <c r="F285" i="250"/>
  <c r="E285" i="250"/>
  <c r="D285" i="250"/>
  <c r="C285" i="250"/>
  <c r="B285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T316" i="248"/>
  <c r="V330" i="248" s="1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I301" i="248" l="1"/>
  <c r="T301" i="248"/>
  <c r="S301" i="248"/>
  <c r="R301" i="248"/>
  <c r="Q301" i="248"/>
  <c r="P301" i="248"/>
  <c r="O301" i="248"/>
  <c r="N301" i="248"/>
  <c r="M301" i="248"/>
  <c r="B287" i="248"/>
  <c r="L301" i="248"/>
  <c r="K301" i="248"/>
  <c r="J301" i="248"/>
  <c r="H301" i="248"/>
  <c r="G301" i="248"/>
  <c r="F301" i="248"/>
  <c r="E301" i="248"/>
  <c r="D301" i="248"/>
  <c r="C301" i="248"/>
  <c r="B301" i="248"/>
  <c r="C287" i="248"/>
  <c r="D287" i="248"/>
  <c r="E287" i="248"/>
  <c r="F287" i="248"/>
  <c r="G287" i="248"/>
  <c r="H287" i="248"/>
  <c r="I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BA286" i="248"/>
  <c r="AZ286" i="248"/>
  <c r="AY286" i="248"/>
  <c r="AX286" i="248"/>
  <c r="AW286" i="248"/>
  <c r="AV286" i="248"/>
  <c r="AU286" i="248"/>
  <c r="AT286" i="248"/>
  <c r="AS286" i="248"/>
  <c r="AR286" i="248"/>
  <c r="AQ286" i="248"/>
  <c r="AP286" i="248"/>
  <c r="AO286" i="248"/>
  <c r="AN286" i="248"/>
  <c r="AM286" i="248"/>
  <c r="AL286" i="248"/>
  <c r="AK286" i="248"/>
  <c r="AJ286" i="248"/>
  <c r="AI286" i="248"/>
  <c r="U272" i="248" l="1"/>
  <c r="T272" i="248"/>
  <c r="S272" i="248"/>
  <c r="R272" i="248"/>
  <c r="Q272" i="248"/>
  <c r="P272" i="248"/>
  <c r="O272" i="248"/>
  <c r="N272" i="248"/>
  <c r="M272" i="248"/>
  <c r="L272" i="248"/>
  <c r="K272" i="248"/>
  <c r="I272" i="248"/>
  <c r="H272" i="248"/>
  <c r="G272" i="248"/>
  <c r="F272" i="248"/>
  <c r="E272" i="248"/>
  <c r="D272" i="248"/>
  <c r="C272" i="248"/>
  <c r="B272" i="248"/>
  <c r="BA258" i="248" l="1"/>
  <c r="AZ258" i="248"/>
  <c r="AY258" i="248"/>
  <c r="AX258" i="248"/>
  <c r="AW258" i="248"/>
  <c r="AV258" i="248"/>
  <c r="AU258" i="248"/>
  <c r="AT258" i="248"/>
  <c r="AS258" i="248"/>
  <c r="AR258" i="248"/>
  <c r="AQ258" i="248"/>
  <c r="AP258" i="248"/>
  <c r="AO258" i="248"/>
  <c r="AN258" i="248"/>
  <c r="AM258" i="248"/>
  <c r="AL258" i="248"/>
  <c r="AK258" i="248"/>
  <c r="AJ258" i="248"/>
  <c r="AI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D252" i="251" l="1"/>
  <c r="C252" i="251"/>
  <c r="C266" i="251" s="1"/>
  <c r="B252" i="251"/>
  <c r="B274" i="250"/>
  <c r="B289" i="250" s="1"/>
  <c r="H275" i="250"/>
  <c r="B237" i="249"/>
  <c r="C237" i="249"/>
  <c r="D237" i="249"/>
  <c r="E237" i="249"/>
  <c r="F237" i="249"/>
  <c r="G237" i="249"/>
  <c r="B238" i="249"/>
  <c r="C238" i="249"/>
  <c r="D238" i="249"/>
  <c r="E238" i="249"/>
  <c r="F238" i="249"/>
  <c r="G238" i="249"/>
  <c r="G239" i="249"/>
  <c r="F241" i="249"/>
  <c r="I241" i="249"/>
  <c r="B265" i="251" l="1"/>
  <c r="B279" i="251" s="1"/>
  <c r="D265" i="251"/>
  <c r="D279" i="251" s="1"/>
  <c r="B286" i="248"/>
  <c r="C286" i="248"/>
  <c r="D286" i="248"/>
  <c r="E286" i="248"/>
  <c r="F286" i="248"/>
  <c r="G286" i="248"/>
  <c r="H286" i="248"/>
  <c r="I286" i="248"/>
  <c r="K286" i="248"/>
  <c r="L286" i="248"/>
  <c r="M286" i="248"/>
  <c r="N286" i="248"/>
  <c r="O286" i="248"/>
  <c r="P286" i="248"/>
  <c r="Q286" i="248"/>
  <c r="R286" i="248"/>
  <c r="S286" i="248"/>
  <c r="T286" i="248"/>
  <c r="U286" i="248"/>
  <c r="U288" i="248"/>
  <c r="B290" i="248"/>
  <c r="C290" i="248"/>
  <c r="D290" i="248"/>
  <c r="E290" i="248"/>
  <c r="F290" i="248"/>
  <c r="G290" i="248"/>
  <c r="H290" i="248"/>
  <c r="I290" i="248"/>
  <c r="K290" i="248"/>
  <c r="L290" i="248"/>
  <c r="M290" i="248"/>
  <c r="N290" i="248"/>
  <c r="O290" i="248"/>
  <c r="P290" i="248"/>
  <c r="Q290" i="248"/>
  <c r="R290" i="248"/>
  <c r="S290" i="248"/>
  <c r="T290" i="248"/>
  <c r="W290" i="248"/>
  <c r="G274" i="250"/>
  <c r="G289" i="250" s="1"/>
  <c r="F274" i="250"/>
  <c r="F289" i="250" s="1"/>
  <c r="E274" i="250"/>
  <c r="E289" i="250" s="1"/>
  <c r="D274" i="250"/>
  <c r="D289" i="250" s="1"/>
  <c r="C274" i="250"/>
  <c r="C289" i="250" s="1"/>
  <c r="B266" i="251" l="1"/>
  <c r="D266" i="251"/>
  <c r="W288" i="248"/>
  <c r="X288" i="248" s="1"/>
  <c r="V316" i="248"/>
  <c r="H272" i="250"/>
  <c r="G272" i="250"/>
  <c r="F272" i="250"/>
  <c r="E272" i="250"/>
  <c r="D272" i="250"/>
  <c r="C272" i="250"/>
  <c r="B272" i="250"/>
  <c r="I240" i="251" l="1"/>
  <c r="F240" i="251"/>
  <c r="E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I253" i="251" l="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5" i="250" l="1"/>
  <c r="K246" i="250"/>
  <c r="I273" i="250"/>
  <c r="K287" i="250" s="1"/>
  <c r="L287" i="250" s="1"/>
  <c r="C275" i="250"/>
  <c r="D275" i="250"/>
  <c r="E275" i="250"/>
  <c r="F275" i="250"/>
  <c r="G275" i="250"/>
  <c r="B275" i="250"/>
  <c r="H271" i="250"/>
  <c r="I271" i="250" l="1"/>
  <c r="G271" i="250"/>
  <c r="F271" i="250"/>
  <c r="E271" i="250"/>
  <c r="D271" i="250"/>
  <c r="C271" i="250"/>
  <c r="B271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I252" i="249" l="1"/>
  <c r="J252" i="249" s="1"/>
  <c r="I251" i="251"/>
  <c r="J251" i="251" s="1"/>
  <c r="K273" i="250"/>
  <c r="L273" i="250" s="1"/>
  <c r="E227" i="249" l="1"/>
  <c r="E241" i="249" s="1"/>
  <c r="D227" i="249"/>
  <c r="D241" i="249" s="1"/>
  <c r="C227" i="249"/>
  <c r="C241" i="249" s="1"/>
  <c r="B227" i="249"/>
  <c r="B241" i="249" s="1"/>
  <c r="D226" i="251"/>
  <c r="D240" i="251" s="1"/>
  <c r="I227" i="251"/>
  <c r="F227" i="251"/>
  <c r="E227" i="251"/>
  <c r="C227" i="251"/>
  <c r="B227" i="251"/>
  <c r="G225" i="251"/>
  <c r="I238" i="251" s="1"/>
  <c r="J238" i="251" s="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H246" i="250"/>
  <c r="G246" i="250"/>
  <c r="F246" i="250"/>
  <c r="E246" i="250"/>
  <c r="D246" i="250"/>
  <c r="C246" i="250"/>
  <c r="B246" i="250"/>
  <c r="I244" i="250"/>
  <c r="I230" i="250"/>
  <c r="I243" i="250"/>
  <c r="H243" i="250"/>
  <c r="G243" i="250"/>
  <c r="F243" i="250"/>
  <c r="E243" i="250"/>
  <c r="D243" i="250"/>
  <c r="C243" i="250"/>
  <c r="B243" i="250"/>
  <c r="I242" i="250"/>
  <c r="H242" i="250"/>
  <c r="G242" i="250"/>
  <c r="F242" i="250"/>
  <c r="E242" i="250"/>
  <c r="D242" i="250"/>
  <c r="C242" i="250"/>
  <c r="B242" i="250"/>
  <c r="I228" i="249"/>
  <c r="F228" i="249"/>
  <c r="G226" i="249"/>
  <c r="I239" i="249" s="1"/>
  <c r="J239" i="249" s="1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W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U245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U243" i="248"/>
  <c r="T243" i="248"/>
  <c r="S243" i="248"/>
  <c r="R243" i="248"/>
  <c r="Q243" i="248"/>
  <c r="P243" i="248"/>
  <c r="O243" i="248"/>
  <c r="N243" i="248"/>
  <c r="M243" i="248"/>
  <c r="L243" i="248"/>
  <c r="K243" i="248"/>
  <c r="J243" i="248"/>
  <c r="I243" i="248"/>
  <c r="H243" i="248"/>
  <c r="G243" i="248"/>
  <c r="F243" i="248"/>
  <c r="E243" i="248"/>
  <c r="D243" i="248"/>
  <c r="C243" i="248"/>
  <c r="B243" i="248"/>
  <c r="B232" i="250"/>
  <c r="I214" i="251"/>
  <c r="F214" i="251"/>
  <c r="E214" i="251"/>
  <c r="D214" i="251"/>
  <c r="C214" i="251"/>
  <c r="B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K232" i="250"/>
  <c r="H232" i="250"/>
  <c r="G232" i="250"/>
  <c r="F232" i="250"/>
  <c r="E232" i="250"/>
  <c r="D232" i="250"/>
  <c r="C232" i="250"/>
  <c r="I229" i="250"/>
  <c r="H229" i="250"/>
  <c r="G229" i="250"/>
  <c r="F229" i="250"/>
  <c r="E229" i="250"/>
  <c r="D229" i="250"/>
  <c r="C229" i="250"/>
  <c r="B229" i="250"/>
  <c r="I228" i="250"/>
  <c r="H228" i="250"/>
  <c r="G228" i="250"/>
  <c r="F228" i="250"/>
  <c r="E228" i="250"/>
  <c r="D228" i="250"/>
  <c r="C228" i="250"/>
  <c r="B228" i="250"/>
  <c r="I215" i="249"/>
  <c r="F215" i="249"/>
  <c r="E215" i="249"/>
  <c r="D215" i="249"/>
  <c r="C215" i="249"/>
  <c r="B215" i="249"/>
  <c r="G213" i="249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W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U231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U229" i="248"/>
  <c r="T229" i="248"/>
  <c r="S229" i="248"/>
  <c r="R229" i="248"/>
  <c r="Q229" i="248"/>
  <c r="P229" i="248"/>
  <c r="O229" i="248"/>
  <c r="N229" i="248"/>
  <c r="M229" i="248"/>
  <c r="L229" i="248"/>
  <c r="K229" i="248"/>
  <c r="J229" i="248"/>
  <c r="I229" i="248"/>
  <c r="H229" i="248"/>
  <c r="G229" i="248"/>
  <c r="F229" i="248"/>
  <c r="E229" i="248"/>
  <c r="D229" i="248"/>
  <c r="C229" i="248"/>
  <c r="B229" i="248"/>
  <c r="U217" i="248"/>
  <c r="U203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18" i="250"/>
  <c r="H218" i="250"/>
  <c r="G218" i="250"/>
  <c r="F218" i="250"/>
  <c r="E218" i="250"/>
  <c r="D218" i="250"/>
  <c r="C218" i="250"/>
  <c r="B218" i="250"/>
  <c r="I215" i="250"/>
  <c r="H215" i="250"/>
  <c r="G215" i="250"/>
  <c r="F215" i="250"/>
  <c r="E215" i="250"/>
  <c r="D215" i="250"/>
  <c r="C215" i="250"/>
  <c r="B215" i="250"/>
  <c r="I216" i="250"/>
  <c r="I214" i="250"/>
  <c r="H214" i="250"/>
  <c r="G214" i="250"/>
  <c r="F214" i="250"/>
  <c r="E214" i="250"/>
  <c r="D214" i="250"/>
  <c r="C214" i="250"/>
  <c r="B214" i="250"/>
  <c r="I202" i="249"/>
  <c r="F202" i="249"/>
  <c r="E202" i="249"/>
  <c r="D202" i="249"/>
  <c r="C202" i="249"/>
  <c r="B202" i="249"/>
  <c r="G199" i="249"/>
  <c r="F199" i="249"/>
  <c r="E199" i="249"/>
  <c r="D199" i="249"/>
  <c r="C199" i="249"/>
  <c r="B199" i="249"/>
  <c r="G200" i="249"/>
  <c r="G198" i="249"/>
  <c r="F198" i="249"/>
  <c r="E198" i="249"/>
  <c r="D198" i="249"/>
  <c r="C198" i="249"/>
  <c r="B198" i="249"/>
  <c r="W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U215" i="248"/>
  <c r="T215" i="248"/>
  <c r="S215" i="248"/>
  <c r="R215" i="248"/>
  <c r="Q215" i="248"/>
  <c r="P215" i="248"/>
  <c r="O215" i="248"/>
  <c r="N215" i="248"/>
  <c r="M215" i="248"/>
  <c r="L215" i="248"/>
  <c r="K215" i="248"/>
  <c r="J215" i="248"/>
  <c r="I215" i="248"/>
  <c r="H215" i="248"/>
  <c r="G215" i="248"/>
  <c r="F215" i="248"/>
  <c r="E215" i="248"/>
  <c r="D215" i="248"/>
  <c r="C215" i="248"/>
  <c r="B215" i="248"/>
  <c r="I188" i="25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4" i="250"/>
  <c r="G204" i="250"/>
  <c r="F204" i="250"/>
  <c r="E204" i="250"/>
  <c r="D204" i="250"/>
  <c r="C204" i="250"/>
  <c r="B204" i="250"/>
  <c r="I201" i="250"/>
  <c r="H201" i="250"/>
  <c r="G201" i="250"/>
  <c r="F201" i="250"/>
  <c r="E201" i="250"/>
  <c r="D201" i="250"/>
  <c r="C201" i="250"/>
  <c r="B201" i="250"/>
  <c r="K204" i="250"/>
  <c r="I202" i="250"/>
  <c r="I200" i="250"/>
  <c r="H200" i="250"/>
  <c r="G200" i="250"/>
  <c r="F200" i="250"/>
  <c r="E200" i="250"/>
  <c r="D200" i="250"/>
  <c r="C200" i="250"/>
  <c r="B200" i="250"/>
  <c r="I189" i="249"/>
  <c r="F189" i="249"/>
  <c r="E189" i="249"/>
  <c r="D189" i="249"/>
  <c r="C189" i="249"/>
  <c r="B189" i="249"/>
  <c r="G187" i="249"/>
  <c r="G186" i="249"/>
  <c r="F186" i="249"/>
  <c r="E186" i="249"/>
  <c r="D186" i="249"/>
  <c r="C186" i="249"/>
  <c r="B186" i="249"/>
  <c r="G185" i="249"/>
  <c r="F185" i="249"/>
  <c r="E185" i="249"/>
  <c r="D185" i="249"/>
  <c r="C185" i="249"/>
  <c r="B185" i="249"/>
  <c r="T205" i="248"/>
  <c r="Q205" i="248"/>
  <c r="P205" i="248"/>
  <c r="N205" i="248"/>
  <c r="M205" i="248"/>
  <c r="L205" i="248"/>
  <c r="I205" i="248"/>
  <c r="H205" i="248"/>
  <c r="F205" i="248"/>
  <c r="E205" i="248"/>
  <c r="D205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S205" i="248"/>
  <c r="R205" i="248"/>
  <c r="O205" i="248"/>
  <c r="K205" i="248"/>
  <c r="J205" i="248"/>
  <c r="G205" i="248"/>
  <c r="C205" i="248"/>
  <c r="B205" i="248"/>
  <c r="W205" i="248"/>
  <c r="U202" i="248"/>
  <c r="U201" i="248"/>
  <c r="T201" i="248"/>
  <c r="S201" i="248"/>
  <c r="R201" i="248"/>
  <c r="Q201" i="248"/>
  <c r="P201" i="248"/>
  <c r="O201" i="248"/>
  <c r="N201" i="248"/>
  <c r="M201" i="248"/>
  <c r="L201" i="248"/>
  <c r="K201" i="248"/>
  <c r="J201" i="248"/>
  <c r="I201" i="248"/>
  <c r="H201" i="248"/>
  <c r="G201" i="248"/>
  <c r="F201" i="248"/>
  <c r="E201" i="248"/>
  <c r="D201" i="248"/>
  <c r="C201" i="248"/>
  <c r="B201" i="248"/>
  <c r="I175" i="251"/>
  <c r="F175" i="251"/>
  <c r="E175" i="251"/>
  <c r="D175" i="251"/>
  <c r="C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L189" i="250"/>
  <c r="I189" i="250"/>
  <c r="H189" i="250"/>
  <c r="G189" i="250"/>
  <c r="F189" i="250"/>
  <c r="E189" i="250"/>
  <c r="D189" i="250"/>
  <c r="C189" i="250"/>
  <c r="B189" i="250"/>
  <c r="J187" i="250"/>
  <c r="J186" i="250"/>
  <c r="I186" i="250"/>
  <c r="H186" i="250"/>
  <c r="G186" i="250"/>
  <c r="F186" i="250"/>
  <c r="E186" i="250"/>
  <c r="D186" i="250"/>
  <c r="C186" i="250"/>
  <c r="B186" i="250"/>
  <c r="J185" i="250"/>
  <c r="I185" i="250"/>
  <c r="H185" i="250"/>
  <c r="G185" i="250"/>
  <c r="F185" i="250"/>
  <c r="E185" i="250"/>
  <c r="D185" i="250"/>
  <c r="C185" i="250"/>
  <c r="B185" i="250"/>
  <c r="I176" i="249"/>
  <c r="F176" i="249"/>
  <c r="E176" i="249"/>
  <c r="D176" i="249"/>
  <c r="C176" i="249"/>
  <c r="B176" i="249"/>
  <c r="G174" i="249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X190" i="248"/>
  <c r="U190" i="248"/>
  <c r="T190" i="248"/>
  <c r="S190" i="248"/>
  <c r="R190" i="248"/>
  <c r="Q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V188" i="248"/>
  <c r="V187" i="248"/>
  <c r="U187" i="248"/>
  <c r="T187" i="248"/>
  <c r="S187" i="248"/>
  <c r="R187" i="248"/>
  <c r="Q187" i="248"/>
  <c r="P187" i="248"/>
  <c r="O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V186" i="248"/>
  <c r="U186" i="248"/>
  <c r="T186" i="248"/>
  <c r="S186" i="248"/>
  <c r="R186" i="248"/>
  <c r="Q186" i="248"/>
  <c r="P186" i="248"/>
  <c r="O186" i="248"/>
  <c r="N186" i="248"/>
  <c r="M186" i="248"/>
  <c r="L186" i="248"/>
  <c r="K186" i="248"/>
  <c r="J186" i="248"/>
  <c r="I186" i="248"/>
  <c r="H186" i="248"/>
  <c r="G186" i="248"/>
  <c r="F186" i="248"/>
  <c r="E186" i="248"/>
  <c r="D186" i="248"/>
  <c r="C186" i="248"/>
  <c r="B186" i="248"/>
  <c r="I161" i="250"/>
  <c r="H161" i="250"/>
  <c r="G161" i="250"/>
  <c r="F161" i="250"/>
  <c r="E161" i="250"/>
  <c r="D161" i="250"/>
  <c r="C161" i="250"/>
  <c r="V173" i="248"/>
  <c r="I175" i="250"/>
  <c r="H175" i="250"/>
  <c r="G175" i="250"/>
  <c r="F175" i="250"/>
  <c r="E175" i="250"/>
  <c r="D175" i="250"/>
  <c r="C175" i="250"/>
  <c r="B175" i="250"/>
  <c r="J172" i="250"/>
  <c r="I172" i="250"/>
  <c r="H172" i="250"/>
  <c r="G172" i="250"/>
  <c r="F172" i="250"/>
  <c r="E172" i="250"/>
  <c r="D172" i="250"/>
  <c r="C172" i="250"/>
  <c r="B172" i="250"/>
  <c r="L175" i="250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3" i="250"/>
  <c r="J171" i="250"/>
  <c r="I171" i="250"/>
  <c r="H171" i="250"/>
  <c r="G171" i="250"/>
  <c r="F171" i="250"/>
  <c r="E171" i="250"/>
  <c r="D171" i="250"/>
  <c r="C171" i="250"/>
  <c r="B171" i="250"/>
  <c r="I163" i="249"/>
  <c r="F163" i="249"/>
  <c r="E163" i="249"/>
  <c r="D163" i="249"/>
  <c r="C163" i="249"/>
  <c r="B163" i="249"/>
  <c r="G161" i="249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X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V174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I150" i="249"/>
  <c r="I137" i="249"/>
  <c r="I124" i="249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X148" i="248"/>
  <c r="I147" i="250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8" i="250"/>
  <c r="I158" i="250"/>
  <c r="H158" i="250"/>
  <c r="G158" i="250"/>
  <c r="F158" i="250"/>
  <c r="E158" i="250"/>
  <c r="D158" i="250"/>
  <c r="C158" i="250"/>
  <c r="B158" i="250"/>
  <c r="X162" i="248"/>
  <c r="L161" i="250"/>
  <c r="L147" i="250"/>
  <c r="E147" i="250"/>
  <c r="C147" i="250"/>
  <c r="B161" i="250"/>
  <c r="J145" i="250"/>
  <c r="J144" i="250"/>
  <c r="I144" i="250"/>
  <c r="H144" i="250"/>
  <c r="G144" i="250"/>
  <c r="F144" i="250"/>
  <c r="E144" i="250"/>
  <c r="D144" i="250"/>
  <c r="C144" i="250"/>
  <c r="B144" i="250"/>
  <c r="J143" i="250"/>
  <c r="I143" i="250"/>
  <c r="H143" i="250"/>
  <c r="G143" i="250"/>
  <c r="F143" i="250"/>
  <c r="E143" i="250"/>
  <c r="D143" i="250"/>
  <c r="C143" i="250"/>
  <c r="B143" i="250"/>
  <c r="F150" i="249"/>
  <c r="E150" i="249"/>
  <c r="D150" i="249"/>
  <c r="C150" i="249"/>
  <c r="B150" i="249"/>
  <c r="G147" i="249"/>
  <c r="F147" i="249"/>
  <c r="E147" i="249"/>
  <c r="D147" i="249"/>
  <c r="C147" i="249"/>
  <c r="B147" i="249"/>
  <c r="G135" i="249"/>
  <c r="G134" i="249"/>
  <c r="F134" i="249"/>
  <c r="E134" i="249"/>
  <c r="D134" i="249"/>
  <c r="C134" i="249"/>
  <c r="B134" i="249"/>
  <c r="G133" i="249"/>
  <c r="F133" i="249"/>
  <c r="E133" i="249"/>
  <c r="D133" i="249"/>
  <c r="C133" i="249"/>
  <c r="B133" i="249"/>
  <c r="V146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F147" i="250"/>
  <c r="D147" i="250"/>
  <c r="G147" i="250"/>
  <c r="H147" i="250"/>
  <c r="B147" i="250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59" i="250"/>
  <c r="J157" i="250"/>
  <c r="I157" i="250"/>
  <c r="H157" i="250"/>
  <c r="G157" i="250"/>
  <c r="F157" i="250"/>
  <c r="E157" i="250"/>
  <c r="D157" i="250"/>
  <c r="C157" i="250"/>
  <c r="B157" i="250"/>
  <c r="G148" i="249"/>
  <c r="G146" i="249"/>
  <c r="F146" i="249"/>
  <c r="E146" i="249"/>
  <c r="D146" i="249"/>
  <c r="C146" i="249"/>
  <c r="B146" i="249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V160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G122" i="249"/>
  <c r="I122" i="249" s="1"/>
  <c r="G121" i="249"/>
  <c r="F121" i="249"/>
  <c r="E121" i="249"/>
  <c r="D121" i="249"/>
  <c r="C121" i="249"/>
  <c r="B121" i="249"/>
  <c r="G120" i="249"/>
  <c r="F120" i="249"/>
  <c r="E120" i="249"/>
  <c r="D120" i="249"/>
  <c r="C120" i="249"/>
  <c r="B120" i="249"/>
  <c r="P134" i="248"/>
  <c r="H134" i="248"/>
  <c r="V134" i="248"/>
  <c r="O134" i="248"/>
  <c r="N134" i="248"/>
  <c r="G134" i="248"/>
  <c r="F134" i="248"/>
  <c r="U134" i="248"/>
  <c r="T134" i="248"/>
  <c r="S134" i="248"/>
  <c r="R134" i="248"/>
  <c r="Q134" i="248"/>
  <c r="M134" i="248"/>
  <c r="L134" i="248"/>
  <c r="K134" i="248"/>
  <c r="J134" i="248"/>
  <c r="I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L133" i="250"/>
  <c r="I133" i="250"/>
  <c r="H133" i="250"/>
  <c r="G133" i="250"/>
  <c r="F133" i="250"/>
  <c r="E133" i="250"/>
  <c r="D133" i="250"/>
  <c r="B133" i="250"/>
  <c r="J131" i="250"/>
  <c r="J130" i="250"/>
  <c r="I130" i="250"/>
  <c r="H130" i="250"/>
  <c r="G130" i="250"/>
  <c r="F130" i="250"/>
  <c r="E130" i="250"/>
  <c r="D130" i="250"/>
  <c r="B130" i="250"/>
  <c r="J129" i="250"/>
  <c r="I129" i="250"/>
  <c r="H129" i="250"/>
  <c r="G129" i="250"/>
  <c r="F129" i="250"/>
  <c r="E129" i="250"/>
  <c r="D129" i="250"/>
  <c r="B129" i="250"/>
  <c r="Y134" i="248"/>
  <c r="W132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I110" i="25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F110" i="249"/>
  <c r="F124" i="249" s="1"/>
  <c r="F137" i="249" s="1"/>
  <c r="E110" i="249"/>
  <c r="E124" i="249" s="1"/>
  <c r="E137" i="249" s="1"/>
  <c r="D110" i="249"/>
  <c r="D124" i="249" s="1"/>
  <c r="D137" i="249" s="1"/>
  <c r="C110" i="249"/>
  <c r="C124" i="249" s="1"/>
  <c r="C137" i="249" s="1"/>
  <c r="B110" i="249"/>
  <c r="B124" i="249" s="1"/>
  <c r="B137" i="249" s="1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Y120" i="248"/>
  <c r="S120" i="248"/>
  <c r="Q120" i="248"/>
  <c r="P120" i="248"/>
  <c r="O120" i="248"/>
  <c r="N120" i="248"/>
  <c r="W118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V105" i="248"/>
  <c r="V120" i="248" s="1"/>
  <c r="U105" i="248"/>
  <c r="U120" i="248" s="1"/>
  <c r="T105" i="248"/>
  <c r="T120" i="248" s="1"/>
  <c r="R105" i="248"/>
  <c r="Q106" i="248"/>
  <c r="O106" i="248"/>
  <c r="K105" i="248"/>
  <c r="K106" i="248" s="1"/>
  <c r="G105" i="248"/>
  <c r="G106" i="248" s="1"/>
  <c r="F105" i="248"/>
  <c r="F106" i="248" s="1"/>
  <c r="E105" i="248"/>
  <c r="E106" i="248" s="1"/>
  <c r="C105" i="248"/>
  <c r="C106" i="248" s="1"/>
  <c r="B10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Y106" i="248"/>
  <c r="S106" i="248"/>
  <c r="P106" i="248"/>
  <c r="N106" i="248"/>
  <c r="M106" i="248"/>
  <c r="L106" i="248"/>
  <c r="J106" i="248"/>
  <c r="I106" i="248"/>
  <c r="H106" i="248"/>
  <c r="D106" i="248"/>
  <c r="W104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H91" i="250"/>
  <c r="G91" i="250"/>
  <c r="F91" i="250"/>
  <c r="E91" i="250"/>
  <c r="D91" i="250"/>
  <c r="C91" i="250"/>
  <c r="B91" i="250"/>
  <c r="K91" i="250"/>
  <c r="I89" i="250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V92" i="248"/>
  <c r="U92" i="248"/>
  <c r="O92" i="248"/>
  <c r="N92" i="248"/>
  <c r="M92" i="248"/>
  <c r="L92" i="248"/>
  <c r="K92" i="248"/>
  <c r="J92" i="248"/>
  <c r="H92" i="248"/>
  <c r="G92" i="248"/>
  <c r="D92" i="248"/>
  <c r="C92" i="248"/>
  <c r="W90" i="248"/>
  <c r="Y92" i="248"/>
  <c r="B92" i="248"/>
  <c r="B89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H77" i="250"/>
  <c r="G77" i="250"/>
  <c r="F77" i="250"/>
  <c r="E77" i="250"/>
  <c r="D77" i="250"/>
  <c r="C77" i="250"/>
  <c r="B77" i="250"/>
  <c r="T77" i="248"/>
  <c r="T92" i="248" s="1"/>
  <c r="S77" i="248"/>
  <c r="S78" i="248" s="1"/>
  <c r="R77" i="248"/>
  <c r="R92" i="248" s="1"/>
  <c r="Q77" i="248"/>
  <c r="Q92" i="248" s="1"/>
  <c r="P77" i="248"/>
  <c r="P92" i="248" s="1"/>
  <c r="I77" i="248"/>
  <c r="I92" i="248" s="1"/>
  <c r="F77" i="248"/>
  <c r="F92" i="248" s="1"/>
  <c r="E77" i="248"/>
  <c r="E92" i="248" s="1"/>
  <c r="V78" i="248"/>
  <c r="U78" i="248"/>
  <c r="O78" i="248"/>
  <c r="N78" i="248"/>
  <c r="G73" i="250"/>
  <c r="G74" i="250"/>
  <c r="U74" i="248"/>
  <c r="U75" i="248"/>
  <c r="I71" i="251"/>
  <c r="F71" i="251"/>
  <c r="E71" i="251"/>
  <c r="D71" i="251"/>
  <c r="C71" i="251"/>
  <c r="B71" i="251"/>
  <c r="G69" i="251"/>
  <c r="G56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77" i="250"/>
  <c r="I75" i="250"/>
  <c r="H60" i="250"/>
  <c r="I74" i="250"/>
  <c r="H74" i="250"/>
  <c r="F74" i="250"/>
  <c r="E74" i="250"/>
  <c r="D74" i="250"/>
  <c r="C74" i="250"/>
  <c r="B74" i="250"/>
  <c r="I73" i="250"/>
  <c r="H73" i="250"/>
  <c r="F73" i="250"/>
  <c r="E73" i="250"/>
  <c r="D73" i="250"/>
  <c r="C73" i="250"/>
  <c r="B73" i="250"/>
  <c r="I71" i="249"/>
  <c r="F71" i="249"/>
  <c r="E71" i="249"/>
  <c r="D71" i="249"/>
  <c r="C71" i="249"/>
  <c r="B71" i="249"/>
  <c r="G69" i="249"/>
  <c r="G56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M78" i="248"/>
  <c r="L78" i="248"/>
  <c r="K78" i="248"/>
  <c r="J78" i="248"/>
  <c r="H78" i="248"/>
  <c r="G78" i="248"/>
  <c r="D78" i="248"/>
  <c r="C78" i="248"/>
  <c r="B78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Y78" i="248"/>
  <c r="W76" i="248"/>
  <c r="Y90" i="248" s="1"/>
  <c r="Z90" i="248" s="1"/>
  <c r="V62" i="248"/>
  <c r="W75" i="248"/>
  <c r="V75" i="248"/>
  <c r="T75" i="248"/>
  <c r="S75" i="248"/>
  <c r="R75" i="248"/>
  <c r="Q75" i="248"/>
  <c r="P75" i="248"/>
  <c r="O75" i="248"/>
  <c r="N75" i="248"/>
  <c r="W74" i="248"/>
  <c r="V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L61" i="248"/>
  <c r="K61" i="248"/>
  <c r="J61" i="248"/>
  <c r="I61" i="248"/>
  <c r="H61" i="248"/>
  <c r="G61" i="248"/>
  <c r="F61" i="248"/>
  <c r="E61" i="248"/>
  <c r="D61" i="248"/>
  <c r="C61" i="248"/>
  <c r="B61" i="248"/>
  <c r="M61" i="248"/>
  <c r="U60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G62" i="250"/>
  <c r="F62" i="250"/>
  <c r="E62" i="250"/>
  <c r="D47" i="250"/>
  <c r="D62" i="250" s="1"/>
  <c r="C62" i="250"/>
  <c r="B62" i="250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I58" i="251"/>
  <c r="F58" i="251"/>
  <c r="E58" i="251"/>
  <c r="D58" i="251"/>
  <c r="C58" i="251"/>
  <c r="B58" i="251"/>
  <c r="G43" i="251"/>
  <c r="I56" i="251" s="1"/>
  <c r="J56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2" i="250"/>
  <c r="H46" i="250"/>
  <c r="H59" i="250"/>
  <c r="G59" i="250"/>
  <c r="F59" i="250"/>
  <c r="E59" i="250"/>
  <c r="D59" i="250"/>
  <c r="C59" i="250"/>
  <c r="B59" i="250"/>
  <c r="H58" i="250"/>
  <c r="G58" i="250"/>
  <c r="F58" i="250"/>
  <c r="E58" i="250"/>
  <c r="D58" i="250"/>
  <c r="C58" i="250"/>
  <c r="B58" i="250"/>
  <c r="I58" i="249"/>
  <c r="F58" i="249"/>
  <c r="E58" i="249"/>
  <c r="D58" i="249"/>
  <c r="C58" i="249"/>
  <c r="B58" i="249"/>
  <c r="G43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X64" i="248"/>
  <c r="U64" i="248"/>
  <c r="T64" i="248"/>
  <c r="S64" i="248"/>
  <c r="R64" i="248"/>
  <c r="Q64" i="248"/>
  <c r="P64" i="248"/>
  <c r="O64" i="248"/>
  <c r="N64" i="248"/>
  <c r="V46" i="248"/>
  <c r="V61" i="248"/>
  <c r="U61" i="248"/>
  <c r="T61" i="248"/>
  <c r="S61" i="248"/>
  <c r="R61" i="248"/>
  <c r="Q61" i="248"/>
  <c r="P61" i="248"/>
  <c r="O61" i="248"/>
  <c r="N61" i="248"/>
  <c r="V60" i="248"/>
  <c r="G48" i="250"/>
  <c r="F48" i="250"/>
  <c r="E48" i="250"/>
  <c r="C48" i="250"/>
  <c r="B48" i="250"/>
  <c r="I45" i="251"/>
  <c r="F45" i="251"/>
  <c r="E45" i="251"/>
  <c r="D45" i="251"/>
  <c r="C45" i="251"/>
  <c r="B45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T48" i="248"/>
  <c r="S48" i="248"/>
  <c r="R48" i="248"/>
  <c r="Q48" i="248"/>
  <c r="P48" i="248"/>
  <c r="O48" i="248"/>
  <c r="N48" i="248"/>
  <c r="J48" i="248"/>
  <c r="I48" i="248"/>
  <c r="H48" i="248"/>
  <c r="G48" i="248"/>
  <c r="F48" i="248"/>
  <c r="E48" i="248"/>
  <c r="D48" i="248"/>
  <c r="C48" i="248"/>
  <c r="B48" i="248"/>
  <c r="V45" i="248"/>
  <c r="U45" i="248"/>
  <c r="T45" i="248"/>
  <c r="S45" i="248"/>
  <c r="R45" i="248"/>
  <c r="Q45" i="248"/>
  <c r="P45" i="248"/>
  <c r="O45" i="248"/>
  <c r="N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J44" i="248"/>
  <c r="I44" i="248"/>
  <c r="H44" i="248"/>
  <c r="G44" i="248"/>
  <c r="F44" i="248"/>
  <c r="E44" i="248"/>
  <c r="D44" i="248"/>
  <c r="C44" i="248"/>
  <c r="B44" i="248"/>
  <c r="F32" i="251"/>
  <c r="E32" i="251"/>
  <c r="D32" i="251"/>
  <c r="C32" i="251"/>
  <c r="B32" i="251"/>
  <c r="G29" i="251"/>
  <c r="F29" i="251"/>
  <c r="E29" i="251"/>
  <c r="D29" i="251"/>
  <c r="C29" i="251"/>
  <c r="B29" i="251"/>
  <c r="I32" i="251"/>
  <c r="J34" i="250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U34" i="248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S32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N20" i="248"/>
  <c r="N17" i="248"/>
  <c r="N16" i="248"/>
  <c r="S18" i="248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P20" i="248"/>
  <c r="O20" i="248"/>
  <c r="H17" i="250"/>
  <c r="G17" i="250"/>
  <c r="D17" i="250"/>
  <c r="C17" i="250"/>
  <c r="S17" i="248"/>
  <c r="P17" i="248"/>
  <c r="O17" i="248"/>
  <c r="M17" i="248"/>
  <c r="C20" i="250"/>
  <c r="C16" i="250"/>
  <c r="E19" i="249"/>
  <c r="M20" i="248"/>
  <c r="M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S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J18" i="250" s="1"/>
  <c r="K18" i="250" s="1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G4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B4" i="239" s="1"/>
  <c r="D4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H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I148" i="249" l="1"/>
  <c r="J148" i="249" s="1"/>
  <c r="E228" i="249"/>
  <c r="I199" i="251"/>
  <c r="J199" i="251" s="1"/>
  <c r="D228" i="249"/>
  <c r="B4" i="238"/>
  <c r="D4" i="238" s="1"/>
  <c r="D3" i="239"/>
  <c r="I226" i="249"/>
  <c r="J226" i="249" s="1"/>
  <c r="G4" i="239"/>
  <c r="G5" i="239" s="1"/>
  <c r="G6" i="239" s="1"/>
  <c r="I82" i="251"/>
  <c r="J82" i="251" s="1"/>
  <c r="K230" i="250"/>
  <c r="L230" i="250" s="1"/>
  <c r="I95" i="249"/>
  <c r="J95" i="249" s="1"/>
  <c r="V106" i="248"/>
  <c r="I135" i="249"/>
  <c r="J135" i="249" s="1"/>
  <c r="I69" i="251"/>
  <c r="J69" i="251" s="1"/>
  <c r="I95" i="251"/>
  <c r="J95" i="251" s="1"/>
  <c r="I213" i="249"/>
  <c r="J213" i="249" s="1"/>
  <c r="B4" i="237"/>
  <c r="B5" i="237" s="1"/>
  <c r="B6" i="237" s="1"/>
  <c r="H3" i="238"/>
  <c r="I160" i="251"/>
  <c r="J160" i="251" s="1"/>
  <c r="Z5" i="235"/>
  <c r="B5" i="239"/>
  <c r="B6" i="239" s="1"/>
  <c r="D6" i="239" s="1"/>
  <c r="D3" i="240"/>
  <c r="K216" i="250"/>
  <c r="L216" i="250" s="1"/>
  <c r="Z5" i="234"/>
  <c r="F78" i="248"/>
  <c r="I30" i="249"/>
  <c r="J30" i="249" s="1"/>
  <c r="I43" i="249"/>
  <c r="J43" i="249" s="1"/>
  <c r="I212" i="251"/>
  <c r="J212" i="251" s="1"/>
  <c r="U106" i="248"/>
  <c r="I173" i="251"/>
  <c r="J173" i="251" s="1"/>
  <c r="E78" i="248"/>
  <c r="I17" i="249"/>
  <c r="J17" i="249" s="1"/>
  <c r="I161" i="249"/>
  <c r="J161" i="249" s="1"/>
  <c r="C228" i="249"/>
  <c r="I121" i="251"/>
  <c r="J121" i="251" s="1"/>
  <c r="I186" i="251"/>
  <c r="J186" i="251" s="1"/>
  <c r="W231" i="248"/>
  <c r="X231" i="248" s="1"/>
  <c r="W5" i="233"/>
  <c r="Z5" i="236"/>
  <c r="I78" i="248"/>
  <c r="Y76" i="248"/>
  <c r="Z76" i="248" s="1"/>
  <c r="B5" i="240"/>
  <c r="D4" i="240"/>
  <c r="L159" i="250"/>
  <c r="M159" i="250" s="1"/>
  <c r="I200" i="249"/>
  <c r="J200" i="249" s="1"/>
  <c r="P78" i="248"/>
  <c r="S92" i="248"/>
  <c r="H4" i="239"/>
  <c r="I56" i="249"/>
  <c r="J56" i="249" s="1"/>
  <c r="K103" i="250"/>
  <c r="L103" i="250" s="1"/>
  <c r="I187" i="249"/>
  <c r="J187" i="249" s="1"/>
  <c r="H3" i="240"/>
  <c r="X46" i="248"/>
  <c r="Y46" i="248" s="1"/>
  <c r="U32" i="248"/>
  <c r="V32" i="248" s="1"/>
  <c r="X188" i="248"/>
  <c r="Y188" i="248" s="1"/>
  <c r="L145" i="250"/>
  <c r="M145" i="250" s="1"/>
  <c r="K244" i="250"/>
  <c r="L244" i="250" s="1"/>
  <c r="D227" i="251"/>
  <c r="K89" i="250"/>
  <c r="L89" i="250" s="1"/>
  <c r="J32" i="250"/>
  <c r="K32" i="250" s="1"/>
  <c r="L173" i="250"/>
  <c r="M173" i="250" s="1"/>
  <c r="L187" i="250"/>
  <c r="M187" i="250" s="1"/>
  <c r="T78" i="248"/>
  <c r="U18" i="248"/>
  <c r="V18" i="248" s="1"/>
  <c r="T106" i="248"/>
  <c r="Y118" i="248"/>
  <c r="Z118" i="248" s="1"/>
  <c r="G5" i="237"/>
  <c r="H4" i="237"/>
  <c r="G5" i="240"/>
  <c r="H4" i="240"/>
  <c r="J60" i="250"/>
  <c r="J46" i="250"/>
  <c r="K46" i="250" s="1"/>
  <c r="I147" i="251"/>
  <c r="J147" i="251" s="1"/>
  <c r="I108" i="249"/>
  <c r="J108" i="249" s="1"/>
  <c r="J122" i="249"/>
  <c r="I174" i="249"/>
  <c r="J174" i="249" s="1"/>
  <c r="B228" i="249"/>
  <c r="I69" i="249"/>
  <c r="J69" i="249" s="1"/>
  <c r="I82" i="249"/>
  <c r="J82" i="249" s="1"/>
  <c r="L131" i="250"/>
  <c r="M131" i="250" s="1"/>
  <c r="I108" i="251"/>
  <c r="J108" i="251" s="1"/>
  <c r="R120" i="248"/>
  <c r="R106" i="248"/>
  <c r="I134" i="251"/>
  <c r="J134" i="251" s="1"/>
  <c r="X174" i="248"/>
  <c r="Y174" i="248" s="1"/>
  <c r="I225" i="251"/>
  <c r="J225" i="251" s="1"/>
  <c r="I43" i="251"/>
  <c r="J43" i="251" s="1"/>
  <c r="I30" i="251"/>
  <c r="J30" i="251" s="1"/>
  <c r="K202" i="250"/>
  <c r="L202" i="250" s="1"/>
  <c r="K117" i="250"/>
  <c r="L117" i="250" s="1"/>
  <c r="G5" i="238"/>
  <c r="H3" i="237"/>
  <c r="D48" i="250"/>
  <c r="X146" i="248"/>
  <c r="Y146" i="248" s="1"/>
  <c r="W203" i="248"/>
  <c r="X203" i="248" s="1"/>
  <c r="K75" i="250"/>
  <c r="X160" i="248"/>
  <c r="Y160" i="248" s="1"/>
  <c r="X62" i="248"/>
  <c r="Y62" i="248" s="1"/>
  <c r="W217" i="248"/>
  <c r="X217" i="248" s="1"/>
  <c r="R78" i="248"/>
  <c r="W245" i="248"/>
  <c r="X245" i="248" s="1"/>
  <c r="Y104" i="248"/>
  <c r="Z104" i="248" s="1"/>
  <c r="Y132" i="248"/>
  <c r="Z132" i="248" s="1"/>
  <c r="Q78" i="248"/>
  <c r="H5" i="239" l="1"/>
  <c r="B5" i="238"/>
  <c r="B7" i="239"/>
  <c r="B8" i="239" s="1"/>
  <c r="D5" i="239"/>
  <c r="D5" i="237"/>
  <c r="D4" i="237"/>
  <c r="B6" i="238"/>
  <c r="D5" i="238"/>
  <c r="B6" i="240"/>
  <c r="D5" i="240"/>
  <c r="G6" i="238"/>
  <c r="H5" i="238"/>
  <c r="H5" i="240"/>
  <c r="G6" i="240"/>
  <c r="B7" i="237"/>
  <c r="D6" i="237"/>
  <c r="H5" i="237"/>
  <c r="G6" i="237"/>
  <c r="G7" i="239"/>
  <c r="H6" i="239"/>
  <c r="D7" i="239" l="1"/>
  <c r="B7" i="240"/>
  <c r="D6" i="240"/>
  <c r="B7" i="238"/>
  <c r="D6" i="238"/>
  <c r="G8" i="239"/>
  <c r="H7" i="239"/>
  <c r="B9" i="239"/>
  <c r="D8" i="239"/>
  <c r="H6" i="238"/>
  <c r="G7" i="238"/>
  <c r="G7" i="237"/>
  <c r="H6" i="237"/>
  <c r="H6" i="240"/>
  <c r="G7" i="240"/>
  <c r="B8" i="237"/>
  <c r="D7" i="237"/>
  <c r="B8" i="238" l="1"/>
  <c r="D7" i="238"/>
  <c r="B8" i="240"/>
  <c r="D7" i="240"/>
  <c r="D8" i="237"/>
  <c r="B9" i="237"/>
  <c r="G8" i="238"/>
  <c r="H7" i="238"/>
  <c r="G8" i="240"/>
  <c r="H7" i="240"/>
  <c r="B10" i="239"/>
  <c r="D9" i="239"/>
  <c r="G8" i="237"/>
  <c r="H7" i="237"/>
  <c r="H8" i="239"/>
  <c r="G9" i="239"/>
  <c r="D8" i="240" l="1"/>
  <c r="B9" i="240"/>
  <c r="B9" i="238"/>
  <c r="D8" i="238"/>
  <c r="G9" i="240"/>
  <c r="H8" i="240"/>
  <c r="G10" i="239"/>
  <c r="H9" i="239"/>
  <c r="H8" i="238"/>
  <c r="G9" i="238"/>
  <c r="D10" i="239"/>
  <c r="B11" i="239"/>
  <c r="H8" i="237"/>
  <c r="G9" i="237"/>
  <c r="B10" i="237"/>
  <c r="D9" i="237"/>
  <c r="D9" i="238" l="1"/>
  <c r="B10" i="238"/>
  <c r="D9" i="240"/>
  <c r="B10" i="240"/>
  <c r="G10" i="238"/>
  <c r="H9" i="238"/>
  <c r="B12" i="239"/>
  <c r="D11" i="239"/>
  <c r="G10" i="240"/>
  <c r="H9" i="240"/>
  <c r="D10" i="237"/>
  <c r="B11" i="237"/>
  <c r="H10" i="239"/>
  <c r="G11" i="239"/>
  <c r="H9" i="237"/>
  <c r="G10" i="237"/>
  <c r="B11" i="240" l="1"/>
  <c r="D10" i="240"/>
  <c r="D10" i="238"/>
  <c r="B11" i="238"/>
  <c r="H10" i="240"/>
  <c r="G11" i="240"/>
  <c r="G12" i="239"/>
  <c r="H11" i="239"/>
  <c r="B13" i="239"/>
  <c r="D12" i="239"/>
  <c r="B12" i="237"/>
  <c r="D11" i="237"/>
  <c r="H10" i="237"/>
  <c r="G11" i="237"/>
  <c r="H10" i="238"/>
  <c r="G11" i="238"/>
  <c r="B12" i="238" l="1"/>
  <c r="D11" i="238"/>
  <c r="B12" i="240"/>
  <c r="D11" i="240"/>
  <c r="H11" i="238"/>
  <c r="G12" i="238"/>
  <c r="B14" i="239"/>
  <c r="D13" i="239"/>
  <c r="H12" i="239"/>
  <c r="G13" i="239"/>
  <c r="G12" i="240"/>
  <c r="H11" i="240"/>
  <c r="G12" i="237"/>
  <c r="H11" i="237"/>
  <c r="D12" i="237"/>
  <c r="B13" i="237"/>
  <c r="D12" i="240" l="1"/>
  <c r="B13" i="240"/>
  <c r="D12" i="238"/>
  <c r="B13" i="238"/>
  <c r="D14" i="239"/>
  <c r="B15" i="239"/>
  <c r="H13" i="239"/>
  <c r="G14" i="239"/>
  <c r="D13" i="237"/>
  <c r="B14" i="237"/>
  <c r="H12" i="237"/>
  <c r="G13" i="237"/>
  <c r="H12" i="238"/>
  <c r="G13" i="238"/>
  <c r="H12" i="240"/>
  <c r="G13" i="240"/>
  <c r="B14" i="238" l="1"/>
  <c r="D13" i="238"/>
  <c r="D13" i="240"/>
  <c r="B14" i="240"/>
  <c r="H13" i="240"/>
  <c r="G14" i="240"/>
  <c r="H13" i="238"/>
  <c r="G14" i="238"/>
  <c r="G14" i="237"/>
  <c r="H13" i="237"/>
  <c r="B15" i="237"/>
  <c r="D14" i="237"/>
  <c r="D15" i="239"/>
  <c r="B16" i="239"/>
  <c r="G15" i="239"/>
  <c r="H14" i="239"/>
  <c r="D14" i="240" l="1"/>
  <c r="B15" i="240"/>
  <c r="D14" i="238"/>
  <c r="B15" i="238"/>
  <c r="H14" i="238"/>
  <c r="G15" i="238"/>
  <c r="G15" i="240"/>
  <c r="H14" i="240"/>
  <c r="D16" i="239"/>
  <c r="B17" i="239"/>
  <c r="D15" i="237"/>
  <c r="B16" i="237"/>
  <c r="G16" i="239"/>
  <c r="H15" i="239"/>
  <c r="H14" i="237"/>
  <c r="G15" i="237"/>
  <c r="B16" i="238" l="1"/>
  <c r="D15" i="238"/>
  <c r="B16" i="240"/>
  <c r="D15" i="240"/>
  <c r="B17" i="237"/>
  <c r="D16" i="237"/>
  <c r="B18" i="239"/>
  <c r="D17" i="239"/>
  <c r="G17" i="239"/>
  <c r="H16" i="239"/>
  <c r="G16" i="240"/>
  <c r="H15" i="240"/>
  <c r="G16" i="238"/>
  <c r="H15" i="238"/>
  <c r="H15" i="237"/>
  <c r="G16" i="237"/>
  <c r="B17" i="240" l="1"/>
  <c r="D16" i="240"/>
  <c r="D16" i="238"/>
  <c r="B17" i="238"/>
  <c r="H17" i="239"/>
  <c r="G18" i="239"/>
  <c r="H16" i="240"/>
  <c r="G17" i="240"/>
  <c r="B19" i="239"/>
  <c r="D18" i="239"/>
  <c r="G17" i="237"/>
  <c r="H16" i="237"/>
  <c r="H16" i="238"/>
  <c r="G17" i="238"/>
  <c r="D17" i="237"/>
  <c r="B18" i="237"/>
  <c r="B18" i="240" l="1"/>
  <c r="D17" i="240"/>
  <c r="D17" i="238"/>
  <c r="B18" i="238"/>
  <c r="H17" i="240"/>
  <c r="G18" i="240"/>
  <c r="B19" i="237"/>
  <c r="D18" i="237"/>
  <c r="G18" i="238"/>
  <c r="H17" i="238"/>
  <c r="G19" i="239"/>
  <c r="H18" i="239"/>
  <c r="D19" i="239"/>
  <c r="B20" i="239"/>
  <c r="G18" i="237"/>
  <c r="H17" i="237"/>
  <c r="B19" i="240" l="1"/>
  <c r="D18" i="240"/>
  <c r="D18" i="238"/>
  <c r="B19" i="238"/>
  <c r="G19" i="238"/>
  <c r="H18" i="238"/>
  <c r="H19" i="239"/>
  <c r="G20" i="239"/>
  <c r="D19" i="237"/>
  <c r="B20" i="237"/>
  <c r="B21" i="239"/>
  <c r="D20" i="239"/>
  <c r="G19" i="240"/>
  <c r="H18" i="240"/>
  <c r="G19" i="237"/>
  <c r="H18" i="237"/>
  <c r="B20" i="238" l="1"/>
  <c r="D19" i="238"/>
  <c r="D19" i="240"/>
  <c r="B20" i="240"/>
  <c r="H19" i="237"/>
  <c r="G20" i="237"/>
  <c r="G20" i="240"/>
  <c r="H19" i="240"/>
  <c r="B22" i="239"/>
  <c r="D21" i="239"/>
  <c r="H20" i="239"/>
  <c r="G21" i="239"/>
  <c r="B21" i="237"/>
  <c r="D20" i="237"/>
  <c r="H19" i="238"/>
  <c r="G20" i="238"/>
  <c r="D20" i="240" l="1"/>
  <c r="B21" i="240"/>
  <c r="D20" i="238"/>
  <c r="B21" i="238"/>
  <c r="H21" i="239"/>
  <c r="G22" i="239"/>
  <c r="G21" i="238"/>
  <c r="H20" i="238"/>
  <c r="D22" i="239"/>
  <c r="B23" i="239"/>
  <c r="G21" i="240"/>
  <c r="H20" i="240"/>
  <c r="H20" i="237"/>
  <c r="G21" i="237"/>
  <c r="B22" i="237"/>
  <c r="D21" i="237"/>
  <c r="B22" i="238" l="1"/>
  <c r="D21" i="238"/>
  <c r="B22" i="240"/>
  <c r="D21" i="240"/>
  <c r="D23" i="239"/>
  <c r="B24" i="239"/>
  <c r="D22" i="237"/>
  <c r="B23" i="237"/>
  <c r="G22" i="240"/>
  <c r="H21" i="240"/>
  <c r="G22" i="238"/>
  <c r="H21" i="238"/>
  <c r="G22" i="237"/>
  <c r="H21" i="237"/>
  <c r="H22" i="239"/>
  <c r="G23" i="239"/>
  <c r="D22" i="240" l="1"/>
  <c r="B23" i="240"/>
  <c r="D22" i="238"/>
  <c r="B23" i="238"/>
  <c r="G23" i="240"/>
  <c r="H22" i="240"/>
  <c r="H23" i="239"/>
  <c r="G24" i="239"/>
  <c r="D23" i="237"/>
  <c r="B24" i="237"/>
  <c r="D24" i="239"/>
  <c r="B25" i="239"/>
  <c r="G23" i="238"/>
  <c r="H22" i="238"/>
  <c r="H22" i="237"/>
  <c r="G23" i="237"/>
  <c r="B24" i="238" l="1"/>
  <c r="D23" i="238"/>
  <c r="B24" i="240"/>
  <c r="D23" i="240"/>
  <c r="G24" i="237"/>
  <c r="H23" i="237"/>
  <c r="G25" i="239"/>
  <c r="H24" i="239"/>
  <c r="B25" i="237"/>
  <c r="D24" i="237"/>
  <c r="H23" i="240"/>
  <c r="G24" i="240"/>
  <c r="H23" i="238"/>
  <c r="G24" i="238"/>
  <c r="D25" i="239"/>
  <c r="B26" i="239"/>
  <c r="D26" i="239" s="1"/>
  <c r="D24" i="238" l="1"/>
  <c r="B25" i="238"/>
  <c r="D24" i="240"/>
  <c r="B25" i="240"/>
  <c r="B26" i="237"/>
  <c r="D26" i="237" s="1"/>
  <c r="D25" i="237"/>
  <c r="H24" i="240"/>
  <c r="G25" i="240"/>
  <c r="H25" i="239"/>
  <c r="G26" i="239"/>
  <c r="H26" i="239" s="1"/>
  <c r="G25" i="238"/>
  <c r="H24" i="238"/>
  <c r="G25" i="237"/>
  <c r="H24" i="237"/>
  <c r="D25" i="240" l="1"/>
  <c r="B26" i="240"/>
  <c r="D26" i="240" s="1"/>
  <c r="B26" i="238"/>
  <c r="D26" i="238" s="1"/>
  <c r="D25" i="238"/>
  <c r="H25" i="238"/>
  <c r="G26" i="238"/>
  <c r="H26" i="238" s="1"/>
  <c r="H25" i="240"/>
  <c r="G26" i="240"/>
  <c r="H26" i="240" s="1"/>
  <c r="G26" i="237"/>
  <c r="H26" i="237" s="1"/>
  <c r="H25" i="237"/>
</calcChain>
</file>

<file path=xl/sharedStrings.xml><?xml version="1.0" encoding="utf-8"?>
<sst xmlns="http://schemas.openxmlformats.org/spreadsheetml/2006/main" count="2983" uniqueCount="179">
  <si>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</si>
  <si>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</si>
  <si>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</si>
  <si>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</si>
  <si>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</si>
  <si>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</si>
  <si>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</si>
  <si>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</si>
  <si>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</si>
  <si>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</si>
  <si>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</si>
  <si>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</si>
  <si>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</si>
  <si>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</si>
  <si>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</si>
  <si>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</si>
  <si>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</si>
  <si>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</si>
  <si>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</si>
  <si>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</si>
  <si>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</si>
  <si>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</si>
  <si>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</si>
  <si>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</si>
  <si>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</si>
  <si>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</si>
  <si>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</si>
  <si>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</si>
  <si>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</si>
  <si>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</si>
  <si>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</si>
  <si>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</si>
  <si>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</si>
  <si>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</si>
  <si>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</si>
  <si>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</si>
  <si>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</si>
  <si>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</si>
  <si>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</si>
  <si>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</si>
  <si>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</si>
  <si>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</si>
  <si>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</si>
  <si>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</si>
  <si>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</si>
  <si>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</si>
  <si>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</si>
  <si>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</si>
  <si>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</si>
  <si>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</si>
  <si>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</si>
  <si>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</si>
  <si>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</si>
  <si>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</si>
  <si>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</si>
  <si>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</si>
  <si>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</si>
  <si>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</si>
  <si>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</si>
  <si>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</si>
  <si>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</si>
  <si>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</si>
  <si>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</si>
  <si>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contar</t>
  </si>
  <si>
    <t>Semana 2</t>
  </si>
  <si>
    <t>Esta semana realizo grading a esta cepa con el personal de mi granja</t>
  </si>
  <si>
    <t>Contar</t>
  </si>
  <si>
    <t>Semana 3</t>
  </si>
  <si>
    <t>Grading 19 de octubre</t>
  </si>
  <si>
    <t>En lotes que han tenido pesos bajos en las primeras semanas como este lote, hemos dado 125 grs en esta semana</t>
  </si>
  <si>
    <t>Sin embargo según lo que hemos hablado de los sobrepesos de los machos, pienso que podemos dar 120 grs</t>
  </si>
  <si>
    <t>De acuerdo</t>
  </si>
  <si>
    <t>Semana 4</t>
  </si>
  <si>
    <t>Rango</t>
  </si>
  <si>
    <t>Caseta B</t>
  </si>
  <si>
    <t>Hoy estamos realizando grading de la caseta B</t>
  </si>
  <si>
    <t>El oscurecimiento del modulo va en un 75%, el fin de semana lo dejamos en un 90%, faltando detalles</t>
  </si>
  <si>
    <t>Prefiero darles mas porque despues en pesaje de 6ta semana empiezan a estar negativos y como ya estamos dando en promedio -3,85 gr despues nos lo puede cobrar.</t>
  </si>
  <si>
    <t>Semana 5</t>
  </si>
  <si>
    <t>Selección genetica</t>
  </si>
  <si>
    <t>Semana 6</t>
  </si>
  <si>
    <t>Semana 7</t>
  </si>
  <si>
    <t>Semana 8</t>
  </si>
  <si>
    <t>CASETA A2</t>
  </si>
  <si>
    <t>CASETA A1</t>
  </si>
  <si>
    <t>Mañana iniciamos la instalación de la cortina para mejorar oscurecimiento por temas de ventilas</t>
  </si>
  <si>
    <t>Lo instalaremos primero en la zona de la linea macho</t>
  </si>
  <si>
    <t>Estamos en grading el dia de hoy a toda la LM</t>
  </si>
  <si>
    <t>La caseta A ya tuvo grading el anterior jueves</t>
  </si>
  <si>
    <t>Grading el dia de hoy</t>
  </si>
  <si>
    <t>Sera error de pesaje esta semana o la anterior?</t>
  </si>
  <si>
    <t>Semana 9</t>
  </si>
  <si>
    <t>El peso se repitio al dia siguiente y concordaba con lo reportado en este informe</t>
  </si>
  <si>
    <t>El tema se puede deber a dias mas soleados y entrada de luz por ventilas, tema ya corregido</t>
  </si>
  <si>
    <t>Esta semana realizamos grading en la caseta B</t>
  </si>
  <si>
    <t>Semana 10</t>
  </si>
  <si>
    <t>Este incremento para poder dar ese gramo mas adelante en semanas 13 y 14</t>
  </si>
  <si>
    <t>Semana11</t>
  </si>
  <si>
    <t>Semana 11</t>
  </si>
  <si>
    <t>contar - revisar</t>
  </si>
  <si>
    <t xml:space="preserve">Se realizo grading al corral 1 </t>
  </si>
  <si>
    <t>La semana pasada en el momento de anotar en el corral 4 de la caseta B, se presento un error</t>
  </si>
  <si>
    <t>Los otros corrales eran coherentes con el peso, pues se verifico</t>
  </si>
  <si>
    <t>Semana12</t>
  </si>
  <si>
    <t>Semana 12</t>
  </si>
  <si>
    <t>Semana13</t>
  </si>
  <si>
    <t>Semana 13</t>
  </si>
  <si>
    <t>Para terminar de devolver el medio gramo de la semana 10</t>
  </si>
  <si>
    <t>Semana14</t>
  </si>
  <si>
    <t>Semana 14</t>
  </si>
  <si>
    <t>Esos descartes salen del sistema el dia de hoy (primer dia de la semana)</t>
  </si>
  <si>
    <t>Semana15</t>
  </si>
  <si>
    <t>Semana 15</t>
  </si>
  <si>
    <t>Semana16</t>
  </si>
  <si>
    <t>Semana 16</t>
  </si>
  <si>
    <t>Semana17</t>
  </si>
  <si>
    <t>Semana 17</t>
  </si>
  <si>
    <t>Semana18</t>
  </si>
  <si>
    <t>Semana 18</t>
  </si>
  <si>
    <t>476 errores de sexaje</t>
  </si>
  <si>
    <t>51 descartes por picos, sin lengua y pingüino</t>
  </si>
  <si>
    <t>Semana19</t>
  </si>
  <si>
    <t>Semana 19</t>
  </si>
  <si>
    <t>17 errores de sexaje</t>
  </si>
  <si>
    <t>Se unen los dos primeros corrales de la caseta A2</t>
  </si>
  <si>
    <t>Se retiran las aves mas livianas del corral 3 de la caseta B para disminuir la cantidad de aves de ese corral</t>
  </si>
  <si>
    <t>Se divide el ultimo corral</t>
  </si>
  <si>
    <t>Estos corrales entiendo que son de rangos diferentes por lo tanto con cortes para el grading diferentes entonces por que no se ve diferencia en los pesos?</t>
  </si>
  <si>
    <t>Muchas aves en este corral</t>
  </si>
  <si>
    <t>Corral muy grande y ademas muy raro que no se cumple la campana de Gauss en la distribucion de poblaciones. Como fueron los cortes????</t>
  </si>
  <si>
    <t>Dra Monica propongo este incremento a pesar del peso, debido a que seria el incremento mas fuerte</t>
  </si>
  <si>
    <t>Semana18.1</t>
  </si>
  <si>
    <t>No dejan de ser unas ganancias exageradas dificiles de creer</t>
  </si>
  <si>
    <t>Semana19,1</t>
  </si>
  <si>
    <t>Semana20</t>
  </si>
  <si>
    <t>Semana 20</t>
  </si>
  <si>
    <t>5 errores de sexaje</t>
  </si>
  <si>
    <t>2 descartes</t>
  </si>
  <si>
    <t>3 mortalidades del corral 1</t>
  </si>
  <si>
    <t>Semana21</t>
  </si>
  <si>
    <t>Semana 21</t>
  </si>
  <si>
    <t>Esta semana realizaremos grading pre-apareo</t>
  </si>
  <si>
    <t>Semana22</t>
  </si>
  <si>
    <t>Semana 22</t>
  </si>
  <si>
    <t>Gradin preapareo</t>
  </si>
  <si>
    <t>Semana23</t>
  </si>
  <si>
    <t>Semana 23</t>
  </si>
  <si>
    <t>En el transcurso de la semana fueron traladados los corrales 1 de las casetas A1 y B, hacia la caseta A2</t>
  </si>
  <si>
    <t>Semana24</t>
  </si>
  <si>
    <t>Semana 24</t>
  </si>
  <si>
    <t>Semana25</t>
  </si>
  <si>
    <t>Semana 25</t>
  </si>
  <si>
    <t>Se liberan machos el dia de hoy</t>
  </si>
  <si>
    <t>Semana26</t>
  </si>
  <si>
    <t>Semana 26</t>
  </si>
  <si>
    <t>% Prod</t>
  </si>
  <si>
    <t>Semana27</t>
  </si>
  <si>
    <t>Semana 27</t>
  </si>
  <si>
    <t>El dia de hoy empezamos con incrementos, considero que no debo hacer incrementos</t>
  </si>
  <si>
    <t>Semana28</t>
  </si>
  <si>
    <t>Semana 28</t>
  </si>
  <si>
    <t>Semana29</t>
  </si>
  <si>
    <t>Semana 29</t>
  </si>
  <si>
    <t>Semana30</t>
  </si>
  <si>
    <t>Semana 30</t>
  </si>
  <si>
    <t>Semana 31</t>
  </si>
  <si>
    <t>Semana31</t>
  </si>
  <si>
    <t>Semana32</t>
  </si>
  <si>
    <t>Semana 32</t>
  </si>
  <si>
    <t>Semana33</t>
  </si>
  <si>
    <t>Semana 33</t>
  </si>
  <si>
    <t>Semana 34</t>
  </si>
  <si>
    <t>Semana34</t>
  </si>
  <si>
    <t>Semana35</t>
  </si>
  <si>
    <t>Semana 35</t>
  </si>
  <si>
    <t>Jueves y viernes se realizara manejo de machos</t>
  </si>
  <si>
    <t>Semana36</t>
  </si>
  <si>
    <t>Semana 36</t>
  </si>
  <si>
    <t>Bajas uniformidades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</si>
</sst>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  <numFmt numFmtId="174" formatCode="_-* #,##0.00_-;\-* #,##0.00_-;_-* &quot;-&quot;??_-;_-@_-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  <font>
      <sz val="10"/>
      <color theme="0" tint="-0.1499984740745262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505">
    <xf numFmtId="0" fontId="0" fillId="0" borderId="0"/>
    <xf numFmtId="166" fontId="3" fillId="0" borderId="0" applyFont="0" applyFill="0" applyBorder="0" applyAlignment="0" applyProtection="0"/>
    <xf numFmtId="0" fontId="6" fillId="0" borderId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0" fontId="1" fillId="0" borderId="0"/>
  </cellStyleXfs>
  <cellXfs count="1009">
    <xf numFmtId="0" fontId="0" fillId="0" borderId="0" xfId="0"/>
    <xf numFmtId="0" fontId="4" fillId="0" borderId="0" xfId="0" applyFont="1"/>
    <xf numFmtId="0" fontId="5" fillId="0" borderId="0" xfId="0" applyFont="1" applyBorder="1"/>
    <xf numFmtId="0" fontId="6" fillId="2" borderId="0" xfId="0" applyFont="1" applyFill="1" applyBorder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center"/>
    </xf>
    <xf numFmtId="0" fontId="4" fillId="0" borderId="0" xfId="0" applyFont="1" applyBorder="1"/>
    <xf numFmtId="0" fontId="7" fillId="0" borderId="1" xfId="0" applyFont="1" applyBorder="1" applyAlignment="1">
      <alignment horizontal="center"/>
    </xf>
    <xf numFmtId="0" fontId="6" fillId="0" borderId="0" xfId="0" applyFont="1"/>
    <xf numFmtId="0" fontId="6" fillId="0" borderId="0" xfId="0" applyFont="1" applyBorder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0" fontId="6" fillId="0" borderId="6" xfId="3" applyNumberFormat="1" applyFont="1" applyBorder="1" applyAlignment="1">
      <alignment horizontal="center"/>
    </xf>
    <xf numFmtId="10" fontId="6" fillId="0" borderId="5" xfId="3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0" xfId="0" applyFont="1" applyBorder="1" applyAlignment="1">
      <alignment horizontal="center"/>
    </xf>
    <xf numFmtId="10" fontId="6" fillId="0" borderId="0" xfId="3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6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3" fillId="0" borderId="5" xfId="3" applyNumberFormat="1" applyFont="1" applyBorder="1" applyAlignment="1">
      <alignment horizontal="center"/>
    </xf>
    <xf numFmtId="4" fontId="9" fillId="0" borderId="5" xfId="3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1" fontId="6" fillId="0" borderId="5" xfId="3" applyNumberFormat="1" applyFont="1" applyBorder="1" applyAlignment="1">
      <alignment horizontal="center"/>
    </xf>
    <xf numFmtId="2" fontId="6" fillId="2" borderId="13" xfId="0" applyNumberFormat="1" applyFont="1" applyFill="1" applyBorder="1" applyAlignment="1">
      <alignment horizontal="center"/>
    </xf>
    <xf numFmtId="2" fontId="6" fillId="2" borderId="14" xfId="0" applyNumberFormat="1" applyFont="1" applyFill="1" applyBorder="1" applyAlignment="1">
      <alignment horizontal="center"/>
    </xf>
    <xf numFmtId="164" fontId="6" fillId="2" borderId="5" xfId="0" applyNumberFormat="1" applyFont="1" applyFill="1" applyBorder="1" applyAlignment="1">
      <alignment horizontal="center"/>
    </xf>
    <xf numFmtId="164" fontId="6" fillId="2" borderId="8" xfId="0" applyNumberFormat="1" applyFont="1" applyFill="1" applyBorder="1" applyAlignment="1">
      <alignment horizontal="center"/>
    </xf>
    <xf numFmtId="2" fontId="6" fillId="2" borderId="9" xfId="0" applyNumberFormat="1" applyFont="1" applyFill="1" applyBorder="1" applyAlignment="1">
      <alignment horizontal="center"/>
    </xf>
    <xf numFmtId="2" fontId="6" fillId="2" borderId="5" xfId="0" applyNumberFormat="1" applyFont="1" applyFill="1" applyBorder="1" applyAlignment="1">
      <alignment horizontal="center"/>
    </xf>
    <xf numFmtId="10" fontId="6" fillId="2" borderId="5" xfId="0" applyNumberFormat="1" applyFont="1" applyFill="1" applyBorder="1" applyAlignment="1">
      <alignment horizontal="center"/>
    </xf>
    <xf numFmtId="10" fontId="6" fillId="2" borderId="8" xfId="0" applyNumberFormat="1" applyFont="1" applyFill="1" applyBorder="1" applyAlignment="1">
      <alignment horizontal="center"/>
    </xf>
    <xf numFmtId="10" fontId="6" fillId="2" borderId="9" xfId="3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10" fontId="6" fillId="2" borderId="6" xfId="3" applyNumberFormat="1" applyFont="1" applyFill="1" applyBorder="1" applyAlignment="1">
      <alignment horizontal="center"/>
    </xf>
    <xf numFmtId="10" fontId="6" fillId="2" borderId="7" xfId="3" applyNumberFormat="1" applyFont="1" applyFill="1" applyBorder="1" applyAlignment="1">
      <alignment horizontal="center"/>
    </xf>
    <xf numFmtId="2" fontId="6" fillId="0" borderId="0" xfId="0" applyNumberFormat="1" applyFont="1" applyBorder="1"/>
    <xf numFmtId="10" fontId="6" fillId="2" borderId="5" xfId="3" applyNumberFormat="1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0" fontId="4" fillId="2" borderId="16" xfId="3" applyNumberFormat="1" applyFont="1" applyFill="1" applyBorder="1" applyAlignment="1">
      <alignment horizontal="center"/>
    </xf>
    <xf numFmtId="1" fontId="14" fillId="0" borderId="0" xfId="0" applyNumberFormat="1" applyFont="1" applyBorder="1"/>
    <xf numFmtId="3" fontId="6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17" xfId="0" applyFont="1" applyBorder="1" applyAlignment="1">
      <alignment horizontal="center"/>
    </xf>
    <xf numFmtId="1" fontId="5" fillId="0" borderId="0" xfId="0" applyNumberFormat="1" applyFont="1" applyBorder="1"/>
    <xf numFmtId="0" fontId="8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0" fontId="6" fillId="0" borderId="2" xfId="0" applyNumberFormat="1" applyFont="1" applyBorder="1" applyAlignment="1">
      <alignment horizontal="center"/>
    </xf>
    <xf numFmtId="10" fontId="4" fillId="0" borderId="4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12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3" fillId="0" borderId="8" xfId="3" applyNumberFormat="1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2" fontId="6" fillId="2" borderId="17" xfId="0" applyNumberFormat="1" applyFont="1" applyFill="1" applyBorder="1" applyAlignment="1">
      <alignment horizontal="center"/>
    </xf>
    <xf numFmtId="10" fontId="4" fillId="2" borderId="19" xfId="3" applyNumberFormat="1" applyFont="1" applyFill="1" applyBorder="1" applyAlignment="1">
      <alignment horizontal="center"/>
    </xf>
    <xf numFmtId="10" fontId="6" fillId="2" borderId="17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6" fillId="2" borderId="6" xfId="3" applyNumberFormat="1" applyFont="1" applyFill="1" applyBorder="1" applyAlignment="1">
      <alignment horizontal="center"/>
    </xf>
    <xf numFmtId="9" fontId="4" fillId="2" borderId="19" xfId="3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10" fontId="6" fillId="0" borderId="8" xfId="0" applyNumberFormat="1" applyFont="1" applyBorder="1" applyAlignment="1">
      <alignment horizontal="center" vertical="center"/>
    </xf>
    <xf numFmtId="10" fontId="6" fillId="0" borderId="8" xfId="3" applyNumberFormat="1" applyFont="1" applyBorder="1" applyAlignment="1">
      <alignment horizontal="center" vertical="center"/>
    </xf>
    <xf numFmtId="2" fontId="6" fillId="0" borderId="3" xfId="3" applyNumberFormat="1" applyFont="1" applyBorder="1" applyAlignment="1">
      <alignment horizontal="center" vertical="center"/>
    </xf>
    <xf numFmtId="2" fontId="6" fillId="0" borderId="14" xfId="3" applyNumberFormat="1" applyFont="1" applyBorder="1" applyAlignment="1">
      <alignment horizontal="center" vertical="center"/>
    </xf>
    <xf numFmtId="2" fontId="6" fillId="0" borderId="13" xfId="3" applyNumberFormat="1" applyFont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 vertical="center"/>
    </xf>
    <xf numFmtId="10" fontId="4" fillId="0" borderId="4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10" fontId="4" fillId="0" borderId="6" xfId="3" applyNumberFormat="1" applyFont="1" applyBorder="1" applyAlignment="1">
      <alignment horizontal="center" vertical="center"/>
    </xf>
    <xf numFmtId="10" fontId="6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1" fontId="5" fillId="2" borderId="10" xfId="0" applyNumberFormat="1" applyFont="1" applyFill="1" applyBorder="1" applyAlignment="1">
      <alignment horizontal="center"/>
    </xf>
    <xf numFmtId="1" fontId="5" fillId="2" borderId="34" xfId="0" applyNumberFormat="1" applyFont="1" applyFill="1" applyBorder="1" applyAlignment="1">
      <alignment horizontal="center"/>
    </xf>
    <xf numFmtId="0" fontId="12" fillId="0" borderId="35" xfId="0" applyFont="1" applyBorder="1" applyAlignment="1"/>
    <xf numFmtId="1" fontId="15" fillId="0" borderId="1" xfId="0" applyNumberFormat="1" applyFont="1" applyFill="1" applyBorder="1" applyAlignment="1">
      <alignment horizontal="center"/>
    </xf>
    <xf numFmtId="1" fontId="15" fillId="0" borderId="10" xfId="0" applyNumberFormat="1" applyFont="1" applyFill="1" applyBorder="1" applyAlignment="1">
      <alignment horizontal="center"/>
    </xf>
    <xf numFmtId="1" fontId="15" fillId="0" borderId="28" xfId="0" applyNumberFormat="1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1" fontId="15" fillId="0" borderId="36" xfId="0" applyNumberFormat="1" applyFont="1" applyFill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1" fontId="5" fillId="2" borderId="38" xfId="0" applyNumberFormat="1" applyFont="1" applyFill="1" applyBorder="1" applyAlignment="1">
      <alignment horizontal="center"/>
    </xf>
    <xf numFmtId="1" fontId="5" fillId="2" borderId="39" xfId="0" applyNumberFormat="1" applyFont="1" applyFill="1" applyBorder="1" applyAlignment="1">
      <alignment horizontal="center"/>
    </xf>
    <xf numFmtId="1" fontId="5" fillId="2" borderId="36" xfId="0" applyNumberFormat="1" applyFont="1" applyFill="1" applyBorder="1" applyAlignment="1">
      <alignment horizontal="center"/>
    </xf>
    <xf numFmtId="1" fontId="5" fillId="2" borderId="24" xfId="0" applyNumberFormat="1" applyFont="1" applyFill="1" applyBorder="1" applyAlignment="1">
      <alignment horizontal="center"/>
    </xf>
    <xf numFmtId="1" fontId="5" fillId="2" borderId="35" xfId="0" applyNumberFormat="1" applyFont="1" applyFill="1" applyBorder="1" applyAlignment="1">
      <alignment horizontal="center"/>
    </xf>
    <xf numFmtId="2" fontId="6" fillId="0" borderId="5" xfId="3" applyNumberFormat="1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2" fontId="6" fillId="0" borderId="2" xfId="3" applyNumberFormat="1" applyFont="1" applyBorder="1" applyAlignment="1">
      <alignment horizontal="center"/>
    </xf>
    <xf numFmtId="0" fontId="7" fillId="2" borderId="41" xfId="0" applyFont="1" applyFill="1" applyBorder="1" applyAlignment="1">
      <alignment horizontal="center"/>
    </xf>
    <xf numFmtId="1" fontId="5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3" fillId="0" borderId="17" xfId="3" applyNumberFormat="1" applyFont="1" applyBorder="1" applyAlignment="1">
      <alignment horizontal="center"/>
    </xf>
    <xf numFmtId="10" fontId="6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5" fillId="0" borderId="40" xfId="0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6" fillId="2" borderId="17" xfId="0" applyNumberFormat="1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/>
    </xf>
    <xf numFmtId="2" fontId="6" fillId="0" borderId="20" xfId="0" applyNumberFormat="1" applyFont="1" applyBorder="1" applyAlignment="1">
      <alignment horizontal="center"/>
    </xf>
    <xf numFmtId="10" fontId="6" fillId="0" borderId="20" xfId="0" applyNumberFormat="1" applyFont="1" applyBorder="1" applyAlignment="1">
      <alignment horizontal="center"/>
    </xf>
    <xf numFmtId="10" fontId="4" fillId="0" borderId="43" xfId="3" applyNumberFormat="1" applyFont="1" applyBorder="1" applyAlignment="1">
      <alignment horizontal="center"/>
    </xf>
    <xf numFmtId="1" fontId="5" fillId="2" borderId="26" xfId="0" applyNumberFormat="1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10" fontId="6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4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7" fillId="2" borderId="45" xfId="0" applyFont="1" applyFill="1" applyBorder="1" applyAlignment="1">
      <alignment horizontal="center"/>
    </xf>
    <xf numFmtId="0" fontId="6" fillId="0" borderId="46" xfId="0" applyFont="1" applyBorder="1" applyAlignment="1">
      <alignment horizontal="center"/>
    </xf>
    <xf numFmtId="2" fontId="6" fillId="0" borderId="46" xfId="0" applyNumberFormat="1" applyFont="1" applyBorder="1" applyAlignment="1">
      <alignment horizontal="center"/>
    </xf>
    <xf numFmtId="164" fontId="6" fillId="2" borderId="46" xfId="0" applyNumberFormat="1" applyFont="1" applyFill="1" applyBorder="1" applyAlignment="1">
      <alignment horizontal="center"/>
    </xf>
    <xf numFmtId="10" fontId="6" fillId="2" borderId="46" xfId="0" applyNumberFormat="1" applyFont="1" applyFill="1" applyBorder="1" applyAlignment="1">
      <alignment horizontal="center"/>
    </xf>
    <xf numFmtId="2" fontId="6" fillId="2" borderId="46" xfId="0" applyNumberFormat="1" applyFont="1" applyFill="1" applyBorder="1" applyAlignment="1">
      <alignment horizontal="center"/>
    </xf>
    <xf numFmtId="2" fontId="6" fillId="2" borderId="47" xfId="0" applyNumberFormat="1" applyFont="1" applyFill="1" applyBorder="1" applyAlignment="1">
      <alignment horizontal="center"/>
    </xf>
    <xf numFmtId="10" fontId="6" fillId="2" borderId="48" xfId="3" applyNumberFormat="1" applyFont="1" applyFill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1" fontId="15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3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3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3" fillId="0" borderId="0" xfId="0" applyNumberFormat="1" applyFont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/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3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5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3" borderId="50" xfId="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2" fontId="3" fillId="0" borderId="51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18" fillId="0" borderId="5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2" fontId="21" fillId="0" borderId="0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50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7" borderId="57" xfId="0" applyFont="1" applyFill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16" fillId="0" borderId="58" xfId="0" applyFont="1" applyFill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2" fontId="3" fillId="0" borderId="59" xfId="0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6" fillId="0" borderId="5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16" fillId="11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0" fontId="3" fillId="1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3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center" vertical="center"/>
    </xf>
    <xf numFmtId="0" fontId="16" fillId="15" borderId="17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6" borderId="0" xfId="0" applyFont="1" applyFill="1" applyAlignment="1">
      <alignment horizontal="left" vertical="center"/>
    </xf>
    <xf numFmtId="0" fontId="3" fillId="4" borderId="4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16" fillId="11" borderId="46" xfId="0" applyFont="1" applyFill="1" applyBorder="1" applyAlignment="1">
      <alignment horizontal="center" vertical="center"/>
    </xf>
    <xf numFmtId="2" fontId="14" fillId="0" borderId="46" xfId="10" applyNumberFormat="1" applyFont="1" applyFill="1" applyBorder="1" applyAlignment="1">
      <alignment horizontal="center" vertical="center"/>
    </xf>
    <xf numFmtId="2" fontId="3" fillId="3" borderId="46" xfId="10" applyNumberFormat="1" applyFont="1" applyFill="1" applyBorder="1" applyAlignment="1">
      <alignment horizontal="center" vertical="center"/>
    </xf>
    <xf numFmtId="2" fontId="3" fillId="0" borderId="46" xfId="10" applyNumberFormat="1" applyFont="1" applyFill="1" applyBorder="1" applyAlignment="1">
      <alignment horizontal="center" vertical="center"/>
    </xf>
    <xf numFmtId="10" fontId="3" fillId="0" borderId="46" xfId="3" applyNumberFormat="1" applyFont="1" applyFill="1" applyBorder="1" applyAlignment="1">
      <alignment horizontal="center" vertical="center"/>
    </xf>
    <xf numFmtId="2" fontId="3" fillId="3" borderId="46" xfId="3" applyNumberFormat="1" applyFont="1" applyFill="1" applyBorder="1" applyAlignment="1">
      <alignment horizontal="center" vertical="center"/>
    </xf>
    <xf numFmtId="2" fontId="3" fillId="0" borderId="47" xfId="0" applyNumberFormat="1" applyFont="1" applyFill="1" applyBorder="1" applyAlignment="1">
      <alignment horizontal="center" vertical="center"/>
    </xf>
    <xf numFmtId="1" fontId="3" fillId="0" borderId="62" xfId="0" applyNumberFormat="1" applyFont="1" applyFill="1" applyBorder="1" applyAlignment="1">
      <alignment horizontal="center" vertical="center"/>
    </xf>
    <xf numFmtId="0" fontId="3" fillId="0" borderId="46" xfId="0" applyFont="1" applyFill="1" applyBorder="1" applyAlignment="1">
      <alignment horizontal="center" vertical="center"/>
    </xf>
    <xf numFmtId="0" fontId="3" fillId="0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16" fillId="14" borderId="20" xfId="0" applyFont="1" applyFill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left" vertical="center"/>
    </xf>
    <xf numFmtId="2" fontId="3" fillId="12" borderId="5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14" fillId="0" borderId="58" xfId="10" applyNumberFormat="1" applyFont="1" applyFill="1" applyBorder="1" applyAlignment="1">
      <alignment horizontal="center" vertical="center"/>
    </xf>
    <xf numFmtId="2" fontId="3" fillId="3" borderId="58" xfId="10" applyNumberFormat="1" applyFont="1" applyFill="1" applyBorder="1" applyAlignment="1">
      <alignment horizontal="center" vertical="center"/>
    </xf>
    <xf numFmtId="10" fontId="3" fillId="0" borderId="58" xfId="3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8" fillId="0" borderId="57" xfId="0" applyFont="1" applyFill="1" applyBorder="1" applyAlignment="1">
      <alignment vertical="center"/>
    </xf>
    <xf numFmtId="0" fontId="29" fillId="0" borderId="58" xfId="0" applyFont="1" applyFill="1" applyBorder="1" applyAlignment="1">
      <alignment horizontal="center" vertical="center"/>
    </xf>
    <xf numFmtId="2" fontId="21" fillId="0" borderId="58" xfId="10" applyNumberFormat="1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18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0" fontId="3" fillId="0" borderId="17" xfId="0" applyNumberFormat="1" applyFont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0" fontId="16" fillId="0" borderId="57" xfId="0" applyFont="1" applyFill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10" fontId="3" fillId="0" borderId="58" xfId="0" applyNumberFormat="1" applyFont="1" applyBorder="1" applyAlignment="1">
      <alignment horizontal="center" vertical="center"/>
    </xf>
    <xf numFmtId="1" fontId="3" fillId="0" borderId="57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/>
    </xf>
    <xf numFmtId="0" fontId="16" fillId="14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2" fontId="3" fillId="0" borderId="4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9" borderId="0" xfId="0" applyFont="1" applyFill="1" applyBorder="1" applyAlignment="1">
      <alignment horizontal="center" vertical="center"/>
    </xf>
    <xf numFmtId="2" fontId="3" fillId="19" borderId="4" xfId="0" applyNumberFormat="1" applyFont="1" applyFill="1" applyBorder="1" applyAlignment="1">
      <alignment horizontal="center" vertical="center"/>
    </xf>
    <xf numFmtId="2" fontId="3" fillId="19" borderId="6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16" fillId="9" borderId="17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4" borderId="46" xfId="0" applyFon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0" fontId="16" fillId="8" borderId="17" xfId="0" applyFont="1" applyFill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0" borderId="43" xfId="0" applyNumberFormat="1" applyFont="1" applyFill="1" applyBorder="1" applyAlignment="1">
      <alignment horizontal="center" vertical="center"/>
    </xf>
    <xf numFmtId="1" fontId="3" fillId="5" borderId="21" xfId="0" applyNumberFormat="1" applyFont="1" applyFill="1" applyBorder="1" applyAlignment="1">
      <alignment horizontal="center" vertical="center"/>
    </xf>
    <xf numFmtId="0" fontId="3" fillId="20" borderId="0" xfId="0" applyFont="1" applyFill="1" applyAlignment="1">
      <alignment horizontal="left" vertical="center"/>
    </xf>
    <xf numFmtId="1" fontId="3" fillId="20" borderId="22" xfId="0" applyNumberFormat="1" applyFont="1" applyFill="1" applyBorder="1" applyAlignment="1">
      <alignment horizontal="center" vertical="center"/>
    </xf>
    <xf numFmtId="1" fontId="3" fillId="21" borderId="22" xfId="0" applyNumberFormat="1" applyFont="1" applyFill="1" applyBorder="1" applyAlignment="1">
      <alignment horizontal="center" vertical="center"/>
    </xf>
    <xf numFmtId="1" fontId="3" fillId="21" borderId="64" xfId="0" applyNumberFormat="1" applyFont="1" applyFill="1" applyBorder="1" applyAlignment="1">
      <alignment horizontal="center" vertical="center"/>
    </xf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5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2" fontId="3" fillId="3" borderId="50" xfId="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2" fontId="3" fillId="0" borderId="51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50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6" fillId="0" borderId="5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3" fillId="12" borderId="0" xfId="0" applyFont="1" applyFill="1" applyAlignment="1">
      <alignment horizontal="left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1" fontId="3" fillId="19" borderId="22" xfId="0" applyNumberFormat="1" applyFont="1" applyFill="1" applyBorder="1" applyAlignment="1">
      <alignment horizontal="center" vertical="center"/>
    </xf>
    <xf numFmtId="2" fontId="3" fillId="15" borderId="2" xfId="3" applyNumberFormat="1" applyFont="1" applyFill="1" applyBorder="1" applyAlignment="1">
      <alignment horizontal="center" vertical="center"/>
    </xf>
    <xf numFmtId="2" fontId="3" fillId="15" borderId="5" xfId="3" applyNumberFormat="1" applyFont="1" applyFill="1" applyBorder="1" applyAlignment="1">
      <alignment horizontal="center" vertical="center"/>
    </xf>
    <xf numFmtId="0" fontId="3" fillId="15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18" fillId="0" borderId="5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2" fontId="21" fillId="0" borderId="0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16" fillId="13" borderId="8" xfId="0" applyFont="1" applyFill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1" fontId="3" fillId="19" borderId="64" xfId="0" applyNumberFormat="1" applyFont="1" applyFill="1" applyBorder="1" applyAlignment="1">
      <alignment horizontal="center" vertical="center"/>
    </xf>
    <xf numFmtId="2" fontId="3" fillId="19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4" borderId="23" xfId="0" applyFont="1" applyFill="1" applyBorder="1" applyAlignment="1">
      <alignment vertical="center"/>
    </xf>
    <xf numFmtId="0" fontId="3" fillId="4" borderId="69" xfId="0" applyFont="1" applyFill="1" applyBorder="1" applyAlignment="1">
      <alignment vertical="center"/>
    </xf>
    <xf numFmtId="0" fontId="3" fillId="4" borderId="35" xfId="0" applyFont="1" applyFill="1" applyBorder="1" applyAlignment="1">
      <alignment vertical="center"/>
    </xf>
    <xf numFmtId="2" fontId="3" fillId="19" borderId="43" xfId="0" applyNumberFormat="1" applyFont="1" applyFill="1" applyBorder="1" applyAlignment="1">
      <alignment horizontal="center" vertical="center"/>
    </xf>
    <xf numFmtId="2" fontId="3" fillId="19" borderId="1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3" fillId="0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3" fillId="19" borderId="27" xfId="0" applyFont="1" applyFill="1" applyBorder="1" applyAlignment="1">
      <alignment horizontal="center" vertical="center"/>
    </xf>
    <xf numFmtId="0" fontId="3" fillId="23" borderId="56" xfId="0" applyFont="1" applyFill="1" applyBorder="1" applyAlignment="1">
      <alignment horizontal="center" vertical="center"/>
    </xf>
    <xf numFmtId="0" fontId="3" fillId="23" borderId="41" xfId="0" applyFont="1" applyFill="1" applyBorder="1" applyAlignment="1">
      <alignment horizontal="center" vertical="center"/>
    </xf>
    <xf numFmtId="0" fontId="3" fillId="2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11" xfId="0" applyFont="1" applyFill="1" applyBorder="1" applyAlignment="1">
      <alignment vertical="center"/>
    </xf>
    <xf numFmtId="0" fontId="3" fillId="4" borderId="44" xfId="0" applyFont="1" applyFill="1" applyBorder="1" applyAlignment="1">
      <alignment vertical="center"/>
    </xf>
    <xf numFmtId="0" fontId="3" fillId="4" borderId="34" xfId="0" applyFont="1" applyFill="1" applyBorder="1" applyAlignment="1">
      <alignment vertical="center"/>
    </xf>
    <xf numFmtId="0" fontId="18" fillId="0" borderId="53" xfId="0" applyFont="1" applyFill="1" applyBorder="1" applyAlignment="1">
      <alignment horizontal="center" vertical="center"/>
    </xf>
    <xf numFmtId="0" fontId="16" fillId="14" borderId="8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16" fillId="10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/>
    </xf>
    <xf numFmtId="164" fontId="3" fillId="0" borderId="20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4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3" applyNumberFormat="1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0" fontId="31" fillId="0" borderId="70" xfId="0" applyFont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2" fillId="0" borderId="11" xfId="0" applyFont="1" applyBorder="1" applyAlignment="1">
      <alignment horizontal="center"/>
    </xf>
    <xf numFmtId="0" fontId="12" fillId="0" borderId="44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4" borderId="11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69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68" xfId="0" applyFont="1" applyFill="1" applyBorder="1" applyAlignment="1">
      <alignment horizontal="center" vertical="center"/>
    </xf>
    <xf numFmtId="0" fontId="3" fillId="4" borderId="62" xfId="0" applyFont="1" applyFill="1" applyBorder="1" applyAlignment="1">
      <alignment horizontal="center" vertical="center"/>
    </xf>
    <xf numFmtId="0" fontId="3" fillId="4" borderId="57" xfId="0" applyFont="1" applyFill="1" applyBorder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/>
    </xf>
    <xf numFmtId="164" fontId="3" fillId="0" borderId="20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43" xfId="0" applyNumberFormat="1" applyFont="1" applyFill="1" applyBorder="1" applyAlignment="1">
      <alignment horizontal="center" vertical="center"/>
    </xf>
    <xf numFmtId="0" fontId="31" fillId="0" borderId="70" xfId="0" applyFont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2" fontId="3" fillId="19" borderId="17" xfId="1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3" fillId="0" borderId="4" xfId="0" applyNumberFormat="1" applyFont="1" applyFill="1" applyBorder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2" fontId="3" fillId="19" borderId="17" xfId="1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0" fontId="3" fillId="0" borderId="17" xfId="0" applyNumberFormat="1" applyFont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10" fontId="3" fillId="0" borderId="58" xfId="0" applyNumberFormat="1" applyFont="1" applyBorder="1" applyAlignment="1">
      <alignment horizontal="center" vertical="center"/>
    </xf>
    <xf numFmtId="1" fontId="3" fillId="0" borderId="57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7" borderId="25" xfId="0" applyFont="1" applyFill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</cellXfs>
  <cellStyles count="505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Millares 2 2" xfId="491" xr:uid="{00000000-0005-0000-0000-0000D6010000}"/>
    <cellStyle name="Millares 2 2 2" xfId="498" xr:uid="{00000000-0005-0000-0000-0000D7010000}"/>
    <cellStyle name="Millares 2 2 2 2" xfId="503" xr:uid="{00000000-0005-0000-0000-0000D7010000}"/>
    <cellStyle name="Millares 2 2 3" xfId="501" xr:uid="{00000000-0005-0000-0000-0000D6010000}"/>
    <cellStyle name="Millares 2 3" xfId="497" xr:uid="{00000000-0005-0000-0000-0000D8010000}"/>
    <cellStyle name="Millares 2 3 2" xfId="502" xr:uid="{00000000-0005-0000-0000-0000D8010000}"/>
    <cellStyle name="Millares 2 4" xfId="500" xr:uid="{00000000-0005-0000-0000-0000D5010000}"/>
    <cellStyle name="Normal" xfId="0" builtinId="0"/>
    <cellStyle name="Normal 2" xfId="2" xr:uid="{00000000-0005-0000-0000-0000DA010000}"/>
    <cellStyle name="Normal 2 2" xfId="10" xr:uid="{00000000-0005-0000-0000-0000DB010000}"/>
    <cellStyle name="Normal 3" xfId="9" xr:uid="{00000000-0005-0000-0000-0000DC010000}"/>
    <cellStyle name="Normal 4" xfId="499" xr:uid="{00000000-0005-0000-0000-0000DD010000}"/>
    <cellStyle name="Normal 4 2" xfId="504" xr:uid="{00000000-0005-0000-0000-0000DD010000}"/>
    <cellStyle name="Porcentaje" xfId="3" builtinId="5"/>
    <cellStyle name="Porcentaje 2" xfId="7" xr:uid="{00000000-0005-0000-0000-0000DF010000}"/>
    <cellStyle name="Porcentaje 3" xfId="8" xr:uid="{00000000-0005-0000-0000-0000E0010000}"/>
    <cellStyle name="Porcentaje 3 2" xfId="14" xr:uid="{00000000-0005-0000-0000-0000E1010000}"/>
    <cellStyle name="Porcentaje 4" xfId="484" xr:uid="{00000000-0005-0000-0000-0000E2010000}"/>
    <cellStyle name="Porcentaje 4 2" xfId="486" xr:uid="{00000000-0005-0000-0000-0000E3010000}"/>
    <cellStyle name="Porcentaje 5" xfId="485" xr:uid="{00000000-0005-0000-0000-0000E4010000}"/>
    <cellStyle name="Porcentaje 5 2" xfId="492" xr:uid="{00000000-0005-0000-0000-0000E5010000}"/>
    <cellStyle name="Porcentaje 6" xfId="487" xr:uid="{00000000-0005-0000-0000-0000E6010000}"/>
    <cellStyle name="Porcentaje 6 2" xfId="493" xr:uid="{00000000-0005-0000-0000-0000E7010000}"/>
    <cellStyle name="Porcentaje 7" xfId="488" xr:uid="{00000000-0005-0000-0000-0000E8010000}"/>
    <cellStyle name="Porcentaje 7 2" xfId="494" xr:uid="{00000000-0005-0000-0000-0000E9010000}"/>
    <cellStyle name="Porcentaje 8" xfId="489" xr:uid="{00000000-0005-0000-0000-0000EA010000}"/>
    <cellStyle name="Porcentaje 8 2" xfId="495" xr:uid="{00000000-0005-0000-0000-0000EB010000}"/>
    <cellStyle name="Porcentaje 9" xfId="490" xr:uid="{00000000-0005-0000-0000-0000EC010000}"/>
    <cellStyle name="Porcentaje 9 2" xfId="496" xr:uid="{00000000-0005-0000-0000-0000ED010000}"/>
    <cellStyle name="Porcentual 2" xfId="4" xr:uid="{00000000-0005-0000-0000-0000EE010000}"/>
    <cellStyle name="Porcentual 2 2" xfId="11" xr:uid="{00000000-0005-0000-0000-0000EF010000}"/>
    <cellStyle name="Porcentual 3" xfId="5" xr:uid="{00000000-0005-0000-0000-0000F0010000}"/>
    <cellStyle name="Porcentual 3 2" xfId="12" xr:uid="{00000000-0005-0000-0000-0000F1010000}"/>
    <cellStyle name="Porcentual 4" xfId="6" xr:uid="{00000000-0005-0000-0000-0000F2010000}"/>
    <cellStyle name="Porcentual 4 2" xfId="13" xr:uid="{00000000-0005-0000-0000-0000F3010000}"/>
  </cellStyles>
  <dxfs count="0"/>
  <tableStyles count="0" defaultTableStyle="TableStyleMedium9" defaultPivotStyle="PivotStyleLight16"/>
  <colors>
    <mruColors>
      <color rgb="FF00FF00"/>
      <color rgb="FFFF99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4-4F27-A648-21769052A5FF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4-4F27-A648-21769052A5FF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4-4F27-A648-21769052A5FF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F571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  <c:pt idx="10">
                  <c:v>142.81</c:v>
                </c:pt>
                <c:pt idx="11">
                  <c:v>143.83000000000001</c:v>
                </c:pt>
                <c:pt idx="12">
                  <c:v>143.83000000000001</c:v>
                </c:pt>
                <c:pt idx="13">
                  <c:v>143.75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C4-4F27-A648-21769052A5FF}"/>
            </c:ext>
          </c:extLst>
        </c:ser>
        <c:ser>
          <c:idx val="0"/>
          <c:order val="4"/>
          <c:tx>
            <c:strRef>
              <c:f>[1]Hoja1!$F$1</c:f>
              <c:strCache>
                <c:ptCount val="1"/>
                <c:pt idx="0">
                  <c:v>F575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[1]Hoja1!$F$2:$F$22</c:f>
              <c:numCache>
                <c:formatCode>General</c:formatCode>
                <c:ptCount val="21"/>
                <c:pt idx="0">
                  <c:v>129.02000000000001</c:v>
                </c:pt>
                <c:pt idx="1">
                  <c:v>131.82</c:v>
                </c:pt>
                <c:pt idx="2">
                  <c:v>133.78</c:v>
                </c:pt>
                <c:pt idx="3">
                  <c:v>135.94</c:v>
                </c:pt>
                <c:pt idx="4">
                  <c:v>137.87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C4-4F27-A648-21769052A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ax val="150"/>
          <c:min val="1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9-426E-972C-B28E34722775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9-426E-972C-B28E34722775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59-426E-972C-B28E34722775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M572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125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  <c:pt idx="10">
                  <c:v>137.46</c:v>
                </c:pt>
                <c:pt idx="11">
                  <c:v>138.74</c:v>
                </c:pt>
                <c:pt idx="12">
                  <c:v>138.13</c:v>
                </c:pt>
                <c:pt idx="13">
                  <c:v>138.94999999999999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59-426E-972C-B28E34722775}"/>
            </c:ext>
          </c:extLst>
        </c:ser>
        <c:ser>
          <c:idx val="0"/>
          <c:order val="4"/>
          <c:tx>
            <c:strRef>
              <c:f>[1]Hoja2!$F$1</c:f>
              <c:strCache>
                <c:ptCount val="1"/>
                <c:pt idx="0">
                  <c:v>M576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[1]Hoja2!$F$2:$F$22</c:f>
              <c:numCache>
                <c:formatCode>General</c:formatCode>
                <c:ptCount val="21"/>
                <c:pt idx="0">
                  <c:v>130.63</c:v>
                </c:pt>
                <c:pt idx="1">
                  <c:v>132.15</c:v>
                </c:pt>
                <c:pt idx="2">
                  <c:v>134.18</c:v>
                </c:pt>
                <c:pt idx="3">
                  <c:v>136.12</c:v>
                </c:pt>
                <c:pt idx="4">
                  <c:v>138.21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59-426E-972C-B28E34722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279400</xdr:colOff>
      <xdr:row>335</xdr:row>
      <xdr:rowOff>152400</xdr:rowOff>
    </xdr:from>
    <xdr:to>
      <xdr:col>27</xdr:col>
      <xdr:colOff>257175</xdr:colOff>
      <xdr:row>358</xdr:row>
      <xdr:rowOff>112713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93ABE-A363-48FF-A5AB-9A4C42B73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336</xdr:row>
      <xdr:rowOff>101600</xdr:rowOff>
    </xdr:from>
    <xdr:to>
      <xdr:col>19</xdr:col>
      <xdr:colOff>742951</xdr:colOff>
      <xdr:row>358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1BD2C0-59B8-4257-B911-EE58E7D68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F571</v>
          </cell>
          <cell r="F1" t="str">
            <v>F575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  <cell r="F2">
            <v>129.02000000000001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  <cell r="F3">
            <v>131.82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  <cell r="F4">
            <v>133.78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  <cell r="F5">
            <v>135.94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  <cell r="F6">
            <v>137.87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  <cell r="E12">
            <v>142.81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  <cell r="E13">
            <v>143.83000000000001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  <cell r="E14">
            <v>143.83000000000001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  <cell r="E15">
            <v>143.75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M572</v>
          </cell>
          <cell r="F1" t="str">
            <v>M576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125</v>
          </cell>
          <cell r="F2">
            <v>130.63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  <cell r="F3">
            <v>132.15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  <cell r="F4">
            <v>134.18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  <cell r="F5">
            <v>136.12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  <cell r="F6">
            <v>138.21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  <cell r="E12">
            <v>137.46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  <cell r="E13">
            <v>138.74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  <cell r="E14">
            <v>138.13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  <cell r="E15">
            <v>138.94999999999999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732" t="s">
        <v>18</v>
      </c>
      <c r="C4" s="733"/>
      <c r="D4" s="733"/>
      <c r="E4" s="733"/>
      <c r="F4" s="733"/>
      <c r="G4" s="733"/>
      <c r="H4" s="733"/>
      <c r="I4" s="733"/>
      <c r="J4" s="734"/>
      <c r="K4" s="732" t="s">
        <v>21</v>
      </c>
      <c r="L4" s="733"/>
      <c r="M4" s="733"/>
      <c r="N4" s="733"/>
      <c r="O4" s="733"/>
      <c r="P4" s="733"/>
      <c r="Q4" s="733"/>
      <c r="R4" s="733"/>
      <c r="S4" s="733"/>
      <c r="T4" s="734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732" t="s">
        <v>23</v>
      </c>
      <c r="C17" s="733"/>
      <c r="D17" s="733"/>
      <c r="E17" s="733"/>
      <c r="F17" s="734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X476"/>
  <sheetViews>
    <sheetView showGridLines="0" topLeftCell="A452" zoomScale="80" zoomScaleNormal="80" workbookViewId="0">
      <selection activeCell="P481" sqref="P481"/>
    </sheetView>
  </sheetViews>
  <sheetFormatPr baseColWidth="10" defaultColWidth="19.85546875" defaultRowHeight="12.75" x14ac:dyDescent="0.2"/>
  <cols>
    <col min="1" max="1" width="16.85546875" style="280" customWidth="1"/>
    <col min="2" max="8" width="10.7109375" style="280" customWidth="1"/>
    <col min="9" max="9" width="9.28515625" style="280" customWidth="1"/>
    <col min="10" max="10" width="11" style="280" bestFit="1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4" width="11" style="280" customWidth="1"/>
    <col min="15" max="20" width="10.5703125" style="280" customWidth="1"/>
    <col min="21" max="21" width="12.140625" style="280" customWidth="1"/>
    <col min="22" max="22" width="11.28515625" style="280" customWidth="1"/>
    <col min="23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34.700000000000003</v>
      </c>
    </row>
    <row r="3" spans="1:7" x14ac:dyDescent="0.2">
      <c r="A3" s="280" t="s">
        <v>7</v>
      </c>
      <c r="B3" s="280">
        <v>82.2</v>
      </c>
    </row>
    <row r="4" spans="1:7" x14ac:dyDescent="0.2">
      <c r="A4" s="280" t="s">
        <v>60</v>
      </c>
      <c r="B4" s="280">
        <v>3418</v>
      </c>
    </row>
    <row r="6" spans="1:7" x14ac:dyDescent="0.2">
      <c r="A6" s="246" t="s">
        <v>61</v>
      </c>
      <c r="B6" s="239">
        <v>34.700000000000003</v>
      </c>
      <c r="C6" s="239">
        <v>34.700000000000003</v>
      </c>
      <c r="D6" s="239">
        <v>34.700000000000003</v>
      </c>
      <c r="E6" s="239">
        <v>34.700000000000003</v>
      </c>
      <c r="F6" s="239">
        <v>34.700000000000003</v>
      </c>
      <c r="G6" s="239">
        <v>34.700000000000003</v>
      </c>
    </row>
    <row r="7" spans="1:7" x14ac:dyDescent="0.2">
      <c r="A7" s="246" t="s">
        <v>62</v>
      </c>
      <c r="B7" s="239">
        <v>30.1</v>
      </c>
      <c r="C7" s="239">
        <v>30.1</v>
      </c>
      <c r="D7" s="239">
        <v>30.1</v>
      </c>
      <c r="E7" s="239">
        <v>30.1</v>
      </c>
      <c r="F7" s="239">
        <v>30.1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737" t="s">
        <v>53</v>
      </c>
      <c r="C9" s="738"/>
      <c r="D9" s="738"/>
      <c r="E9" s="738"/>
      <c r="F9" s="739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148.56944444444446</v>
      </c>
      <c r="C12" s="322">
        <v>150.55223880597015</v>
      </c>
      <c r="D12" s="322">
        <v>151.5625</v>
      </c>
      <c r="E12" s="322">
        <v>145.19642857142858</v>
      </c>
      <c r="F12" s="322">
        <v>157.21875</v>
      </c>
      <c r="G12" s="259">
        <v>170.70278637770897</v>
      </c>
    </row>
    <row r="13" spans="1:7" x14ac:dyDescent="0.2">
      <c r="A13" s="226" t="s">
        <v>7</v>
      </c>
      <c r="B13" s="323">
        <v>61.111111111111114</v>
      </c>
      <c r="C13" s="324">
        <v>73.134328358208961</v>
      </c>
      <c r="D13" s="325">
        <v>68.75</v>
      </c>
      <c r="E13" s="325">
        <v>67.857142857142861</v>
      </c>
      <c r="F13" s="325">
        <v>43.75</v>
      </c>
      <c r="G13" s="326">
        <v>69.969040247678024</v>
      </c>
    </row>
    <row r="14" spans="1:7" x14ac:dyDescent="0.2">
      <c r="A14" s="226" t="s">
        <v>8</v>
      </c>
      <c r="B14" s="263">
        <v>0.10752900827336573</v>
      </c>
      <c r="C14" s="264">
        <v>8.9852602568050915E-2</v>
      </c>
      <c r="D14" s="327">
        <v>0.10017054221625647</v>
      </c>
      <c r="E14" s="327">
        <v>0.10390855551813652</v>
      </c>
      <c r="F14" s="327">
        <v>0.13983059824393473</v>
      </c>
      <c r="G14" s="328">
        <v>9.9860225983532239E-2</v>
      </c>
    </row>
    <row r="15" spans="1:7" x14ac:dyDescent="0.2">
      <c r="A15" s="295" t="s">
        <v>1</v>
      </c>
      <c r="B15" s="266">
        <f t="shared" ref="B15:G15" si="0">B12/B11*100-100</f>
        <v>6.1210317460317611</v>
      </c>
      <c r="C15" s="267">
        <f t="shared" si="0"/>
        <v>7.5373134328358162</v>
      </c>
      <c r="D15" s="267">
        <f t="shared" si="0"/>
        <v>8.2589285714285836</v>
      </c>
      <c r="E15" s="267">
        <f t="shared" si="0"/>
        <v>3.7117346938775597</v>
      </c>
      <c r="F15" s="267">
        <f t="shared" ref="F15" si="1">F12/F11*100-100</f>
        <v>12.299107142857139</v>
      </c>
      <c r="G15" s="269">
        <f t="shared" si="0"/>
        <v>21.930561698363562</v>
      </c>
    </row>
    <row r="16" spans="1:7" ht="13.5" thickBot="1" x14ac:dyDescent="0.25">
      <c r="A16" s="226" t="s">
        <v>27</v>
      </c>
      <c r="B16" s="270">
        <f>B12-B6</f>
        <v>113.86944444444445</v>
      </c>
      <c r="C16" s="271">
        <f t="shared" ref="C16:G16" si="2">C12-C6</f>
        <v>115.85223880597015</v>
      </c>
      <c r="D16" s="271">
        <f t="shared" si="2"/>
        <v>116.8625</v>
      </c>
      <c r="E16" s="271">
        <f t="shared" si="2"/>
        <v>110.49642857142858</v>
      </c>
      <c r="F16" s="271">
        <f t="shared" ref="F16" si="3">F12-F6</f>
        <v>122.51875</v>
      </c>
      <c r="G16" s="273">
        <f t="shared" si="2"/>
        <v>136.00278637770896</v>
      </c>
    </row>
    <row r="17" spans="1:10" x14ac:dyDescent="0.2">
      <c r="A17" s="309" t="s">
        <v>52</v>
      </c>
      <c r="B17" s="274">
        <v>611</v>
      </c>
      <c r="C17" s="275">
        <v>630</v>
      </c>
      <c r="D17" s="275">
        <v>628</v>
      </c>
      <c r="E17" s="275">
        <v>628</v>
      </c>
      <c r="F17" s="329">
        <v>626</v>
      </c>
      <c r="G17" s="330">
        <f>SUM(B17:F17)</f>
        <v>3123</v>
      </c>
      <c r="H17" s="280" t="s">
        <v>56</v>
      </c>
      <c r="I17" s="331">
        <f>B4-G17</f>
        <v>295</v>
      </c>
      <c r="J17" s="332">
        <f>I17/B4</f>
        <v>8.6307782328847282E-2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30.1</v>
      </c>
    </row>
    <row r="19" spans="1:10" ht="13.5" thickBot="1" x14ac:dyDescent="0.25">
      <c r="A19" s="312" t="s">
        <v>26</v>
      </c>
      <c r="B19" s="336">
        <f>B18-B7</f>
        <v>34.9</v>
      </c>
      <c r="C19" s="337">
        <f>C18-C7</f>
        <v>34.9</v>
      </c>
      <c r="D19" s="337">
        <f>D18-D7</f>
        <v>34.9</v>
      </c>
      <c r="E19" s="337">
        <f>E18-E7</f>
        <v>34.9</v>
      </c>
      <c r="F19" s="337">
        <f>F18-F7</f>
        <v>34.9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64</v>
      </c>
      <c r="B22" s="737" t="s">
        <v>53</v>
      </c>
      <c r="C22" s="738"/>
      <c r="D22" s="738"/>
      <c r="E22" s="738"/>
      <c r="F22" s="739"/>
      <c r="G22" s="314" t="s">
        <v>0</v>
      </c>
      <c r="H22" s="352"/>
      <c r="I22" s="352"/>
      <c r="J22" s="352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2"/>
      <c r="I23" s="352"/>
      <c r="J23" s="352"/>
    </row>
    <row r="24" spans="1:10" x14ac:dyDescent="0.2">
      <c r="A24" s="292" t="s">
        <v>3</v>
      </c>
      <c r="B24" s="355">
        <v>300</v>
      </c>
      <c r="C24" s="356">
        <v>300</v>
      </c>
      <c r="D24" s="357">
        <v>300</v>
      </c>
      <c r="E24" s="357">
        <v>300</v>
      </c>
      <c r="F24" s="357">
        <v>300</v>
      </c>
      <c r="G24" s="358">
        <v>300</v>
      </c>
      <c r="H24" s="352"/>
      <c r="I24" s="352"/>
      <c r="J24" s="352"/>
    </row>
    <row r="25" spans="1:10" x14ac:dyDescent="0.2">
      <c r="A25" s="295" t="s">
        <v>6</v>
      </c>
      <c r="B25" s="321">
        <v>381.96428571428572</v>
      </c>
      <c r="C25" s="322">
        <v>404.66666666666669</v>
      </c>
      <c r="D25" s="322">
        <v>403.97058823529414</v>
      </c>
      <c r="E25" s="322">
        <v>417.79220779220782</v>
      </c>
      <c r="F25" s="322">
        <v>401.27272727272725</v>
      </c>
      <c r="G25" s="259">
        <v>403.1012658227848</v>
      </c>
      <c r="H25" s="352"/>
      <c r="I25" s="352"/>
      <c r="J25" s="352"/>
    </row>
    <row r="26" spans="1:10" x14ac:dyDescent="0.2">
      <c r="A26" s="226" t="s">
        <v>7</v>
      </c>
      <c r="B26" s="323">
        <v>75</v>
      </c>
      <c r="C26" s="324">
        <v>76.666666666666671</v>
      </c>
      <c r="D26" s="325">
        <v>79.411764705882348</v>
      </c>
      <c r="E26" s="325">
        <v>77.922077922077918</v>
      </c>
      <c r="F26" s="325">
        <v>69.090909090909093</v>
      </c>
      <c r="G26" s="326">
        <v>73.417721518987335</v>
      </c>
      <c r="H26" s="352"/>
      <c r="I26" s="352"/>
      <c r="J26" s="352"/>
    </row>
    <row r="27" spans="1:10" x14ac:dyDescent="0.2">
      <c r="A27" s="226" t="s">
        <v>8</v>
      </c>
      <c r="B27" s="263">
        <v>8.4606065255852014E-2</v>
      </c>
      <c r="C27" s="264">
        <v>7.9496760240163736E-2</v>
      </c>
      <c r="D27" s="327">
        <v>7.8755009162423575E-2</v>
      </c>
      <c r="E27" s="327">
        <v>7.6533176807037806E-2</v>
      </c>
      <c r="F27" s="327">
        <v>9.6230961393034026E-2</v>
      </c>
      <c r="G27" s="328">
        <v>8.7392540458763407E-2</v>
      </c>
      <c r="H27" s="352"/>
      <c r="I27" s="352"/>
      <c r="J27" s="352"/>
    </row>
    <row r="28" spans="1:10" x14ac:dyDescent="0.2">
      <c r="A28" s="295" t="s">
        <v>1</v>
      </c>
      <c r="B28" s="266">
        <f t="shared" ref="B28:G28" si="4">B25/B24*100-100</f>
        <v>27.321428571428569</v>
      </c>
      <c r="C28" s="267">
        <f t="shared" si="4"/>
        <v>34.888888888888914</v>
      </c>
      <c r="D28" s="267">
        <f t="shared" si="4"/>
        <v>34.656862745098039</v>
      </c>
      <c r="E28" s="267">
        <f t="shared" si="4"/>
        <v>39.264069264069263</v>
      </c>
      <c r="F28" s="267">
        <f t="shared" si="4"/>
        <v>33.757575757575751</v>
      </c>
      <c r="G28" s="269">
        <f t="shared" si="4"/>
        <v>34.367088607594951</v>
      </c>
      <c r="H28" s="352"/>
      <c r="I28" s="352"/>
      <c r="J28" s="352"/>
    </row>
    <row r="29" spans="1:10" ht="13.5" thickBot="1" x14ac:dyDescent="0.25">
      <c r="A29" s="226" t="s">
        <v>27</v>
      </c>
      <c r="B29" s="270">
        <f>B25-B12</f>
        <v>233.39484126984127</v>
      </c>
      <c r="C29" s="271">
        <f t="shared" ref="C29:G29" si="5">C25-C12</f>
        <v>254.11442786069654</v>
      </c>
      <c r="D29" s="271">
        <f t="shared" si="5"/>
        <v>252.40808823529414</v>
      </c>
      <c r="E29" s="271">
        <f t="shared" si="5"/>
        <v>272.59577922077926</v>
      </c>
      <c r="F29" s="271">
        <f t="shared" si="5"/>
        <v>244.05397727272725</v>
      </c>
      <c r="G29" s="273">
        <f t="shared" si="5"/>
        <v>232.39847944507582</v>
      </c>
      <c r="H29" s="352"/>
      <c r="I29" s="352"/>
      <c r="J29" s="352"/>
    </row>
    <row r="30" spans="1:10" x14ac:dyDescent="0.2">
      <c r="A30" s="309" t="s">
        <v>52</v>
      </c>
      <c r="B30" s="274">
        <v>598</v>
      </c>
      <c r="C30" s="275">
        <v>629</v>
      </c>
      <c r="D30" s="275">
        <v>625</v>
      </c>
      <c r="E30" s="275">
        <v>625</v>
      </c>
      <c r="F30" s="329">
        <v>626</v>
      </c>
      <c r="G30" s="330">
        <f>SUM(B30:F30)</f>
        <v>3103</v>
      </c>
      <c r="H30" s="352" t="s">
        <v>56</v>
      </c>
      <c r="I30" s="331">
        <f>G17-G30</f>
        <v>20</v>
      </c>
      <c r="J30" s="332">
        <f>I30/G17</f>
        <v>6.4040986231187957E-3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</v>
      </c>
      <c r="J31" s="352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</v>
      </c>
      <c r="J32" s="352"/>
    </row>
    <row r="33" spans="1:19" x14ac:dyDescent="0.2">
      <c r="B33" s="280" t="s">
        <v>66</v>
      </c>
    </row>
    <row r="34" spans="1:19" ht="13.5" thickBot="1" x14ac:dyDescent="0.25"/>
    <row r="35" spans="1:19" s="354" customFormat="1" ht="13.5" thickBot="1" x14ac:dyDescent="0.25">
      <c r="A35" s="285" t="s">
        <v>67</v>
      </c>
      <c r="B35" s="737" t="s">
        <v>53</v>
      </c>
      <c r="C35" s="738"/>
      <c r="D35" s="738"/>
      <c r="E35" s="738"/>
      <c r="F35" s="739"/>
      <c r="G35" s="314" t="s">
        <v>0</v>
      </c>
    </row>
    <row r="36" spans="1:19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9" s="354" customFormat="1" x14ac:dyDescent="0.2">
      <c r="A37" s="292" t="s">
        <v>3</v>
      </c>
      <c r="B37" s="355">
        <v>490</v>
      </c>
      <c r="C37" s="356">
        <v>490</v>
      </c>
      <c r="D37" s="357">
        <v>490</v>
      </c>
      <c r="E37" s="357">
        <v>490</v>
      </c>
      <c r="F37" s="357">
        <v>490</v>
      </c>
      <c r="G37" s="358">
        <v>490</v>
      </c>
    </row>
    <row r="38" spans="1:19" s="354" customFormat="1" x14ac:dyDescent="0.2">
      <c r="A38" s="295" t="s">
        <v>6</v>
      </c>
      <c r="B38" s="321">
        <v>810.49019607843138</v>
      </c>
      <c r="C38" s="322"/>
      <c r="D38" s="322"/>
      <c r="E38" s="322"/>
      <c r="F38" s="322"/>
      <c r="G38" s="259">
        <v>810.49019607843138</v>
      </c>
    </row>
    <row r="39" spans="1:19" s="354" customFormat="1" x14ac:dyDescent="0.2">
      <c r="A39" s="226" t="s">
        <v>7</v>
      </c>
      <c r="B39" s="323">
        <v>72.549019607843135</v>
      </c>
      <c r="C39" s="324"/>
      <c r="D39" s="325"/>
      <c r="E39" s="325"/>
      <c r="F39" s="325"/>
      <c r="G39" s="326">
        <v>72.549019607843135</v>
      </c>
    </row>
    <row r="40" spans="1:19" s="354" customFormat="1" x14ac:dyDescent="0.2">
      <c r="A40" s="226" t="s">
        <v>8</v>
      </c>
      <c r="B40" s="263">
        <v>9.6127431035751915E-2</v>
      </c>
      <c r="C40" s="264"/>
      <c r="D40" s="327"/>
      <c r="E40" s="327"/>
      <c r="F40" s="327"/>
      <c r="G40" s="328">
        <v>9.6127431035751915E-2</v>
      </c>
    </row>
    <row r="41" spans="1:19" s="354" customFormat="1" x14ac:dyDescent="0.2">
      <c r="A41" s="295" t="s">
        <v>1</v>
      </c>
      <c r="B41" s="266">
        <f t="shared" ref="B41:G41" si="7">B38/B37*100-100</f>
        <v>65.406162464986011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65.406162464986011</v>
      </c>
    </row>
    <row r="42" spans="1:19" s="354" customFormat="1" ht="13.5" thickBot="1" x14ac:dyDescent="0.25">
      <c r="A42" s="226" t="s">
        <v>27</v>
      </c>
      <c r="B42" s="270">
        <f>B38-B25</f>
        <v>428.52591036414566</v>
      </c>
      <c r="C42" s="271">
        <f t="shared" ref="C42:G42" si="8">C38-C25</f>
        <v>-404.66666666666669</v>
      </c>
      <c r="D42" s="271">
        <f t="shared" si="8"/>
        <v>-403.97058823529414</v>
      </c>
      <c r="E42" s="271">
        <f t="shared" si="8"/>
        <v>-417.79220779220782</v>
      </c>
      <c r="F42" s="271">
        <f t="shared" si="8"/>
        <v>-401.27272727272725</v>
      </c>
      <c r="G42" s="273">
        <f t="shared" si="8"/>
        <v>407.38893025564659</v>
      </c>
    </row>
    <row r="43" spans="1:19" s="354" customFormat="1" x14ac:dyDescent="0.2">
      <c r="A43" s="309" t="s">
        <v>52</v>
      </c>
      <c r="B43" s="274">
        <v>3091</v>
      </c>
      <c r="C43" s="275"/>
      <c r="D43" s="275"/>
      <c r="E43" s="275"/>
      <c r="F43" s="329"/>
      <c r="G43" s="330">
        <f>SUM(B43:F43)</f>
        <v>3091</v>
      </c>
      <c r="H43" s="354" t="s">
        <v>56</v>
      </c>
      <c r="I43" s="331">
        <f>G30-G43</f>
        <v>12</v>
      </c>
      <c r="J43" s="332">
        <f>I43/G30</f>
        <v>3.8672252658717371E-3</v>
      </c>
      <c r="K43" s="353" t="s">
        <v>69</v>
      </c>
      <c r="S43" s="360"/>
    </row>
    <row r="44" spans="1:19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95.01</v>
      </c>
      <c r="K44" s="359" t="s">
        <v>70</v>
      </c>
      <c r="S44" s="361" t="s">
        <v>71</v>
      </c>
    </row>
    <row r="45" spans="1:19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30.010000000000005</v>
      </c>
    </row>
    <row r="47" spans="1:19" ht="13.5" thickBot="1" x14ac:dyDescent="0.25"/>
    <row r="48" spans="1:19" ht="13.5" thickBot="1" x14ac:dyDescent="0.25">
      <c r="A48" s="285" t="s">
        <v>72</v>
      </c>
      <c r="B48" s="737" t="s">
        <v>53</v>
      </c>
      <c r="C48" s="738"/>
      <c r="D48" s="738"/>
      <c r="E48" s="738"/>
      <c r="F48" s="739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55">
        <v>690</v>
      </c>
      <c r="C50" s="356">
        <v>690</v>
      </c>
      <c r="D50" s="357">
        <v>690</v>
      </c>
      <c r="E50" s="357">
        <v>690</v>
      </c>
      <c r="F50" s="357">
        <v>690</v>
      </c>
      <c r="G50" s="358">
        <v>690</v>
      </c>
      <c r="H50" s="362"/>
      <c r="I50" s="362"/>
      <c r="J50" s="362"/>
    </row>
    <row r="51" spans="1:10" x14ac:dyDescent="0.2">
      <c r="A51" s="295" t="s">
        <v>6</v>
      </c>
      <c r="B51" s="321">
        <v>1340.1090909090908</v>
      </c>
      <c r="C51" s="322"/>
      <c r="D51" s="322"/>
      <c r="E51" s="322"/>
      <c r="F51" s="322"/>
      <c r="G51" s="259">
        <v>1340.1090909090908</v>
      </c>
      <c r="H51" s="362"/>
      <c r="I51" s="362"/>
      <c r="J51" s="362"/>
    </row>
    <row r="52" spans="1:10" x14ac:dyDescent="0.2">
      <c r="A52" s="226" t="s">
        <v>7</v>
      </c>
      <c r="B52" s="323">
        <v>79.63636363636364</v>
      </c>
      <c r="C52" s="324"/>
      <c r="D52" s="325"/>
      <c r="E52" s="325"/>
      <c r="F52" s="325"/>
      <c r="G52" s="326">
        <v>79.63636363636364</v>
      </c>
      <c r="H52" s="362"/>
      <c r="I52" s="362"/>
      <c r="J52" s="362"/>
    </row>
    <row r="53" spans="1:10" x14ac:dyDescent="0.2">
      <c r="A53" s="226" t="s">
        <v>8</v>
      </c>
      <c r="B53" s="263">
        <v>7.9087756034554119E-2</v>
      </c>
      <c r="C53" s="264"/>
      <c r="D53" s="327"/>
      <c r="E53" s="327"/>
      <c r="F53" s="327"/>
      <c r="G53" s="328">
        <v>7.9087756034554119E-2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94.21870882740447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94.21870882740447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529.61889483065943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529.61889483065943</v>
      </c>
      <c r="H55" s="362"/>
      <c r="I55" s="362"/>
      <c r="J55" s="362"/>
    </row>
    <row r="56" spans="1:10" x14ac:dyDescent="0.2">
      <c r="A56" s="309" t="s">
        <v>52</v>
      </c>
      <c r="B56" s="274">
        <v>3070</v>
      </c>
      <c r="C56" s="275"/>
      <c r="D56" s="275"/>
      <c r="E56" s="275"/>
      <c r="F56" s="329"/>
      <c r="G56" s="330">
        <f>SUM(B56:F56)</f>
        <v>3070</v>
      </c>
      <c r="H56" s="362" t="s">
        <v>56</v>
      </c>
      <c r="I56" s="331">
        <f>G43-G56</f>
        <v>21</v>
      </c>
      <c r="J56" s="332">
        <f>I56/G43</f>
        <v>6.7939178259462957E-3</v>
      </c>
    </row>
    <row r="57" spans="1:10" x14ac:dyDescent="0.2">
      <c r="A57" s="309" t="s">
        <v>28</v>
      </c>
      <c r="B57" s="229">
        <v>83.71</v>
      </c>
      <c r="C57" s="281">
        <v>83.71</v>
      </c>
      <c r="D57" s="281">
        <v>83.71</v>
      </c>
      <c r="E57" s="281">
        <v>83.71</v>
      </c>
      <c r="F57" s="281">
        <v>83.71</v>
      </c>
      <c r="G57" s="233"/>
      <c r="H57" s="362" t="s">
        <v>57</v>
      </c>
      <c r="I57" s="362">
        <v>119.99</v>
      </c>
      <c r="J57" s="362"/>
    </row>
    <row r="58" spans="1:10" ht="13.5" thickBot="1" x14ac:dyDescent="0.25">
      <c r="A58" s="312" t="s">
        <v>26</v>
      </c>
      <c r="B58" s="336">
        <f>B57-B44</f>
        <v>-36.290000000000006</v>
      </c>
      <c r="C58" s="337">
        <f t="shared" ref="C58:F58" si="12">C57-C44</f>
        <v>83.71</v>
      </c>
      <c r="D58" s="337">
        <f t="shared" si="12"/>
        <v>83.71</v>
      </c>
      <c r="E58" s="337">
        <f t="shared" si="12"/>
        <v>83.71</v>
      </c>
      <c r="F58" s="337">
        <f t="shared" si="12"/>
        <v>83.71</v>
      </c>
      <c r="G58" s="234"/>
      <c r="H58" s="362" t="s">
        <v>26</v>
      </c>
      <c r="I58" s="227">
        <f>I57-I44</f>
        <v>24.97999999999999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737" t="s">
        <v>50</v>
      </c>
      <c r="C61" s="738"/>
      <c r="D61" s="738"/>
      <c r="E61" s="738"/>
      <c r="F61" s="739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55">
        <v>890</v>
      </c>
      <c r="C63" s="356">
        <v>890</v>
      </c>
      <c r="D63" s="357">
        <v>890</v>
      </c>
      <c r="E63" s="357">
        <v>890</v>
      </c>
      <c r="F63" s="357">
        <v>890</v>
      </c>
      <c r="G63" s="358">
        <v>890</v>
      </c>
    </row>
    <row r="64" spans="1:10" s="383" customFormat="1" x14ac:dyDescent="0.2">
      <c r="A64" s="295" t="s">
        <v>6</v>
      </c>
      <c r="B64" s="321">
        <v>1386.6666666666667</v>
      </c>
      <c r="C64" s="322">
        <v>1397.3076923076924</v>
      </c>
      <c r="D64" s="322">
        <v>1435.1851851851852</v>
      </c>
      <c r="E64" s="322">
        <v>1467.037037037037</v>
      </c>
      <c r="F64" s="322">
        <v>1603.7037037037037</v>
      </c>
      <c r="G64" s="259">
        <v>1456.8613138686133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>
        <v>100</v>
      </c>
      <c r="F65" s="325">
        <v>92.592592592592595</v>
      </c>
      <c r="G65" s="326">
        <v>92.700729927007302</v>
      </c>
    </row>
    <row r="66" spans="1:11" s="383" customFormat="1" x14ac:dyDescent="0.2">
      <c r="A66" s="226" t="s">
        <v>8</v>
      </c>
      <c r="B66" s="263">
        <v>1.779495723396201E-2</v>
      </c>
      <c r="C66" s="264">
        <v>1.7704243028774942E-2</v>
      </c>
      <c r="D66" s="327">
        <v>2.650663043119262E-2</v>
      </c>
      <c r="E66" s="327">
        <v>2.2325363261231041E-2</v>
      </c>
      <c r="F66" s="327">
        <v>5.6469228269853206E-2</v>
      </c>
      <c r="G66" s="328">
        <v>6.3197971073685119E-2</v>
      </c>
    </row>
    <row r="67" spans="1:11" s="383" customFormat="1" x14ac:dyDescent="0.2">
      <c r="A67" s="295" t="s">
        <v>1</v>
      </c>
      <c r="B67" s="266">
        <f t="shared" ref="B67:G67" si="13">B64/B63*100-100</f>
        <v>55.805243445692895</v>
      </c>
      <c r="C67" s="267">
        <f t="shared" si="13"/>
        <v>57.000864304235108</v>
      </c>
      <c r="D67" s="267">
        <f t="shared" si="13"/>
        <v>61.256762380357884</v>
      </c>
      <c r="E67" s="267">
        <f t="shared" si="13"/>
        <v>64.835622138992932</v>
      </c>
      <c r="F67" s="267">
        <f t="shared" si="13"/>
        <v>80.191427382438604</v>
      </c>
      <c r="G67" s="269">
        <f t="shared" si="13"/>
        <v>63.692282457147542</v>
      </c>
    </row>
    <row r="68" spans="1:11" s="383" customFormat="1" ht="13.5" thickBot="1" x14ac:dyDescent="0.25">
      <c r="A68" s="226" t="s">
        <v>27</v>
      </c>
      <c r="B68" s="270">
        <f>B64-B51</f>
        <v>46.557575757575933</v>
      </c>
      <c r="C68" s="271">
        <f t="shared" ref="C68:G68" si="14">C64-C51</f>
        <v>1397.3076923076924</v>
      </c>
      <c r="D68" s="271">
        <f t="shared" si="14"/>
        <v>1435.1851851851852</v>
      </c>
      <c r="E68" s="271">
        <f t="shared" si="14"/>
        <v>1467.037037037037</v>
      </c>
      <c r="F68" s="271">
        <f t="shared" si="14"/>
        <v>1603.7037037037037</v>
      </c>
      <c r="G68" s="273">
        <f t="shared" si="14"/>
        <v>116.75222295952244</v>
      </c>
    </row>
    <row r="69" spans="1:11" s="383" customFormat="1" x14ac:dyDescent="0.2">
      <c r="A69" s="309" t="s">
        <v>52</v>
      </c>
      <c r="B69" s="274">
        <v>255</v>
      </c>
      <c r="C69" s="275">
        <v>382</v>
      </c>
      <c r="D69" s="275">
        <v>413</v>
      </c>
      <c r="E69" s="275">
        <v>395</v>
      </c>
      <c r="F69" s="329">
        <v>375</v>
      </c>
      <c r="G69" s="330">
        <f>SUM(B69:F69)</f>
        <v>1820</v>
      </c>
      <c r="H69" s="383" t="s">
        <v>56</v>
      </c>
      <c r="I69" s="331">
        <f>G56-G69</f>
        <v>1250</v>
      </c>
      <c r="J69" s="332">
        <f>I69/G56</f>
        <v>0.40716612377850164</v>
      </c>
      <c r="K69" s="359" t="s">
        <v>79</v>
      </c>
    </row>
    <row r="70" spans="1:11" s="383" customFormat="1" x14ac:dyDescent="0.2">
      <c r="A70" s="309" t="s">
        <v>28</v>
      </c>
      <c r="B70" s="229">
        <v>65</v>
      </c>
      <c r="C70" s="382">
        <v>65</v>
      </c>
      <c r="D70" s="382">
        <v>65</v>
      </c>
      <c r="E70" s="382">
        <v>65</v>
      </c>
      <c r="F70" s="382">
        <v>65</v>
      </c>
      <c r="G70" s="233"/>
      <c r="H70" s="383" t="s">
        <v>57</v>
      </c>
      <c r="I70" s="383">
        <v>83.54</v>
      </c>
    </row>
    <row r="71" spans="1:11" s="383" customFormat="1" ht="13.5" thickBot="1" x14ac:dyDescent="0.25">
      <c r="A71" s="312" t="s">
        <v>26</v>
      </c>
      <c r="B71" s="336">
        <f>B70-B57</f>
        <v>-18.709999999999994</v>
      </c>
      <c r="C71" s="337">
        <f t="shared" ref="C71:F71" si="15">C70-C57</f>
        <v>-18.709999999999994</v>
      </c>
      <c r="D71" s="337">
        <f t="shared" si="15"/>
        <v>-18.709999999999994</v>
      </c>
      <c r="E71" s="337">
        <f t="shared" si="15"/>
        <v>-18.709999999999994</v>
      </c>
      <c r="F71" s="337">
        <f t="shared" si="15"/>
        <v>-18.709999999999994</v>
      </c>
      <c r="G71" s="234"/>
      <c r="H71" s="383" t="s">
        <v>26</v>
      </c>
      <c r="I71" s="227">
        <f>I70-I57</f>
        <v>-36.449999999999989</v>
      </c>
    </row>
    <row r="73" spans="1:11" ht="13.5" thickBot="1" x14ac:dyDescent="0.25"/>
    <row r="74" spans="1:11" ht="13.5" thickBot="1" x14ac:dyDescent="0.25">
      <c r="A74" s="285" t="s">
        <v>80</v>
      </c>
      <c r="B74" s="737" t="s">
        <v>50</v>
      </c>
      <c r="C74" s="738"/>
      <c r="D74" s="738"/>
      <c r="E74" s="738"/>
      <c r="F74" s="739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55">
        <v>1080</v>
      </c>
      <c r="C76" s="356">
        <v>1080</v>
      </c>
      <c r="D76" s="357">
        <v>1080</v>
      </c>
      <c r="E76" s="357">
        <v>1080</v>
      </c>
      <c r="F76" s="357">
        <v>1080</v>
      </c>
      <c r="G76" s="358">
        <v>1080</v>
      </c>
      <c r="H76" s="389"/>
      <c r="I76" s="389"/>
      <c r="J76" s="389"/>
    </row>
    <row r="77" spans="1:11" x14ac:dyDescent="0.2">
      <c r="A77" s="295" t="s">
        <v>6</v>
      </c>
      <c r="B77" s="321">
        <v>1543.4615384615386</v>
      </c>
      <c r="C77" s="322">
        <v>1553.4285714285713</v>
      </c>
      <c r="D77" s="322">
        <v>1592.75</v>
      </c>
      <c r="E77" s="322">
        <v>1611.1764705882354</v>
      </c>
      <c r="F77" s="322">
        <v>1684.6875</v>
      </c>
      <c r="G77" s="259">
        <v>1598.2035928143712</v>
      </c>
      <c r="H77" s="389"/>
      <c r="I77" s="389"/>
      <c r="J77" s="389"/>
    </row>
    <row r="78" spans="1:11" x14ac:dyDescent="0.2">
      <c r="A78" s="226" t="s">
        <v>7</v>
      </c>
      <c r="B78" s="323">
        <v>96.15384615384616</v>
      </c>
      <c r="C78" s="324">
        <v>100</v>
      </c>
      <c r="D78" s="325">
        <v>100</v>
      </c>
      <c r="E78" s="325">
        <v>94.117647058823536</v>
      </c>
      <c r="F78" s="325">
        <v>96.875</v>
      </c>
      <c r="G78" s="326">
        <v>95.209580838323348</v>
      </c>
      <c r="H78" s="389"/>
      <c r="I78" s="389"/>
      <c r="J78" s="389"/>
    </row>
    <row r="79" spans="1:11" x14ac:dyDescent="0.2">
      <c r="A79" s="226" t="s">
        <v>8</v>
      </c>
      <c r="B79" s="263">
        <v>4.2024569327572335E-2</v>
      </c>
      <c r="C79" s="264">
        <v>3.6543255732324802E-2</v>
      </c>
      <c r="D79" s="327">
        <v>2.6525519186414211E-2</v>
      </c>
      <c r="E79" s="327">
        <v>4.6023917399162596E-2</v>
      </c>
      <c r="F79" s="327">
        <v>4.1364406538671662E-2</v>
      </c>
      <c r="G79" s="328">
        <v>4.9145449120531703E-2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42.913105413105427</v>
      </c>
      <c r="C80" s="267">
        <f t="shared" si="16"/>
        <v>43.835978835978835</v>
      </c>
      <c r="D80" s="267">
        <f t="shared" si="16"/>
        <v>47.476851851851848</v>
      </c>
      <c r="E80" s="267">
        <f t="shared" si="16"/>
        <v>49.183006535947726</v>
      </c>
      <c r="F80" s="267">
        <f t="shared" si="16"/>
        <v>55.989583333333314</v>
      </c>
      <c r="G80" s="269">
        <f t="shared" si="16"/>
        <v>47.981814149478822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156.79487179487182</v>
      </c>
      <c r="C81" s="271">
        <f t="shared" ref="C81:G81" si="17">C77-C64</f>
        <v>156.12087912087895</v>
      </c>
      <c r="D81" s="271">
        <f t="shared" si="17"/>
        <v>157.56481481481478</v>
      </c>
      <c r="E81" s="271">
        <f t="shared" si="17"/>
        <v>144.13943355119841</v>
      </c>
      <c r="F81" s="271">
        <f t="shared" si="17"/>
        <v>80.983796296296305</v>
      </c>
      <c r="G81" s="273">
        <f t="shared" si="17"/>
        <v>141.34227894575793</v>
      </c>
      <c r="H81" s="389"/>
      <c r="I81" s="389"/>
      <c r="J81" s="389"/>
    </row>
    <row r="82" spans="1:10" x14ac:dyDescent="0.2">
      <c r="A82" s="309" t="s">
        <v>52</v>
      </c>
      <c r="B82" s="274">
        <v>253</v>
      </c>
      <c r="C82" s="275">
        <v>382</v>
      </c>
      <c r="D82" s="275">
        <v>413</v>
      </c>
      <c r="E82" s="275">
        <v>395</v>
      </c>
      <c r="F82" s="329">
        <v>375</v>
      </c>
      <c r="G82" s="330">
        <f>SUM(B82:F82)</f>
        <v>1818</v>
      </c>
      <c r="H82" s="389" t="s">
        <v>56</v>
      </c>
      <c r="I82" s="331">
        <f>G69-G82</f>
        <v>2</v>
      </c>
      <c r="J82" s="332">
        <f>I82/G69</f>
        <v>1.0989010989010989E-3</v>
      </c>
    </row>
    <row r="83" spans="1:10" x14ac:dyDescent="0.2">
      <c r="A83" s="309" t="s">
        <v>28</v>
      </c>
      <c r="B83" s="229">
        <v>66</v>
      </c>
      <c r="C83" s="388">
        <v>66</v>
      </c>
      <c r="D83" s="388">
        <v>66</v>
      </c>
      <c r="E83" s="388">
        <v>66</v>
      </c>
      <c r="F83" s="388">
        <v>66</v>
      </c>
      <c r="G83" s="233"/>
      <c r="H83" s="389" t="s">
        <v>57</v>
      </c>
      <c r="I83" s="389">
        <v>64.989999999999995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1</v>
      </c>
      <c r="G84" s="234"/>
      <c r="H84" s="389" t="s">
        <v>26</v>
      </c>
      <c r="I84" s="227">
        <f>I83-I70</f>
        <v>-18.550000000000011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737" t="s">
        <v>50</v>
      </c>
      <c r="C87" s="738"/>
      <c r="D87" s="738"/>
      <c r="E87" s="738"/>
      <c r="F87" s="739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55">
        <v>1250</v>
      </c>
      <c r="C89" s="356">
        <v>1250</v>
      </c>
      <c r="D89" s="357">
        <v>1250</v>
      </c>
      <c r="E89" s="357">
        <v>1250</v>
      </c>
      <c r="F89" s="357">
        <v>1250</v>
      </c>
      <c r="G89" s="358">
        <v>1250</v>
      </c>
    </row>
    <row r="90" spans="1:10" s="391" customFormat="1" x14ac:dyDescent="0.2">
      <c r="A90" s="295" t="s">
        <v>6</v>
      </c>
      <c r="B90" s="321">
        <v>1643.7037037037037</v>
      </c>
      <c r="C90" s="322">
        <v>1637.8378378378379</v>
      </c>
      <c r="D90" s="322">
        <v>1672.051282051282</v>
      </c>
      <c r="E90" s="322">
        <v>1700.2564102564102</v>
      </c>
      <c r="F90" s="322">
        <v>1782.5</v>
      </c>
      <c r="G90" s="259">
        <v>1691.2087912087911</v>
      </c>
    </row>
    <row r="91" spans="1:10" s="391" customFormat="1" x14ac:dyDescent="0.2">
      <c r="A91" s="226" t="s">
        <v>7</v>
      </c>
      <c r="B91" s="323">
        <v>100</v>
      </c>
      <c r="C91" s="324">
        <v>100</v>
      </c>
      <c r="D91" s="325">
        <v>100</v>
      </c>
      <c r="E91" s="325">
        <v>97.435897435897431</v>
      </c>
      <c r="F91" s="325">
        <v>95</v>
      </c>
      <c r="G91" s="326">
        <v>93.956043956043956</v>
      </c>
    </row>
    <row r="92" spans="1:10" s="391" customFormat="1" x14ac:dyDescent="0.2">
      <c r="A92" s="226" t="s">
        <v>8</v>
      </c>
      <c r="B92" s="263">
        <v>3.7618092392445117E-2</v>
      </c>
      <c r="C92" s="264">
        <v>4.0528267809923947E-2</v>
      </c>
      <c r="D92" s="327">
        <v>3.3152140142608817E-2</v>
      </c>
      <c r="E92" s="327">
        <v>4.0715047631786294E-2</v>
      </c>
      <c r="F92" s="327">
        <v>4.9907018422805975E-2</v>
      </c>
      <c r="G92" s="328">
        <v>5.1984405393115586E-2</v>
      </c>
    </row>
    <row r="93" spans="1:10" s="391" customFormat="1" x14ac:dyDescent="0.2">
      <c r="A93" s="295" t="s">
        <v>1</v>
      </c>
      <c r="B93" s="266">
        <f t="shared" ref="B93:G93" si="19">B90/B89*100-100</f>
        <v>31.496296296296293</v>
      </c>
      <c r="C93" s="267">
        <f t="shared" si="19"/>
        <v>31.027027027027032</v>
      </c>
      <c r="D93" s="267">
        <f t="shared" si="19"/>
        <v>33.764102564102558</v>
      </c>
      <c r="E93" s="267">
        <f t="shared" si="19"/>
        <v>36.020512820512806</v>
      </c>
      <c r="F93" s="267">
        <f t="shared" si="19"/>
        <v>42.599999999999994</v>
      </c>
      <c r="G93" s="269">
        <f t="shared" si="19"/>
        <v>35.296703296703299</v>
      </c>
    </row>
    <row r="94" spans="1:10" s="391" customFormat="1" ht="13.5" thickBot="1" x14ac:dyDescent="0.25">
      <c r="A94" s="226" t="s">
        <v>27</v>
      </c>
      <c r="B94" s="270">
        <f>B90-B77</f>
        <v>100.24216524216513</v>
      </c>
      <c r="C94" s="271">
        <f t="shared" ref="C94:G94" si="20">C90-C77</f>
        <v>84.409266409266593</v>
      </c>
      <c r="D94" s="271">
        <f t="shared" si="20"/>
        <v>79.301282051281987</v>
      </c>
      <c r="E94" s="271">
        <f t="shared" si="20"/>
        <v>89.079939668174802</v>
      </c>
      <c r="F94" s="271">
        <f t="shared" si="20"/>
        <v>97.8125</v>
      </c>
      <c r="G94" s="273">
        <f t="shared" si="20"/>
        <v>93.005198394419949</v>
      </c>
    </row>
    <row r="95" spans="1:10" s="391" customFormat="1" x14ac:dyDescent="0.2">
      <c r="A95" s="309" t="s">
        <v>52</v>
      </c>
      <c r="B95" s="274">
        <v>253</v>
      </c>
      <c r="C95" s="275">
        <v>382</v>
      </c>
      <c r="D95" s="275">
        <v>413</v>
      </c>
      <c r="E95" s="275">
        <v>395</v>
      </c>
      <c r="F95" s="329">
        <v>375</v>
      </c>
      <c r="G95" s="330">
        <f>SUM(B95:F95)</f>
        <v>1818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67</v>
      </c>
      <c r="C96" s="390">
        <v>67</v>
      </c>
      <c r="D96" s="390">
        <v>67</v>
      </c>
      <c r="E96" s="390">
        <v>67</v>
      </c>
      <c r="F96" s="390">
        <v>67</v>
      </c>
      <c r="G96" s="233"/>
      <c r="H96" s="391" t="s">
        <v>57</v>
      </c>
      <c r="I96" s="391">
        <v>65.989999999999995</v>
      </c>
    </row>
    <row r="97" spans="1:10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1</v>
      </c>
      <c r="G97" s="234"/>
      <c r="H97" s="391" t="s">
        <v>26</v>
      </c>
      <c r="I97" s="227">
        <f>I96-I83</f>
        <v>1</v>
      </c>
    </row>
    <row r="99" spans="1:10" ht="13.5" thickBot="1" x14ac:dyDescent="0.25"/>
    <row r="100" spans="1:10" ht="13.5" thickBot="1" x14ac:dyDescent="0.25">
      <c r="A100" s="285" t="s">
        <v>82</v>
      </c>
      <c r="B100" s="737" t="s">
        <v>50</v>
      </c>
      <c r="C100" s="738"/>
      <c r="D100" s="738"/>
      <c r="E100" s="738"/>
      <c r="F100" s="739"/>
      <c r="G100" s="314" t="s">
        <v>0</v>
      </c>
      <c r="H100" s="392"/>
      <c r="I100" s="392"/>
      <c r="J100" s="392"/>
    </row>
    <row r="101" spans="1:10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392"/>
    </row>
    <row r="102" spans="1:10" x14ac:dyDescent="0.2">
      <c r="A102" s="292" t="s">
        <v>3</v>
      </c>
      <c r="B102" s="355">
        <v>1400</v>
      </c>
      <c r="C102" s="356">
        <v>1400</v>
      </c>
      <c r="D102" s="357">
        <v>1400</v>
      </c>
      <c r="E102" s="357">
        <v>1400</v>
      </c>
      <c r="F102" s="357">
        <v>1400</v>
      </c>
      <c r="G102" s="358">
        <v>1400</v>
      </c>
      <c r="H102" s="392"/>
      <c r="I102" s="392"/>
      <c r="J102" s="392"/>
    </row>
    <row r="103" spans="1:10" x14ac:dyDescent="0.2">
      <c r="A103" s="295" t="s">
        <v>6</v>
      </c>
      <c r="B103" s="321">
        <v>1711.304347826087</v>
      </c>
      <c r="C103" s="322">
        <v>1726.7647058823529</v>
      </c>
      <c r="D103" s="322">
        <v>1781.4285714285713</v>
      </c>
      <c r="E103" s="322">
        <v>1765.5555555555557</v>
      </c>
      <c r="F103" s="322">
        <v>1823.8888888888889</v>
      </c>
      <c r="G103" s="259">
        <v>1766.0975609756097</v>
      </c>
      <c r="H103" s="392"/>
      <c r="I103" s="392"/>
      <c r="J103" s="392"/>
    </row>
    <row r="104" spans="1:10" x14ac:dyDescent="0.2">
      <c r="A104" s="226" t="s">
        <v>7</v>
      </c>
      <c r="B104" s="323">
        <v>91.304347826086953</v>
      </c>
      <c r="C104" s="324">
        <v>97.058823529411768</v>
      </c>
      <c r="D104" s="325">
        <v>100</v>
      </c>
      <c r="E104" s="325">
        <v>100</v>
      </c>
      <c r="F104" s="325">
        <v>94.444444444444443</v>
      </c>
      <c r="G104" s="326">
        <v>96.341463414634148</v>
      </c>
      <c r="H104" s="392"/>
      <c r="I104" s="392"/>
      <c r="J104" s="392"/>
    </row>
    <row r="105" spans="1:10" x14ac:dyDescent="0.2">
      <c r="A105" s="226" t="s">
        <v>8</v>
      </c>
      <c r="B105" s="263">
        <v>4.9950763565918738E-2</v>
      </c>
      <c r="C105" s="264">
        <v>3.8942751408868187E-2</v>
      </c>
      <c r="D105" s="327">
        <v>3.5959859382574164E-2</v>
      </c>
      <c r="E105" s="327">
        <v>3.7366847731585301E-2</v>
      </c>
      <c r="F105" s="327">
        <v>4.7750275377979857E-2</v>
      </c>
      <c r="G105" s="328">
        <v>4.7317683826454016E-2</v>
      </c>
      <c r="H105" s="392"/>
      <c r="I105" s="392"/>
      <c r="J105" s="392"/>
    </row>
    <row r="106" spans="1:10" x14ac:dyDescent="0.2">
      <c r="A106" s="295" t="s">
        <v>1</v>
      </c>
      <c r="B106" s="266">
        <f t="shared" ref="B106:G106" si="22">B103/B102*100-100</f>
        <v>22.23602484472049</v>
      </c>
      <c r="C106" s="267">
        <f t="shared" si="22"/>
        <v>23.340336134453793</v>
      </c>
      <c r="D106" s="267">
        <f t="shared" si="22"/>
        <v>27.24489795918366</v>
      </c>
      <c r="E106" s="267">
        <f t="shared" si="22"/>
        <v>26.111111111111128</v>
      </c>
      <c r="F106" s="267">
        <f t="shared" si="22"/>
        <v>30.277777777777771</v>
      </c>
      <c r="G106" s="269">
        <f t="shared" si="22"/>
        <v>26.149825783972119</v>
      </c>
      <c r="H106" s="392"/>
      <c r="I106" s="392"/>
      <c r="J106" s="392"/>
    </row>
    <row r="107" spans="1:10" ht="13.5" thickBot="1" x14ac:dyDescent="0.25">
      <c r="A107" s="226" t="s">
        <v>27</v>
      </c>
      <c r="B107" s="270">
        <f>B103-B90</f>
        <v>67.600644122383301</v>
      </c>
      <c r="C107" s="271">
        <f t="shared" ref="C107:G107" si="23">C103-C90</f>
        <v>88.926868044515004</v>
      </c>
      <c r="D107" s="271">
        <f t="shared" si="23"/>
        <v>109.37728937728934</v>
      </c>
      <c r="E107" s="271">
        <f t="shared" si="23"/>
        <v>65.299145299145493</v>
      </c>
      <c r="F107" s="271">
        <f t="shared" si="23"/>
        <v>41.388888888888914</v>
      </c>
      <c r="G107" s="273">
        <f t="shared" si="23"/>
        <v>74.888769766818541</v>
      </c>
      <c r="H107" s="392"/>
      <c r="I107" s="392"/>
      <c r="J107" s="392"/>
    </row>
    <row r="108" spans="1:10" x14ac:dyDescent="0.2">
      <c r="A108" s="309" t="s">
        <v>52</v>
      </c>
      <c r="B108" s="274">
        <v>253</v>
      </c>
      <c r="C108" s="275">
        <v>382</v>
      </c>
      <c r="D108" s="275">
        <v>413</v>
      </c>
      <c r="E108" s="275">
        <v>395</v>
      </c>
      <c r="F108" s="329">
        <v>375</v>
      </c>
      <c r="G108" s="330">
        <f>SUM(B108:F108)</f>
        <v>1818</v>
      </c>
      <c r="H108" s="392" t="s">
        <v>56</v>
      </c>
      <c r="I108" s="331">
        <f>G95-G108</f>
        <v>0</v>
      </c>
      <c r="J108" s="332">
        <f>I108/G95</f>
        <v>0</v>
      </c>
    </row>
    <row r="109" spans="1:10" x14ac:dyDescent="0.2">
      <c r="A109" s="309" t="s">
        <v>28</v>
      </c>
      <c r="B109" s="229">
        <v>68</v>
      </c>
      <c r="C109" s="393">
        <v>68</v>
      </c>
      <c r="D109" s="393">
        <v>68</v>
      </c>
      <c r="E109" s="393">
        <v>68</v>
      </c>
      <c r="F109" s="393">
        <v>68</v>
      </c>
      <c r="G109" s="233"/>
      <c r="H109" s="392" t="s">
        <v>57</v>
      </c>
      <c r="I109" s="392">
        <v>66.989999999999995</v>
      </c>
      <c r="J109" s="392"/>
    </row>
    <row r="110" spans="1:10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1</v>
      </c>
      <c r="F110" s="337">
        <f t="shared" si="24"/>
        <v>1</v>
      </c>
      <c r="G110" s="234"/>
      <c r="H110" s="392" t="s">
        <v>26</v>
      </c>
      <c r="I110" s="227">
        <f>I109-I96</f>
        <v>1</v>
      </c>
      <c r="J110" s="392"/>
    </row>
    <row r="111" spans="1:10" x14ac:dyDescent="0.2">
      <c r="E111" s="280" t="s">
        <v>66</v>
      </c>
    </row>
    <row r="113" spans="1:14" s="408" customFormat="1" ht="13.5" thickBot="1" x14ac:dyDescent="0.25">
      <c r="A113" s="413"/>
      <c r="B113" s="413"/>
      <c r="C113" s="413"/>
      <c r="D113" s="413"/>
      <c r="E113" s="413"/>
      <c r="F113" s="413"/>
      <c r="G113" s="413"/>
      <c r="H113" s="413"/>
      <c r="I113" s="413"/>
      <c r="J113" s="413"/>
      <c r="K113" s="413"/>
      <c r="L113" s="413"/>
      <c r="M113" s="413"/>
      <c r="N113" s="413"/>
    </row>
    <row r="114" spans="1:14" s="408" customFormat="1" ht="13.5" thickBot="1" x14ac:dyDescent="0.25">
      <c r="A114" s="285" t="s">
        <v>91</v>
      </c>
      <c r="B114" s="737" t="s">
        <v>50</v>
      </c>
      <c r="C114" s="738"/>
      <c r="D114" s="738"/>
      <c r="E114" s="738"/>
      <c r="F114" s="739"/>
      <c r="G114" s="314" t="s">
        <v>0</v>
      </c>
      <c r="H114" s="413"/>
      <c r="I114" s="413"/>
      <c r="J114" s="413"/>
      <c r="K114" s="413"/>
      <c r="L114" s="413"/>
      <c r="M114" s="413"/>
      <c r="N114" s="413"/>
    </row>
    <row r="115" spans="1:14" s="408" customFormat="1" x14ac:dyDescent="0.2">
      <c r="A115" s="226" t="s">
        <v>2</v>
      </c>
      <c r="B115" s="316">
        <v>1</v>
      </c>
      <c r="C115" s="236">
        <v>2</v>
      </c>
      <c r="D115" s="236">
        <v>3</v>
      </c>
      <c r="E115" s="236">
        <v>4</v>
      </c>
      <c r="F115" s="236">
        <v>5</v>
      </c>
      <c r="G115" s="235"/>
      <c r="H115" s="413"/>
      <c r="I115" s="413"/>
      <c r="J115" s="413"/>
      <c r="K115" s="413"/>
      <c r="L115" s="413"/>
      <c r="M115" s="413"/>
      <c r="N115" s="413"/>
    </row>
    <row r="116" spans="1:14" s="408" customFormat="1" x14ac:dyDescent="0.2">
      <c r="A116" s="292" t="s">
        <v>3</v>
      </c>
      <c r="B116" s="355">
        <v>1540</v>
      </c>
      <c r="C116" s="356">
        <v>1540</v>
      </c>
      <c r="D116" s="357">
        <v>1540</v>
      </c>
      <c r="E116" s="357">
        <v>1540</v>
      </c>
      <c r="F116" s="357">
        <v>1540</v>
      </c>
      <c r="G116" s="358">
        <v>1540</v>
      </c>
      <c r="H116" s="413"/>
      <c r="I116" s="413"/>
      <c r="J116" s="413"/>
      <c r="K116" s="413"/>
      <c r="L116" s="413"/>
      <c r="M116" s="413"/>
      <c r="N116" s="413"/>
    </row>
    <row r="117" spans="1:14" s="408" customFormat="1" x14ac:dyDescent="0.2">
      <c r="A117" s="295" t="s">
        <v>6</v>
      </c>
      <c r="B117" s="321">
        <v>1768.5714285714287</v>
      </c>
      <c r="C117" s="322">
        <v>1819.4594594594594</v>
      </c>
      <c r="D117" s="322">
        <v>1869.1891891891892</v>
      </c>
      <c r="E117" s="322">
        <v>1915.1515151515152</v>
      </c>
      <c r="F117" s="322">
        <v>1989.047619047619</v>
      </c>
      <c r="G117" s="259">
        <v>1869.7315436241611</v>
      </c>
      <c r="H117" s="413"/>
      <c r="I117" s="413"/>
      <c r="J117" s="413"/>
      <c r="K117" s="413"/>
      <c r="L117" s="413"/>
      <c r="M117" s="413"/>
      <c r="N117" s="413"/>
    </row>
    <row r="118" spans="1:14" s="408" customFormat="1" x14ac:dyDescent="0.2">
      <c r="A118" s="226" t="s">
        <v>7</v>
      </c>
      <c r="B118" s="323">
        <v>100</v>
      </c>
      <c r="C118" s="324">
        <v>100</v>
      </c>
      <c r="D118" s="325">
        <v>100</v>
      </c>
      <c r="E118" s="325">
        <v>100</v>
      </c>
      <c r="F118" s="325">
        <v>100</v>
      </c>
      <c r="G118" s="326">
        <v>97.986577181208048</v>
      </c>
      <c r="H118" s="413"/>
      <c r="I118" s="413"/>
      <c r="J118" s="413"/>
      <c r="K118" s="413"/>
      <c r="L118" s="413"/>
      <c r="M118" s="413"/>
      <c r="N118" s="413"/>
    </row>
    <row r="119" spans="1:14" s="408" customFormat="1" x14ac:dyDescent="0.2">
      <c r="A119" s="226" t="s">
        <v>8</v>
      </c>
      <c r="B119" s="263">
        <v>2.0741104116930958E-2</v>
      </c>
      <c r="C119" s="264">
        <v>2.3281204038581124E-2</v>
      </c>
      <c r="D119" s="327">
        <v>2.3710483848578531E-2</v>
      </c>
      <c r="E119" s="327">
        <v>3.0558054000814183E-2</v>
      </c>
      <c r="F119" s="327">
        <v>3.2393358440187932E-2</v>
      </c>
      <c r="G119" s="328">
        <v>4.4747371484419596E-2</v>
      </c>
      <c r="H119" s="413"/>
      <c r="I119" s="413"/>
      <c r="J119" s="413"/>
      <c r="K119" s="413"/>
      <c r="L119" s="413"/>
      <c r="M119" s="413"/>
      <c r="N119" s="413"/>
    </row>
    <row r="120" spans="1:14" s="408" customFormat="1" x14ac:dyDescent="0.2">
      <c r="A120" s="295" t="s">
        <v>1</v>
      </c>
      <c r="B120" s="266">
        <f t="shared" ref="B120:G120" si="25">B117/B116*100-100</f>
        <v>14.842300556586281</v>
      </c>
      <c r="C120" s="267">
        <f t="shared" si="25"/>
        <v>18.146718146718129</v>
      </c>
      <c r="D120" s="267">
        <f t="shared" si="25"/>
        <v>21.375921375921365</v>
      </c>
      <c r="E120" s="267">
        <f t="shared" si="25"/>
        <v>24.360487996851646</v>
      </c>
      <c r="F120" s="267">
        <f t="shared" si="25"/>
        <v>29.15893630179346</v>
      </c>
      <c r="G120" s="269">
        <f t="shared" si="25"/>
        <v>21.411139196374094</v>
      </c>
      <c r="H120" s="413"/>
      <c r="I120" s="413"/>
      <c r="J120" s="413"/>
      <c r="K120" s="413"/>
      <c r="L120" s="413"/>
      <c r="M120" s="413"/>
      <c r="N120" s="413"/>
    </row>
    <row r="121" spans="1:14" s="408" customFormat="1" ht="13.5" thickBot="1" x14ac:dyDescent="0.25">
      <c r="A121" s="226" t="s">
        <v>27</v>
      </c>
      <c r="B121" s="270">
        <f>B117-B104</f>
        <v>1677.2670807453417</v>
      </c>
      <c r="C121" s="271">
        <f t="shared" ref="C121:G121" si="26">C117-C104</f>
        <v>1722.4006359300477</v>
      </c>
      <c r="D121" s="271">
        <f t="shared" si="26"/>
        <v>1769.1891891891892</v>
      </c>
      <c r="E121" s="271">
        <f t="shared" si="26"/>
        <v>1815.1515151515152</v>
      </c>
      <c r="F121" s="271">
        <f t="shared" si="26"/>
        <v>1894.6031746031747</v>
      </c>
      <c r="G121" s="273">
        <f t="shared" si="26"/>
        <v>1773.390080209527</v>
      </c>
      <c r="H121" s="413"/>
      <c r="I121" s="413"/>
      <c r="J121" s="413"/>
      <c r="K121" s="413"/>
      <c r="L121" s="413"/>
      <c r="M121" s="413"/>
      <c r="N121" s="413"/>
    </row>
    <row r="122" spans="1:14" s="408" customFormat="1" x14ac:dyDescent="0.2">
      <c r="A122" s="309" t="s">
        <v>52</v>
      </c>
      <c r="B122" s="274">
        <v>207</v>
      </c>
      <c r="C122" s="275">
        <v>361</v>
      </c>
      <c r="D122" s="275">
        <v>442</v>
      </c>
      <c r="E122" s="275">
        <v>337</v>
      </c>
      <c r="F122" s="329">
        <v>283</v>
      </c>
      <c r="G122" s="330">
        <f>SUM(B122:F122)</f>
        <v>1630</v>
      </c>
      <c r="H122" s="413" t="s">
        <v>56</v>
      </c>
      <c r="I122" s="331">
        <f>G109-G122</f>
        <v>-1630</v>
      </c>
      <c r="J122" s="332">
        <f>I122/G108</f>
        <v>-0.8965896589658966</v>
      </c>
      <c r="K122" s="413"/>
      <c r="L122" s="413"/>
      <c r="M122" s="413"/>
      <c r="N122" s="413"/>
    </row>
    <row r="123" spans="1:14" s="408" customFormat="1" x14ac:dyDescent="0.2">
      <c r="A123" s="309" t="s">
        <v>28</v>
      </c>
      <c r="B123" s="229">
        <v>71</v>
      </c>
      <c r="C123" s="412">
        <v>71</v>
      </c>
      <c r="D123" s="412">
        <v>71</v>
      </c>
      <c r="E123" s="412">
        <v>71</v>
      </c>
      <c r="F123" s="412">
        <v>71</v>
      </c>
      <c r="G123" s="233"/>
      <c r="H123" s="413" t="s">
        <v>57</v>
      </c>
      <c r="I123" s="413">
        <v>67.989999999999995</v>
      </c>
      <c r="J123" s="413"/>
      <c r="K123" s="413"/>
      <c r="L123" s="413"/>
      <c r="M123" s="413"/>
      <c r="N123" s="413"/>
    </row>
    <row r="124" spans="1:14" ht="13.5" thickBot="1" x14ac:dyDescent="0.25">
      <c r="A124" s="312" t="s">
        <v>26</v>
      </c>
      <c r="B124" s="336">
        <f>B123-B110</f>
        <v>70</v>
      </c>
      <c r="C124" s="337">
        <f t="shared" ref="C124:F124" si="27">C123-C110</f>
        <v>70</v>
      </c>
      <c r="D124" s="337">
        <f t="shared" si="27"/>
        <v>70</v>
      </c>
      <c r="E124" s="337">
        <f t="shared" si="27"/>
        <v>70</v>
      </c>
      <c r="F124" s="337">
        <f t="shared" si="27"/>
        <v>70</v>
      </c>
      <c r="G124" s="234"/>
      <c r="H124" s="413" t="s">
        <v>26</v>
      </c>
      <c r="I124" s="227">
        <f>I123-I109</f>
        <v>1</v>
      </c>
      <c r="J124" s="413"/>
      <c r="K124" s="413"/>
      <c r="L124" s="413"/>
      <c r="M124" s="413"/>
      <c r="N124" s="413"/>
    </row>
    <row r="125" spans="1:14" x14ac:dyDescent="0.2">
      <c r="A125" s="413"/>
      <c r="B125" s="413">
        <v>70</v>
      </c>
      <c r="C125" s="413">
        <v>70</v>
      </c>
      <c r="D125" s="413">
        <v>70</v>
      </c>
      <c r="E125" s="413">
        <v>70</v>
      </c>
      <c r="F125" s="413">
        <v>70</v>
      </c>
      <c r="G125" s="413"/>
      <c r="H125" s="381" t="s">
        <v>96</v>
      </c>
      <c r="I125" s="413"/>
      <c r="J125" s="413"/>
      <c r="K125" s="413"/>
      <c r="L125" s="413"/>
      <c r="M125" s="413"/>
      <c r="N125" s="413"/>
    </row>
    <row r="126" spans="1:14" s="413" customFormat="1" ht="13.5" thickBot="1" x14ac:dyDescent="0.25">
      <c r="H126" s="381"/>
    </row>
    <row r="127" spans="1:14" s="428" customFormat="1" ht="13.5" thickBot="1" x14ac:dyDescent="0.25">
      <c r="A127" s="285" t="s">
        <v>95</v>
      </c>
      <c r="B127" s="737" t="s">
        <v>50</v>
      </c>
      <c r="C127" s="738"/>
      <c r="D127" s="738"/>
      <c r="E127" s="738"/>
      <c r="F127" s="739"/>
      <c r="G127" s="314" t="s">
        <v>0</v>
      </c>
    </row>
    <row r="128" spans="1:14" s="428" customFormat="1" x14ac:dyDescent="0.2">
      <c r="A128" s="226" t="s">
        <v>2</v>
      </c>
      <c r="B128" s="316">
        <v>1</v>
      </c>
      <c r="C128" s="236">
        <v>2</v>
      </c>
      <c r="D128" s="236">
        <v>3</v>
      </c>
      <c r="E128" s="236">
        <v>4</v>
      </c>
      <c r="F128" s="236">
        <v>5</v>
      </c>
      <c r="G128" s="235"/>
    </row>
    <row r="129" spans="1:10" s="428" customFormat="1" x14ac:dyDescent="0.2">
      <c r="A129" s="292" t="s">
        <v>3</v>
      </c>
      <c r="B129" s="355">
        <v>1670</v>
      </c>
      <c r="C129" s="356">
        <v>1670</v>
      </c>
      <c r="D129" s="357">
        <v>1670</v>
      </c>
      <c r="E129" s="357">
        <v>1670</v>
      </c>
      <c r="F129" s="357">
        <v>1670</v>
      </c>
      <c r="G129" s="358">
        <v>1670</v>
      </c>
    </row>
    <row r="130" spans="1:10" s="428" customFormat="1" x14ac:dyDescent="0.2">
      <c r="A130" s="295" t="s">
        <v>6</v>
      </c>
      <c r="B130" s="321">
        <v>1856</v>
      </c>
      <c r="C130" s="322">
        <v>1971.9444444444443</v>
      </c>
      <c r="D130" s="322">
        <v>1972.7272727272727</v>
      </c>
      <c r="E130" s="322">
        <v>2020</v>
      </c>
      <c r="F130" s="322">
        <v>2093.4482758620688</v>
      </c>
      <c r="G130" s="259">
        <v>1989.3827160493827</v>
      </c>
    </row>
    <row r="131" spans="1:10" s="428" customFormat="1" x14ac:dyDescent="0.2">
      <c r="A131" s="226" t="s">
        <v>7</v>
      </c>
      <c r="B131" s="323">
        <v>100</v>
      </c>
      <c r="C131" s="324">
        <v>100</v>
      </c>
      <c r="D131" s="325">
        <v>100</v>
      </c>
      <c r="E131" s="325">
        <v>100</v>
      </c>
      <c r="F131" s="325">
        <v>100</v>
      </c>
      <c r="G131" s="326">
        <v>97.53086419753086</v>
      </c>
    </row>
    <row r="132" spans="1:10" s="428" customFormat="1" x14ac:dyDescent="0.2">
      <c r="A132" s="226" t="s">
        <v>8</v>
      </c>
      <c r="B132" s="263">
        <v>2.9184488284376812E-2</v>
      </c>
      <c r="C132" s="264">
        <v>3.0068307264700129E-2</v>
      </c>
      <c r="D132" s="327">
        <v>2.7155724458222327E-2</v>
      </c>
      <c r="E132" s="327">
        <v>3.4856462563587251E-2</v>
      </c>
      <c r="F132" s="327">
        <v>3.5153201861515507E-2</v>
      </c>
      <c r="G132" s="328">
        <v>4.5991347959167879E-2</v>
      </c>
    </row>
    <row r="133" spans="1:10" s="428" customFormat="1" x14ac:dyDescent="0.2">
      <c r="A133" s="295" t="s">
        <v>1</v>
      </c>
      <c r="B133" s="266">
        <f t="shared" ref="B133:G133" si="28">B130/B129*100-100</f>
        <v>11.137724550898213</v>
      </c>
      <c r="C133" s="267">
        <f t="shared" si="28"/>
        <v>18.08050565535595</v>
      </c>
      <c r="D133" s="267">
        <f t="shared" si="28"/>
        <v>18.127381600435498</v>
      </c>
      <c r="E133" s="267">
        <f t="shared" si="28"/>
        <v>20.958083832335333</v>
      </c>
      <c r="F133" s="267">
        <f t="shared" si="28"/>
        <v>25.356184183357414</v>
      </c>
      <c r="G133" s="269">
        <f t="shared" si="28"/>
        <v>19.124713535891175</v>
      </c>
    </row>
    <row r="134" spans="1:10" s="428" customFormat="1" ht="13.5" thickBot="1" x14ac:dyDescent="0.25">
      <c r="A134" s="226" t="s">
        <v>27</v>
      </c>
      <c r="B134" s="270">
        <f t="shared" ref="B134:G134" si="29">B130-B118</f>
        <v>1756</v>
      </c>
      <c r="C134" s="271">
        <f t="shared" si="29"/>
        <v>1871.9444444444443</v>
      </c>
      <c r="D134" s="271">
        <f t="shared" si="29"/>
        <v>1872.7272727272727</v>
      </c>
      <c r="E134" s="271">
        <f t="shared" si="29"/>
        <v>1920</v>
      </c>
      <c r="F134" s="271">
        <f t="shared" si="29"/>
        <v>1993.4482758620688</v>
      </c>
      <c r="G134" s="273">
        <f t="shared" si="29"/>
        <v>1891.3961388681746</v>
      </c>
    </row>
    <row r="135" spans="1:10" s="428" customFormat="1" x14ac:dyDescent="0.2">
      <c r="A135" s="309" t="s">
        <v>52</v>
      </c>
      <c r="B135" s="274">
        <v>207</v>
      </c>
      <c r="C135" s="275">
        <v>361</v>
      </c>
      <c r="D135" s="275">
        <v>442</v>
      </c>
      <c r="E135" s="275">
        <v>337</v>
      </c>
      <c r="F135" s="329">
        <v>283</v>
      </c>
      <c r="G135" s="330">
        <f>SUM(B135:F135)</f>
        <v>1630</v>
      </c>
      <c r="H135" s="428" t="s">
        <v>56</v>
      </c>
      <c r="I135" s="331">
        <f>G122-G135</f>
        <v>0</v>
      </c>
      <c r="J135" s="332">
        <f>I135/G122</f>
        <v>0</v>
      </c>
    </row>
    <row r="136" spans="1:10" s="428" customFormat="1" x14ac:dyDescent="0.2">
      <c r="A136" s="309" t="s">
        <v>28</v>
      </c>
      <c r="B136" s="229">
        <v>71</v>
      </c>
      <c r="C136" s="429">
        <v>71</v>
      </c>
      <c r="D136" s="429">
        <v>71</v>
      </c>
      <c r="E136" s="429">
        <v>71</v>
      </c>
      <c r="F136" s="429">
        <v>71</v>
      </c>
      <c r="G136" s="233"/>
      <c r="H136" s="428" t="s">
        <v>57</v>
      </c>
      <c r="I136" s="428">
        <v>70</v>
      </c>
    </row>
    <row r="137" spans="1:10" s="428" customFormat="1" ht="13.5" thickBot="1" x14ac:dyDescent="0.25">
      <c r="A137" s="312" t="s">
        <v>26</v>
      </c>
      <c r="B137" s="336">
        <f>B136-B124</f>
        <v>1</v>
      </c>
      <c r="C137" s="337">
        <f>C136-C124</f>
        <v>1</v>
      </c>
      <c r="D137" s="337">
        <f>D136-D124</f>
        <v>1</v>
      </c>
      <c r="E137" s="337">
        <f>E136-E124</f>
        <v>1</v>
      </c>
      <c r="F137" s="337">
        <f>F136-F124</f>
        <v>1</v>
      </c>
      <c r="G137" s="234"/>
      <c r="H137" s="428" t="s">
        <v>26</v>
      </c>
      <c r="I137" s="227">
        <f>I136-I123</f>
        <v>2.0100000000000051</v>
      </c>
    </row>
    <row r="138" spans="1:10" s="428" customFormat="1" x14ac:dyDescent="0.2">
      <c r="C138" s="428" t="s">
        <v>66</v>
      </c>
    </row>
    <row r="139" spans="1:10" ht="13.5" thickBot="1" x14ac:dyDescent="0.25"/>
    <row r="140" spans="1:10" ht="13.5" thickBot="1" x14ac:dyDescent="0.25">
      <c r="A140" s="285" t="s">
        <v>98</v>
      </c>
      <c r="B140" s="737" t="s">
        <v>50</v>
      </c>
      <c r="C140" s="738"/>
      <c r="D140" s="738"/>
      <c r="E140" s="738"/>
      <c r="F140" s="739"/>
      <c r="G140" s="314" t="s">
        <v>0</v>
      </c>
      <c r="H140" s="414"/>
      <c r="I140" s="414"/>
      <c r="J140" s="414"/>
    </row>
    <row r="141" spans="1:10" x14ac:dyDescent="0.2">
      <c r="A141" s="226" t="s">
        <v>2</v>
      </c>
      <c r="B141" s="316">
        <v>1</v>
      </c>
      <c r="C141" s="236">
        <v>2</v>
      </c>
      <c r="D141" s="236">
        <v>3</v>
      </c>
      <c r="E141" s="236">
        <v>4</v>
      </c>
      <c r="F141" s="236">
        <v>5</v>
      </c>
      <c r="G141" s="235"/>
      <c r="H141" s="414"/>
      <c r="I141" s="414"/>
      <c r="J141" s="414"/>
    </row>
    <row r="142" spans="1:10" x14ac:dyDescent="0.2">
      <c r="A142" s="292" t="s">
        <v>3</v>
      </c>
      <c r="B142" s="355">
        <v>1790</v>
      </c>
      <c r="C142" s="356">
        <v>1790</v>
      </c>
      <c r="D142" s="357">
        <v>1790</v>
      </c>
      <c r="E142" s="357">
        <v>1790</v>
      </c>
      <c r="F142" s="357">
        <v>1790</v>
      </c>
      <c r="G142" s="358">
        <v>1790</v>
      </c>
      <c r="H142" s="414"/>
      <c r="I142" s="414"/>
      <c r="J142" s="414"/>
    </row>
    <row r="143" spans="1:10" x14ac:dyDescent="0.2">
      <c r="A143" s="295" t="s">
        <v>6</v>
      </c>
      <c r="B143" s="321">
        <v>2013</v>
      </c>
      <c r="C143" s="322">
        <v>2070.8333333333335</v>
      </c>
      <c r="D143" s="322">
        <v>2116.4444444444443</v>
      </c>
      <c r="E143" s="322">
        <v>2146.2857142857142</v>
      </c>
      <c r="F143" s="322">
        <v>2192.5</v>
      </c>
      <c r="G143" s="259">
        <v>2113.1707317073169</v>
      </c>
      <c r="H143" s="414"/>
      <c r="I143" s="414"/>
      <c r="J143" s="414"/>
    </row>
    <row r="144" spans="1:10" x14ac:dyDescent="0.2">
      <c r="A144" s="226" t="s">
        <v>7</v>
      </c>
      <c r="B144" s="323">
        <v>100</v>
      </c>
      <c r="C144" s="324">
        <v>100</v>
      </c>
      <c r="D144" s="325">
        <v>100</v>
      </c>
      <c r="E144" s="325">
        <v>100</v>
      </c>
      <c r="F144" s="325">
        <v>96.428571428571431</v>
      </c>
      <c r="G144" s="326">
        <v>95.731707317073173</v>
      </c>
      <c r="H144" s="414"/>
      <c r="I144" s="414"/>
      <c r="J144" s="414"/>
    </row>
    <row r="145" spans="1:10" x14ac:dyDescent="0.2">
      <c r="A145" s="226" t="s">
        <v>8</v>
      </c>
      <c r="B145" s="263">
        <v>3.68113671337265E-2</v>
      </c>
      <c r="C145" s="264">
        <v>3.9761728137403592E-2</v>
      </c>
      <c r="D145" s="327">
        <v>4.1540439032185551E-2</v>
      </c>
      <c r="E145" s="327">
        <v>3.7918505970989565E-2</v>
      </c>
      <c r="F145" s="327">
        <v>4.3090966258328117E-2</v>
      </c>
      <c r="G145" s="328">
        <v>4.7663692328403798E-2</v>
      </c>
      <c r="H145" s="414"/>
      <c r="I145" s="414"/>
      <c r="J145" s="414"/>
    </row>
    <row r="146" spans="1:10" x14ac:dyDescent="0.2">
      <c r="A146" s="295" t="s">
        <v>1</v>
      </c>
      <c r="B146" s="266">
        <f t="shared" ref="B146:G146" si="30">B143/B142*100-100</f>
        <v>12.458100558659211</v>
      </c>
      <c r="C146" s="267">
        <f t="shared" si="30"/>
        <v>15.689013035381748</v>
      </c>
      <c r="D146" s="267">
        <f t="shared" si="30"/>
        <v>18.237119801365594</v>
      </c>
      <c r="E146" s="267">
        <f t="shared" si="30"/>
        <v>19.904229848363926</v>
      </c>
      <c r="F146" s="267">
        <f t="shared" si="30"/>
        <v>22.486033519553075</v>
      </c>
      <c r="G146" s="269">
        <f t="shared" si="30"/>
        <v>18.054230821637816</v>
      </c>
      <c r="H146" s="414"/>
      <c r="I146" s="414"/>
      <c r="J146" s="414"/>
    </row>
    <row r="147" spans="1:10" ht="13.5" thickBot="1" x14ac:dyDescent="0.25">
      <c r="A147" s="226" t="s">
        <v>27</v>
      </c>
      <c r="B147" s="270">
        <f>B143-B130</f>
        <v>157</v>
      </c>
      <c r="C147" s="271">
        <f t="shared" ref="C147:G147" si="31">C143-C130</f>
        <v>98.888888888889142</v>
      </c>
      <c r="D147" s="271">
        <f t="shared" si="31"/>
        <v>143.7171717171716</v>
      </c>
      <c r="E147" s="271">
        <f t="shared" si="31"/>
        <v>126.28571428571422</v>
      </c>
      <c r="F147" s="271">
        <f t="shared" si="31"/>
        <v>99.05172413793116</v>
      </c>
      <c r="G147" s="273">
        <f t="shared" si="31"/>
        <v>123.78801565793424</v>
      </c>
      <c r="H147" s="414"/>
      <c r="I147" s="414"/>
      <c r="J147" s="414"/>
    </row>
    <row r="148" spans="1:10" x14ac:dyDescent="0.2">
      <c r="A148" s="309" t="s">
        <v>52</v>
      </c>
      <c r="B148" s="274">
        <v>207</v>
      </c>
      <c r="C148" s="275">
        <v>361</v>
      </c>
      <c r="D148" s="275">
        <v>441</v>
      </c>
      <c r="E148" s="275">
        <v>337</v>
      </c>
      <c r="F148" s="329">
        <v>282</v>
      </c>
      <c r="G148" s="330">
        <f>SUM(B148:F148)</f>
        <v>1628</v>
      </c>
      <c r="H148" s="414" t="s">
        <v>56</v>
      </c>
      <c r="I148" s="331">
        <f>G135-G148</f>
        <v>2</v>
      </c>
      <c r="J148" s="332">
        <f>I148/G135</f>
        <v>1.2269938650306749E-3</v>
      </c>
    </row>
    <row r="149" spans="1:10" x14ac:dyDescent="0.2">
      <c r="A149" s="309" t="s">
        <v>28</v>
      </c>
      <c r="B149" s="229">
        <v>72</v>
      </c>
      <c r="C149" s="415">
        <v>72</v>
      </c>
      <c r="D149" s="415">
        <v>72</v>
      </c>
      <c r="E149" s="415">
        <v>72</v>
      </c>
      <c r="F149" s="415">
        <v>72</v>
      </c>
      <c r="G149" s="233"/>
      <c r="H149" s="414" t="s">
        <v>57</v>
      </c>
      <c r="I149" s="414">
        <v>71.02</v>
      </c>
      <c r="J149" s="414"/>
    </row>
    <row r="150" spans="1:10" ht="13.5" thickBot="1" x14ac:dyDescent="0.25">
      <c r="A150" s="312" t="s">
        <v>26</v>
      </c>
      <c r="B150" s="336">
        <f>B149-B136</f>
        <v>1</v>
      </c>
      <c r="C150" s="337">
        <f t="shared" ref="C150:F150" si="32">C149-C136</f>
        <v>1</v>
      </c>
      <c r="D150" s="337">
        <f t="shared" si="32"/>
        <v>1</v>
      </c>
      <c r="E150" s="337">
        <f t="shared" si="32"/>
        <v>1</v>
      </c>
      <c r="F150" s="337">
        <f t="shared" si="32"/>
        <v>1</v>
      </c>
      <c r="G150" s="234"/>
      <c r="H150" s="414" t="s">
        <v>26</v>
      </c>
      <c r="I150" s="227">
        <f>I149-I136</f>
        <v>1.019999999999996</v>
      </c>
      <c r="J150" s="414"/>
    </row>
    <row r="152" spans="1:10" ht="13.5" thickBot="1" x14ac:dyDescent="0.25"/>
    <row r="153" spans="1:10" ht="13.5" thickBot="1" x14ac:dyDescent="0.25">
      <c r="A153" s="285" t="s">
        <v>104</v>
      </c>
      <c r="B153" s="737" t="s">
        <v>50</v>
      </c>
      <c r="C153" s="738"/>
      <c r="D153" s="738"/>
      <c r="E153" s="738"/>
      <c r="F153" s="739"/>
      <c r="G153" s="314" t="s">
        <v>0</v>
      </c>
      <c r="H153" s="450"/>
      <c r="I153" s="450"/>
      <c r="J153" s="450"/>
    </row>
    <row r="154" spans="1:10" x14ac:dyDescent="0.2">
      <c r="A154" s="226" t="s">
        <v>2</v>
      </c>
      <c r="B154" s="316">
        <v>1</v>
      </c>
      <c r="C154" s="236">
        <v>2</v>
      </c>
      <c r="D154" s="236">
        <v>3</v>
      </c>
      <c r="E154" s="236">
        <v>4</v>
      </c>
      <c r="F154" s="236">
        <v>5</v>
      </c>
      <c r="G154" s="235"/>
      <c r="H154" s="450"/>
      <c r="I154" s="450"/>
      <c r="J154" s="450"/>
    </row>
    <row r="155" spans="1:10" x14ac:dyDescent="0.2">
      <c r="A155" s="292" t="s">
        <v>3</v>
      </c>
      <c r="B155" s="355">
        <v>1900</v>
      </c>
      <c r="C155" s="356">
        <v>1900</v>
      </c>
      <c r="D155" s="357">
        <v>1900</v>
      </c>
      <c r="E155" s="357">
        <v>1900</v>
      </c>
      <c r="F155" s="357">
        <v>1900</v>
      </c>
      <c r="G155" s="358">
        <v>1900</v>
      </c>
      <c r="H155" s="450"/>
      <c r="I155" s="450"/>
      <c r="J155" s="450"/>
    </row>
    <row r="156" spans="1:10" x14ac:dyDescent="0.2">
      <c r="A156" s="295" t="s">
        <v>6</v>
      </c>
      <c r="B156" s="321">
        <v>2087.6190476190477</v>
      </c>
      <c r="C156" s="322">
        <v>2194.4444444444443</v>
      </c>
      <c r="D156" s="322">
        <v>2183.409090909091</v>
      </c>
      <c r="E156" s="322">
        <v>2224.6875</v>
      </c>
      <c r="F156" s="322">
        <v>2295.7142857142858</v>
      </c>
      <c r="G156" s="259">
        <v>2201.1180124223602</v>
      </c>
      <c r="H156" s="450"/>
      <c r="I156" s="450"/>
      <c r="J156" s="450"/>
    </row>
    <row r="157" spans="1:10" x14ac:dyDescent="0.2">
      <c r="A157" s="226" t="s">
        <v>7</v>
      </c>
      <c r="B157" s="323">
        <v>100</v>
      </c>
      <c r="C157" s="324">
        <v>100</v>
      </c>
      <c r="D157" s="325">
        <v>93.181818181818187</v>
      </c>
      <c r="E157" s="325">
        <v>96.875</v>
      </c>
      <c r="F157" s="325">
        <v>92.857142857142861</v>
      </c>
      <c r="G157" s="326">
        <v>92.546583850931682</v>
      </c>
      <c r="H157" s="450"/>
      <c r="I157" s="450"/>
      <c r="J157" s="450"/>
    </row>
    <row r="158" spans="1:10" x14ac:dyDescent="0.2">
      <c r="A158" s="226" t="s">
        <v>8</v>
      </c>
      <c r="B158" s="263">
        <v>4.0830929122786651E-2</v>
      </c>
      <c r="C158" s="264">
        <v>4.5066135595051827E-2</v>
      </c>
      <c r="D158" s="327">
        <v>5.2863662070448819E-2</v>
      </c>
      <c r="E158" s="327">
        <v>4.6780872509451496E-2</v>
      </c>
      <c r="F158" s="327">
        <v>5.262569884720758E-2</v>
      </c>
      <c r="G158" s="328">
        <v>5.5473482515238315E-2</v>
      </c>
      <c r="H158" s="450"/>
      <c r="I158" s="450"/>
      <c r="J158" s="450"/>
    </row>
    <row r="159" spans="1:10" x14ac:dyDescent="0.2">
      <c r="A159" s="295" t="s">
        <v>1</v>
      </c>
      <c r="B159" s="266">
        <f t="shared" ref="B159:G159" si="33">B156/B155*100-100</f>
        <v>9.8746867167919845</v>
      </c>
      <c r="C159" s="267">
        <f t="shared" si="33"/>
        <v>15.497076023391813</v>
      </c>
      <c r="D159" s="267">
        <f t="shared" si="33"/>
        <v>14.916267942583744</v>
      </c>
      <c r="E159" s="267">
        <f t="shared" si="33"/>
        <v>17.088815789473671</v>
      </c>
      <c r="F159" s="267">
        <f t="shared" si="33"/>
        <v>20.827067669172934</v>
      </c>
      <c r="G159" s="269">
        <f t="shared" si="33"/>
        <v>15.848316443282101</v>
      </c>
      <c r="H159" s="450"/>
      <c r="I159" s="450"/>
      <c r="J159" s="450"/>
    </row>
    <row r="160" spans="1:10" ht="13.5" thickBot="1" x14ac:dyDescent="0.25">
      <c r="A160" s="226" t="s">
        <v>27</v>
      </c>
      <c r="B160" s="270">
        <f>B156-B143</f>
        <v>74.619047619047706</v>
      </c>
      <c r="C160" s="271">
        <f t="shared" ref="C160:G160" si="34">C156-C143</f>
        <v>123.61111111111086</v>
      </c>
      <c r="D160" s="271">
        <f t="shared" si="34"/>
        <v>66.964646464646648</v>
      </c>
      <c r="E160" s="271">
        <f t="shared" si="34"/>
        <v>78.401785714285779</v>
      </c>
      <c r="F160" s="271">
        <f t="shared" si="34"/>
        <v>103.21428571428578</v>
      </c>
      <c r="G160" s="273">
        <f t="shared" si="34"/>
        <v>87.947280715043235</v>
      </c>
      <c r="H160" s="450"/>
      <c r="I160" s="450"/>
      <c r="J160" s="450"/>
    </row>
    <row r="161" spans="1:10" x14ac:dyDescent="0.2">
      <c r="A161" s="309" t="s">
        <v>52</v>
      </c>
      <c r="B161" s="274">
        <v>207</v>
      </c>
      <c r="C161" s="275">
        <v>360</v>
      </c>
      <c r="D161" s="275">
        <v>441</v>
      </c>
      <c r="E161" s="275">
        <v>337</v>
      </c>
      <c r="F161" s="329">
        <v>282</v>
      </c>
      <c r="G161" s="330">
        <f>SUM(B161:F161)</f>
        <v>1627</v>
      </c>
      <c r="H161" s="450" t="s">
        <v>56</v>
      </c>
      <c r="I161" s="331">
        <f>G148-G161</f>
        <v>1</v>
      </c>
      <c r="J161" s="332">
        <f>I161/G148</f>
        <v>6.1425061425061424E-4</v>
      </c>
    </row>
    <row r="162" spans="1:10" x14ac:dyDescent="0.2">
      <c r="A162" s="309" t="s">
        <v>28</v>
      </c>
      <c r="B162" s="229">
        <v>74.5</v>
      </c>
      <c r="C162" s="449">
        <v>74.5</v>
      </c>
      <c r="D162" s="449">
        <v>74.5</v>
      </c>
      <c r="E162" s="449">
        <v>74.5</v>
      </c>
      <c r="F162" s="449">
        <v>74.5</v>
      </c>
      <c r="G162" s="233"/>
      <c r="H162" s="450" t="s">
        <v>57</v>
      </c>
      <c r="I162" s="454">
        <v>71.989999999999995</v>
      </c>
      <c r="J162" s="450"/>
    </row>
    <row r="163" spans="1:10" ht="13.5" thickBot="1" x14ac:dyDescent="0.25">
      <c r="A163" s="312" t="s">
        <v>26</v>
      </c>
      <c r="B163" s="336">
        <f>B162-B149</f>
        <v>2.5</v>
      </c>
      <c r="C163" s="337">
        <f t="shared" ref="C163:F163" si="35">C162-C149</f>
        <v>2.5</v>
      </c>
      <c r="D163" s="337">
        <f t="shared" si="35"/>
        <v>2.5</v>
      </c>
      <c r="E163" s="337">
        <f t="shared" si="35"/>
        <v>2.5</v>
      </c>
      <c r="F163" s="337">
        <f t="shared" si="35"/>
        <v>2.5</v>
      </c>
      <c r="G163" s="234"/>
      <c r="H163" s="450" t="s">
        <v>26</v>
      </c>
      <c r="I163" s="227">
        <f>I162-I149</f>
        <v>0.96999999999999886</v>
      </c>
      <c r="J163" s="450"/>
    </row>
    <row r="165" spans="1:10" ht="13.5" thickBot="1" x14ac:dyDescent="0.25"/>
    <row r="166" spans="1:10" s="459" customFormat="1" ht="13.5" thickBot="1" x14ac:dyDescent="0.25">
      <c r="A166" s="285" t="s">
        <v>106</v>
      </c>
      <c r="B166" s="737" t="s">
        <v>50</v>
      </c>
      <c r="C166" s="738"/>
      <c r="D166" s="738"/>
      <c r="E166" s="738"/>
      <c r="F166" s="739"/>
      <c r="G166" s="314" t="s">
        <v>0</v>
      </c>
    </row>
    <row r="167" spans="1:10" s="459" customFormat="1" x14ac:dyDescent="0.2">
      <c r="A167" s="226" t="s">
        <v>2</v>
      </c>
      <c r="B167" s="316">
        <v>1</v>
      </c>
      <c r="C167" s="236">
        <v>2</v>
      </c>
      <c r="D167" s="236">
        <v>3</v>
      </c>
      <c r="E167" s="236">
        <v>4</v>
      </c>
      <c r="F167" s="236">
        <v>5</v>
      </c>
      <c r="G167" s="235"/>
    </row>
    <row r="168" spans="1:10" s="459" customFormat="1" x14ac:dyDescent="0.2">
      <c r="A168" s="292" t="s">
        <v>3</v>
      </c>
      <c r="B168" s="355">
        <v>2010</v>
      </c>
      <c r="C168" s="356">
        <v>2010</v>
      </c>
      <c r="D168" s="357">
        <v>2010</v>
      </c>
      <c r="E168" s="357">
        <v>2010</v>
      </c>
      <c r="F168" s="357">
        <v>2010</v>
      </c>
      <c r="G168" s="358">
        <v>2010</v>
      </c>
    </row>
    <row r="169" spans="1:10" s="459" customFormat="1" x14ac:dyDescent="0.2">
      <c r="A169" s="295" t="s">
        <v>6</v>
      </c>
      <c r="B169" s="321">
        <v>2212.63</v>
      </c>
      <c r="C169" s="322">
        <v>2268.5700000000002</v>
      </c>
      <c r="D169" s="322">
        <v>2235.16</v>
      </c>
      <c r="E169" s="322">
        <v>2290.83</v>
      </c>
      <c r="F169" s="322">
        <v>2365</v>
      </c>
      <c r="G169" s="259">
        <v>2275.94</v>
      </c>
    </row>
    <row r="170" spans="1:10" s="459" customFormat="1" x14ac:dyDescent="0.2">
      <c r="A170" s="226" t="s">
        <v>7</v>
      </c>
      <c r="B170" s="323">
        <v>94.7</v>
      </c>
      <c r="C170" s="324">
        <v>92.9</v>
      </c>
      <c r="D170" s="325">
        <v>83.87</v>
      </c>
      <c r="E170" s="325">
        <v>87.5</v>
      </c>
      <c r="F170" s="325">
        <v>88.46</v>
      </c>
      <c r="G170" s="326">
        <v>89.06</v>
      </c>
    </row>
    <row r="171" spans="1:10" s="459" customFormat="1" x14ac:dyDescent="0.2">
      <c r="A171" s="226" t="s">
        <v>8</v>
      </c>
      <c r="B171" s="263">
        <v>6.0600000000000001E-2</v>
      </c>
      <c r="C171" s="264">
        <v>4.8399999999999999E-2</v>
      </c>
      <c r="D171" s="327">
        <v>6.3E-2</v>
      </c>
      <c r="E171" s="327">
        <v>7.7700000000000005E-2</v>
      </c>
      <c r="F171" s="327">
        <v>0.06</v>
      </c>
      <c r="G171" s="328">
        <v>6.6400000000000001E-2</v>
      </c>
    </row>
    <row r="172" spans="1:10" s="459" customFormat="1" x14ac:dyDescent="0.2">
      <c r="A172" s="295" t="s">
        <v>1</v>
      </c>
      <c r="B172" s="266">
        <f t="shared" ref="B172:G172" si="36">B169/B168*100-100</f>
        <v>10.081094527363192</v>
      </c>
      <c r="C172" s="267">
        <f t="shared" si="36"/>
        <v>12.864179104477614</v>
      </c>
      <c r="D172" s="267">
        <f t="shared" si="36"/>
        <v>11.201990049751245</v>
      </c>
      <c r="E172" s="267">
        <f t="shared" si="36"/>
        <v>13.971641791044775</v>
      </c>
      <c r="F172" s="267">
        <f t="shared" si="36"/>
        <v>17.661691542288565</v>
      </c>
      <c r="G172" s="269">
        <f t="shared" si="36"/>
        <v>13.230845771144288</v>
      </c>
    </row>
    <row r="173" spans="1:10" s="459" customFormat="1" ht="13.5" thickBot="1" x14ac:dyDescent="0.25">
      <c r="A173" s="226" t="s">
        <v>27</v>
      </c>
      <c r="B173" s="270">
        <f>B169-B156</f>
        <v>125.0109523809524</v>
      </c>
      <c r="C173" s="271">
        <f t="shared" ref="C173:G173" si="37">C169-C156</f>
        <v>74.12555555555582</v>
      </c>
      <c r="D173" s="271">
        <f t="shared" si="37"/>
        <v>51.750909090908863</v>
      </c>
      <c r="E173" s="271">
        <f t="shared" si="37"/>
        <v>66.142499999999927</v>
      </c>
      <c r="F173" s="271">
        <f t="shared" si="37"/>
        <v>69.285714285714221</v>
      </c>
      <c r="G173" s="273">
        <f t="shared" si="37"/>
        <v>74.821987577639902</v>
      </c>
    </row>
    <row r="174" spans="1:10" s="459" customFormat="1" x14ac:dyDescent="0.2">
      <c r="A174" s="309" t="s">
        <v>52</v>
      </c>
      <c r="B174" s="274">
        <v>207</v>
      </c>
      <c r="C174" s="275">
        <v>360</v>
      </c>
      <c r="D174" s="275">
        <v>438</v>
      </c>
      <c r="E174" s="275">
        <v>336</v>
      </c>
      <c r="F174" s="329">
        <v>281</v>
      </c>
      <c r="G174" s="330">
        <f>SUM(B174:F174)</f>
        <v>1622</v>
      </c>
      <c r="H174" s="459" t="s">
        <v>56</v>
      </c>
      <c r="I174" s="331">
        <f>G161-G174</f>
        <v>5</v>
      </c>
      <c r="J174" s="332">
        <f>I174/G161</f>
        <v>3.0731407498463428E-3</v>
      </c>
    </row>
    <row r="175" spans="1:10" s="459" customFormat="1" x14ac:dyDescent="0.2">
      <c r="A175" s="309" t="s">
        <v>28</v>
      </c>
      <c r="B175" s="229">
        <v>77</v>
      </c>
      <c r="C175" s="460">
        <v>77</v>
      </c>
      <c r="D175" s="460">
        <v>77</v>
      </c>
      <c r="E175" s="460">
        <v>77</v>
      </c>
      <c r="F175" s="460">
        <v>77</v>
      </c>
      <c r="G175" s="233"/>
      <c r="H175" s="459" t="s">
        <v>57</v>
      </c>
      <c r="I175" s="459">
        <v>74.5</v>
      </c>
    </row>
    <row r="176" spans="1:10" s="459" customFormat="1" ht="13.5" thickBot="1" x14ac:dyDescent="0.25">
      <c r="A176" s="312" t="s">
        <v>26</v>
      </c>
      <c r="B176" s="336">
        <f>B175-B162</f>
        <v>2.5</v>
      </c>
      <c r="C176" s="337">
        <f t="shared" ref="C176:F176" si="38">C175-C162</f>
        <v>2.5</v>
      </c>
      <c r="D176" s="337">
        <f t="shared" si="38"/>
        <v>2.5</v>
      </c>
      <c r="E176" s="337">
        <f t="shared" si="38"/>
        <v>2.5</v>
      </c>
      <c r="F176" s="337">
        <f t="shared" si="38"/>
        <v>2.5</v>
      </c>
      <c r="G176" s="234"/>
      <c r="H176" s="459" t="s">
        <v>26</v>
      </c>
      <c r="I176" s="227">
        <f>I175-I162</f>
        <v>2.5100000000000051</v>
      </c>
    </row>
    <row r="177" spans="1:11" x14ac:dyDescent="0.2">
      <c r="B177" s="280">
        <v>77</v>
      </c>
      <c r="C177" s="463">
        <v>77</v>
      </c>
      <c r="D177" s="463">
        <v>77</v>
      </c>
      <c r="E177" s="463">
        <v>77</v>
      </c>
      <c r="F177" s="463">
        <v>77</v>
      </c>
      <c r="H177" s="381" t="s">
        <v>107</v>
      </c>
    </row>
    <row r="178" spans="1:11" ht="13.5" thickBot="1" x14ac:dyDescent="0.25">
      <c r="B178" s="280" t="s">
        <v>66</v>
      </c>
    </row>
    <row r="179" spans="1:11" ht="13.5" thickBot="1" x14ac:dyDescent="0.25">
      <c r="A179" s="285" t="s">
        <v>109</v>
      </c>
      <c r="B179" s="737" t="s">
        <v>50</v>
      </c>
      <c r="C179" s="738"/>
      <c r="D179" s="738"/>
      <c r="E179" s="738"/>
      <c r="F179" s="739"/>
      <c r="G179" s="314" t="s">
        <v>0</v>
      </c>
      <c r="H179" s="465"/>
      <c r="I179" s="465"/>
      <c r="J179" s="465"/>
    </row>
    <row r="180" spans="1:11" x14ac:dyDescent="0.2">
      <c r="A180" s="226" t="s">
        <v>2</v>
      </c>
      <c r="B180" s="316">
        <v>1</v>
      </c>
      <c r="C180" s="236">
        <v>2</v>
      </c>
      <c r="D180" s="236">
        <v>3</v>
      </c>
      <c r="E180" s="236">
        <v>4</v>
      </c>
      <c r="F180" s="236">
        <v>5</v>
      </c>
      <c r="G180" s="235"/>
      <c r="H180" s="465"/>
      <c r="I180" s="465"/>
      <c r="J180" s="465"/>
    </row>
    <row r="181" spans="1:11" x14ac:dyDescent="0.2">
      <c r="A181" s="292" t="s">
        <v>3</v>
      </c>
      <c r="B181" s="355">
        <v>2120</v>
      </c>
      <c r="C181" s="356">
        <v>2120</v>
      </c>
      <c r="D181" s="357">
        <v>2120</v>
      </c>
      <c r="E181" s="357">
        <v>2120</v>
      </c>
      <c r="F181" s="357"/>
      <c r="G181" s="358">
        <v>2120</v>
      </c>
      <c r="H181" s="465"/>
      <c r="I181" s="465"/>
      <c r="J181" s="465"/>
    </row>
    <row r="182" spans="1:11" x14ac:dyDescent="0.2">
      <c r="A182" s="295" t="s">
        <v>6</v>
      </c>
      <c r="B182" s="321">
        <v>2258.6999999999998</v>
      </c>
      <c r="C182" s="322">
        <v>2366.9</v>
      </c>
      <c r="D182" s="322">
        <v>2475.56</v>
      </c>
      <c r="E182" s="322">
        <v>2564.17</v>
      </c>
      <c r="F182" s="322"/>
      <c r="G182" s="259">
        <v>2429.12</v>
      </c>
      <c r="H182" s="465"/>
      <c r="I182" s="465"/>
      <c r="J182" s="465"/>
    </row>
    <row r="183" spans="1:11" x14ac:dyDescent="0.2">
      <c r="A183" s="226" t="s">
        <v>7</v>
      </c>
      <c r="B183" s="323">
        <v>100</v>
      </c>
      <c r="C183" s="324">
        <v>100</v>
      </c>
      <c r="D183" s="325">
        <v>100</v>
      </c>
      <c r="E183" s="325">
        <v>100</v>
      </c>
      <c r="F183" s="325"/>
      <c r="G183" s="326">
        <v>94.89</v>
      </c>
      <c r="H183" s="465"/>
      <c r="I183" s="465"/>
      <c r="J183" s="465"/>
    </row>
    <row r="184" spans="1:11" x14ac:dyDescent="0.2">
      <c r="A184" s="226" t="s">
        <v>8</v>
      </c>
      <c r="B184" s="263">
        <v>3.1E-2</v>
      </c>
      <c r="C184" s="264">
        <v>2.7E-2</v>
      </c>
      <c r="D184" s="327">
        <v>2.5999999999999999E-2</v>
      </c>
      <c r="E184" s="327">
        <v>3.5900000000000001E-2</v>
      </c>
      <c r="F184" s="327"/>
      <c r="G184" s="328">
        <v>5.3400000000000003E-2</v>
      </c>
      <c r="H184" s="465"/>
      <c r="I184" s="465"/>
      <c r="J184" s="465"/>
    </row>
    <row r="185" spans="1:11" x14ac:dyDescent="0.2">
      <c r="A185" s="295" t="s">
        <v>1</v>
      </c>
      <c r="B185" s="266">
        <f t="shared" ref="B185:G185" si="39">B182/B181*100-100</f>
        <v>6.5424528301886653</v>
      </c>
      <c r="C185" s="267">
        <f t="shared" si="39"/>
        <v>11.646226415094347</v>
      </c>
      <c r="D185" s="267">
        <f t="shared" si="39"/>
        <v>16.771698113207535</v>
      </c>
      <c r="E185" s="267">
        <f t="shared" si="39"/>
        <v>20.951415094339623</v>
      </c>
      <c r="F185" s="267" t="e">
        <f t="shared" si="39"/>
        <v>#DIV/0!</v>
      </c>
      <c r="G185" s="269">
        <f t="shared" si="39"/>
        <v>14.581132075471686</v>
      </c>
      <c r="H185" s="465"/>
      <c r="I185" s="465"/>
      <c r="J185" s="465"/>
    </row>
    <row r="186" spans="1:11" ht="13.5" thickBot="1" x14ac:dyDescent="0.25">
      <c r="A186" s="226" t="s">
        <v>27</v>
      </c>
      <c r="B186" s="270">
        <f t="shared" ref="B186:G186" si="40">B182-B169</f>
        <v>46.069999999999709</v>
      </c>
      <c r="C186" s="271">
        <f t="shared" si="40"/>
        <v>98.329999999999927</v>
      </c>
      <c r="D186" s="271">
        <f t="shared" si="40"/>
        <v>240.40000000000009</v>
      </c>
      <c r="E186" s="271">
        <f t="shared" si="40"/>
        <v>273.34000000000015</v>
      </c>
      <c r="F186" s="271">
        <f t="shared" si="40"/>
        <v>-2365</v>
      </c>
      <c r="G186" s="273">
        <f t="shared" si="40"/>
        <v>153.17999999999984</v>
      </c>
      <c r="H186" s="465"/>
      <c r="I186" s="465"/>
      <c r="J186" s="465"/>
    </row>
    <row r="187" spans="1:11" x14ac:dyDescent="0.2">
      <c r="A187" s="309" t="s">
        <v>52</v>
      </c>
      <c r="B187" s="274">
        <v>205</v>
      </c>
      <c r="C187" s="275">
        <v>431</v>
      </c>
      <c r="D187" s="275">
        <v>345</v>
      </c>
      <c r="E187" s="275">
        <v>354</v>
      </c>
      <c r="F187" s="329"/>
      <c r="G187" s="330">
        <f>SUM(B187:F187)</f>
        <v>1335</v>
      </c>
      <c r="H187" s="465" t="s">
        <v>56</v>
      </c>
      <c r="I187" s="331">
        <f>G174-G187</f>
        <v>287</v>
      </c>
      <c r="J187" s="332">
        <f>I187/G174</f>
        <v>0.17694204685573367</v>
      </c>
      <c r="K187" s="474" t="s">
        <v>110</v>
      </c>
    </row>
    <row r="188" spans="1:11" x14ac:dyDescent="0.2">
      <c r="A188" s="309" t="s">
        <v>28</v>
      </c>
      <c r="B188" s="229">
        <v>80</v>
      </c>
      <c r="C188" s="464">
        <v>80</v>
      </c>
      <c r="D188" s="464">
        <v>80</v>
      </c>
      <c r="E188" s="464">
        <v>79.5</v>
      </c>
      <c r="F188" s="464"/>
      <c r="G188" s="233"/>
      <c r="H188" s="465" t="s">
        <v>57</v>
      </c>
      <c r="I188" s="465">
        <v>76.92</v>
      </c>
      <c r="J188" s="465"/>
    </row>
    <row r="189" spans="1:11" ht="13.5" thickBot="1" x14ac:dyDescent="0.25">
      <c r="A189" s="312" t="s">
        <v>26</v>
      </c>
      <c r="B189" s="336">
        <f>B188-B175</f>
        <v>3</v>
      </c>
      <c r="C189" s="337">
        <f>C188-C175</f>
        <v>3</v>
      </c>
      <c r="D189" s="337">
        <f>D188-D175</f>
        <v>3</v>
      </c>
      <c r="E189" s="337">
        <f>E188-E175</f>
        <v>2.5</v>
      </c>
      <c r="F189" s="337">
        <f>F188-F175</f>
        <v>-77</v>
      </c>
      <c r="G189" s="234"/>
      <c r="H189" s="465" t="s">
        <v>26</v>
      </c>
      <c r="I189" s="227">
        <f>I188-I175</f>
        <v>2.4200000000000017</v>
      </c>
      <c r="J189" s="465"/>
    </row>
    <row r="190" spans="1:11" x14ac:dyDescent="0.2">
      <c r="E190" s="280">
        <v>80</v>
      </c>
    </row>
    <row r="191" spans="1:11" ht="13.5" thickBot="1" x14ac:dyDescent="0.25"/>
    <row r="192" spans="1:11" ht="13.5" thickBot="1" x14ac:dyDescent="0.25">
      <c r="A192" s="285" t="s">
        <v>112</v>
      </c>
      <c r="B192" s="737" t="s">
        <v>50</v>
      </c>
      <c r="C192" s="738"/>
      <c r="D192" s="738"/>
      <c r="E192" s="738"/>
      <c r="F192" s="739"/>
      <c r="G192" s="314" t="s">
        <v>0</v>
      </c>
      <c r="H192" s="475"/>
      <c r="I192" s="475"/>
      <c r="J192" s="475"/>
    </row>
    <row r="193" spans="1:10" x14ac:dyDescent="0.2">
      <c r="A193" s="226" t="s">
        <v>2</v>
      </c>
      <c r="B193" s="316">
        <v>1</v>
      </c>
      <c r="C193" s="236">
        <v>2</v>
      </c>
      <c r="D193" s="236">
        <v>3</v>
      </c>
      <c r="E193" s="236">
        <v>4</v>
      </c>
      <c r="F193" s="236">
        <v>5</v>
      </c>
      <c r="G193" s="235"/>
      <c r="H193" s="475"/>
      <c r="I193" s="475"/>
      <c r="J193" s="475"/>
    </row>
    <row r="194" spans="1:10" x14ac:dyDescent="0.2">
      <c r="A194" s="292" t="s">
        <v>3</v>
      </c>
      <c r="B194" s="355">
        <v>2240</v>
      </c>
      <c r="C194" s="356">
        <v>2240</v>
      </c>
      <c r="D194" s="357">
        <v>2240</v>
      </c>
      <c r="E194" s="357">
        <v>2240</v>
      </c>
      <c r="F194" s="357">
        <v>2240</v>
      </c>
      <c r="G194" s="358">
        <v>2240</v>
      </c>
      <c r="H194" s="475"/>
      <c r="I194" s="475"/>
      <c r="J194" s="475"/>
    </row>
    <row r="195" spans="1:10" x14ac:dyDescent="0.2">
      <c r="A195" s="295" t="s">
        <v>6</v>
      </c>
      <c r="B195" s="321">
        <v>2351.5</v>
      </c>
      <c r="C195" s="322">
        <v>2470.2325581395348</v>
      </c>
      <c r="D195" s="322">
        <v>2564</v>
      </c>
      <c r="E195" s="322">
        <v>2628.2352941176468</v>
      </c>
      <c r="F195" s="322"/>
      <c r="G195" s="259">
        <v>2517.8030303030305</v>
      </c>
      <c r="H195" s="475"/>
      <c r="I195" s="475"/>
      <c r="J195" s="475"/>
    </row>
    <row r="196" spans="1:10" x14ac:dyDescent="0.2">
      <c r="A196" s="226" t="s">
        <v>7</v>
      </c>
      <c r="B196" s="323">
        <v>100</v>
      </c>
      <c r="C196" s="324">
        <v>100</v>
      </c>
      <c r="D196" s="325">
        <v>100</v>
      </c>
      <c r="E196" s="325">
        <v>100</v>
      </c>
      <c r="F196" s="325"/>
      <c r="G196" s="326">
        <v>97.727272727272734</v>
      </c>
      <c r="H196" s="475"/>
      <c r="I196" s="475"/>
      <c r="J196" s="475"/>
    </row>
    <row r="197" spans="1:10" x14ac:dyDescent="0.2">
      <c r="A197" s="226" t="s">
        <v>8</v>
      </c>
      <c r="B197" s="263">
        <v>2.7569049637619157E-2</v>
      </c>
      <c r="C197" s="264">
        <v>3.2095865047335893E-2</v>
      </c>
      <c r="D197" s="327">
        <v>1.8463615584007786E-2</v>
      </c>
      <c r="E197" s="327">
        <v>2.2252313630405762E-2</v>
      </c>
      <c r="F197" s="327"/>
      <c r="G197" s="328">
        <v>4.4925040520479881E-2</v>
      </c>
      <c r="H197" s="475"/>
      <c r="I197" s="475"/>
      <c r="J197" s="475"/>
    </row>
    <row r="198" spans="1:10" x14ac:dyDescent="0.2">
      <c r="A198" s="295" t="s">
        <v>1</v>
      </c>
      <c r="B198" s="266">
        <f t="shared" ref="B198:G198" si="41">B195/B194*100-100</f>
        <v>4.9776785714285694</v>
      </c>
      <c r="C198" s="267">
        <f t="shared" si="41"/>
        <v>10.278239202657801</v>
      </c>
      <c r="D198" s="267">
        <f t="shared" si="41"/>
        <v>14.464285714285708</v>
      </c>
      <c r="E198" s="267">
        <f t="shared" si="41"/>
        <v>17.33193277310923</v>
      </c>
      <c r="F198" s="267">
        <f t="shared" si="41"/>
        <v>-100</v>
      </c>
      <c r="G198" s="269">
        <f t="shared" si="41"/>
        <v>12.401920995671006</v>
      </c>
      <c r="H198" s="475"/>
      <c r="I198" s="475"/>
      <c r="J198" s="475"/>
    </row>
    <row r="199" spans="1:10" ht="13.5" thickBot="1" x14ac:dyDescent="0.25">
      <c r="A199" s="226" t="s">
        <v>27</v>
      </c>
      <c r="B199" s="270">
        <f>B195-B182</f>
        <v>92.800000000000182</v>
      </c>
      <c r="C199" s="271">
        <f t="shared" ref="C199:G199" si="42">C195-C182</f>
        <v>103.33255813953474</v>
      </c>
      <c r="D199" s="271">
        <f t="shared" si="42"/>
        <v>88.440000000000055</v>
      </c>
      <c r="E199" s="271">
        <f t="shared" si="42"/>
        <v>64.065294117646772</v>
      </c>
      <c r="F199" s="271">
        <f t="shared" si="42"/>
        <v>0</v>
      </c>
      <c r="G199" s="273">
        <f t="shared" si="42"/>
        <v>88.683030303030591</v>
      </c>
      <c r="H199" s="475"/>
      <c r="I199" s="475"/>
      <c r="J199" s="475"/>
    </row>
    <row r="200" spans="1:10" x14ac:dyDescent="0.2">
      <c r="A200" s="309" t="s">
        <v>52</v>
      </c>
      <c r="B200" s="274">
        <v>205</v>
      </c>
      <c r="C200" s="275">
        <v>431</v>
      </c>
      <c r="D200" s="275">
        <v>345</v>
      </c>
      <c r="E200" s="275">
        <v>354</v>
      </c>
      <c r="F200" s="329"/>
      <c r="G200" s="330">
        <f>SUM(B200:F200)</f>
        <v>1335</v>
      </c>
      <c r="H200" s="475" t="s">
        <v>56</v>
      </c>
      <c r="I200" s="331">
        <f>G187-G200</f>
        <v>0</v>
      </c>
      <c r="J200" s="332">
        <f>I200/G187</f>
        <v>0</v>
      </c>
    </row>
    <row r="201" spans="1:10" x14ac:dyDescent="0.2">
      <c r="A201" s="309" t="s">
        <v>28</v>
      </c>
      <c r="B201" s="229">
        <v>84.5</v>
      </c>
      <c r="C201" s="476">
        <v>84</v>
      </c>
      <c r="D201" s="476">
        <v>84</v>
      </c>
      <c r="E201" s="476">
        <v>83.5</v>
      </c>
      <c r="F201" s="476"/>
      <c r="G201" s="233"/>
      <c r="H201" s="475" t="s">
        <v>57</v>
      </c>
      <c r="I201" s="475">
        <v>79.86</v>
      </c>
      <c r="J201" s="475"/>
    </row>
    <row r="202" spans="1:10" ht="13.5" thickBot="1" x14ac:dyDescent="0.25">
      <c r="A202" s="312" t="s">
        <v>26</v>
      </c>
      <c r="B202" s="336">
        <f>B201-B188</f>
        <v>4.5</v>
      </c>
      <c r="C202" s="337">
        <f t="shared" ref="C202:F202" si="43">C201-C188</f>
        <v>4</v>
      </c>
      <c r="D202" s="337">
        <f t="shared" si="43"/>
        <v>4</v>
      </c>
      <c r="E202" s="337">
        <f t="shared" si="43"/>
        <v>4</v>
      </c>
      <c r="F202" s="337">
        <f t="shared" si="43"/>
        <v>0</v>
      </c>
      <c r="G202" s="234"/>
      <c r="H202" s="475" t="s">
        <v>26</v>
      </c>
      <c r="I202" s="227">
        <f>I201-I188</f>
        <v>2.9399999999999977</v>
      </c>
      <c r="J202" s="475"/>
    </row>
    <row r="204" spans="1:10" ht="13.5" thickBot="1" x14ac:dyDescent="0.25"/>
    <row r="205" spans="1:10" ht="13.5" thickBot="1" x14ac:dyDescent="0.25">
      <c r="A205" s="285" t="s">
        <v>114</v>
      </c>
      <c r="B205" s="737" t="s">
        <v>50</v>
      </c>
      <c r="C205" s="738"/>
      <c r="D205" s="738"/>
      <c r="E205" s="738"/>
      <c r="F205" s="739"/>
      <c r="G205" s="314" t="s">
        <v>0</v>
      </c>
      <c r="H205" s="478"/>
      <c r="I205" s="478"/>
      <c r="J205" s="478"/>
    </row>
    <row r="206" spans="1:10" x14ac:dyDescent="0.2">
      <c r="A206" s="226" t="s">
        <v>2</v>
      </c>
      <c r="B206" s="316">
        <v>1</v>
      </c>
      <c r="C206" s="236">
        <v>2</v>
      </c>
      <c r="D206" s="236">
        <v>3</v>
      </c>
      <c r="E206" s="236">
        <v>4</v>
      </c>
      <c r="F206" s="236">
        <v>5</v>
      </c>
      <c r="G206" s="235"/>
      <c r="H206" s="478"/>
      <c r="I206" s="478"/>
      <c r="J206" s="478"/>
    </row>
    <row r="207" spans="1:10" x14ac:dyDescent="0.2">
      <c r="A207" s="292" t="s">
        <v>3</v>
      </c>
      <c r="B207" s="355">
        <v>2370</v>
      </c>
      <c r="C207" s="356">
        <v>2370</v>
      </c>
      <c r="D207" s="357">
        <v>2370</v>
      </c>
      <c r="E207" s="357">
        <v>2370</v>
      </c>
      <c r="F207" s="357"/>
      <c r="G207" s="358">
        <v>2370</v>
      </c>
      <c r="H207" s="478"/>
      <c r="I207" s="478"/>
      <c r="J207" s="478"/>
    </row>
    <row r="208" spans="1:10" x14ac:dyDescent="0.2">
      <c r="A208" s="295" t="s">
        <v>6</v>
      </c>
      <c r="B208" s="321">
        <v>2473.3333333333335</v>
      </c>
      <c r="C208" s="322">
        <v>2622.5581395348836</v>
      </c>
      <c r="D208" s="322">
        <v>2683.6842105263158</v>
      </c>
      <c r="E208" s="322">
        <v>2842.25</v>
      </c>
      <c r="F208" s="322"/>
      <c r="G208" s="259">
        <v>2674.4827586206898</v>
      </c>
      <c r="H208" s="478"/>
      <c r="I208" s="478"/>
      <c r="J208" s="478"/>
    </row>
    <row r="209" spans="1:10" x14ac:dyDescent="0.2">
      <c r="A209" s="226" t="s">
        <v>7</v>
      </c>
      <c r="B209" s="323">
        <v>100</v>
      </c>
      <c r="C209" s="324">
        <v>100</v>
      </c>
      <c r="D209" s="325">
        <v>100</v>
      </c>
      <c r="E209" s="325">
        <v>95</v>
      </c>
      <c r="F209" s="325"/>
      <c r="G209" s="326">
        <v>90.34482758620689</v>
      </c>
      <c r="H209" s="478"/>
      <c r="I209" s="478"/>
      <c r="J209" s="478"/>
    </row>
    <row r="210" spans="1:10" x14ac:dyDescent="0.2">
      <c r="A210" s="226" t="s">
        <v>8</v>
      </c>
      <c r="B210" s="263">
        <v>3.6643062329711228E-2</v>
      </c>
      <c r="C210" s="264">
        <v>3.45493152551292E-2</v>
      </c>
      <c r="D210" s="327">
        <v>3.2947053105148678E-2</v>
      </c>
      <c r="E210" s="327">
        <v>4.6758766280661022E-2</v>
      </c>
      <c r="F210" s="327"/>
      <c r="G210" s="328">
        <v>6.0288510872603625E-2</v>
      </c>
      <c r="H210" s="478"/>
      <c r="I210" s="478"/>
      <c r="J210" s="478"/>
    </row>
    <row r="211" spans="1:10" x14ac:dyDescent="0.2">
      <c r="A211" s="295" t="s">
        <v>1</v>
      </c>
      <c r="B211" s="266">
        <f t="shared" ref="B211:G211" si="44">B208/B207*100-100</f>
        <v>4.3600562587904363</v>
      </c>
      <c r="C211" s="267">
        <f t="shared" si="44"/>
        <v>10.656461583750357</v>
      </c>
      <c r="D211" s="267">
        <f t="shared" si="44"/>
        <v>13.235620697312896</v>
      </c>
      <c r="E211" s="267">
        <f t="shared" si="44"/>
        <v>19.926160337552744</v>
      </c>
      <c r="F211" s="267" t="e">
        <f t="shared" si="44"/>
        <v>#DIV/0!</v>
      </c>
      <c r="G211" s="269">
        <f t="shared" si="44"/>
        <v>12.847373781463702</v>
      </c>
      <c r="H211" s="478"/>
      <c r="I211" s="478"/>
      <c r="J211" s="478"/>
    </row>
    <row r="212" spans="1:10" ht="13.5" thickBot="1" x14ac:dyDescent="0.25">
      <c r="A212" s="226" t="s">
        <v>27</v>
      </c>
      <c r="B212" s="270">
        <f>B208-B195</f>
        <v>121.83333333333348</v>
      </c>
      <c r="C212" s="271">
        <f t="shared" ref="C212:G212" si="45">C208-C195</f>
        <v>152.32558139534876</v>
      </c>
      <c r="D212" s="271">
        <f t="shared" si="45"/>
        <v>119.68421052631584</v>
      </c>
      <c r="E212" s="271">
        <f t="shared" si="45"/>
        <v>214.01470588235316</v>
      </c>
      <c r="F212" s="271">
        <f t="shared" si="45"/>
        <v>0</v>
      </c>
      <c r="G212" s="273">
        <f t="shared" si="45"/>
        <v>156.67972831765928</v>
      </c>
      <c r="H212" s="478"/>
      <c r="I212" s="478"/>
      <c r="J212" s="478"/>
    </row>
    <row r="213" spans="1:10" x14ac:dyDescent="0.2">
      <c r="A213" s="309" t="s">
        <v>52</v>
      </c>
      <c r="B213" s="274">
        <v>205</v>
      </c>
      <c r="C213" s="275">
        <v>431</v>
      </c>
      <c r="D213" s="275">
        <v>345</v>
      </c>
      <c r="E213" s="275">
        <v>354</v>
      </c>
      <c r="F213" s="329"/>
      <c r="G213" s="330">
        <f>SUM(B213:F213)</f>
        <v>1335</v>
      </c>
      <c r="H213" s="478" t="s">
        <v>56</v>
      </c>
      <c r="I213" s="331">
        <f>G200-G213</f>
        <v>0</v>
      </c>
      <c r="J213" s="332">
        <f>I213/G200</f>
        <v>0</v>
      </c>
    </row>
    <row r="214" spans="1:10" x14ac:dyDescent="0.2">
      <c r="A214" s="309" t="s">
        <v>28</v>
      </c>
      <c r="B214" s="229">
        <v>89</v>
      </c>
      <c r="C214" s="477">
        <v>88</v>
      </c>
      <c r="D214" s="477">
        <v>88</v>
      </c>
      <c r="E214" s="477">
        <v>87.5</v>
      </c>
      <c r="F214" s="477"/>
      <c r="G214" s="233"/>
      <c r="H214" s="478" t="s">
        <v>57</v>
      </c>
      <c r="I214" s="478">
        <v>83.94</v>
      </c>
      <c r="J214" s="478"/>
    </row>
    <row r="215" spans="1:10" ht="13.5" thickBot="1" x14ac:dyDescent="0.25">
      <c r="A215" s="312" t="s">
        <v>26</v>
      </c>
      <c r="B215" s="336">
        <f>B214-B201</f>
        <v>4.5</v>
      </c>
      <c r="C215" s="337">
        <f t="shared" ref="C215:F215" si="46">C214-C201</f>
        <v>4</v>
      </c>
      <c r="D215" s="337">
        <f t="shared" si="46"/>
        <v>4</v>
      </c>
      <c r="E215" s="337">
        <f t="shared" si="46"/>
        <v>4</v>
      </c>
      <c r="F215" s="337">
        <f t="shared" si="46"/>
        <v>0</v>
      </c>
      <c r="G215" s="234"/>
      <c r="H215" s="478" t="s">
        <v>26</v>
      </c>
      <c r="I215" s="227">
        <f>I214-I201</f>
        <v>4.0799999999999983</v>
      </c>
      <c r="J215" s="478"/>
    </row>
    <row r="216" spans="1:10" x14ac:dyDescent="0.2">
      <c r="B216" s="280">
        <v>89</v>
      </c>
    </row>
    <row r="217" spans="1:10" ht="13.5" thickBot="1" x14ac:dyDescent="0.25"/>
    <row r="218" spans="1:10" s="479" customFormat="1" ht="13.5" thickBot="1" x14ac:dyDescent="0.25">
      <c r="A218" s="285" t="s">
        <v>116</v>
      </c>
      <c r="B218" s="737" t="s">
        <v>50</v>
      </c>
      <c r="C218" s="738"/>
      <c r="D218" s="738"/>
      <c r="E218" s="738"/>
      <c r="F218" s="739"/>
      <c r="G218" s="314" t="s">
        <v>0</v>
      </c>
    </row>
    <row r="219" spans="1:10" s="479" customFormat="1" x14ac:dyDescent="0.2">
      <c r="A219" s="226" t="s">
        <v>2</v>
      </c>
      <c r="B219" s="316">
        <v>1</v>
      </c>
      <c r="C219" s="236">
        <v>2</v>
      </c>
      <c r="D219" s="236">
        <v>3</v>
      </c>
      <c r="E219" s="236">
        <v>4</v>
      </c>
      <c r="F219" s="236">
        <v>5</v>
      </c>
      <c r="G219" s="235"/>
    </row>
    <row r="220" spans="1:10" s="479" customFormat="1" x14ac:dyDescent="0.2">
      <c r="A220" s="292" t="s">
        <v>3</v>
      </c>
      <c r="B220" s="355">
        <v>2510</v>
      </c>
      <c r="C220" s="356">
        <v>2510</v>
      </c>
      <c r="D220" s="357">
        <v>2510</v>
      </c>
      <c r="E220" s="357">
        <v>2510</v>
      </c>
      <c r="F220" s="357">
        <v>2510</v>
      </c>
      <c r="G220" s="358">
        <v>2510</v>
      </c>
    </row>
    <row r="221" spans="1:10" s="479" customFormat="1" x14ac:dyDescent="0.2">
      <c r="A221" s="295" t="s">
        <v>6</v>
      </c>
      <c r="B221" s="321">
        <v>2611</v>
      </c>
      <c r="C221" s="322">
        <v>2679.2857142857142</v>
      </c>
      <c r="D221" s="322">
        <v>2737.5757575757575</v>
      </c>
      <c r="E221" s="322">
        <v>2816.969696969697</v>
      </c>
      <c r="F221" s="322"/>
      <c r="G221" s="259">
        <v>2719.140625</v>
      </c>
    </row>
    <row r="222" spans="1:10" s="479" customFormat="1" x14ac:dyDescent="0.2">
      <c r="A222" s="226" t="s">
        <v>7</v>
      </c>
      <c r="B222" s="323">
        <v>100</v>
      </c>
      <c r="C222" s="324">
        <v>100</v>
      </c>
      <c r="D222" s="325">
        <v>100</v>
      </c>
      <c r="E222" s="325">
        <v>100</v>
      </c>
      <c r="F222" s="325"/>
      <c r="G222" s="326">
        <v>100</v>
      </c>
    </row>
    <row r="223" spans="1:10" s="479" customFormat="1" x14ac:dyDescent="0.2">
      <c r="A223" s="226" t="s">
        <v>8</v>
      </c>
      <c r="B223" s="263">
        <v>2.4965283014526638E-2</v>
      </c>
      <c r="C223" s="264">
        <v>3.7610138585703473E-2</v>
      </c>
      <c r="D223" s="327">
        <v>3.0469726601006438E-2</v>
      </c>
      <c r="E223" s="327">
        <v>3.0013872679602899E-2</v>
      </c>
      <c r="F223" s="327"/>
      <c r="G223" s="328">
        <v>4.1176315295217078E-2</v>
      </c>
    </row>
    <row r="224" spans="1:10" s="479" customFormat="1" x14ac:dyDescent="0.2">
      <c r="A224" s="295" t="s">
        <v>1</v>
      </c>
      <c r="B224" s="266">
        <f t="shared" ref="B224:G224" si="47">B221/B220*100-100</f>
        <v>4.0239043824701071</v>
      </c>
      <c r="C224" s="267">
        <f t="shared" si="47"/>
        <v>6.7444507683551507</v>
      </c>
      <c r="D224" s="267">
        <f t="shared" si="47"/>
        <v>9.0667632500301778</v>
      </c>
      <c r="E224" s="267">
        <f t="shared" si="47"/>
        <v>12.229868405167224</v>
      </c>
      <c r="F224" s="267">
        <f t="shared" si="47"/>
        <v>-100</v>
      </c>
      <c r="G224" s="269">
        <f t="shared" si="47"/>
        <v>8.3322958167330654</v>
      </c>
    </row>
    <row r="225" spans="1:10" s="479" customFormat="1" ht="13.5" thickBot="1" x14ac:dyDescent="0.25">
      <c r="A225" s="226" t="s">
        <v>27</v>
      </c>
      <c r="B225" s="270">
        <f>B221-B208</f>
        <v>137.66666666666652</v>
      </c>
      <c r="C225" s="271">
        <f t="shared" ref="C225:G225" si="48">C221-C208</f>
        <v>56.727574750830627</v>
      </c>
      <c r="D225" s="271">
        <f t="shared" si="48"/>
        <v>53.89154704944167</v>
      </c>
      <c r="E225" s="271">
        <f t="shared" si="48"/>
        <v>-25.280303030303003</v>
      </c>
      <c r="F225" s="271">
        <f t="shared" si="48"/>
        <v>0</v>
      </c>
      <c r="G225" s="273">
        <f t="shared" si="48"/>
        <v>44.657866379310235</v>
      </c>
    </row>
    <row r="226" spans="1:10" s="479" customFormat="1" x14ac:dyDescent="0.2">
      <c r="A226" s="309" t="s">
        <v>52</v>
      </c>
      <c r="B226" s="274">
        <v>205</v>
      </c>
      <c r="C226" s="275">
        <v>431</v>
      </c>
      <c r="D226" s="275">
        <v>345</v>
      </c>
      <c r="E226" s="275">
        <v>353</v>
      </c>
      <c r="F226" s="329"/>
      <c r="G226" s="330">
        <f>SUM(B226:F226)</f>
        <v>1334</v>
      </c>
      <c r="H226" s="479" t="s">
        <v>56</v>
      </c>
      <c r="I226" s="331">
        <f>G213-G226</f>
        <v>1</v>
      </c>
      <c r="J226" s="332">
        <f>I226/G213</f>
        <v>7.4906367041198505E-4</v>
      </c>
    </row>
    <row r="227" spans="1:10" s="479" customFormat="1" x14ac:dyDescent="0.2">
      <c r="A227" s="309" t="s">
        <v>28</v>
      </c>
      <c r="B227" s="229">
        <f>B214+5.5</f>
        <v>94.5</v>
      </c>
      <c r="C227" s="480">
        <f t="shared" ref="C227:E227" si="49">C214+5.5</f>
        <v>93.5</v>
      </c>
      <c r="D227" s="480">
        <f t="shared" si="49"/>
        <v>93.5</v>
      </c>
      <c r="E227" s="480">
        <f t="shared" si="49"/>
        <v>93</v>
      </c>
      <c r="F227" s="480"/>
      <c r="G227" s="233"/>
      <c r="H227" s="479" t="s">
        <v>57</v>
      </c>
      <c r="I227" s="479">
        <v>88.06</v>
      </c>
    </row>
    <row r="228" spans="1:10" s="479" customFormat="1" ht="13.5" thickBot="1" x14ac:dyDescent="0.25">
      <c r="A228" s="312" t="s">
        <v>26</v>
      </c>
      <c r="B228" s="336">
        <f>B227-B214</f>
        <v>5.5</v>
      </c>
      <c r="C228" s="337">
        <f t="shared" ref="C228:F228" si="50">C227-C214</f>
        <v>5.5</v>
      </c>
      <c r="D228" s="337">
        <f t="shared" si="50"/>
        <v>5.5</v>
      </c>
      <c r="E228" s="337">
        <f t="shared" si="50"/>
        <v>5.5</v>
      </c>
      <c r="F228" s="337">
        <f t="shared" si="50"/>
        <v>0</v>
      </c>
      <c r="G228" s="234"/>
      <c r="H228" s="479" t="s">
        <v>26</v>
      </c>
      <c r="I228" s="227">
        <f>I227-I214</f>
        <v>4.1200000000000045</v>
      </c>
    </row>
    <row r="230" spans="1:10" ht="13.5" thickBot="1" x14ac:dyDescent="0.25"/>
    <row r="231" spans="1:10" ht="13.5" thickBot="1" x14ac:dyDescent="0.25">
      <c r="A231" s="534" t="s">
        <v>118</v>
      </c>
      <c r="B231" s="737" t="s">
        <v>50</v>
      </c>
      <c r="C231" s="738"/>
      <c r="D231" s="738"/>
      <c r="E231" s="738"/>
      <c r="F231" s="739"/>
      <c r="G231" s="539" t="s">
        <v>0</v>
      </c>
      <c r="H231" s="503"/>
      <c r="I231" s="503"/>
      <c r="J231" s="503"/>
    </row>
    <row r="232" spans="1:10" x14ac:dyDescent="0.2">
      <c r="A232" s="504" t="s">
        <v>2</v>
      </c>
      <c r="B232" s="540">
        <v>1</v>
      </c>
      <c r="C232" s="509">
        <v>2</v>
      </c>
      <c r="D232" s="509">
        <v>3</v>
      </c>
      <c r="E232" s="509">
        <v>4</v>
      </c>
      <c r="F232" s="509">
        <v>5</v>
      </c>
      <c r="G232" s="508"/>
      <c r="H232" s="503"/>
      <c r="I232" s="503"/>
      <c r="J232" s="503"/>
    </row>
    <row r="233" spans="1:10" x14ac:dyDescent="0.2">
      <c r="A233" s="535" t="s">
        <v>3</v>
      </c>
      <c r="B233" s="562">
        <v>2650</v>
      </c>
      <c r="C233" s="563">
        <v>2650</v>
      </c>
      <c r="D233" s="564">
        <v>2650</v>
      </c>
      <c r="E233" s="564">
        <v>2650</v>
      </c>
      <c r="F233" s="564"/>
      <c r="G233" s="565">
        <v>2650</v>
      </c>
      <c r="H233" s="503"/>
      <c r="I233" s="503"/>
      <c r="J233" s="503"/>
    </row>
    <row r="234" spans="1:10" x14ac:dyDescent="0.2">
      <c r="A234" s="536" t="s">
        <v>6</v>
      </c>
      <c r="B234" s="541">
        <v>2619.2307692307691</v>
      </c>
      <c r="C234" s="542">
        <v>2720.3846153846152</v>
      </c>
      <c r="D234" s="542">
        <v>2794.5945945945946</v>
      </c>
      <c r="E234" s="542">
        <v>3033.8636363636365</v>
      </c>
      <c r="F234" s="542"/>
      <c r="G234" s="517">
        <v>2847.25</v>
      </c>
      <c r="H234" s="503"/>
      <c r="I234" s="503"/>
      <c r="J234" s="503"/>
    </row>
    <row r="235" spans="1:10" x14ac:dyDescent="0.2">
      <c r="A235" s="504" t="s">
        <v>7</v>
      </c>
      <c r="B235" s="543">
        <v>100</v>
      </c>
      <c r="C235" s="544">
        <v>100</v>
      </c>
      <c r="D235" s="545">
        <v>100</v>
      </c>
      <c r="E235" s="545">
        <v>95.454545454545453</v>
      </c>
      <c r="F235" s="545"/>
      <c r="G235" s="546">
        <v>91.666666666666671</v>
      </c>
      <c r="H235" s="503"/>
      <c r="I235" s="503"/>
      <c r="J235" s="503"/>
    </row>
    <row r="236" spans="1:10" x14ac:dyDescent="0.2">
      <c r="A236" s="504" t="s">
        <v>8</v>
      </c>
      <c r="B236" s="518">
        <v>3.7211271762256033E-2</v>
      </c>
      <c r="C236" s="519">
        <v>1.6071055657830149E-2</v>
      </c>
      <c r="D236" s="547">
        <v>2.1926081332213101E-2</v>
      </c>
      <c r="E236" s="547">
        <v>4.5271819401500789E-2</v>
      </c>
      <c r="F236" s="547"/>
      <c r="G236" s="548">
        <v>6.3083731926080577E-2</v>
      </c>
      <c r="H236" s="503"/>
      <c r="I236" s="503"/>
      <c r="J236" s="503"/>
    </row>
    <row r="237" spans="1:10" x14ac:dyDescent="0.2">
      <c r="A237" s="536" t="s">
        <v>1</v>
      </c>
      <c r="B237" s="520">
        <f t="shared" ref="B237:G237" si="51">B234/B233*100-100</f>
        <v>-1.1611030478955087</v>
      </c>
      <c r="C237" s="521">
        <f t="shared" si="51"/>
        <v>2.6560232220609521</v>
      </c>
      <c r="D237" s="521">
        <f t="shared" si="51"/>
        <v>5.4563997960224384</v>
      </c>
      <c r="E237" s="521">
        <f t="shared" si="51"/>
        <v>14.485420240137231</v>
      </c>
      <c r="F237" s="521" t="e">
        <f t="shared" si="51"/>
        <v>#DIV/0!</v>
      </c>
      <c r="G237" s="523">
        <f t="shared" si="51"/>
        <v>7.4433962264151035</v>
      </c>
      <c r="H237" s="503"/>
      <c r="I237" s="503"/>
      <c r="J237" s="503"/>
    </row>
    <row r="238" spans="1:10" ht="13.5" thickBot="1" x14ac:dyDescent="0.25">
      <c r="A238" s="504" t="s">
        <v>27</v>
      </c>
      <c r="B238" s="524">
        <f>B234-B221</f>
        <v>8.2307692307690559</v>
      </c>
      <c r="C238" s="525">
        <f t="shared" ref="C238:G238" si="52">C234-C221</f>
        <v>41.098901098901024</v>
      </c>
      <c r="D238" s="525">
        <f t="shared" si="52"/>
        <v>57.018837018837075</v>
      </c>
      <c r="E238" s="525">
        <f t="shared" si="52"/>
        <v>216.89393939393949</v>
      </c>
      <c r="F238" s="525">
        <f t="shared" si="52"/>
        <v>0</v>
      </c>
      <c r="G238" s="527">
        <f t="shared" si="52"/>
        <v>128.109375</v>
      </c>
      <c r="H238" s="503"/>
      <c r="I238" s="503"/>
      <c r="J238" s="503"/>
    </row>
    <row r="239" spans="1:10" x14ac:dyDescent="0.2">
      <c r="A239" s="537" t="s">
        <v>52</v>
      </c>
      <c r="B239" s="528">
        <v>146</v>
      </c>
      <c r="C239" s="529">
        <v>265</v>
      </c>
      <c r="D239" s="529">
        <v>478</v>
      </c>
      <c r="E239" s="529">
        <v>444</v>
      </c>
      <c r="F239" s="549"/>
      <c r="G239" s="550">
        <f>SUM(B239:F239)</f>
        <v>1333</v>
      </c>
      <c r="H239" s="503" t="s">
        <v>56</v>
      </c>
      <c r="I239" s="551">
        <f>G226-G239</f>
        <v>1</v>
      </c>
      <c r="J239" s="552">
        <f>I239/G226</f>
        <v>7.4962518740629683E-4</v>
      </c>
    </row>
    <row r="240" spans="1:10" x14ac:dyDescent="0.2">
      <c r="A240" s="537" t="s">
        <v>28</v>
      </c>
      <c r="B240" s="502">
        <v>101</v>
      </c>
      <c r="C240" s="533">
        <v>100</v>
      </c>
      <c r="D240" s="533">
        <v>99.5</v>
      </c>
      <c r="E240" s="533">
        <v>99</v>
      </c>
      <c r="F240" s="533"/>
      <c r="G240" s="506"/>
      <c r="H240" s="503" t="s">
        <v>57</v>
      </c>
      <c r="I240" s="503">
        <v>93.58</v>
      </c>
      <c r="J240" s="503"/>
    </row>
    <row r="241" spans="1:10" ht="13.5" thickBot="1" x14ac:dyDescent="0.25">
      <c r="A241" s="538" t="s">
        <v>26</v>
      </c>
      <c r="B241" s="553">
        <f>B240-B227</f>
        <v>6.5</v>
      </c>
      <c r="C241" s="554">
        <f t="shared" ref="C241:F241" si="53">C240-C227</f>
        <v>6.5</v>
      </c>
      <c r="D241" s="554">
        <f t="shared" si="53"/>
        <v>6</v>
      </c>
      <c r="E241" s="554">
        <f t="shared" si="53"/>
        <v>6</v>
      </c>
      <c r="F241" s="554">
        <f t="shared" si="53"/>
        <v>0</v>
      </c>
      <c r="G241" s="507"/>
      <c r="H241" s="503" t="s">
        <v>26</v>
      </c>
      <c r="I241" s="505">
        <f>I240-I227</f>
        <v>5.519999999999996</v>
      </c>
      <c r="J241" s="503"/>
    </row>
    <row r="242" spans="1:10" x14ac:dyDescent="0.2">
      <c r="D242" s="280">
        <v>99.5</v>
      </c>
    </row>
    <row r="243" spans="1:10" ht="13.5" thickBot="1" x14ac:dyDescent="0.25">
      <c r="A243" s="503"/>
      <c r="B243" s="503"/>
      <c r="C243" s="503"/>
      <c r="D243" s="503"/>
      <c r="E243" s="503"/>
      <c r="F243" s="503"/>
      <c r="G243" s="503"/>
      <c r="H243" s="503"/>
      <c r="I243" s="503"/>
      <c r="J243" s="503"/>
    </row>
    <row r="244" spans="1:10" ht="13.5" thickBot="1" x14ac:dyDescent="0.25">
      <c r="A244" s="285" t="s">
        <v>122</v>
      </c>
      <c r="B244" s="737" t="s">
        <v>50</v>
      </c>
      <c r="C244" s="738"/>
      <c r="D244" s="738"/>
      <c r="E244" s="738"/>
      <c r="F244" s="739"/>
      <c r="G244" s="314" t="s">
        <v>0</v>
      </c>
      <c r="H244" s="490"/>
      <c r="I244" s="490"/>
      <c r="J244" s="490"/>
    </row>
    <row r="245" spans="1:10" x14ac:dyDescent="0.2">
      <c r="A245" s="226" t="s">
        <v>2</v>
      </c>
      <c r="B245" s="316">
        <v>1</v>
      </c>
      <c r="C245" s="236">
        <v>2</v>
      </c>
      <c r="D245" s="236">
        <v>3</v>
      </c>
      <c r="E245" s="236">
        <v>4</v>
      </c>
      <c r="F245" s="236">
        <v>5</v>
      </c>
      <c r="G245" s="235"/>
      <c r="H245" s="490"/>
      <c r="I245" s="490"/>
      <c r="J245" s="490"/>
    </row>
    <row r="246" spans="1:10" x14ac:dyDescent="0.2">
      <c r="A246" s="292" t="s">
        <v>3</v>
      </c>
      <c r="B246" s="355">
        <v>2800</v>
      </c>
      <c r="C246" s="356">
        <v>2800</v>
      </c>
      <c r="D246" s="357">
        <v>2800</v>
      </c>
      <c r="E246" s="357">
        <v>2800</v>
      </c>
      <c r="F246" s="357"/>
      <c r="G246" s="358">
        <v>2800</v>
      </c>
      <c r="H246" s="490"/>
      <c r="I246" s="490"/>
      <c r="J246" s="490"/>
    </row>
    <row r="247" spans="1:10" x14ac:dyDescent="0.2">
      <c r="A247" s="295" t="s">
        <v>6</v>
      </c>
      <c r="B247" s="321">
        <v>2713.3333333333335</v>
      </c>
      <c r="C247" s="322">
        <v>2913.8461538461538</v>
      </c>
      <c r="D247" s="322">
        <v>3015.2083333333335</v>
      </c>
      <c r="E247" s="322">
        <v>3137.8048780487807</v>
      </c>
      <c r="F247" s="322"/>
      <c r="G247" s="259">
        <v>2998.7692307692309</v>
      </c>
      <c r="H247" s="490"/>
      <c r="I247" s="490"/>
      <c r="J247" s="490"/>
    </row>
    <row r="248" spans="1:10" x14ac:dyDescent="0.2">
      <c r="A248" s="226" t="s">
        <v>7</v>
      </c>
      <c r="B248" s="323">
        <v>93.333333333333329</v>
      </c>
      <c r="C248" s="324">
        <v>100</v>
      </c>
      <c r="D248" s="325">
        <v>100</v>
      </c>
      <c r="E248" s="325">
        <v>97.560975609756099</v>
      </c>
      <c r="F248" s="325"/>
      <c r="G248" s="326">
        <v>92.307692307692307</v>
      </c>
      <c r="H248" s="490"/>
      <c r="I248" s="490"/>
      <c r="J248" s="490"/>
    </row>
    <row r="249" spans="1:10" x14ac:dyDescent="0.2">
      <c r="A249" s="226" t="s">
        <v>8</v>
      </c>
      <c r="B249" s="263">
        <v>4.6670113299591712E-2</v>
      </c>
      <c r="C249" s="264">
        <v>2.5911547487206268E-2</v>
      </c>
      <c r="D249" s="327">
        <v>3.1317196990362138E-2</v>
      </c>
      <c r="E249" s="327">
        <v>4.5138875429147005E-2</v>
      </c>
      <c r="F249" s="327"/>
      <c r="G249" s="328">
        <v>5.7420086507031884E-2</v>
      </c>
      <c r="H249" s="490"/>
      <c r="I249" s="490"/>
      <c r="J249" s="490"/>
    </row>
    <row r="250" spans="1:10" x14ac:dyDescent="0.2">
      <c r="A250" s="295" t="s">
        <v>1</v>
      </c>
      <c r="B250" s="266">
        <f t="shared" ref="B250:G250" si="54">B247/B246*100-100</f>
        <v>-3.095238095238102</v>
      </c>
      <c r="C250" s="267">
        <f t="shared" si="54"/>
        <v>4.0659340659340728</v>
      </c>
      <c r="D250" s="267">
        <f t="shared" si="54"/>
        <v>7.686011904761898</v>
      </c>
      <c r="E250" s="267">
        <f t="shared" si="54"/>
        <v>12.064459930313603</v>
      </c>
      <c r="F250" s="267" t="e">
        <f t="shared" si="54"/>
        <v>#DIV/0!</v>
      </c>
      <c r="G250" s="269">
        <f t="shared" si="54"/>
        <v>7.098901098901095</v>
      </c>
      <c r="H250" s="490"/>
      <c r="I250" s="490"/>
      <c r="J250" s="490"/>
    </row>
    <row r="251" spans="1:10" ht="13.5" thickBot="1" x14ac:dyDescent="0.25">
      <c r="A251" s="226" t="s">
        <v>27</v>
      </c>
      <c r="B251" s="270">
        <f>B247-B234</f>
        <v>94.102564102564429</v>
      </c>
      <c r="C251" s="271">
        <f t="shared" ref="C251:G251" si="55">C247-C234</f>
        <v>193.46153846153857</v>
      </c>
      <c r="D251" s="271">
        <f t="shared" si="55"/>
        <v>220.6137387387389</v>
      </c>
      <c r="E251" s="271">
        <f t="shared" si="55"/>
        <v>103.94124168514418</v>
      </c>
      <c r="F251" s="271">
        <f t="shared" si="55"/>
        <v>0</v>
      </c>
      <c r="G251" s="273">
        <f t="shared" si="55"/>
        <v>151.51923076923094</v>
      </c>
      <c r="H251" s="490"/>
      <c r="I251" s="490"/>
      <c r="J251" s="490"/>
    </row>
    <row r="252" spans="1:10" x14ac:dyDescent="0.2">
      <c r="A252" s="309" t="s">
        <v>52</v>
      </c>
      <c r="B252" s="274">
        <v>145</v>
      </c>
      <c r="C252" s="275">
        <v>265</v>
      </c>
      <c r="D252" s="275">
        <v>478</v>
      </c>
      <c r="E252" s="275">
        <v>444</v>
      </c>
      <c r="F252" s="329"/>
      <c r="G252" s="330">
        <f>SUM(B252:F252)</f>
        <v>1332</v>
      </c>
      <c r="H252" s="490" t="s">
        <v>56</v>
      </c>
      <c r="I252" s="331">
        <f>G239-G252</f>
        <v>1</v>
      </c>
      <c r="J252" s="332">
        <f>I252/G239</f>
        <v>7.501875468867217E-4</v>
      </c>
    </row>
    <row r="253" spans="1:10" x14ac:dyDescent="0.2">
      <c r="A253" s="309" t="s">
        <v>28</v>
      </c>
      <c r="B253" s="229">
        <v>107</v>
      </c>
      <c r="C253" s="491">
        <v>105.5</v>
      </c>
      <c r="D253" s="491">
        <v>105</v>
      </c>
      <c r="E253" s="491">
        <v>104.5</v>
      </c>
      <c r="F253" s="491"/>
      <c r="G253" s="233"/>
      <c r="H253" s="490" t="s">
        <v>57</v>
      </c>
      <c r="I253" s="490">
        <v>99.59</v>
      </c>
      <c r="J253" s="490"/>
    </row>
    <row r="254" spans="1:10" ht="13.5" thickBot="1" x14ac:dyDescent="0.25">
      <c r="A254" s="312" t="s">
        <v>26</v>
      </c>
      <c r="B254" s="336">
        <f>B253-B240</f>
        <v>6</v>
      </c>
      <c r="C254" s="337">
        <f t="shared" ref="C254:F254" si="56">C253-C240</f>
        <v>5.5</v>
      </c>
      <c r="D254" s="337">
        <f t="shared" si="56"/>
        <v>5.5</v>
      </c>
      <c r="E254" s="337">
        <f t="shared" si="56"/>
        <v>5.5</v>
      </c>
      <c r="F254" s="337">
        <f t="shared" si="56"/>
        <v>0</v>
      </c>
      <c r="G254" s="234"/>
      <c r="H254" s="490" t="s">
        <v>26</v>
      </c>
      <c r="I254" s="227">
        <f>I253-I240</f>
        <v>6.0100000000000051</v>
      </c>
      <c r="J254" s="490"/>
    </row>
    <row r="256" spans="1:10" ht="13.5" thickBot="1" x14ac:dyDescent="0.25"/>
    <row r="257" spans="1:10" ht="13.5" thickBot="1" x14ac:dyDescent="0.25">
      <c r="A257" s="534" t="s">
        <v>135</v>
      </c>
      <c r="B257" s="737" t="s">
        <v>50</v>
      </c>
      <c r="C257" s="738"/>
      <c r="D257" s="738"/>
      <c r="E257" s="738"/>
      <c r="F257" s="739"/>
      <c r="G257" s="539" t="s">
        <v>0</v>
      </c>
      <c r="H257" s="657"/>
      <c r="I257" s="657"/>
      <c r="J257" s="657"/>
    </row>
    <row r="258" spans="1:10" x14ac:dyDescent="0.2">
      <c r="A258" s="504" t="s">
        <v>2</v>
      </c>
      <c r="B258" s="540">
        <v>1</v>
      </c>
      <c r="C258" s="509">
        <v>2</v>
      </c>
      <c r="D258" s="509">
        <v>3</v>
      </c>
      <c r="E258" s="509">
        <v>4</v>
      </c>
      <c r="F258" s="509">
        <v>5</v>
      </c>
      <c r="G258" s="508"/>
      <c r="H258" s="657"/>
      <c r="I258" s="657"/>
      <c r="J258" s="657"/>
    </row>
    <row r="259" spans="1:10" x14ac:dyDescent="0.2">
      <c r="A259" s="535" t="s">
        <v>3</v>
      </c>
      <c r="B259" s="562">
        <v>2960</v>
      </c>
      <c r="C259" s="563">
        <v>2960</v>
      </c>
      <c r="D259" s="564">
        <v>2960</v>
      </c>
      <c r="E259" s="564">
        <v>2960</v>
      </c>
      <c r="F259" s="564"/>
      <c r="G259" s="565">
        <v>2960</v>
      </c>
      <c r="H259" s="657"/>
      <c r="I259" s="657"/>
      <c r="J259" s="657"/>
    </row>
    <row r="260" spans="1:10" x14ac:dyDescent="0.2">
      <c r="A260" s="536" t="s">
        <v>6</v>
      </c>
      <c r="B260" s="541">
        <v>2975.7142857142858</v>
      </c>
      <c r="C260" s="542">
        <v>3077.8260869565215</v>
      </c>
      <c r="D260" s="542">
        <v>3136.590909090909</v>
      </c>
      <c r="E260" s="542">
        <v>3314.6153846153848</v>
      </c>
      <c r="F260" s="542"/>
      <c r="G260" s="517">
        <v>3164.4166666666665</v>
      </c>
      <c r="H260" s="657"/>
      <c r="I260" s="657"/>
      <c r="J260" s="657"/>
    </row>
    <row r="261" spans="1:10" x14ac:dyDescent="0.2">
      <c r="A261" s="504" t="s">
        <v>7</v>
      </c>
      <c r="B261" s="543">
        <v>100</v>
      </c>
      <c r="C261" s="544">
        <v>100</v>
      </c>
      <c r="D261" s="545">
        <v>100</v>
      </c>
      <c r="E261" s="545">
        <v>87.179487179487182</v>
      </c>
      <c r="F261" s="545"/>
      <c r="G261" s="546">
        <v>90.833333333333329</v>
      </c>
      <c r="H261" s="657"/>
      <c r="I261" s="657"/>
      <c r="J261" s="657"/>
    </row>
    <row r="262" spans="1:10" x14ac:dyDescent="0.2">
      <c r="A262" s="504" t="s">
        <v>8</v>
      </c>
      <c r="B262" s="601">
        <v>2.3989433986842872E-2</v>
      </c>
      <c r="C262" s="602">
        <v>3.571968425801874E-2</v>
      </c>
      <c r="D262" s="547">
        <v>3.7759370290613957E-2</v>
      </c>
      <c r="E262" s="547">
        <v>5.4054441245156369E-2</v>
      </c>
      <c r="F262" s="547"/>
      <c r="G262" s="548">
        <v>5.6259955396268879E-2</v>
      </c>
      <c r="H262" s="657"/>
      <c r="I262" s="657"/>
      <c r="J262" s="657"/>
    </row>
    <row r="263" spans="1:10" x14ac:dyDescent="0.2">
      <c r="A263" s="536" t="s">
        <v>1</v>
      </c>
      <c r="B263" s="603">
        <f t="shared" ref="B263:G263" si="57">B260/B259*100-100</f>
        <v>0.53088803088803616</v>
      </c>
      <c r="C263" s="604">
        <f t="shared" si="57"/>
        <v>3.9806110458284252</v>
      </c>
      <c r="D263" s="604">
        <f t="shared" si="57"/>
        <v>5.9659090909090793</v>
      </c>
      <c r="E263" s="604">
        <f t="shared" si="57"/>
        <v>11.980249480249498</v>
      </c>
      <c r="F263" s="604" t="e">
        <f t="shared" si="57"/>
        <v>#DIV/0!</v>
      </c>
      <c r="G263" s="605">
        <f t="shared" si="57"/>
        <v>6.9059684684684726</v>
      </c>
      <c r="H263" s="657"/>
      <c r="I263" s="657"/>
      <c r="J263" s="657"/>
    </row>
    <row r="264" spans="1:10" ht="13.5" thickBot="1" x14ac:dyDescent="0.25">
      <c r="A264" s="504" t="s">
        <v>27</v>
      </c>
      <c r="B264" s="606">
        <f>B260-B247</f>
        <v>262.38095238095229</v>
      </c>
      <c r="C264" s="607">
        <f t="shared" ref="C264:G264" si="58">C260-C247</f>
        <v>163.97993311036771</v>
      </c>
      <c r="D264" s="607">
        <f t="shared" si="58"/>
        <v>121.38257575757552</v>
      </c>
      <c r="E264" s="607">
        <f t="shared" si="58"/>
        <v>176.81050656660409</v>
      </c>
      <c r="F264" s="607">
        <f t="shared" si="58"/>
        <v>0</v>
      </c>
      <c r="G264" s="527">
        <f t="shared" si="58"/>
        <v>165.64743589743557</v>
      </c>
      <c r="H264" s="657"/>
      <c r="I264" s="657"/>
      <c r="J264" s="657"/>
    </row>
    <row r="265" spans="1:10" x14ac:dyDescent="0.2">
      <c r="A265" s="629" t="s">
        <v>52</v>
      </c>
      <c r="B265" s="608">
        <v>145</v>
      </c>
      <c r="C265" s="609">
        <v>264</v>
      </c>
      <c r="D265" s="609">
        <v>478</v>
      </c>
      <c r="E265" s="609">
        <v>443</v>
      </c>
      <c r="F265" s="549"/>
      <c r="G265" s="550">
        <f>SUM(B265:F265)</f>
        <v>1330</v>
      </c>
      <c r="H265" s="657" t="s">
        <v>56</v>
      </c>
      <c r="I265" s="551">
        <f>G252-G265</f>
        <v>2</v>
      </c>
      <c r="J265" s="635">
        <f>I265/G252</f>
        <v>1.5015015015015015E-3</v>
      </c>
    </row>
    <row r="266" spans="1:10" x14ac:dyDescent="0.2">
      <c r="A266" s="629" t="s">
        <v>28</v>
      </c>
      <c r="B266" s="581">
        <v>113</v>
      </c>
      <c r="C266" s="658">
        <v>111</v>
      </c>
      <c r="D266" s="658">
        <v>110.5</v>
      </c>
      <c r="E266" s="658">
        <v>110</v>
      </c>
      <c r="F266" s="658"/>
      <c r="G266" s="587"/>
      <c r="H266" s="657" t="s">
        <v>57</v>
      </c>
      <c r="I266" s="657">
        <v>105.24</v>
      </c>
      <c r="J266" s="657"/>
    </row>
    <row r="267" spans="1:10" ht="13.5" thickBot="1" x14ac:dyDescent="0.25">
      <c r="A267" s="632" t="s">
        <v>26</v>
      </c>
      <c r="B267" s="553">
        <f>B266-B253</f>
        <v>6</v>
      </c>
      <c r="C267" s="554">
        <f t="shared" ref="C267:F267" si="59">C266-C253</f>
        <v>5.5</v>
      </c>
      <c r="D267" s="554">
        <f t="shared" si="59"/>
        <v>5.5</v>
      </c>
      <c r="E267" s="554">
        <f t="shared" si="59"/>
        <v>5.5</v>
      </c>
      <c r="F267" s="554">
        <f t="shared" si="59"/>
        <v>0</v>
      </c>
      <c r="G267" s="588"/>
      <c r="H267" s="657" t="s">
        <v>26</v>
      </c>
      <c r="I267" s="584">
        <f>I266-I253</f>
        <v>5.6499999999999915</v>
      </c>
      <c r="J267" s="657"/>
    </row>
    <row r="268" spans="1:10" x14ac:dyDescent="0.2">
      <c r="B268" s="280">
        <v>112.5</v>
      </c>
      <c r="D268" s="280">
        <v>110.5</v>
      </c>
    </row>
    <row r="269" spans="1:10" ht="13.5" thickBot="1" x14ac:dyDescent="0.25"/>
    <row r="270" spans="1:10" ht="13.5" thickBot="1" x14ac:dyDescent="0.25">
      <c r="A270" s="534" t="s">
        <v>140</v>
      </c>
      <c r="B270" s="737" t="s">
        <v>50</v>
      </c>
      <c r="C270" s="738"/>
      <c r="D270" s="738"/>
      <c r="E270" s="738"/>
      <c r="F270" s="739"/>
      <c r="G270" s="539" t="s">
        <v>0</v>
      </c>
      <c r="H270" s="664"/>
      <c r="I270" s="664"/>
      <c r="J270" s="664"/>
    </row>
    <row r="271" spans="1:10" x14ac:dyDescent="0.2">
      <c r="A271" s="504" t="s">
        <v>2</v>
      </c>
      <c r="B271" s="540">
        <v>1</v>
      </c>
      <c r="C271" s="509">
        <v>2</v>
      </c>
      <c r="D271" s="509">
        <v>3</v>
      </c>
      <c r="E271" s="509">
        <v>4</v>
      </c>
      <c r="F271" s="509">
        <v>5</v>
      </c>
      <c r="G271" s="508"/>
      <c r="H271" s="664"/>
      <c r="I271" s="664"/>
      <c r="J271" s="664"/>
    </row>
    <row r="272" spans="1:10" x14ac:dyDescent="0.2">
      <c r="A272" s="535" t="s">
        <v>3</v>
      </c>
      <c r="B272" s="562">
        <v>3150</v>
      </c>
      <c r="C272" s="563">
        <v>3150</v>
      </c>
      <c r="D272" s="564">
        <v>3150</v>
      </c>
      <c r="E272" s="564">
        <v>3150</v>
      </c>
      <c r="F272" s="564"/>
      <c r="G272" s="565">
        <v>3150</v>
      </c>
      <c r="H272" s="664"/>
      <c r="I272" s="664"/>
      <c r="J272" s="664"/>
    </row>
    <row r="273" spans="1:11" x14ac:dyDescent="0.2">
      <c r="A273" s="536" t="s">
        <v>6</v>
      </c>
      <c r="B273" s="541">
        <v>3085</v>
      </c>
      <c r="C273" s="542">
        <v>3230.7692307692309</v>
      </c>
      <c r="D273" s="542">
        <v>3306.4444444444443</v>
      </c>
      <c r="E273" s="542">
        <v>3412.1428571428573</v>
      </c>
      <c r="F273" s="542"/>
      <c r="G273" s="517">
        <v>3301.4960629921261</v>
      </c>
      <c r="H273" s="664"/>
      <c r="I273" s="664"/>
      <c r="J273" s="664"/>
    </row>
    <row r="274" spans="1:11" x14ac:dyDescent="0.2">
      <c r="A274" s="504" t="s">
        <v>7</v>
      </c>
      <c r="B274" s="543">
        <v>100</v>
      </c>
      <c r="C274" s="544">
        <v>96.15384615384616</v>
      </c>
      <c r="D274" s="545">
        <v>100</v>
      </c>
      <c r="E274" s="545">
        <v>92.857142857142861</v>
      </c>
      <c r="F274" s="545"/>
      <c r="G274" s="546">
        <v>91.338582677165348</v>
      </c>
      <c r="H274" s="664"/>
      <c r="I274" s="664"/>
      <c r="J274" s="664"/>
    </row>
    <row r="275" spans="1:11" x14ac:dyDescent="0.2">
      <c r="A275" s="504" t="s">
        <v>8</v>
      </c>
      <c r="B275" s="601">
        <v>4.7367459522838475E-2</v>
      </c>
      <c r="C275" s="602">
        <v>3.7781445733632804E-2</v>
      </c>
      <c r="D275" s="547">
        <v>4.5081238241987912E-2</v>
      </c>
      <c r="E275" s="547">
        <v>4.6008788959149879E-2</v>
      </c>
      <c r="F275" s="547"/>
      <c r="G275" s="548">
        <v>5.3907901554491953E-2</v>
      </c>
      <c r="H275" s="664"/>
      <c r="I275" s="664"/>
      <c r="J275" s="664"/>
    </row>
    <row r="276" spans="1:11" x14ac:dyDescent="0.2">
      <c r="A276" s="536" t="s">
        <v>1</v>
      </c>
      <c r="B276" s="603">
        <f t="shared" ref="B276:G276" si="60">B273/B272*100-100</f>
        <v>-2.0634920634920633</v>
      </c>
      <c r="C276" s="604">
        <f t="shared" si="60"/>
        <v>2.5641025641025834</v>
      </c>
      <c r="D276" s="604">
        <f t="shared" si="60"/>
        <v>4.9664902998236329</v>
      </c>
      <c r="E276" s="604">
        <f t="shared" si="60"/>
        <v>8.3219954648526198</v>
      </c>
      <c r="F276" s="604" t="e">
        <f t="shared" si="60"/>
        <v>#DIV/0!</v>
      </c>
      <c r="G276" s="605">
        <f t="shared" si="60"/>
        <v>4.8093988251468573</v>
      </c>
      <c r="H276" s="664"/>
      <c r="I276" s="664"/>
      <c r="J276" s="664"/>
    </row>
    <row r="277" spans="1:11" ht="13.5" thickBot="1" x14ac:dyDescent="0.25">
      <c r="A277" s="504" t="s">
        <v>27</v>
      </c>
      <c r="B277" s="606">
        <f>B273-B260</f>
        <v>109.28571428571422</v>
      </c>
      <c r="C277" s="607">
        <f t="shared" ref="C277:G277" si="61">C273-C260</f>
        <v>152.94314381270942</v>
      </c>
      <c r="D277" s="607">
        <f t="shared" si="61"/>
        <v>169.85353535353534</v>
      </c>
      <c r="E277" s="607">
        <f t="shared" si="61"/>
        <v>97.527472527472582</v>
      </c>
      <c r="F277" s="607">
        <f t="shared" si="61"/>
        <v>0</v>
      </c>
      <c r="G277" s="527">
        <f t="shared" si="61"/>
        <v>137.07939632545958</v>
      </c>
      <c r="H277" s="664"/>
      <c r="I277" s="664"/>
      <c r="J277" s="664"/>
    </row>
    <row r="278" spans="1:11" x14ac:dyDescent="0.2">
      <c r="A278" s="629" t="s">
        <v>52</v>
      </c>
      <c r="B278" s="608">
        <v>144</v>
      </c>
      <c r="C278" s="609">
        <v>264</v>
      </c>
      <c r="D278" s="609">
        <v>478</v>
      </c>
      <c r="E278" s="609">
        <v>443</v>
      </c>
      <c r="F278" s="549"/>
      <c r="G278" s="550">
        <f>SUM(B278:F278)</f>
        <v>1329</v>
      </c>
      <c r="H278" s="664" t="s">
        <v>56</v>
      </c>
      <c r="I278" s="551">
        <f>G265-G278</f>
        <v>1</v>
      </c>
      <c r="J278" s="635">
        <f>I278/G265</f>
        <v>7.5187969924812035E-4</v>
      </c>
      <c r="K278" s="572" t="s">
        <v>141</v>
      </c>
    </row>
    <row r="279" spans="1:11" x14ac:dyDescent="0.2">
      <c r="A279" s="629" t="s">
        <v>28</v>
      </c>
      <c r="B279" s="581">
        <v>118.5</v>
      </c>
      <c r="C279" s="665">
        <v>116.5</v>
      </c>
      <c r="D279" s="665">
        <v>116</v>
      </c>
      <c r="E279" s="665">
        <v>115.5</v>
      </c>
      <c r="F279" s="665"/>
      <c r="G279" s="587"/>
      <c r="H279" s="664" t="s">
        <v>57</v>
      </c>
      <c r="I279" s="664">
        <v>110.67</v>
      </c>
      <c r="J279" s="664"/>
    </row>
    <row r="280" spans="1:11" ht="13.5" thickBot="1" x14ac:dyDescent="0.25">
      <c r="A280" s="632" t="s">
        <v>26</v>
      </c>
      <c r="B280" s="553">
        <f>B279-B266</f>
        <v>5.5</v>
      </c>
      <c r="C280" s="554">
        <f t="shared" ref="C280:F280" si="62">C279-C266</f>
        <v>5.5</v>
      </c>
      <c r="D280" s="554">
        <f t="shared" si="62"/>
        <v>5.5</v>
      </c>
      <c r="E280" s="554">
        <f t="shared" si="62"/>
        <v>5.5</v>
      </c>
      <c r="F280" s="554">
        <f t="shared" si="62"/>
        <v>0</v>
      </c>
      <c r="G280" s="588"/>
      <c r="H280" s="664" t="s">
        <v>26</v>
      </c>
      <c r="I280" s="584">
        <f>I279-I266</f>
        <v>5.4300000000000068</v>
      </c>
      <c r="J280" s="664"/>
    </row>
    <row r="282" spans="1:11" ht="13.5" thickBot="1" x14ac:dyDescent="0.25"/>
    <row r="283" spans="1:11" ht="13.5" thickBot="1" x14ac:dyDescent="0.25">
      <c r="A283" s="534" t="s">
        <v>143</v>
      </c>
      <c r="B283" s="737" t="s">
        <v>50</v>
      </c>
      <c r="C283" s="738"/>
      <c r="D283" s="738"/>
      <c r="E283" s="738"/>
      <c r="F283" s="739"/>
      <c r="G283" s="539" t="s">
        <v>0</v>
      </c>
      <c r="H283" s="667"/>
      <c r="I283" s="667"/>
      <c r="J283" s="667"/>
    </row>
    <row r="284" spans="1:11" x14ac:dyDescent="0.2">
      <c r="A284" s="504" t="s">
        <v>2</v>
      </c>
      <c r="B284" s="540">
        <v>1</v>
      </c>
      <c r="C284" s="509">
        <v>2</v>
      </c>
      <c r="D284" s="509">
        <v>3</v>
      </c>
      <c r="E284" s="509">
        <v>4</v>
      </c>
      <c r="F284" s="509">
        <v>5</v>
      </c>
      <c r="G284" s="508"/>
      <c r="H284" s="667"/>
      <c r="I284" s="667"/>
      <c r="J284" s="667"/>
    </row>
    <row r="285" spans="1:11" x14ac:dyDescent="0.2">
      <c r="A285" s="535" t="s">
        <v>3</v>
      </c>
      <c r="B285" s="562">
        <v>3370</v>
      </c>
      <c r="C285" s="563">
        <v>3370</v>
      </c>
      <c r="D285" s="564">
        <v>3370</v>
      </c>
      <c r="E285" s="564">
        <v>3370</v>
      </c>
      <c r="F285" s="564">
        <v>3370</v>
      </c>
      <c r="G285" s="565">
        <v>3370</v>
      </c>
      <c r="H285" s="667"/>
      <c r="I285" s="667"/>
      <c r="J285" s="667"/>
    </row>
    <row r="286" spans="1:11" x14ac:dyDescent="0.2">
      <c r="A286" s="536" t="s">
        <v>6</v>
      </c>
      <c r="B286" s="541">
        <v>3364.1666666666665</v>
      </c>
      <c r="C286" s="542">
        <v>3455.1612903225805</v>
      </c>
      <c r="D286" s="542">
        <v>3564.5</v>
      </c>
      <c r="E286" s="542">
        <v>3718.9655172413795</v>
      </c>
      <c r="F286" s="542"/>
      <c r="G286" s="517">
        <v>3534.516129032258</v>
      </c>
      <c r="H286" s="667"/>
      <c r="I286" s="667"/>
      <c r="J286" s="667"/>
    </row>
    <row r="287" spans="1:11" x14ac:dyDescent="0.2">
      <c r="A287" s="504" t="s">
        <v>7</v>
      </c>
      <c r="B287" s="543">
        <v>100</v>
      </c>
      <c r="C287" s="544">
        <v>100</v>
      </c>
      <c r="D287" s="545">
        <v>100</v>
      </c>
      <c r="E287" s="545">
        <v>100</v>
      </c>
      <c r="F287" s="545"/>
      <c r="G287" s="546">
        <v>99.193548387096769</v>
      </c>
      <c r="H287" s="667"/>
      <c r="I287" s="667"/>
      <c r="J287" s="667"/>
    </row>
    <row r="288" spans="1:11" x14ac:dyDescent="0.2">
      <c r="A288" s="504" t="s">
        <v>8</v>
      </c>
      <c r="B288" s="601">
        <v>1.7117011346400212E-2</v>
      </c>
      <c r="C288" s="602">
        <v>1.8109814685079585E-2</v>
      </c>
      <c r="D288" s="547">
        <v>1.896477094556389E-2</v>
      </c>
      <c r="E288" s="547">
        <v>2.5207938325657337E-2</v>
      </c>
      <c r="F288" s="547"/>
      <c r="G288" s="548">
        <v>4.0595100582826782E-2</v>
      </c>
      <c r="H288" s="667"/>
      <c r="I288" s="667"/>
      <c r="J288" s="667"/>
    </row>
    <row r="289" spans="1:11" x14ac:dyDescent="0.2">
      <c r="A289" s="536" t="s">
        <v>1</v>
      </c>
      <c r="B289" s="603">
        <f t="shared" ref="B289:G289" si="63">B286/B285*100-100</f>
        <v>-0.173095944609301</v>
      </c>
      <c r="C289" s="604">
        <f t="shared" si="63"/>
        <v>2.5270412558629118</v>
      </c>
      <c r="D289" s="604">
        <f t="shared" si="63"/>
        <v>5.7715133531157221</v>
      </c>
      <c r="E289" s="604">
        <f t="shared" si="63"/>
        <v>10.355059858794633</v>
      </c>
      <c r="F289" s="604">
        <f t="shared" si="63"/>
        <v>-100</v>
      </c>
      <c r="G289" s="605">
        <f t="shared" si="63"/>
        <v>4.8817842442806523</v>
      </c>
      <c r="H289" s="667"/>
      <c r="I289" s="667"/>
      <c r="J289" s="667"/>
    </row>
    <row r="290" spans="1:11" ht="13.5" thickBot="1" x14ac:dyDescent="0.25">
      <c r="A290" s="504" t="s">
        <v>27</v>
      </c>
      <c r="B290" s="606">
        <f>B286-B273</f>
        <v>279.16666666666652</v>
      </c>
      <c r="C290" s="607">
        <f t="shared" ref="C290:G290" si="64">C286-C273</f>
        <v>224.39205955334955</v>
      </c>
      <c r="D290" s="607">
        <f t="shared" si="64"/>
        <v>258.05555555555566</v>
      </c>
      <c r="E290" s="607">
        <f t="shared" si="64"/>
        <v>306.82266009852219</v>
      </c>
      <c r="F290" s="607">
        <f t="shared" si="64"/>
        <v>0</v>
      </c>
      <c r="G290" s="527">
        <f t="shared" si="64"/>
        <v>233.02006604013195</v>
      </c>
      <c r="H290" s="667"/>
      <c r="I290" s="667"/>
      <c r="J290" s="667"/>
    </row>
    <row r="291" spans="1:11" x14ac:dyDescent="0.2">
      <c r="A291" s="629" t="s">
        <v>52</v>
      </c>
      <c r="B291" s="608">
        <v>218</v>
      </c>
      <c r="C291" s="609">
        <v>176</v>
      </c>
      <c r="D291" s="609">
        <v>337</v>
      </c>
      <c r="E291" s="609">
        <v>259</v>
      </c>
      <c r="F291" s="549"/>
      <c r="G291" s="550">
        <f>SUM(B291:F291)</f>
        <v>990</v>
      </c>
      <c r="H291" s="667" t="s">
        <v>56</v>
      </c>
      <c r="I291" s="551">
        <f>G278-G291</f>
        <v>339</v>
      </c>
      <c r="J291" s="635">
        <f>I291/G278</f>
        <v>0.25507900677200901</v>
      </c>
      <c r="K291" s="572" t="s">
        <v>144</v>
      </c>
    </row>
    <row r="292" spans="1:11" x14ac:dyDescent="0.2">
      <c r="A292" s="629" t="s">
        <v>28</v>
      </c>
      <c r="B292" s="581">
        <v>124</v>
      </c>
      <c r="C292" s="668">
        <v>122</v>
      </c>
      <c r="D292" s="668">
        <v>121.5</v>
      </c>
      <c r="E292" s="668">
        <v>120.5</v>
      </c>
      <c r="F292" s="668"/>
      <c r="G292" s="587"/>
      <c r="H292" s="667" t="s">
        <v>57</v>
      </c>
      <c r="I292" s="667">
        <v>116.13</v>
      </c>
      <c r="J292" s="667"/>
    </row>
    <row r="293" spans="1:11" ht="13.5" thickBot="1" x14ac:dyDescent="0.25">
      <c r="A293" s="632" t="s">
        <v>26</v>
      </c>
      <c r="B293" s="553">
        <f>B292-B279</f>
        <v>5.5</v>
      </c>
      <c r="C293" s="554">
        <f t="shared" ref="C293:F293" si="65">C292-C279</f>
        <v>5.5</v>
      </c>
      <c r="D293" s="554">
        <f t="shared" si="65"/>
        <v>5.5</v>
      </c>
      <c r="E293" s="554">
        <f t="shared" si="65"/>
        <v>5</v>
      </c>
      <c r="F293" s="554">
        <f t="shared" si="65"/>
        <v>0</v>
      </c>
      <c r="G293" s="588"/>
      <c r="H293" s="667" t="s">
        <v>26</v>
      </c>
      <c r="I293" s="584">
        <f>I292-I279</f>
        <v>5.4599999999999937</v>
      </c>
      <c r="J293" s="667"/>
    </row>
    <row r="295" spans="1:11" ht="13.5" thickBot="1" x14ac:dyDescent="0.25"/>
    <row r="296" spans="1:11" ht="13.5" thickBot="1" x14ac:dyDescent="0.25">
      <c r="A296" s="534" t="s">
        <v>146</v>
      </c>
      <c r="B296" s="737" t="s">
        <v>50</v>
      </c>
      <c r="C296" s="738"/>
      <c r="D296" s="738"/>
      <c r="E296" s="738"/>
      <c r="F296" s="739"/>
      <c r="G296" s="539" t="s">
        <v>0</v>
      </c>
      <c r="H296" s="670"/>
      <c r="I296" s="670"/>
      <c r="J296" s="670"/>
    </row>
    <row r="297" spans="1:11" x14ac:dyDescent="0.2">
      <c r="A297" s="504" t="s">
        <v>2</v>
      </c>
      <c r="B297" s="540">
        <v>1</v>
      </c>
      <c r="C297" s="509">
        <v>2</v>
      </c>
      <c r="D297" s="509">
        <v>3</v>
      </c>
      <c r="E297" s="509">
        <v>4</v>
      </c>
      <c r="F297" s="509">
        <v>5</v>
      </c>
      <c r="G297" s="508"/>
      <c r="H297" s="670"/>
      <c r="I297" s="670"/>
      <c r="J297" s="670"/>
    </row>
    <row r="298" spans="1:11" x14ac:dyDescent="0.2">
      <c r="A298" s="535" t="s">
        <v>3</v>
      </c>
      <c r="B298" s="562">
        <v>3560</v>
      </c>
      <c r="C298" s="563">
        <v>3560</v>
      </c>
      <c r="D298" s="564">
        <v>3560</v>
      </c>
      <c r="E298" s="564">
        <v>3560</v>
      </c>
      <c r="F298" s="564">
        <v>3560</v>
      </c>
      <c r="G298" s="565">
        <v>3560</v>
      </c>
      <c r="H298" s="670"/>
      <c r="I298" s="670"/>
      <c r="J298" s="670"/>
    </row>
    <row r="299" spans="1:11" x14ac:dyDescent="0.2">
      <c r="A299" s="536" t="s">
        <v>6</v>
      </c>
      <c r="B299" s="541">
        <v>3537.5</v>
      </c>
      <c r="C299" s="542">
        <v>3670</v>
      </c>
      <c r="D299" s="542">
        <v>3745.757575757576</v>
      </c>
      <c r="E299" s="542">
        <v>3900</v>
      </c>
      <c r="F299" s="542"/>
      <c r="G299" s="517">
        <v>3727.127659574468</v>
      </c>
      <c r="H299" s="670"/>
      <c r="I299" s="670"/>
      <c r="J299" s="670"/>
    </row>
    <row r="300" spans="1:11" x14ac:dyDescent="0.2">
      <c r="A300" s="504" t="s">
        <v>7</v>
      </c>
      <c r="B300" s="543">
        <v>100</v>
      </c>
      <c r="C300" s="544">
        <v>94.117647058823536</v>
      </c>
      <c r="D300" s="545">
        <v>100</v>
      </c>
      <c r="E300" s="545">
        <v>100</v>
      </c>
      <c r="F300" s="545"/>
      <c r="G300" s="546">
        <v>94.680851063829792</v>
      </c>
      <c r="H300" s="670"/>
      <c r="I300" s="670"/>
      <c r="J300" s="670"/>
    </row>
    <row r="301" spans="1:11" x14ac:dyDescent="0.2">
      <c r="A301" s="504" t="s">
        <v>8</v>
      </c>
      <c r="B301" s="601">
        <v>2.98882283994217E-2</v>
      </c>
      <c r="C301" s="602">
        <v>4.1471269591995701E-2</v>
      </c>
      <c r="D301" s="547">
        <v>2.7549136267107765E-2</v>
      </c>
      <c r="E301" s="547">
        <v>3.2660869750915381E-2</v>
      </c>
      <c r="F301" s="547"/>
      <c r="G301" s="548">
        <v>4.6812360069842789E-2</v>
      </c>
      <c r="H301" s="670"/>
      <c r="I301" s="670"/>
      <c r="J301" s="670"/>
    </row>
    <row r="302" spans="1:11" x14ac:dyDescent="0.2">
      <c r="A302" s="536" t="s">
        <v>1</v>
      </c>
      <c r="B302" s="603">
        <f t="shared" ref="B302:G302" si="66">B299/B298*100-100</f>
        <v>-0.63202247191010485</v>
      </c>
      <c r="C302" s="604">
        <f t="shared" si="66"/>
        <v>3.0898876404494331</v>
      </c>
      <c r="D302" s="604">
        <f t="shared" si="66"/>
        <v>5.2179094313925702</v>
      </c>
      <c r="E302" s="604">
        <f t="shared" si="66"/>
        <v>9.5505617977528061</v>
      </c>
      <c r="F302" s="604">
        <f t="shared" si="66"/>
        <v>-100</v>
      </c>
      <c r="G302" s="605">
        <f t="shared" si="66"/>
        <v>4.6945971790580927</v>
      </c>
      <c r="H302" s="670"/>
      <c r="I302" s="670"/>
      <c r="J302" s="670"/>
    </row>
    <row r="303" spans="1:11" ht="13.5" thickBot="1" x14ac:dyDescent="0.25">
      <c r="A303" s="504" t="s">
        <v>27</v>
      </c>
      <c r="B303" s="606">
        <f>B299-B286</f>
        <v>173.33333333333348</v>
      </c>
      <c r="C303" s="607">
        <f t="shared" ref="C303:G303" si="67">C299-C286</f>
        <v>214.8387096774195</v>
      </c>
      <c r="D303" s="607">
        <f t="shared" si="67"/>
        <v>181.25757575757598</v>
      </c>
      <c r="E303" s="607">
        <f t="shared" si="67"/>
        <v>181.03448275862047</v>
      </c>
      <c r="F303" s="607">
        <f t="shared" si="67"/>
        <v>0</v>
      </c>
      <c r="G303" s="527">
        <f t="shared" si="67"/>
        <v>192.61153054220995</v>
      </c>
      <c r="H303" s="670"/>
      <c r="I303" s="670"/>
      <c r="J303" s="670"/>
    </row>
    <row r="304" spans="1:11" x14ac:dyDescent="0.2">
      <c r="A304" s="629" t="s">
        <v>52</v>
      </c>
      <c r="B304" s="608">
        <v>217</v>
      </c>
      <c r="C304" s="609">
        <v>176</v>
      </c>
      <c r="D304" s="609">
        <v>336</v>
      </c>
      <c r="E304" s="609">
        <v>259</v>
      </c>
      <c r="F304" s="549"/>
      <c r="G304" s="550">
        <f>SUM(B304:F304)</f>
        <v>988</v>
      </c>
      <c r="H304" s="670" t="s">
        <v>56</v>
      </c>
      <c r="I304" s="551">
        <f>G291-G304</f>
        <v>2</v>
      </c>
      <c r="J304" s="635">
        <f>I304/G291</f>
        <v>2.0202020202020202E-3</v>
      </c>
    </row>
    <row r="305" spans="1:22" x14ac:dyDescent="0.2">
      <c r="A305" s="629" t="s">
        <v>28</v>
      </c>
      <c r="B305" s="581">
        <v>128.5</v>
      </c>
      <c r="C305" s="669">
        <v>126</v>
      </c>
      <c r="D305" s="669">
        <v>125.5</v>
      </c>
      <c r="E305" s="669">
        <v>124.5</v>
      </c>
      <c r="F305" s="669"/>
      <c r="G305" s="587"/>
      <c r="H305" s="670" t="s">
        <v>57</v>
      </c>
      <c r="I305" s="670">
        <v>122.15</v>
      </c>
      <c r="J305" s="670"/>
    </row>
    <row r="306" spans="1:22" ht="13.5" thickBot="1" x14ac:dyDescent="0.25">
      <c r="A306" s="632" t="s">
        <v>26</v>
      </c>
      <c r="B306" s="553">
        <f>B305-B292</f>
        <v>4.5</v>
      </c>
      <c r="C306" s="554">
        <f t="shared" ref="C306:F306" si="68">C305-C292</f>
        <v>4</v>
      </c>
      <c r="D306" s="554">
        <f t="shared" si="68"/>
        <v>4</v>
      </c>
      <c r="E306" s="554">
        <f t="shared" si="68"/>
        <v>4</v>
      </c>
      <c r="F306" s="554">
        <f t="shared" si="68"/>
        <v>0</v>
      </c>
      <c r="G306" s="588"/>
      <c r="H306" s="670" t="s">
        <v>26</v>
      </c>
      <c r="I306" s="584">
        <f>I305-I292</f>
        <v>6.0200000000000102</v>
      </c>
      <c r="J306" s="670"/>
    </row>
    <row r="308" spans="1:22" s="679" customFormat="1" x14ac:dyDescent="0.2">
      <c r="B308" s="510">
        <v>3727.127659574468</v>
      </c>
      <c r="C308" s="510">
        <v>3727.127659574468</v>
      </c>
      <c r="D308" s="510">
        <v>3727.127659574468</v>
      </c>
      <c r="E308" s="510">
        <v>3727.127659574468</v>
      </c>
      <c r="F308" s="510">
        <v>3727.127659574468</v>
      </c>
      <c r="G308" s="510">
        <v>3727.127659574468</v>
      </c>
      <c r="H308" s="510">
        <v>3727.127659574468</v>
      </c>
      <c r="I308" s="510">
        <v>3727.127659574468</v>
      </c>
      <c r="J308" s="510">
        <v>3727.127659574468</v>
      </c>
      <c r="K308" s="510">
        <v>3727.127659574468</v>
      </c>
      <c r="L308" s="510">
        <v>3727.127659574468</v>
      </c>
      <c r="M308" s="510">
        <v>3727.127659574468</v>
      </c>
      <c r="N308" s="510">
        <v>3727.127659574468</v>
      </c>
      <c r="O308" s="510">
        <v>3727.127659574468</v>
      </c>
      <c r="P308" s="510">
        <v>3727.127659574468</v>
      </c>
      <c r="Q308" s="510">
        <v>3727.127659574468</v>
      </c>
      <c r="R308" s="510">
        <v>3727.127659574468</v>
      </c>
      <c r="S308" s="510">
        <v>3727.127659574468</v>
      </c>
      <c r="T308" s="510">
        <v>3727.127659574468</v>
      </c>
    </row>
    <row r="309" spans="1:22" ht="13.5" thickBot="1" x14ac:dyDescent="0.25">
      <c r="B309" s="510">
        <v>127.5</v>
      </c>
      <c r="C309" s="510">
        <v>126</v>
      </c>
      <c r="D309" s="510">
        <v>128.5</v>
      </c>
      <c r="E309" s="510">
        <v>125.5</v>
      </c>
      <c r="F309" s="510">
        <v>125.5</v>
      </c>
      <c r="G309" s="510">
        <v>124.5</v>
      </c>
      <c r="H309" s="510">
        <v>128.5</v>
      </c>
      <c r="I309" s="510">
        <v>128.5</v>
      </c>
      <c r="J309" s="510">
        <v>128.5</v>
      </c>
      <c r="K309" s="510">
        <v>126</v>
      </c>
      <c r="L309" s="510">
        <v>125.5</v>
      </c>
      <c r="M309" s="510">
        <v>124.5</v>
      </c>
      <c r="N309" s="510">
        <v>126</v>
      </c>
      <c r="O309" s="510">
        <v>126</v>
      </c>
      <c r="P309" s="510">
        <v>128.5</v>
      </c>
      <c r="Q309" s="510">
        <v>126</v>
      </c>
      <c r="R309" s="510">
        <v>124.5</v>
      </c>
      <c r="S309" s="510">
        <v>124.5</v>
      </c>
    </row>
    <row r="310" spans="1:22" ht="13.5" thickBot="1" x14ac:dyDescent="0.25">
      <c r="A310" s="639" t="s">
        <v>148</v>
      </c>
      <c r="B310" s="737" t="s">
        <v>84</v>
      </c>
      <c r="C310" s="738"/>
      <c r="D310" s="738"/>
      <c r="E310" s="738"/>
      <c r="F310" s="738"/>
      <c r="G310" s="739"/>
      <c r="H310" s="737" t="s">
        <v>83</v>
      </c>
      <c r="I310" s="738"/>
      <c r="J310" s="738"/>
      <c r="K310" s="738"/>
      <c r="L310" s="738"/>
      <c r="M310" s="739"/>
      <c r="N310" s="737" t="s">
        <v>53</v>
      </c>
      <c r="O310" s="738"/>
      <c r="P310" s="738"/>
      <c r="Q310" s="738"/>
      <c r="R310" s="738"/>
      <c r="S310" s="739"/>
      <c r="T310" s="539" t="s">
        <v>55</v>
      </c>
      <c r="U310" s="679"/>
      <c r="V310" s="679"/>
    </row>
    <row r="311" spans="1:22" x14ac:dyDescent="0.2">
      <c r="A311" s="640" t="s">
        <v>54</v>
      </c>
      <c r="B311" s="590">
        <v>1</v>
      </c>
      <c r="C311" s="591">
        <v>2</v>
      </c>
      <c r="D311" s="591">
        <v>3</v>
      </c>
      <c r="E311" s="591">
        <v>4</v>
      </c>
      <c r="F311" s="591">
        <v>5</v>
      </c>
      <c r="G311" s="637">
        <v>6</v>
      </c>
      <c r="H311" s="688">
        <v>1</v>
      </c>
      <c r="I311" s="549">
        <v>2</v>
      </c>
      <c r="J311" s="471">
        <v>3</v>
      </c>
      <c r="K311" s="471">
        <v>4</v>
      </c>
      <c r="L311" s="471">
        <v>5</v>
      </c>
      <c r="M311" s="472">
        <v>6</v>
      </c>
      <c r="N311" s="395">
        <v>1</v>
      </c>
      <c r="O311" s="591">
        <v>2</v>
      </c>
      <c r="P311" s="591">
        <v>3</v>
      </c>
      <c r="Q311" s="591">
        <v>4</v>
      </c>
      <c r="R311" s="591">
        <v>5</v>
      </c>
      <c r="S311" s="249">
        <v>6</v>
      </c>
      <c r="T311" s="488"/>
      <c r="U311" s="679"/>
      <c r="V311" s="679"/>
    </row>
    <row r="312" spans="1:22" x14ac:dyDescent="0.2">
      <c r="A312" s="641" t="s">
        <v>3</v>
      </c>
      <c r="B312" s="595">
        <v>3720</v>
      </c>
      <c r="C312" s="596">
        <v>3720</v>
      </c>
      <c r="D312" s="596">
        <v>3720</v>
      </c>
      <c r="E312" s="596">
        <v>3720</v>
      </c>
      <c r="F312" s="596">
        <v>3720</v>
      </c>
      <c r="G312" s="638">
        <v>3720</v>
      </c>
      <c r="H312" s="595">
        <v>3720</v>
      </c>
      <c r="I312" s="596">
        <v>3720</v>
      </c>
      <c r="J312" s="596">
        <v>3720</v>
      </c>
      <c r="K312" s="596">
        <v>3720</v>
      </c>
      <c r="L312" s="596">
        <v>3720</v>
      </c>
      <c r="M312" s="255">
        <v>3720</v>
      </c>
      <c r="N312" s="397">
        <v>3720</v>
      </c>
      <c r="O312" s="596">
        <v>3720</v>
      </c>
      <c r="P312" s="596">
        <v>3720</v>
      </c>
      <c r="Q312" s="596">
        <v>3720</v>
      </c>
      <c r="R312" s="596">
        <v>3720</v>
      </c>
      <c r="S312" s="255">
        <v>3720</v>
      </c>
      <c r="T312" s="341">
        <v>3720</v>
      </c>
      <c r="U312" s="679"/>
      <c r="V312" s="679"/>
    </row>
    <row r="313" spans="1:22" x14ac:dyDescent="0.2">
      <c r="A313" s="642" t="s">
        <v>6</v>
      </c>
      <c r="B313" s="597">
        <v>3814</v>
      </c>
      <c r="C313" s="598">
        <v>3872</v>
      </c>
      <c r="D313" s="598">
        <v>3951.4285714285716</v>
      </c>
      <c r="E313" s="598">
        <v>4033.8461538461538</v>
      </c>
      <c r="F313" s="598">
        <v>3908.5714285714284</v>
      </c>
      <c r="G313" s="618">
        <v>4072.6666666666665</v>
      </c>
      <c r="H313" s="597">
        <v>3868.75</v>
      </c>
      <c r="I313" s="598">
        <v>3800.6666666666665</v>
      </c>
      <c r="J313" s="598">
        <v>3842.8571428571427</v>
      </c>
      <c r="K313" s="598">
        <v>3857.3333333333335</v>
      </c>
      <c r="L313" s="598">
        <v>3984</v>
      </c>
      <c r="M313" s="258">
        <v>4099.333333333333</v>
      </c>
      <c r="N313" s="398">
        <v>3872.5</v>
      </c>
      <c r="O313" s="598">
        <v>3909.4117647058824</v>
      </c>
      <c r="P313" s="598">
        <v>3840</v>
      </c>
      <c r="Q313" s="598">
        <v>3912.6666666666665</v>
      </c>
      <c r="R313" s="598">
        <v>4058.5714285714284</v>
      </c>
      <c r="S313" s="258">
        <v>4137.333333333333</v>
      </c>
      <c r="T313" s="342">
        <v>3941.3445378151259</v>
      </c>
      <c r="U313" s="679"/>
      <c r="V313" s="679"/>
    </row>
    <row r="314" spans="1:22" x14ac:dyDescent="0.2">
      <c r="A314" s="640" t="s">
        <v>7</v>
      </c>
      <c r="B314" s="599">
        <v>100</v>
      </c>
      <c r="C314" s="600">
        <v>100</v>
      </c>
      <c r="D314" s="600">
        <v>100</v>
      </c>
      <c r="E314" s="600">
        <v>100</v>
      </c>
      <c r="F314" s="600">
        <v>100</v>
      </c>
      <c r="G314" s="621">
        <v>100</v>
      </c>
      <c r="H314" s="599">
        <v>100</v>
      </c>
      <c r="I314" s="600">
        <v>100</v>
      </c>
      <c r="J314" s="600">
        <v>100</v>
      </c>
      <c r="K314" s="600">
        <v>100</v>
      </c>
      <c r="L314" s="600">
        <v>100</v>
      </c>
      <c r="M314" s="262">
        <v>100</v>
      </c>
      <c r="N314" s="399">
        <v>100</v>
      </c>
      <c r="O314" s="600">
        <v>100</v>
      </c>
      <c r="P314" s="600">
        <v>100</v>
      </c>
      <c r="Q314" s="600">
        <v>100</v>
      </c>
      <c r="R314" s="600">
        <v>100</v>
      </c>
      <c r="S314" s="262">
        <v>100</v>
      </c>
      <c r="T314" s="343">
        <v>97.899159663865547</v>
      </c>
      <c r="U314" s="679"/>
      <c r="V314" s="679"/>
    </row>
    <row r="315" spans="1:22" x14ac:dyDescent="0.2">
      <c r="A315" s="640" t="s">
        <v>8</v>
      </c>
      <c r="B315" s="601">
        <v>3.2407317839246344E-2</v>
      </c>
      <c r="C315" s="602">
        <v>4.3176792647839267E-2</v>
      </c>
      <c r="D315" s="602">
        <v>2.4774897612454206E-2</v>
      </c>
      <c r="E315" s="602">
        <v>2.9356987639855392E-2</v>
      </c>
      <c r="F315" s="602">
        <v>3.1032832671239147E-2</v>
      </c>
      <c r="G315" s="624">
        <v>3.8348886007725597E-2</v>
      </c>
      <c r="H315" s="601">
        <v>1.3704239134377056E-2</v>
      </c>
      <c r="I315" s="602">
        <v>3.2288382955874086E-2</v>
      </c>
      <c r="J315" s="602">
        <v>1.8120531757550622E-2</v>
      </c>
      <c r="K315" s="602">
        <v>3.5425711886596593E-2</v>
      </c>
      <c r="L315" s="602">
        <v>3.6944517054164856E-2</v>
      </c>
      <c r="M315" s="265">
        <v>4.5710928938316256E-2</v>
      </c>
      <c r="N315" s="400">
        <v>3.1804126369925377E-2</v>
      </c>
      <c r="O315" s="602">
        <v>3.0550247133819555E-2</v>
      </c>
      <c r="P315" s="602">
        <v>2.0362994320541679E-2</v>
      </c>
      <c r="Q315" s="602">
        <v>4.0372678738102116E-2</v>
      </c>
      <c r="R315" s="602">
        <v>3.8889578718392111E-2</v>
      </c>
      <c r="S315" s="265">
        <v>3.0502530736969957E-2</v>
      </c>
      <c r="T315" s="344">
        <v>4.3310746402214439E-2</v>
      </c>
      <c r="U315" s="679"/>
      <c r="V315" s="679"/>
    </row>
    <row r="316" spans="1:22" x14ac:dyDescent="0.2">
      <c r="A316" s="642" t="s">
        <v>1</v>
      </c>
      <c r="B316" s="603">
        <f t="shared" ref="B316:G316" si="69">B313/B312*100-100</f>
        <v>2.5268817204301115</v>
      </c>
      <c r="C316" s="604">
        <f t="shared" si="69"/>
        <v>4.0860215053763369</v>
      </c>
      <c r="D316" s="604">
        <f t="shared" si="69"/>
        <v>6.2211981566820214</v>
      </c>
      <c r="E316" s="604">
        <f t="shared" si="69"/>
        <v>8.4367245657568191</v>
      </c>
      <c r="F316" s="604">
        <f t="shared" si="69"/>
        <v>5.0691244239631175</v>
      </c>
      <c r="G316" s="644">
        <f t="shared" si="69"/>
        <v>9.4802867383512393</v>
      </c>
      <c r="H316" s="603">
        <f>H313/H312*100-100</f>
        <v>3.9986559139784958</v>
      </c>
      <c r="I316" s="604">
        <f>I313/I312*100-100</f>
        <v>2.1684587813620055</v>
      </c>
      <c r="J316" s="604">
        <f t="shared" ref="J316:T316" si="70">J313/J312*100-100</f>
        <v>3.3026113671274828</v>
      </c>
      <c r="K316" s="604">
        <f t="shared" si="70"/>
        <v>3.6917562724014346</v>
      </c>
      <c r="L316" s="604">
        <f t="shared" si="70"/>
        <v>7.0967741935483986</v>
      </c>
      <c r="M316" s="522">
        <f t="shared" si="70"/>
        <v>10.197132616487451</v>
      </c>
      <c r="N316" s="401">
        <f t="shared" si="70"/>
        <v>4.0994623655913927</v>
      </c>
      <c r="O316" s="604">
        <f t="shared" si="70"/>
        <v>5.0917141049968535</v>
      </c>
      <c r="P316" s="604">
        <f t="shared" si="70"/>
        <v>3.2258064516128968</v>
      </c>
      <c r="Q316" s="604">
        <f t="shared" si="70"/>
        <v>5.1792114695340388</v>
      </c>
      <c r="R316" s="604">
        <f t="shared" si="70"/>
        <v>9.1013824884792456</v>
      </c>
      <c r="S316" s="522">
        <f t="shared" si="70"/>
        <v>11.218637992831532</v>
      </c>
      <c r="T316" s="556">
        <f t="shared" si="70"/>
        <v>5.9501219842775726</v>
      </c>
      <c r="U316" s="679"/>
      <c r="V316" s="679"/>
    </row>
    <row r="317" spans="1:22" ht="13.5" thickBot="1" x14ac:dyDescent="0.25">
      <c r="A317" s="671" t="s">
        <v>27</v>
      </c>
      <c r="B317" s="606">
        <f>B313-B308</f>
        <v>86.872340425532002</v>
      </c>
      <c r="C317" s="607">
        <f t="shared" ref="C317:T317" si="71">C313-C308</f>
        <v>144.872340425532</v>
      </c>
      <c r="D317" s="607">
        <f t="shared" si="71"/>
        <v>224.30091185410356</v>
      </c>
      <c r="E317" s="607">
        <f t="shared" si="71"/>
        <v>306.71849427168581</v>
      </c>
      <c r="F317" s="607">
        <f t="shared" si="71"/>
        <v>181.44376899696044</v>
      </c>
      <c r="G317" s="645">
        <f t="shared" si="71"/>
        <v>345.53900709219852</v>
      </c>
      <c r="H317" s="606">
        <f t="shared" si="71"/>
        <v>141.622340425532</v>
      </c>
      <c r="I317" s="607">
        <f t="shared" si="71"/>
        <v>73.539007092198517</v>
      </c>
      <c r="J317" s="607">
        <f t="shared" si="71"/>
        <v>115.72948328267466</v>
      </c>
      <c r="K317" s="607">
        <f t="shared" si="71"/>
        <v>130.20567375886549</v>
      </c>
      <c r="L317" s="607">
        <f t="shared" si="71"/>
        <v>256.872340425532</v>
      </c>
      <c r="M317" s="526">
        <f t="shared" si="71"/>
        <v>372.20567375886503</v>
      </c>
      <c r="N317" s="402">
        <f t="shared" si="71"/>
        <v>145.372340425532</v>
      </c>
      <c r="O317" s="607">
        <f t="shared" si="71"/>
        <v>182.28410513141444</v>
      </c>
      <c r="P317" s="607">
        <f t="shared" si="71"/>
        <v>112.872340425532</v>
      </c>
      <c r="Q317" s="607">
        <f t="shared" si="71"/>
        <v>185.53900709219852</v>
      </c>
      <c r="R317" s="607">
        <f t="shared" si="71"/>
        <v>331.44376899696044</v>
      </c>
      <c r="S317" s="526">
        <f t="shared" si="71"/>
        <v>410.20567375886503</v>
      </c>
      <c r="T317" s="567">
        <f t="shared" si="71"/>
        <v>214.21687824065793</v>
      </c>
      <c r="U317" s="659"/>
      <c r="V317" s="360"/>
    </row>
    <row r="318" spans="1:22" x14ac:dyDescent="0.2">
      <c r="A318" s="672" t="s">
        <v>51</v>
      </c>
      <c r="B318" s="608">
        <v>61</v>
      </c>
      <c r="C318" s="609">
        <v>61</v>
      </c>
      <c r="D318" s="609">
        <v>17</v>
      </c>
      <c r="E318" s="609">
        <v>61</v>
      </c>
      <c r="F318" s="609">
        <v>61</v>
      </c>
      <c r="G318" s="566">
        <v>61</v>
      </c>
      <c r="H318" s="608">
        <v>63</v>
      </c>
      <c r="I318" s="609">
        <v>63</v>
      </c>
      <c r="J318" s="609">
        <v>17</v>
      </c>
      <c r="K318" s="609">
        <v>62</v>
      </c>
      <c r="L318" s="609">
        <v>62</v>
      </c>
      <c r="M318" s="530">
        <v>62</v>
      </c>
      <c r="N318" s="403">
        <v>63</v>
      </c>
      <c r="O318" s="609">
        <v>63</v>
      </c>
      <c r="P318" s="609">
        <v>18</v>
      </c>
      <c r="Q318" s="609">
        <v>63</v>
      </c>
      <c r="R318" s="609">
        <v>63</v>
      </c>
      <c r="S318" s="530">
        <v>63</v>
      </c>
      <c r="T318" s="557">
        <f>SUM(B318:S318)</f>
        <v>984</v>
      </c>
      <c r="U318" s="584" t="s">
        <v>56</v>
      </c>
      <c r="V318" s="630">
        <f>G304-T318</f>
        <v>4</v>
      </c>
    </row>
    <row r="319" spans="1:22" x14ac:dyDescent="0.2">
      <c r="A319" s="431" t="s">
        <v>28</v>
      </c>
      <c r="B319" s="543">
        <v>130.5</v>
      </c>
      <c r="C319" s="544">
        <v>129</v>
      </c>
      <c r="D319" s="544">
        <v>131</v>
      </c>
      <c r="E319" s="544">
        <v>128.5</v>
      </c>
      <c r="F319" s="544">
        <v>128.5</v>
      </c>
      <c r="G319" s="694">
        <v>127.5</v>
      </c>
      <c r="H319" s="543">
        <v>131</v>
      </c>
      <c r="I319" s="544">
        <v>131.5</v>
      </c>
      <c r="J319" s="544">
        <v>131.5</v>
      </c>
      <c r="K319" s="544">
        <v>129</v>
      </c>
      <c r="L319" s="544">
        <v>128.5</v>
      </c>
      <c r="M319" s="695">
        <v>127.5</v>
      </c>
      <c r="N319" s="696">
        <v>129</v>
      </c>
      <c r="O319" s="544">
        <v>129</v>
      </c>
      <c r="P319" s="544">
        <v>131.5</v>
      </c>
      <c r="Q319" s="544">
        <v>129</v>
      </c>
      <c r="R319" s="544">
        <v>127.5</v>
      </c>
      <c r="S319" s="695">
        <v>127.5</v>
      </c>
      <c r="T319" s="555"/>
      <c r="U319" s="584" t="s">
        <v>57</v>
      </c>
      <c r="V319" s="584">
        <v>126.16</v>
      </c>
    </row>
    <row r="320" spans="1:22" ht="13.5" thickBot="1" x14ac:dyDescent="0.25">
      <c r="A320" s="432" t="s">
        <v>26</v>
      </c>
      <c r="B320" s="693">
        <f t="shared" ref="B320:S320" si="72">B319-B309</f>
        <v>3</v>
      </c>
      <c r="C320" s="697">
        <f t="shared" si="72"/>
        <v>3</v>
      </c>
      <c r="D320" s="697">
        <f t="shared" si="72"/>
        <v>2.5</v>
      </c>
      <c r="E320" s="697">
        <f t="shared" si="72"/>
        <v>3</v>
      </c>
      <c r="F320" s="697">
        <f t="shared" si="72"/>
        <v>3</v>
      </c>
      <c r="G320" s="698">
        <f t="shared" si="72"/>
        <v>3</v>
      </c>
      <c r="H320" s="693">
        <f t="shared" si="72"/>
        <v>2.5</v>
      </c>
      <c r="I320" s="697">
        <f t="shared" si="72"/>
        <v>3</v>
      </c>
      <c r="J320" s="697">
        <f t="shared" si="72"/>
        <v>3</v>
      </c>
      <c r="K320" s="697">
        <f t="shared" si="72"/>
        <v>3</v>
      </c>
      <c r="L320" s="697">
        <f t="shared" si="72"/>
        <v>3</v>
      </c>
      <c r="M320" s="699">
        <f t="shared" si="72"/>
        <v>3</v>
      </c>
      <c r="N320" s="700">
        <f t="shared" si="72"/>
        <v>3</v>
      </c>
      <c r="O320" s="697">
        <f t="shared" si="72"/>
        <v>3</v>
      </c>
      <c r="P320" s="697">
        <f t="shared" si="72"/>
        <v>3</v>
      </c>
      <c r="Q320" s="697">
        <f t="shared" si="72"/>
        <v>3</v>
      </c>
      <c r="R320" s="697">
        <f t="shared" si="72"/>
        <v>3</v>
      </c>
      <c r="S320" s="699">
        <f t="shared" si="72"/>
        <v>3</v>
      </c>
      <c r="T320" s="558"/>
      <c r="U320" s="584" t="s">
        <v>26</v>
      </c>
      <c r="V320" s="584">
        <f>V319-I305</f>
        <v>4.0099999999999909</v>
      </c>
    </row>
    <row r="322" spans="1:23" ht="13.5" thickBot="1" x14ac:dyDescent="0.25"/>
    <row r="323" spans="1:23" ht="13.5" thickBot="1" x14ac:dyDescent="0.25">
      <c r="A323" s="639" t="s">
        <v>150</v>
      </c>
      <c r="B323" s="737" t="s">
        <v>84</v>
      </c>
      <c r="C323" s="738"/>
      <c r="D323" s="738"/>
      <c r="E323" s="738"/>
      <c r="F323" s="738"/>
      <c r="G323" s="739"/>
      <c r="H323" s="737" t="s">
        <v>83</v>
      </c>
      <c r="I323" s="738"/>
      <c r="J323" s="738"/>
      <c r="K323" s="738"/>
      <c r="L323" s="738"/>
      <c r="M323" s="739"/>
      <c r="N323" s="737" t="s">
        <v>53</v>
      </c>
      <c r="O323" s="738"/>
      <c r="P323" s="738"/>
      <c r="Q323" s="738"/>
      <c r="R323" s="738"/>
      <c r="S323" s="739"/>
      <c r="T323" s="539" t="s">
        <v>55</v>
      </c>
      <c r="U323" s="692"/>
      <c r="V323" s="692"/>
    </row>
    <row r="324" spans="1:23" x14ac:dyDescent="0.2">
      <c r="A324" s="640" t="s">
        <v>54</v>
      </c>
      <c r="B324" s="590">
        <v>1</v>
      </c>
      <c r="C324" s="591">
        <v>2</v>
      </c>
      <c r="D324" s="591">
        <v>3</v>
      </c>
      <c r="E324" s="591">
        <v>4</v>
      </c>
      <c r="F324" s="591">
        <v>5</v>
      </c>
      <c r="G324" s="637">
        <v>6</v>
      </c>
      <c r="H324" s="688">
        <v>1</v>
      </c>
      <c r="I324" s="549">
        <v>2</v>
      </c>
      <c r="J324" s="471">
        <v>3</v>
      </c>
      <c r="K324" s="471">
        <v>4</v>
      </c>
      <c r="L324" s="471">
        <v>5</v>
      </c>
      <c r="M324" s="472">
        <v>6</v>
      </c>
      <c r="N324" s="395">
        <v>1</v>
      </c>
      <c r="O324" s="591">
        <v>2</v>
      </c>
      <c r="P324" s="591">
        <v>3</v>
      </c>
      <c r="Q324" s="591">
        <v>4</v>
      </c>
      <c r="R324" s="591">
        <v>5</v>
      </c>
      <c r="S324" s="249">
        <v>6</v>
      </c>
      <c r="T324" s="488"/>
      <c r="U324" s="692"/>
      <c r="V324" s="692"/>
    </row>
    <row r="325" spans="1:23" x14ac:dyDescent="0.2">
      <c r="A325" s="641" t="s">
        <v>3</v>
      </c>
      <c r="B325" s="595">
        <v>3850</v>
      </c>
      <c r="C325" s="596">
        <v>3850</v>
      </c>
      <c r="D325" s="596">
        <v>3850</v>
      </c>
      <c r="E325" s="596">
        <v>3850</v>
      </c>
      <c r="F325" s="596">
        <v>3850</v>
      </c>
      <c r="G325" s="638">
        <v>3850</v>
      </c>
      <c r="H325" s="595">
        <v>3850</v>
      </c>
      <c r="I325" s="596">
        <v>3850</v>
      </c>
      <c r="J325" s="596">
        <v>3850</v>
      </c>
      <c r="K325" s="596">
        <v>3850</v>
      </c>
      <c r="L325" s="596">
        <v>3850</v>
      </c>
      <c r="M325" s="255">
        <v>3850</v>
      </c>
      <c r="N325" s="397">
        <v>3850</v>
      </c>
      <c r="O325" s="596">
        <v>3850</v>
      </c>
      <c r="P325" s="596">
        <v>3850</v>
      </c>
      <c r="Q325" s="596">
        <v>3850</v>
      </c>
      <c r="R325" s="596">
        <v>3850</v>
      </c>
      <c r="S325" s="255">
        <v>3850</v>
      </c>
      <c r="T325" s="341">
        <v>3850</v>
      </c>
      <c r="U325" s="692"/>
      <c r="V325" s="692"/>
    </row>
    <row r="326" spans="1:23" x14ac:dyDescent="0.2">
      <c r="A326" s="642" t="s">
        <v>6</v>
      </c>
      <c r="B326" s="597">
        <v>3955</v>
      </c>
      <c r="C326" s="598">
        <v>4065.3333333333335</v>
      </c>
      <c r="D326" s="598">
        <v>4054.2857142857142</v>
      </c>
      <c r="E326" s="598">
        <v>3999.3333333333335</v>
      </c>
      <c r="F326" s="598">
        <v>4163.333333333333</v>
      </c>
      <c r="G326" s="618">
        <v>4248.666666666667</v>
      </c>
      <c r="H326" s="597">
        <v>3902.8571428571427</v>
      </c>
      <c r="I326" s="598">
        <v>3920.7142857142858</v>
      </c>
      <c r="J326" s="598">
        <v>4047.1428571428573</v>
      </c>
      <c r="K326" s="598">
        <v>4032.5</v>
      </c>
      <c r="L326" s="598">
        <v>4101.333333333333</v>
      </c>
      <c r="M326" s="258">
        <v>4166.666666666667</v>
      </c>
      <c r="N326" s="398">
        <v>4150</v>
      </c>
      <c r="O326" s="598">
        <v>4106.666666666667</v>
      </c>
      <c r="P326" s="598">
        <v>4025</v>
      </c>
      <c r="Q326" s="598">
        <v>4131.333333333333</v>
      </c>
      <c r="R326" s="598">
        <v>4189.333333333333</v>
      </c>
      <c r="S326" s="258">
        <v>4314</v>
      </c>
      <c r="T326" s="342">
        <v>4092.7755102040815</v>
      </c>
      <c r="U326" s="692"/>
      <c r="V326" s="692"/>
    </row>
    <row r="327" spans="1:23" x14ac:dyDescent="0.2">
      <c r="A327" s="640" t="s">
        <v>7</v>
      </c>
      <c r="B327" s="599">
        <v>100</v>
      </c>
      <c r="C327" s="600">
        <v>100</v>
      </c>
      <c r="D327" s="600">
        <v>100</v>
      </c>
      <c r="E327" s="600">
        <v>100</v>
      </c>
      <c r="F327" s="600">
        <v>100</v>
      </c>
      <c r="G327" s="621">
        <v>100</v>
      </c>
      <c r="H327" s="599">
        <v>100</v>
      </c>
      <c r="I327" s="600">
        <v>100</v>
      </c>
      <c r="J327" s="600">
        <v>100</v>
      </c>
      <c r="K327" s="600">
        <v>100</v>
      </c>
      <c r="L327" s="600">
        <v>93.333333333333329</v>
      </c>
      <c r="M327" s="262">
        <v>100</v>
      </c>
      <c r="N327" s="399">
        <v>100</v>
      </c>
      <c r="O327" s="600">
        <v>100</v>
      </c>
      <c r="P327" s="600">
        <v>100</v>
      </c>
      <c r="Q327" s="600">
        <v>100</v>
      </c>
      <c r="R327" s="600">
        <v>80</v>
      </c>
      <c r="S327" s="262">
        <v>100</v>
      </c>
      <c r="T327" s="343">
        <v>95.510204081632651</v>
      </c>
      <c r="U327" s="692"/>
      <c r="V327" s="692"/>
    </row>
    <row r="328" spans="1:23" x14ac:dyDescent="0.2">
      <c r="A328" s="640" t="s">
        <v>8</v>
      </c>
      <c r="B328" s="601">
        <v>2.9049621474275745E-2</v>
      </c>
      <c r="C328" s="602">
        <v>4.6184152870893828E-2</v>
      </c>
      <c r="D328" s="602">
        <v>4.8096928909800399E-2</v>
      </c>
      <c r="E328" s="602">
        <v>3.5846671363055062E-2</v>
      </c>
      <c r="F328" s="602">
        <v>3.6895544157336257E-2</v>
      </c>
      <c r="G328" s="624">
        <v>4.355996183627156E-2</v>
      </c>
      <c r="H328" s="601">
        <v>4.7899898712672875E-2</v>
      </c>
      <c r="I328" s="602">
        <v>3.377460023220312E-2</v>
      </c>
      <c r="J328" s="602">
        <v>2.5049339921227508E-2</v>
      </c>
      <c r="K328" s="602">
        <v>2.9557340213416536E-2</v>
      </c>
      <c r="L328" s="602">
        <v>5.3824508110776721E-2</v>
      </c>
      <c r="M328" s="265">
        <v>5.0003519876105101E-2</v>
      </c>
      <c r="N328" s="400">
        <v>2.52571810532158E-2</v>
      </c>
      <c r="O328" s="602">
        <v>2.4198659862616503E-2</v>
      </c>
      <c r="P328" s="602">
        <v>2.9666649255648811E-2</v>
      </c>
      <c r="Q328" s="602">
        <v>2.4855972907965002E-2</v>
      </c>
      <c r="R328" s="602">
        <v>7.292172370016417E-2</v>
      </c>
      <c r="S328" s="265">
        <v>4.2690447670808977E-2</v>
      </c>
      <c r="T328" s="344">
        <v>4.9387667565874448E-2</v>
      </c>
      <c r="U328" s="692"/>
      <c r="V328" s="692"/>
    </row>
    <row r="329" spans="1:23" x14ac:dyDescent="0.2">
      <c r="A329" s="642" t="s">
        <v>1</v>
      </c>
      <c r="B329" s="603">
        <f t="shared" ref="B329:G329" si="73">B326/B325*100-100</f>
        <v>2.7272727272727337</v>
      </c>
      <c r="C329" s="604">
        <f t="shared" si="73"/>
        <v>5.5930735930735977</v>
      </c>
      <c r="D329" s="604">
        <f t="shared" si="73"/>
        <v>5.3061224489795933</v>
      </c>
      <c r="E329" s="604">
        <f t="shared" si="73"/>
        <v>3.8787878787878753</v>
      </c>
      <c r="F329" s="604">
        <f t="shared" si="73"/>
        <v>8.1385281385281303</v>
      </c>
      <c r="G329" s="644">
        <f t="shared" si="73"/>
        <v>10.354978354978357</v>
      </c>
      <c r="H329" s="603">
        <f>H326/H325*100-100</f>
        <v>1.3729128014842189</v>
      </c>
      <c r="I329" s="604">
        <f>I326/I325*100-100</f>
        <v>1.8367346938775455</v>
      </c>
      <c r="J329" s="604">
        <f t="shared" ref="J329:T329" si="74">J326/J325*100-100</f>
        <v>5.1205936920222683</v>
      </c>
      <c r="K329" s="604">
        <f t="shared" si="74"/>
        <v>4.7402597402597308</v>
      </c>
      <c r="L329" s="604">
        <f t="shared" si="74"/>
        <v>6.5281385281385127</v>
      </c>
      <c r="M329" s="522">
        <f t="shared" si="74"/>
        <v>8.2251082251082295</v>
      </c>
      <c r="N329" s="401">
        <f t="shared" si="74"/>
        <v>7.7922077922077904</v>
      </c>
      <c r="O329" s="604">
        <f t="shared" si="74"/>
        <v>6.6666666666666714</v>
      </c>
      <c r="P329" s="604">
        <f t="shared" si="74"/>
        <v>4.5454545454545467</v>
      </c>
      <c r="Q329" s="604">
        <f t="shared" si="74"/>
        <v>7.3073593073593059</v>
      </c>
      <c r="R329" s="604">
        <f t="shared" si="74"/>
        <v>8.8138528138528045</v>
      </c>
      <c r="S329" s="522">
        <f t="shared" si="74"/>
        <v>12.051948051948045</v>
      </c>
      <c r="T329" s="556">
        <f t="shared" si="74"/>
        <v>6.3058574078982161</v>
      </c>
      <c r="U329" s="692"/>
      <c r="V329" s="692"/>
    </row>
    <row r="330" spans="1:23" ht="13.5" thickBot="1" x14ac:dyDescent="0.25">
      <c r="A330" s="671" t="s">
        <v>27</v>
      </c>
      <c r="B330" s="606">
        <f>B326-B313</f>
        <v>141</v>
      </c>
      <c r="C330" s="607">
        <f t="shared" ref="C330:T330" si="75">C326-C313</f>
        <v>193.33333333333348</v>
      </c>
      <c r="D330" s="607">
        <f t="shared" si="75"/>
        <v>102.85714285714266</v>
      </c>
      <c r="E330" s="607">
        <f t="shared" si="75"/>
        <v>-34.512820512820326</v>
      </c>
      <c r="F330" s="607">
        <f t="shared" si="75"/>
        <v>254.76190476190459</v>
      </c>
      <c r="G330" s="645">
        <f t="shared" si="75"/>
        <v>176.00000000000045</v>
      </c>
      <c r="H330" s="606">
        <f t="shared" si="75"/>
        <v>34.107142857142662</v>
      </c>
      <c r="I330" s="607">
        <f t="shared" si="75"/>
        <v>120.04761904761926</v>
      </c>
      <c r="J330" s="607">
        <f t="shared" si="75"/>
        <v>204.28571428571468</v>
      </c>
      <c r="K330" s="607">
        <f t="shared" si="75"/>
        <v>175.16666666666652</v>
      </c>
      <c r="L330" s="607">
        <f t="shared" si="75"/>
        <v>117.33333333333303</v>
      </c>
      <c r="M330" s="526">
        <f t="shared" si="75"/>
        <v>67.33333333333394</v>
      </c>
      <c r="N330" s="402">
        <f t="shared" si="75"/>
        <v>277.5</v>
      </c>
      <c r="O330" s="607">
        <f t="shared" si="75"/>
        <v>197.25490196078454</v>
      </c>
      <c r="P330" s="607">
        <f t="shared" si="75"/>
        <v>185</v>
      </c>
      <c r="Q330" s="607">
        <f t="shared" si="75"/>
        <v>218.66666666666652</v>
      </c>
      <c r="R330" s="607">
        <f t="shared" si="75"/>
        <v>130.76190476190459</v>
      </c>
      <c r="S330" s="526">
        <f t="shared" si="75"/>
        <v>176.66666666666697</v>
      </c>
      <c r="T330" s="567">
        <f t="shared" si="75"/>
        <v>151.43097238895552</v>
      </c>
      <c r="U330" s="659"/>
      <c r="V330" s="360"/>
    </row>
    <row r="331" spans="1:23" x14ac:dyDescent="0.2">
      <c r="A331" s="672" t="s">
        <v>51</v>
      </c>
      <c r="B331" s="608">
        <v>61</v>
      </c>
      <c r="C331" s="609">
        <v>61</v>
      </c>
      <c r="D331" s="609">
        <v>17</v>
      </c>
      <c r="E331" s="609">
        <v>61</v>
      </c>
      <c r="F331" s="609">
        <v>61</v>
      </c>
      <c r="G331" s="566">
        <v>61</v>
      </c>
      <c r="H331" s="608">
        <v>63</v>
      </c>
      <c r="I331" s="609">
        <v>63</v>
      </c>
      <c r="J331" s="609">
        <v>17</v>
      </c>
      <c r="K331" s="609">
        <v>62</v>
      </c>
      <c r="L331" s="609">
        <v>62</v>
      </c>
      <c r="M331" s="530">
        <v>62</v>
      </c>
      <c r="N331" s="403">
        <v>63</v>
      </c>
      <c r="O331" s="609">
        <v>63</v>
      </c>
      <c r="P331" s="609">
        <v>17</v>
      </c>
      <c r="Q331" s="609">
        <v>63</v>
      </c>
      <c r="R331" s="609">
        <v>63</v>
      </c>
      <c r="S331" s="530">
        <v>63</v>
      </c>
      <c r="T331" s="557">
        <f>SUM(B331:S331)</f>
        <v>983</v>
      </c>
      <c r="U331" s="584" t="s">
        <v>56</v>
      </c>
      <c r="V331" s="630">
        <f>T318-T331</f>
        <v>1</v>
      </c>
      <c r="W331" s="381" t="s">
        <v>152</v>
      </c>
    </row>
    <row r="332" spans="1:23" x14ac:dyDescent="0.2">
      <c r="A332" s="431" t="s">
        <v>28</v>
      </c>
      <c r="B332" s="543">
        <v>133.5</v>
      </c>
      <c r="C332" s="544">
        <v>131.5</v>
      </c>
      <c r="D332" s="544">
        <v>134</v>
      </c>
      <c r="E332" s="544">
        <v>131.5</v>
      </c>
      <c r="F332" s="544">
        <v>131</v>
      </c>
      <c r="G332" s="694">
        <v>130</v>
      </c>
      <c r="H332" s="543">
        <v>134</v>
      </c>
      <c r="I332" s="544">
        <v>134.5</v>
      </c>
      <c r="J332" s="544">
        <v>134</v>
      </c>
      <c r="K332" s="544">
        <v>131.5</v>
      </c>
      <c r="L332" s="544">
        <v>131</v>
      </c>
      <c r="M332" s="695">
        <v>130</v>
      </c>
      <c r="N332" s="696">
        <v>131.5</v>
      </c>
      <c r="O332" s="544">
        <v>131.5</v>
      </c>
      <c r="P332" s="544">
        <v>134</v>
      </c>
      <c r="Q332" s="544">
        <v>131.5</v>
      </c>
      <c r="R332" s="544">
        <v>130</v>
      </c>
      <c r="S332" s="695">
        <v>130</v>
      </c>
      <c r="T332" s="555"/>
      <c r="U332" s="584" t="s">
        <v>57</v>
      </c>
      <c r="V332" s="584">
        <v>129.02000000000001</v>
      </c>
    </row>
    <row r="333" spans="1:23" ht="13.5" thickBot="1" x14ac:dyDescent="0.25">
      <c r="A333" s="432" t="s">
        <v>26</v>
      </c>
      <c r="B333" s="693">
        <f>B332-B319</f>
        <v>3</v>
      </c>
      <c r="C333" s="697">
        <f t="shared" ref="C333:S333" si="76">C332-C319</f>
        <v>2.5</v>
      </c>
      <c r="D333" s="697">
        <f t="shared" si="76"/>
        <v>3</v>
      </c>
      <c r="E333" s="697">
        <f t="shared" si="76"/>
        <v>3</v>
      </c>
      <c r="F333" s="697">
        <f t="shared" si="76"/>
        <v>2.5</v>
      </c>
      <c r="G333" s="698">
        <f t="shared" si="76"/>
        <v>2.5</v>
      </c>
      <c r="H333" s="693">
        <f t="shared" si="76"/>
        <v>3</v>
      </c>
      <c r="I333" s="697">
        <f t="shared" si="76"/>
        <v>3</v>
      </c>
      <c r="J333" s="697">
        <f t="shared" si="76"/>
        <v>2.5</v>
      </c>
      <c r="K333" s="697">
        <f t="shared" si="76"/>
        <v>2.5</v>
      </c>
      <c r="L333" s="697">
        <f t="shared" si="76"/>
        <v>2.5</v>
      </c>
      <c r="M333" s="699">
        <f t="shared" si="76"/>
        <v>2.5</v>
      </c>
      <c r="N333" s="700">
        <f t="shared" si="76"/>
        <v>2.5</v>
      </c>
      <c r="O333" s="697">
        <f t="shared" si="76"/>
        <v>2.5</v>
      </c>
      <c r="P333" s="697">
        <f t="shared" si="76"/>
        <v>2.5</v>
      </c>
      <c r="Q333" s="697">
        <f t="shared" si="76"/>
        <v>2.5</v>
      </c>
      <c r="R333" s="697">
        <f t="shared" si="76"/>
        <v>2.5</v>
      </c>
      <c r="S333" s="699">
        <f t="shared" si="76"/>
        <v>2.5</v>
      </c>
      <c r="T333" s="558"/>
      <c r="U333" s="584" t="s">
        <v>26</v>
      </c>
      <c r="V333" s="584">
        <f>V332-V319</f>
        <v>2.8600000000000136</v>
      </c>
    </row>
    <row r="334" spans="1:23" x14ac:dyDescent="0.2">
      <c r="A334" s="705"/>
      <c r="B334" s="705"/>
      <c r="C334" s="706">
        <v>131.5</v>
      </c>
      <c r="D334" s="705"/>
      <c r="E334" s="705"/>
      <c r="F334" s="706">
        <v>131</v>
      </c>
      <c r="G334" s="706">
        <v>130</v>
      </c>
      <c r="H334" s="705"/>
      <c r="I334" s="705"/>
      <c r="J334" s="706">
        <v>134</v>
      </c>
      <c r="K334" s="706">
        <v>131.5</v>
      </c>
      <c r="L334" s="706">
        <v>131</v>
      </c>
      <c r="M334" s="706">
        <v>130</v>
      </c>
      <c r="N334" s="706">
        <v>131.5</v>
      </c>
      <c r="O334" s="706">
        <v>131.5</v>
      </c>
      <c r="P334" s="706">
        <v>134</v>
      </c>
      <c r="Q334" s="706">
        <v>131.5</v>
      </c>
      <c r="R334" s="706">
        <v>130</v>
      </c>
      <c r="S334" s="706">
        <v>130</v>
      </c>
      <c r="T334" s="705"/>
      <c r="U334" s="705"/>
      <c r="V334" s="705"/>
      <c r="W334" s="705"/>
    </row>
    <row r="335" spans="1:23" ht="13.5" thickBot="1" x14ac:dyDescent="0.25"/>
    <row r="336" spans="1:23" ht="13.5" thickBot="1" x14ac:dyDescent="0.25">
      <c r="A336" s="639" t="s">
        <v>153</v>
      </c>
      <c r="B336" s="737" t="s">
        <v>84</v>
      </c>
      <c r="C336" s="738"/>
      <c r="D336" s="738"/>
      <c r="E336" s="738"/>
      <c r="F336" s="738"/>
      <c r="G336" s="739"/>
      <c r="H336" s="737" t="s">
        <v>83</v>
      </c>
      <c r="I336" s="738"/>
      <c r="J336" s="738"/>
      <c r="K336" s="738"/>
      <c r="L336" s="738"/>
      <c r="M336" s="739"/>
      <c r="N336" s="737" t="s">
        <v>53</v>
      </c>
      <c r="O336" s="738"/>
      <c r="P336" s="738"/>
      <c r="Q336" s="738"/>
      <c r="R336" s="738"/>
      <c r="S336" s="739"/>
      <c r="T336" s="539" t="s">
        <v>55</v>
      </c>
      <c r="U336" s="702"/>
      <c r="V336" s="702"/>
    </row>
    <row r="337" spans="1:22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637">
        <v>6</v>
      </c>
      <c r="H337" s="688">
        <v>1</v>
      </c>
      <c r="I337" s="549">
        <v>2</v>
      </c>
      <c r="J337" s="471">
        <v>3</v>
      </c>
      <c r="K337" s="471">
        <v>4</v>
      </c>
      <c r="L337" s="471">
        <v>5</v>
      </c>
      <c r="M337" s="472">
        <v>6</v>
      </c>
      <c r="N337" s="395">
        <v>1</v>
      </c>
      <c r="O337" s="591">
        <v>2</v>
      </c>
      <c r="P337" s="591">
        <v>3</v>
      </c>
      <c r="Q337" s="591">
        <v>4</v>
      </c>
      <c r="R337" s="591">
        <v>5</v>
      </c>
      <c r="S337" s="249">
        <v>6</v>
      </c>
      <c r="T337" s="488"/>
      <c r="U337" s="702"/>
      <c r="V337" s="702"/>
    </row>
    <row r="338" spans="1:22" x14ac:dyDescent="0.2">
      <c r="A338" s="641" t="s">
        <v>3</v>
      </c>
      <c r="B338" s="595">
        <v>3940</v>
      </c>
      <c r="C338" s="596">
        <v>3940</v>
      </c>
      <c r="D338" s="596">
        <v>3940</v>
      </c>
      <c r="E338" s="596">
        <v>3940</v>
      </c>
      <c r="F338" s="596">
        <v>3940</v>
      </c>
      <c r="G338" s="638">
        <v>3940</v>
      </c>
      <c r="H338" s="595">
        <v>3940</v>
      </c>
      <c r="I338" s="596">
        <v>3940</v>
      </c>
      <c r="J338" s="596">
        <v>3940</v>
      </c>
      <c r="K338" s="596">
        <v>3940</v>
      </c>
      <c r="L338" s="596">
        <v>3940</v>
      </c>
      <c r="M338" s="255">
        <v>3940</v>
      </c>
      <c r="N338" s="397">
        <v>3940</v>
      </c>
      <c r="O338" s="596">
        <v>3940</v>
      </c>
      <c r="P338" s="596">
        <v>3940</v>
      </c>
      <c r="Q338" s="596">
        <v>3940</v>
      </c>
      <c r="R338" s="596">
        <v>3940</v>
      </c>
      <c r="S338" s="255">
        <v>3940</v>
      </c>
      <c r="T338" s="341">
        <v>3940</v>
      </c>
      <c r="U338" s="702"/>
      <c r="V338" s="702"/>
    </row>
    <row r="339" spans="1:22" x14ac:dyDescent="0.2">
      <c r="A339" s="642" t="s">
        <v>6</v>
      </c>
      <c r="B339" s="597">
        <v>4074.2857142857142</v>
      </c>
      <c r="C339" s="598">
        <v>4082.6666666666665</v>
      </c>
      <c r="D339" s="598">
        <v>4062.5</v>
      </c>
      <c r="E339" s="598">
        <v>4270</v>
      </c>
      <c r="F339" s="598">
        <v>4169.4444444444443</v>
      </c>
      <c r="G339" s="618">
        <v>4309.333333333333</v>
      </c>
      <c r="H339" s="597">
        <v>4129.375</v>
      </c>
      <c r="I339" s="598">
        <v>4123.8461538461543</v>
      </c>
      <c r="J339" s="598">
        <v>4296.666666666667</v>
      </c>
      <c r="K339" s="598">
        <v>4172.8571428571431</v>
      </c>
      <c r="L339" s="598">
        <v>4240.7142857142853</v>
      </c>
      <c r="M339" s="258">
        <v>4346.4285714285716</v>
      </c>
      <c r="N339" s="398">
        <v>4146.4285714285716</v>
      </c>
      <c r="O339" s="598">
        <v>4167.5</v>
      </c>
      <c r="P339" s="598">
        <v>3974</v>
      </c>
      <c r="Q339" s="598">
        <v>4212.8571428571431</v>
      </c>
      <c r="R339" s="598">
        <v>4242.8571428571431</v>
      </c>
      <c r="S339" s="258">
        <v>4332.3076923076924</v>
      </c>
      <c r="T339" s="342">
        <v>4193.583333333333</v>
      </c>
      <c r="U339" s="702"/>
      <c r="V339" s="702"/>
    </row>
    <row r="340" spans="1:22" x14ac:dyDescent="0.2">
      <c r="A340" s="640" t="s">
        <v>7</v>
      </c>
      <c r="B340" s="599">
        <v>100</v>
      </c>
      <c r="C340" s="600">
        <v>100</v>
      </c>
      <c r="D340" s="600">
        <v>100</v>
      </c>
      <c r="E340" s="600">
        <v>100</v>
      </c>
      <c r="F340" s="600">
        <v>100</v>
      </c>
      <c r="G340" s="621">
        <v>100</v>
      </c>
      <c r="H340" s="599">
        <v>93.75</v>
      </c>
      <c r="I340" s="600">
        <v>100</v>
      </c>
      <c r="J340" s="600">
        <v>100</v>
      </c>
      <c r="K340" s="600">
        <v>100</v>
      </c>
      <c r="L340" s="600">
        <v>92.857142857142861</v>
      </c>
      <c r="M340" s="262">
        <v>100</v>
      </c>
      <c r="N340" s="399">
        <v>100</v>
      </c>
      <c r="O340" s="600">
        <v>93.75</v>
      </c>
      <c r="P340" s="600">
        <v>100</v>
      </c>
      <c r="Q340" s="600">
        <v>100</v>
      </c>
      <c r="R340" s="600">
        <v>100</v>
      </c>
      <c r="S340" s="262">
        <v>92.307692307692307</v>
      </c>
      <c r="T340" s="343">
        <v>97.083333333333329</v>
      </c>
      <c r="U340" s="702"/>
      <c r="V340" s="702"/>
    </row>
    <row r="341" spans="1:22" x14ac:dyDescent="0.2">
      <c r="A341" s="640" t="s">
        <v>8</v>
      </c>
      <c r="B341" s="601">
        <v>3.0553233474256501E-2</v>
      </c>
      <c r="C341" s="602">
        <v>3.3362750592089777E-2</v>
      </c>
      <c r="D341" s="602">
        <v>3.9109616850303133E-2</v>
      </c>
      <c r="E341" s="602">
        <v>2.9503166958504183E-2</v>
      </c>
      <c r="F341" s="602">
        <v>3.3064241675347598E-2</v>
      </c>
      <c r="G341" s="624">
        <v>3.515673929366734E-2</v>
      </c>
      <c r="H341" s="601">
        <v>4.9366440009553973E-2</v>
      </c>
      <c r="I341" s="602">
        <v>2.2618923919005187E-2</v>
      </c>
      <c r="J341" s="602">
        <v>4.849805929584991E-2</v>
      </c>
      <c r="K341" s="602">
        <v>3.3469710517220017E-2</v>
      </c>
      <c r="L341" s="602">
        <v>4.4236942450828175E-2</v>
      </c>
      <c r="M341" s="265">
        <v>4.486321674517256E-2</v>
      </c>
      <c r="N341" s="400">
        <v>4.4428750843146313E-2</v>
      </c>
      <c r="O341" s="602">
        <v>5.0099859293611472E-2</v>
      </c>
      <c r="P341" s="602">
        <v>4.8314041268243582E-2</v>
      </c>
      <c r="Q341" s="602">
        <v>3.3478092923507542E-2</v>
      </c>
      <c r="R341" s="602">
        <v>3.8444337695721496E-2</v>
      </c>
      <c r="S341" s="265">
        <v>5.2144299179788051E-2</v>
      </c>
      <c r="T341" s="344">
        <v>4.519977136853736E-2</v>
      </c>
      <c r="U341" s="702"/>
      <c r="V341" s="702"/>
    </row>
    <row r="342" spans="1:22" x14ac:dyDescent="0.2">
      <c r="A342" s="642" t="s">
        <v>1</v>
      </c>
      <c r="B342" s="603">
        <f t="shared" ref="B342:G342" si="77">B339/B338*100-100</f>
        <v>3.4082668600435113</v>
      </c>
      <c r="C342" s="604">
        <f t="shared" si="77"/>
        <v>3.6209813874788352</v>
      </c>
      <c r="D342" s="604">
        <f t="shared" si="77"/>
        <v>3.1091370558375786</v>
      </c>
      <c r="E342" s="604">
        <f t="shared" si="77"/>
        <v>8.3756345177664997</v>
      </c>
      <c r="F342" s="604">
        <f t="shared" si="77"/>
        <v>5.8234630569655934</v>
      </c>
      <c r="G342" s="644">
        <f t="shared" si="77"/>
        <v>9.3739424703891672</v>
      </c>
      <c r="H342" s="603">
        <f>H339/H338*100-100</f>
        <v>4.8064720812182742</v>
      </c>
      <c r="I342" s="604">
        <f>I339/I338*100-100</f>
        <v>4.6661460367044327</v>
      </c>
      <c r="J342" s="604">
        <f t="shared" ref="J342:T342" si="78">J339/J338*100-100</f>
        <v>9.0524534686971379</v>
      </c>
      <c r="K342" s="604">
        <f t="shared" si="78"/>
        <v>5.9100797679477921</v>
      </c>
      <c r="L342" s="604">
        <f t="shared" si="78"/>
        <v>7.6323422770123273</v>
      </c>
      <c r="M342" s="522">
        <f t="shared" si="78"/>
        <v>10.31544597534446</v>
      </c>
      <c r="N342" s="401">
        <f t="shared" si="78"/>
        <v>5.2393038433647519</v>
      </c>
      <c r="O342" s="604">
        <f t="shared" si="78"/>
        <v>5.7741116751269175</v>
      </c>
      <c r="P342" s="604">
        <f t="shared" si="78"/>
        <v>0.86294416243654837</v>
      </c>
      <c r="Q342" s="604">
        <f t="shared" si="78"/>
        <v>6.9253081943437422</v>
      </c>
      <c r="R342" s="604">
        <f t="shared" si="78"/>
        <v>7.6867295141406942</v>
      </c>
      <c r="S342" s="522">
        <f t="shared" si="78"/>
        <v>9.9570480281140163</v>
      </c>
      <c r="T342" s="556">
        <f t="shared" si="78"/>
        <v>6.4361252115059102</v>
      </c>
      <c r="U342" s="702"/>
      <c r="V342" s="702"/>
    </row>
    <row r="343" spans="1:22" ht="13.5" thickBot="1" x14ac:dyDescent="0.25">
      <c r="A343" s="671" t="s">
        <v>27</v>
      </c>
      <c r="B343" s="606">
        <f>B339-B326</f>
        <v>119.28571428571422</v>
      </c>
      <c r="C343" s="607">
        <f t="shared" ref="C343:T343" si="79">C339-C326</f>
        <v>17.33333333333303</v>
      </c>
      <c r="D343" s="607">
        <f t="shared" si="79"/>
        <v>8.2142857142857792</v>
      </c>
      <c r="E343" s="607">
        <f t="shared" si="79"/>
        <v>270.66666666666652</v>
      </c>
      <c r="F343" s="607">
        <f t="shared" si="79"/>
        <v>6.1111111111113132</v>
      </c>
      <c r="G343" s="645">
        <f t="shared" si="79"/>
        <v>60.66666666666606</v>
      </c>
      <c r="H343" s="606">
        <f t="shared" si="79"/>
        <v>226.51785714285734</v>
      </c>
      <c r="I343" s="607">
        <f t="shared" si="79"/>
        <v>203.13186813186849</v>
      </c>
      <c r="J343" s="607">
        <f t="shared" si="79"/>
        <v>249.52380952380963</v>
      </c>
      <c r="K343" s="607">
        <f t="shared" si="79"/>
        <v>140.35714285714312</v>
      </c>
      <c r="L343" s="607">
        <f t="shared" si="79"/>
        <v>139.38095238095229</v>
      </c>
      <c r="M343" s="526">
        <f t="shared" si="79"/>
        <v>179.76190476190459</v>
      </c>
      <c r="N343" s="402">
        <f t="shared" si="79"/>
        <v>-3.5714285714284415</v>
      </c>
      <c r="O343" s="607">
        <f t="shared" si="79"/>
        <v>60.83333333333303</v>
      </c>
      <c r="P343" s="607">
        <f t="shared" si="79"/>
        <v>-51</v>
      </c>
      <c r="Q343" s="607">
        <f t="shared" si="79"/>
        <v>81.523809523810087</v>
      </c>
      <c r="R343" s="607">
        <f t="shared" si="79"/>
        <v>53.523809523810087</v>
      </c>
      <c r="S343" s="526">
        <f t="shared" si="79"/>
        <v>18.307692307692378</v>
      </c>
      <c r="T343" s="567">
        <f t="shared" si="79"/>
        <v>100.80782312925157</v>
      </c>
      <c r="U343" s="659"/>
      <c r="V343" s="360"/>
    </row>
    <row r="344" spans="1:22" x14ac:dyDescent="0.2">
      <c r="A344" s="672" t="s">
        <v>51</v>
      </c>
      <c r="B344" s="608">
        <v>61</v>
      </c>
      <c r="C344" s="609">
        <v>61</v>
      </c>
      <c r="D344" s="609">
        <v>17</v>
      </c>
      <c r="E344" s="609">
        <v>61</v>
      </c>
      <c r="F344" s="609">
        <v>61</v>
      </c>
      <c r="G344" s="566">
        <v>61</v>
      </c>
      <c r="H344" s="608">
        <v>63</v>
      </c>
      <c r="I344" s="609">
        <v>63</v>
      </c>
      <c r="J344" s="609">
        <v>16</v>
      </c>
      <c r="K344" s="609">
        <v>62</v>
      </c>
      <c r="L344" s="609">
        <v>62</v>
      </c>
      <c r="M344" s="530">
        <v>62</v>
      </c>
      <c r="N344" s="403">
        <v>63</v>
      </c>
      <c r="O344" s="609">
        <v>63</v>
      </c>
      <c r="P344" s="609">
        <v>17</v>
      </c>
      <c r="Q344" s="609">
        <v>63</v>
      </c>
      <c r="R344" s="609">
        <v>63</v>
      </c>
      <c r="S344" s="530">
        <v>63</v>
      </c>
      <c r="T344" s="557">
        <f>SUM(B344:S344)</f>
        <v>982</v>
      </c>
      <c r="U344" s="584" t="s">
        <v>56</v>
      </c>
      <c r="V344" s="630">
        <f>T331-T344</f>
        <v>1</v>
      </c>
    </row>
    <row r="345" spans="1:22" x14ac:dyDescent="0.2">
      <c r="A345" s="431" t="s">
        <v>28</v>
      </c>
      <c r="B345" s="543">
        <v>135.5</v>
      </c>
      <c r="C345" s="544">
        <v>134</v>
      </c>
      <c r="D345" s="544">
        <v>136.5</v>
      </c>
      <c r="E345" s="544">
        <v>133.5</v>
      </c>
      <c r="F345" s="544">
        <v>133</v>
      </c>
      <c r="G345" s="694">
        <v>132</v>
      </c>
      <c r="H345" s="543">
        <v>136</v>
      </c>
      <c r="I345" s="544">
        <v>136.5</v>
      </c>
      <c r="J345" s="544">
        <v>136</v>
      </c>
      <c r="K345" s="544">
        <v>133.5</v>
      </c>
      <c r="L345" s="544">
        <v>133</v>
      </c>
      <c r="M345" s="695">
        <v>132</v>
      </c>
      <c r="N345" s="696">
        <v>133.5</v>
      </c>
      <c r="O345" s="544">
        <v>133.5</v>
      </c>
      <c r="P345" s="544">
        <v>136.5</v>
      </c>
      <c r="Q345" s="544">
        <v>133.5</v>
      </c>
      <c r="R345" s="544">
        <v>132.5</v>
      </c>
      <c r="S345" s="695">
        <v>132.5</v>
      </c>
      <c r="T345" s="555"/>
      <c r="U345" s="584" t="s">
        <v>57</v>
      </c>
      <c r="V345" s="584">
        <v>131.82</v>
      </c>
    </row>
    <row r="346" spans="1:22" ht="13.5" thickBot="1" x14ac:dyDescent="0.25">
      <c r="A346" s="432" t="s">
        <v>26</v>
      </c>
      <c r="B346" s="693">
        <f>B345-B332</f>
        <v>2</v>
      </c>
      <c r="C346" s="697">
        <f t="shared" ref="C346:S346" si="80">C345-C332</f>
        <v>2.5</v>
      </c>
      <c r="D346" s="697">
        <f t="shared" si="80"/>
        <v>2.5</v>
      </c>
      <c r="E346" s="697">
        <f t="shared" si="80"/>
        <v>2</v>
      </c>
      <c r="F346" s="697">
        <f t="shared" si="80"/>
        <v>2</v>
      </c>
      <c r="G346" s="698">
        <f t="shared" si="80"/>
        <v>2</v>
      </c>
      <c r="H346" s="693">
        <f t="shared" si="80"/>
        <v>2</v>
      </c>
      <c r="I346" s="697">
        <f t="shared" si="80"/>
        <v>2</v>
      </c>
      <c r="J346" s="697">
        <f t="shared" si="80"/>
        <v>2</v>
      </c>
      <c r="K346" s="697">
        <f t="shared" si="80"/>
        <v>2</v>
      </c>
      <c r="L346" s="697">
        <f t="shared" si="80"/>
        <v>2</v>
      </c>
      <c r="M346" s="699">
        <f t="shared" si="80"/>
        <v>2</v>
      </c>
      <c r="N346" s="700">
        <f t="shared" si="80"/>
        <v>2</v>
      </c>
      <c r="O346" s="697">
        <f t="shared" si="80"/>
        <v>2</v>
      </c>
      <c r="P346" s="697">
        <f t="shared" si="80"/>
        <v>2.5</v>
      </c>
      <c r="Q346" s="697">
        <f t="shared" si="80"/>
        <v>2</v>
      </c>
      <c r="R346" s="697">
        <f t="shared" si="80"/>
        <v>2.5</v>
      </c>
      <c r="S346" s="699">
        <f t="shared" si="80"/>
        <v>2.5</v>
      </c>
      <c r="T346" s="558"/>
      <c r="U346" s="584" t="s">
        <v>26</v>
      </c>
      <c r="V346" s="584">
        <f>V345-V332</f>
        <v>2.7999999999999829</v>
      </c>
    </row>
    <row r="347" spans="1:22" x14ac:dyDescent="0.2">
      <c r="F347" s="280">
        <v>133</v>
      </c>
      <c r="N347" s="280">
        <v>133.5</v>
      </c>
    </row>
    <row r="348" spans="1:22" ht="13.5" thickBot="1" x14ac:dyDescent="0.25"/>
    <row r="349" spans="1:22" s="708" customFormat="1" ht="13.5" thickBot="1" x14ac:dyDescent="0.25">
      <c r="A349" s="639" t="s">
        <v>156</v>
      </c>
      <c r="B349" s="737" t="s">
        <v>84</v>
      </c>
      <c r="C349" s="738"/>
      <c r="D349" s="738"/>
      <c r="E349" s="738"/>
      <c r="F349" s="738"/>
      <c r="G349" s="739"/>
      <c r="H349" s="737" t="s">
        <v>83</v>
      </c>
      <c r="I349" s="738"/>
      <c r="J349" s="738"/>
      <c r="K349" s="738"/>
      <c r="L349" s="738"/>
      <c r="M349" s="739"/>
      <c r="N349" s="737" t="s">
        <v>53</v>
      </c>
      <c r="O349" s="738"/>
      <c r="P349" s="738"/>
      <c r="Q349" s="738"/>
      <c r="R349" s="738"/>
      <c r="S349" s="739"/>
      <c r="T349" s="539" t="s">
        <v>55</v>
      </c>
    </row>
    <row r="350" spans="1:22" s="708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637">
        <v>6</v>
      </c>
      <c r="H350" s="688">
        <v>1</v>
      </c>
      <c r="I350" s="549">
        <v>2</v>
      </c>
      <c r="J350" s="471">
        <v>3</v>
      </c>
      <c r="K350" s="471">
        <v>4</v>
      </c>
      <c r="L350" s="471">
        <v>5</v>
      </c>
      <c r="M350" s="472">
        <v>6</v>
      </c>
      <c r="N350" s="395">
        <v>1</v>
      </c>
      <c r="O350" s="591">
        <v>2</v>
      </c>
      <c r="P350" s="591">
        <v>3</v>
      </c>
      <c r="Q350" s="591">
        <v>4</v>
      </c>
      <c r="R350" s="591">
        <v>5</v>
      </c>
      <c r="S350" s="249">
        <v>6</v>
      </c>
      <c r="T350" s="488"/>
    </row>
    <row r="351" spans="1:22" s="708" customFormat="1" x14ac:dyDescent="0.2">
      <c r="A351" s="641" t="s">
        <v>3</v>
      </c>
      <c r="B351" s="595">
        <v>4010</v>
      </c>
      <c r="C351" s="596">
        <v>4010</v>
      </c>
      <c r="D351" s="596">
        <v>4010</v>
      </c>
      <c r="E351" s="596">
        <v>4010</v>
      </c>
      <c r="F351" s="596">
        <v>4010</v>
      </c>
      <c r="G351" s="638">
        <v>4010</v>
      </c>
      <c r="H351" s="595">
        <v>4010</v>
      </c>
      <c r="I351" s="596">
        <v>4010</v>
      </c>
      <c r="J351" s="596">
        <v>4010</v>
      </c>
      <c r="K351" s="596">
        <v>4010</v>
      </c>
      <c r="L351" s="596">
        <v>4010</v>
      </c>
      <c r="M351" s="255">
        <v>4010</v>
      </c>
      <c r="N351" s="397">
        <v>4010</v>
      </c>
      <c r="O351" s="596">
        <v>4010</v>
      </c>
      <c r="P351" s="596">
        <v>4010</v>
      </c>
      <c r="Q351" s="596">
        <v>4010</v>
      </c>
      <c r="R351" s="596">
        <v>4010</v>
      </c>
      <c r="S351" s="255">
        <v>4010</v>
      </c>
      <c r="T351" s="341">
        <v>4010</v>
      </c>
    </row>
    <row r="352" spans="1:22" s="708" customFormat="1" x14ac:dyDescent="0.2">
      <c r="A352" s="642" t="s">
        <v>6</v>
      </c>
      <c r="B352" s="597">
        <v>4246.4285714285716</v>
      </c>
      <c r="C352" s="598">
        <v>4232</v>
      </c>
      <c r="D352" s="598">
        <v>4171.4285714285716</v>
      </c>
      <c r="E352" s="598">
        <v>4233.0769230769229</v>
      </c>
      <c r="F352" s="598">
        <v>4268.5714285714284</v>
      </c>
      <c r="G352" s="618">
        <v>4270</v>
      </c>
      <c r="H352" s="597">
        <v>4128.125</v>
      </c>
      <c r="I352" s="598">
        <v>4191.1764705882351</v>
      </c>
      <c r="J352" s="598">
        <v>4267.5</v>
      </c>
      <c r="K352" s="598">
        <v>4228</v>
      </c>
      <c r="L352" s="598">
        <v>4272.666666666667</v>
      </c>
      <c r="M352" s="258">
        <v>4292.7777777777774</v>
      </c>
      <c r="N352" s="398">
        <v>4393.75</v>
      </c>
      <c r="O352" s="598">
        <v>4272</v>
      </c>
      <c r="P352" s="598">
        <v>4123.636363636364</v>
      </c>
      <c r="Q352" s="598">
        <v>4387.272727272727</v>
      </c>
      <c r="R352" s="598">
        <v>4464.166666666667</v>
      </c>
      <c r="S352" s="258">
        <v>4381.818181818182</v>
      </c>
      <c r="T352" s="342">
        <v>4262.826086956522</v>
      </c>
    </row>
    <row r="353" spans="1:22" s="708" customFormat="1" x14ac:dyDescent="0.2">
      <c r="A353" s="640" t="s">
        <v>7</v>
      </c>
      <c r="B353" s="599">
        <v>100</v>
      </c>
      <c r="C353" s="600">
        <v>100</v>
      </c>
      <c r="D353" s="600">
        <v>100</v>
      </c>
      <c r="E353" s="600">
        <v>100</v>
      </c>
      <c r="F353" s="600">
        <v>100</v>
      </c>
      <c r="G353" s="621">
        <v>100</v>
      </c>
      <c r="H353" s="599">
        <v>100</v>
      </c>
      <c r="I353" s="600">
        <v>100</v>
      </c>
      <c r="J353" s="600">
        <v>100</v>
      </c>
      <c r="K353" s="600">
        <v>100</v>
      </c>
      <c r="L353" s="600">
        <v>93.333333333333329</v>
      </c>
      <c r="M353" s="262">
        <v>100</v>
      </c>
      <c r="N353" s="399">
        <v>100</v>
      </c>
      <c r="O353" s="600">
        <v>100</v>
      </c>
      <c r="P353" s="600">
        <v>100</v>
      </c>
      <c r="Q353" s="600">
        <v>100</v>
      </c>
      <c r="R353" s="600">
        <v>100</v>
      </c>
      <c r="S353" s="262">
        <v>100</v>
      </c>
      <c r="T353" s="343">
        <v>96.956521739130437</v>
      </c>
    </row>
    <row r="354" spans="1:22" s="708" customFormat="1" x14ac:dyDescent="0.2">
      <c r="A354" s="640" t="s">
        <v>8</v>
      </c>
      <c r="B354" s="601">
        <v>3.6823850763649739E-2</v>
      </c>
      <c r="C354" s="602">
        <v>3.6942700032680617E-2</v>
      </c>
      <c r="D354" s="602">
        <v>5.238718678348768E-2</v>
      </c>
      <c r="E354" s="602">
        <v>2.9189534735509115E-2</v>
      </c>
      <c r="F354" s="602">
        <v>2.2831402812330405E-2</v>
      </c>
      <c r="G354" s="624">
        <v>3.7548708860096584E-2</v>
      </c>
      <c r="H354" s="601">
        <v>4.8008747421467171E-2</v>
      </c>
      <c r="I354" s="602">
        <v>2.8955852026390741E-2</v>
      </c>
      <c r="J354" s="602">
        <v>4.2093742634305084E-2</v>
      </c>
      <c r="K354" s="602">
        <v>4.1022600449176945E-2</v>
      </c>
      <c r="L354" s="602">
        <v>5.0649651501558493E-2</v>
      </c>
      <c r="M354" s="265">
        <v>4.9010530631379855E-2</v>
      </c>
      <c r="N354" s="400">
        <v>4.5404371514484218E-2</v>
      </c>
      <c r="O354" s="602">
        <v>3.9928721086555048E-2</v>
      </c>
      <c r="P354" s="602">
        <v>4.9873357840652548E-2</v>
      </c>
      <c r="Q354" s="602">
        <v>3.8633589422235735E-2</v>
      </c>
      <c r="R354" s="602">
        <v>5.6235897954109104E-2</v>
      </c>
      <c r="S354" s="265">
        <v>4.6382172596970063E-2</v>
      </c>
      <c r="T354" s="344">
        <v>4.670117789741482E-2</v>
      </c>
    </row>
    <row r="355" spans="1:22" s="708" customFormat="1" x14ac:dyDescent="0.2">
      <c r="A355" s="642" t="s">
        <v>1</v>
      </c>
      <c r="B355" s="603">
        <f t="shared" ref="B355:G355" si="81">B352/B351*100-100</f>
        <v>5.8959743498396904</v>
      </c>
      <c r="C355" s="604">
        <f t="shared" si="81"/>
        <v>5.5361596009975074</v>
      </c>
      <c r="D355" s="604">
        <f t="shared" si="81"/>
        <v>4.0256501603135035</v>
      </c>
      <c r="E355" s="604">
        <f t="shared" si="81"/>
        <v>5.5630155380778774</v>
      </c>
      <c r="F355" s="604">
        <f t="shared" si="81"/>
        <v>6.4481653010331428</v>
      </c>
      <c r="G355" s="644">
        <f t="shared" si="81"/>
        <v>6.4837905236907716</v>
      </c>
      <c r="H355" s="603">
        <f>H352/H351*100-100</f>
        <v>2.9457605985037389</v>
      </c>
      <c r="I355" s="604">
        <f>I352/I351*100-100</f>
        <v>4.5181164735220705</v>
      </c>
      <c r="J355" s="604">
        <f t="shared" ref="J355:T355" si="82">J352/J351*100-100</f>
        <v>6.4214463840398963</v>
      </c>
      <c r="K355" s="604">
        <f t="shared" si="82"/>
        <v>5.4364089775561126</v>
      </c>
      <c r="L355" s="604">
        <f t="shared" si="82"/>
        <v>6.550290939318387</v>
      </c>
      <c r="M355" s="522">
        <f t="shared" si="82"/>
        <v>7.0518149071765066</v>
      </c>
      <c r="N355" s="401">
        <f t="shared" si="82"/>
        <v>9.5698254364089905</v>
      </c>
      <c r="O355" s="604">
        <f t="shared" si="82"/>
        <v>6.5336658354114547</v>
      </c>
      <c r="P355" s="604">
        <f t="shared" si="82"/>
        <v>2.8338245295851436</v>
      </c>
      <c r="Q355" s="604">
        <f t="shared" si="82"/>
        <v>9.4082974382226183</v>
      </c>
      <c r="R355" s="604">
        <f t="shared" si="82"/>
        <v>11.325852036575242</v>
      </c>
      <c r="S355" s="522">
        <f t="shared" si="82"/>
        <v>9.2722738608025423</v>
      </c>
      <c r="T355" s="556">
        <f t="shared" si="82"/>
        <v>6.3048899490404438</v>
      </c>
    </row>
    <row r="356" spans="1:22" s="708" customFormat="1" ht="13.5" thickBot="1" x14ac:dyDescent="0.25">
      <c r="A356" s="671" t="s">
        <v>27</v>
      </c>
      <c r="B356" s="606">
        <f>B352-B339</f>
        <v>172.14285714285734</v>
      </c>
      <c r="C356" s="607">
        <f t="shared" ref="C356:T356" si="83">C352-C339</f>
        <v>149.33333333333348</v>
      </c>
      <c r="D356" s="607">
        <f t="shared" si="83"/>
        <v>108.92857142857156</v>
      </c>
      <c r="E356" s="607">
        <f t="shared" si="83"/>
        <v>-36.923076923077133</v>
      </c>
      <c r="F356" s="607">
        <f t="shared" si="83"/>
        <v>99.126984126984098</v>
      </c>
      <c r="G356" s="645">
        <f t="shared" si="83"/>
        <v>-39.33333333333303</v>
      </c>
      <c r="H356" s="606">
        <f t="shared" si="83"/>
        <v>-1.25</v>
      </c>
      <c r="I356" s="607">
        <f t="shared" si="83"/>
        <v>67.330316742080868</v>
      </c>
      <c r="J356" s="607">
        <f t="shared" si="83"/>
        <v>-29.16666666666697</v>
      </c>
      <c r="K356" s="607">
        <f t="shared" si="83"/>
        <v>55.142857142856883</v>
      </c>
      <c r="L356" s="607">
        <f t="shared" si="83"/>
        <v>31.952380952381645</v>
      </c>
      <c r="M356" s="526">
        <f t="shared" si="83"/>
        <v>-53.650793650794185</v>
      </c>
      <c r="N356" s="402">
        <f t="shared" si="83"/>
        <v>247.32142857142844</v>
      </c>
      <c r="O356" s="607">
        <f t="shared" si="83"/>
        <v>104.5</v>
      </c>
      <c r="P356" s="607">
        <f t="shared" si="83"/>
        <v>149.63636363636397</v>
      </c>
      <c r="Q356" s="607">
        <f t="shared" si="83"/>
        <v>174.41558441558391</v>
      </c>
      <c r="R356" s="607">
        <f t="shared" si="83"/>
        <v>221.30952380952385</v>
      </c>
      <c r="S356" s="526">
        <f t="shared" si="83"/>
        <v>49.510489510489606</v>
      </c>
      <c r="T356" s="567">
        <f t="shared" si="83"/>
        <v>69.242753623188946</v>
      </c>
      <c r="U356" s="659"/>
      <c r="V356" s="360"/>
    </row>
    <row r="357" spans="1:22" s="708" customFormat="1" x14ac:dyDescent="0.2">
      <c r="A357" s="672" t="s">
        <v>51</v>
      </c>
      <c r="B357" s="608">
        <v>61</v>
      </c>
      <c r="C357" s="609">
        <v>61</v>
      </c>
      <c r="D357" s="609">
        <v>17</v>
      </c>
      <c r="E357" s="609">
        <v>61</v>
      </c>
      <c r="F357" s="609">
        <v>61</v>
      </c>
      <c r="G357" s="566">
        <v>61</v>
      </c>
      <c r="H357" s="608">
        <v>63</v>
      </c>
      <c r="I357" s="609">
        <v>63</v>
      </c>
      <c r="J357" s="609">
        <v>16</v>
      </c>
      <c r="K357" s="609">
        <v>62</v>
      </c>
      <c r="L357" s="609">
        <v>62</v>
      </c>
      <c r="M357" s="530">
        <v>62</v>
      </c>
      <c r="N357" s="403">
        <v>63</v>
      </c>
      <c r="O357" s="609">
        <v>63</v>
      </c>
      <c r="P357" s="609">
        <v>17</v>
      </c>
      <c r="Q357" s="609">
        <v>63</v>
      </c>
      <c r="R357" s="609">
        <v>63</v>
      </c>
      <c r="S357" s="530">
        <v>63</v>
      </c>
      <c r="T357" s="557">
        <f>SUM(B357:S357)</f>
        <v>982</v>
      </c>
      <c r="U357" s="584" t="s">
        <v>56</v>
      </c>
      <c r="V357" s="630">
        <f>T344-T357</f>
        <v>0</v>
      </c>
    </row>
    <row r="358" spans="1:22" s="708" customFormat="1" x14ac:dyDescent="0.2">
      <c r="A358" s="431" t="s">
        <v>28</v>
      </c>
      <c r="B358" s="543">
        <f>B345+2</f>
        <v>137.5</v>
      </c>
      <c r="C358" s="544">
        <f t="shared" ref="C358:S358" si="84">C345+2</f>
        <v>136</v>
      </c>
      <c r="D358" s="544">
        <f t="shared" si="84"/>
        <v>138.5</v>
      </c>
      <c r="E358" s="544">
        <v>135.5</v>
      </c>
      <c r="F358" s="544">
        <f t="shared" si="84"/>
        <v>135</v>
      </c>
      <c r="G358" s="694">
        <v>134.5</v>
      </c>
      <c r="H358" s="543">
        <v>138.5</v>
      </c>
      <c r="I358" s="544">
        <f t="shared" si="84"/>
        <v>138.5</v>
      </c>
      <c r="J358" s="544">
        <v>138</v>
      </c>
      <c r="K358" s="544">
        <f t="shared" si="84"/>
        <v>135.5</v>
      </c>
      <c r="L358" s="544">
        <f t="shared" si="84"/>
        <v>135</v>
      </c>
      <c r="M358" s="695">
        <v>134.5</v>
      </c>
      <c r="N358" s="696">
        <f t="shared" si="84"/>
        <v>135.5</v>
      </c>
      <c r="O358" s="544">
        <f t="shared" si="84"/>
        <v>135.5</v>
      </c>
      <c r="P358" s="544">
        <f t="shared" si="84"/>
        <v>138.5</v>
      </c>
      <c r="Q358" s="544">
        <f t="shared" si="84"/>
        <v>135.5</v>
      </c>
      <c r="R358" s="544">
        <f t="shared" si="84"/>
        <v>134.5</v>
      </c>
      <c r="S358" s="695">
        <f t="shared" si="84"/>
        <v>134.5</v>
      </c>
      <c r="T358" s="555"/>
      <c r="U358" s="584" t="s">
        <v>57</v>
      </c>
      <c r="V358" s="584">
        <v>133.78</v>
      </c>
    </row>
    <row r="359" spans="1:22" s="708" customFormat="1" ht="13.5" thickBot="1" x14ac:dyDescent="0.25">
      <c r="A359" s="432" t="s">
        <v>26</v>
      </c>
      <c r="B359" s="693">
        <f>B358-B345</f>
        <v>2</v>
      </c>
      <c r="C359" s="697">
        <f t="shared" ref="C359:S359" si="85">C358-C345</f>
        <v>2</v>
      </c>
      <c r="D359" s="697">
        <f t="shared" si="85"/>
        <v>2</v>
      </c>
      <c r="E359" s="697">
        <f t="shared" si="85"/>
        <v>2</v>
      </c>
      <c r="F359" s="697">
        <f t="shared" si="85"/>
        <v>2</v>
      </c>
      <c r="G359" s="698">
        <f t="shared" si="85"/>
        <v>2.5</v>
      </c>
      <c r="H359" s="693">
        <f t="shared" si="85"/>
        <v>2.5</v>
      </c>
      <c r="I359" s="697">
        <f t="shared" si="85"/>
        <v>2</v>
      </c>
      <c r="J359" s="697">
        <f t="shared" si="85"/>
        <v>2</v>
      </c>
      <c r="K359" s="697">
        <f t="shared" si="85"/>
        <v>2</v>
      </c>
      <c r="L359" s="697">
        <f t="shared" si="85"/>
        <v>2</v>
      </c>
      <c r="M359" s="699">
        <f t="shared" si="85"/>
        <v>2.5</v>
      </c>
      <c r="N359" s="700">
        <f t="shared" si="85"/>
        <v>2</v>
      </c>
      <c r="O359" s="697">
        <f t="shared" si="85"/>
        <v>2</v>
      </c>
      <c r="P359" s="697">
        <f t="shared" si="85"/>
        <v>2</v>
      </c>
      <c r="Q359" s="697">
        <f t="shared" si="85"/>
        <v>2</v>
      </c>
      <c r="R359" s="697">
        <f t="shared" si="85"/>
        <v>2</v>
      </c>
      <c r="S359" s="699">
        <f t="shared" si="85"/>
        <v>2</v>
      </c>
      <c r="T359" s="558"/>
      <c r="U359" s="584" t="s">
        <v>26</v>
      </c>
      <c r="V359" s="584">
        <f>V358-V345</f>
        <v>1.960000000000008</v>
      </c>
    </row>
    <row r="360" spans="1:22" x14ac:dyDescent="0.2">
      <c r="E360" s="280">
        <v>135.5</v>
      </c>
      <c r="J360" s="280">
        <v>138</v>
      </c>
    </row>
    <row r="361" spans="1:22" ht="13.5" thickBot="1" x14ac:dyDescent="0.25"/>
    <row r="362" spans="1:22" ht="13.5" thickBot="1" x14ac:dyDescent="0.25">
      <c r="A362" s="639" t="s">
        <v>159</v>
      </c>
      <c r="B362" s="737" t="s">
        <v>84</v>
      </c>
      <c r="C362" s="738"/>
      <c r="D362" s="738"/>
      <c r="E362" s="738"/>
      <c r="F362" s="738"/>
      <c r="G362" s="739"/>
      <c r="H362" s="737" t="s">
        <v>83</v>
      </c>
      <c r="I362" s="738"/>
      <c r="J362" s="738"/>
      <c r="K362" s="738"/>
      <c r="L362" s="738"/>
      <c r="M362" s="739"/>
      <c r="N362" s="737" t="s">
        <v>53</v>
      </c>
      <c r="O362" s="738"/>
      <c r="P362" s="738"/>
      <c r="Q362" s="738"/>
      <c r="R362" s="738"/>
      <c r="S362" s="739"/>
      <c r="T362" s="539" t="s">
        <v>55</v>
      </c>
      <c r="U362" s="710"/>
      <c r="V362" s="710"/>
    </row>
    <row r="363" spans="1:22" x14ac:dyDescent="0.2">
      <c r="A363" s="640" t="s">
        <v>54</v>
      </c>
      <c r="B363" s="590">
        <v>1</v>
      </c>
      <c r="C363" s="591">
        <v>2</v>
      </c>
      <c r="D363" s="591">
        <v>3</v>
      </c>
      <c r="E363" s="591">
        <v>4</v>
      </c>
      <c r="F363" s="591">
        <v>5</v>
      </c>
      <c r="G363" s="637">
        <v>6</v>
      </c>
      <c r="H363" s="688">
        <v>1</v>
      </c>
      <c r="I363" s="549">
        <v>2</v>
      </c>
      <c r="J363" s="471">
        <v>3</v>
      </c>
      <c r="K363" s="471">
        <v>4</v>
      </c>
      <c r="L363" s="471">
        <v>5</v>
      </c>
      <c r="M363" s="472">
        <v>6</v>
      </c>
      <c r="N363" s="395">
        <v>1</v>
      </c>
      <c r="O363" s="591">
        <v>2</v>
      </c>
      <c r="P363" s="591">
        <v>3</v>
      </c>
      <c r="Q363" s="591">
        <v>4</v>
      </c>
      <c r="R363" s="591">
        <v>5</v>
      </c>
      <c r="S363" s="249">
        <v>6</v>
      </c>
      <c r="T363" s="713">
        <v>230</v>
      </c>
      <c r="U363" s="710"/>
      <c r="V363" s="710"/>
    </row>
    <row r="364" spans="1:22" x14ac:dyDescent="0.2">
      <c r="A364" s="641" t="s">
        <v>3</v>
      </c>
      <c r="B364" s="595">
        <v>4070</v>
      </c>
      <c r="C364" s="596">
        <v>4070</v>
      </c>
      <c r="D364" s="596">
        <v>4070</v>
      </c>
      <c r="E364" s="596">
        <v>4070</v>
      </c>
      <c r="F364" s="596">
        <v>4070</v>
      </c>
      <c r="G364" s="638">
        <v>4070</v>
      </c>
      <c r="H364" s="595">
        <v>4070</v>
      </c>
      <c r="I364" s="596">
        <v>4070</v>
      </c>
      <c r="J364" s="596">
        <v>4070</v>
      </c>
      <c r="K364" s="596">
        <v>4070</v>
      </c>
      <c r="L364" s="596">
        <v>4070</v>
      </c>
      <c r="M364" s="255">
        <v>4070</v>
      </c>
      <c r="N364" s="397">
        <v>4070</v>
      </c>
      <c r="O364" s="596">
        <v>4070</v>
      </c>
      <c r="P364" s="596">
        <v>4070</v>
      </c>
      <c r="Q364" s="596">
        <v>4070</v>
      </c>
      <c r="R364" s="596">
        <v>4070</v>
      </c>
      <c r="S364" s="255">
        <v>4070</v>
      </c>
      <c r="T364" s="341">
        <v>4070</v>
      </c>
      <c r="U364" s="710"/>
      <c r="V364" s="710"/>
    </row>
    <row r="365" spans="1:22" x14ac:dyDescent="0.2">
      <c r="A365" s="642" t="s">
        <v>6</v>
      </c>
      <c r="B365" s="597">
        <v>4429.2307692307695</v>
      </c>
      <c r="C365" s="598">
        <v>4276.4705882352937</v>
      </c>
      <c r="D365" s="598">
        <v>4280</v>
      </c>
      <c r="E365" s="598">
        <v>4366.666666666667</v>
      </c>
      <c r="F365" s="598">
        <v>4405.2941176470586</v>
      </c>
      <c r="G365" s="618">
        <v>4386.666666666667</v>
      </c>
      <c r="H365" s="597">
        <v>4377.6923076923076</v>
      </c>
      <c r="I365" s="598">
        <v>4317.6923076923076</v>
      </c>
      <c r="J365" s="598">
        <v>4214</v>
      </c>
      <c r="K365" s="598">
        <v>4418.333333333333</v>
      </c>
      <c r="L365" s="598">
        <v>4363.5714285714284</v>
      </c>
      <c r="M365" s="258">
        <v>4440</v>
      </c>
      <c r="N365" s="398">
        <v>4319.2307692307695</v>
      </c>
      <c r="O365" s="598">
        <v>4440</v>
      </c>
      <c r="P365" s="598">
        <v>4104</v>
      </c>
      <c r="Q365" s="598">
        <v>4377.8571428571431</v>
      </c>
      <c r="R365" s="598">
        <v>4432.1428571428569</v>
      </c>
      <c r="S365" s="258">
        <v>4424.375</v>
      </c>
      <c r="T365" s="342">
        <v>4371</v>
      </c>
      <c r="U365" s="710"/>
      <c r="V365" s="710"/>
    </row>
    <row r="366" spans="1:22" x14ac:dyDescent="0.2">
      <c r="A366" s="640" t="s">
        <v>7</v>
      </c>
      <c r="B366" s="599">
        <v>100</v>
      </c>
      <c r="C366" s="600">
        <v>100</v>
      </c>
      <c r="D366" s="600">
        <v>100</v>
      </c>
      <c r="E366" s="600">
        <v>93.333333333333329</v>
      </c>
      <c r="F366" s="600">
        <v>100</v>
      </c>
      <c r="G366" s="621">
        <v>100</v>
      </c>
      <c r="H366" s="599">
        <v>76.92307692307692</v>
      </c>
      <c r="I366" s="600">
        <v>100</v>
      </c>
      <c r="J366" s="600">
        <v>100</v>
      </c>
      <c r="K366" s="600">
        <v>100</v>
      </c>
      <c r="L366" s="600">
        <v>92.857142857142861</v>
      </c>
      <c r="M366" s="262">
        <v>100</v>
      </c>
      <c r="N366" s="399">
        <v>92.307692307692307</v>
      </c>
      <c r="O366" s="600">
        <v>100</v>
      </c>
      <c r="P366" s="600">
        <v>100</v>
      </c>
      <c r="Q366" s="600">
        <v>100</v>
      </c>
      <c r="R366" s="600">
        <v>100</v>
      </c>
      <c r="S366" s="262">
        <v>93.75</v>
      </c>
      <c r="T366" s="343">
        <v>93.913043478260875</v>
      </c>
      <c r="U366" s="710"/>
      <c r="V366" s="710"/>
    </row>
    <row r="367" spans="1:22" x14ac:dyDescent="0.2">
      <c r="A367" s="640" t="s">
        <v>8</v>
      </c>
      <c r="B367" s="601">
        <v>5.1571345408431245E-2</v>
      </c>
      <c r="C367" s="602">
        <v>3.6402604485954178E-2</v>
      </c>
      <c r="D367" s="602">
        <v>6.1639747468565043E-2</v>
      </c>
      <c r="E367" s="602">
        <v>4.8353822866139443E-2</v>
      </c>
      <c r="F367" s="602">
        <v>4.4483456885532388E-2</v>
      </c>
      <c r="G367" s="624">
        <v>3.3427741756512266E-2</v>
      </c>
      <c r="H367" s="601">
        <v>6.0191914567794588E-2</v>
      </c>
      <c r="I367" s="602">
        <v>5.0596828790308773E-2</v>
      </c>
      <c r="J367" s="602">
        <v>6.2037696728679516E-2</v>
      </c>
      <c r="K367" s="602">
        <v>4.0379750574383817E-2</v>
      </c>
      <c r="L367" s="602">
        <v>5.9025085632791865E-2</v>
      </c>
      <c r="M367" s="265">
        <v>5.2627574079044698E-2</v>
      </c>
      <c r="N367" s="400">
        <v>5.4033967072928797E-2</v>
      </c>
      <c r="O367" s="602">
        <v>5.1515398364965923E-2</v>
      </c>
      <c r="P367" s="602">
        <v>5.2793772179145576E-2</v>
      </c>
      <c r="Q367" s="602">
        <v>4.1487584853805541E-2</v>
      </c>
      <c r="R367" s="602">
        <v>5.3086377350819933E-2</v>
      </c>
      <c r="S367" s="265">
        <v>4.5786395063182203E-2</v>
      </c>
      <c r="T367" s="344">
        <v>5.1742670788323841E-2</v>
      </c>
      <c r="U367" s="710"/>
      <c r="V367" s="710"/>
    </row>
    <row r="368" spans="1:22" x14ac:dyDescent="0.2">
      <c r="A368" s="642" t="s">
        <v>1</v>
      </c>
      <c r="B368" s="603">
        <f t="shared" ref="B368:G368" si="86">B365/B364*100-100</f>
        <v>8.8263088263088321</v>
      </c>
      <c r="C368" s="604">
        <f t="shared" si="86"/>
        <v>5.0729874259285879</v>
      </c>
      <c r="D368" s="604">
        <f t="shared" si="86"/>
        <v>5.1597051597051689</v>
      </c>
      <c r="E368" s="604">
        <f t="shared" si="86"/>
        <v>7.2891072891073065</v>
      </c>
      <c r="F368" s="604">
        <f t="shared" si="86"/>
        <v>8.2381847087729341</v>
      </c>
      <c r="G368" s="644">
        <f t="shared" si="86"/>
        <v>7.78050778050779</v>
      </c>
      <c r="H368" s="603">
        <f>H365/H364*100-100</f>
        <v>7.5600075600075627</v>
      </c>
      <c r="I368" s="604">
        <f>I365/I364*100-100</f>
        <v>6.0858060858060838</v>
      </c>
      <c r="J368" s="604">
        <f t="shared" ref="J368:T368" si="87">J365/J364*100-100</f>
        <v>3.5380835380835407</v>
      </c>
      <c r="K368" s="604">
        <f t="shared" si="87"/>
        <v>8.5585585585585591</v>
      </c>
      <c r="L368" s="604">
        <f t="shared" si="87"/>
        <v>7.2130572130572119</v>
      </c>
      <c r="M368" s="522">
        <f t="shared" si="87"/>
        <v>9.0909090909090793</v>
      </c>
      <c r="N368" s="401">
        <f t="shared" si="87"/>
        <v>6.1236061236061374</v>
      </c>
      <c r="O368" s="604">
        <f t="shared" si="87"/>
        <v>9.0909090909090793</v>
      </c>
      <c r="P368" s="604">
        <f t="shared" si="87"/>
        <v>0.83538083538084607</v>
      </c>
      <c r="Q368" s="604">
        <f t="shared" si="87"/>
        <v>7.5640575640575776</v>
      </c>
      <c r="R368" s="604">
        <f t="shared" si="87"/>
        <v>8.8978588978588959</v>
      </c>
      <c r="S368" s="522">
        <f t="shared" si="87"/>
        <v>8.70700245700246</v>
      </c>
      <c r="T368" s="556">
        <f t="shared" si="87"/>
        <v>7.3955773955773907</v>
      </c>
      <c r="U368" s="710"/>
      <c r="V368" s="710"/>
    </row>
    <row r="369" spans="1:22" ht="13.5" thickBot="1" x14ac:dyDescent="0.25">
      <c r="A369" s="671" t="s">
        <v>27</v>
      </c>
      <c r="B369" s="606">
        <f>B365-B352</f>
        <v>182.80219780219795</v>
      </c>
      <c r="C369" s="607">
        <f t="shared" ref="C369:T369" si="88">C365-C352</f>
        <v>44.47058823529369</v>
      </c>
      <c r="D369" s="607">
        <f t="shared" si="88"/>
        <v>108.57142857142844</v>
      </c>
      <c r="E369" s="607">
        <f t="shared" si="88"/>
        <v>133.5897435897441</v>
      </c>
      <c r="F369" s="607">
        <f t="shared" si="88"/>
        <v>136.72268907563011</v>
      </c>
      <c r="G369" s="645">
        <f t="shared" si="88"/>
        <v>116.66666666666697</v>
      </c>
      <c r="H369" s="606">
        <f t="shared" si="88"/>
        <v>249.56730769230762</v>
      </c>
      <c r="I369" s="607">
        <f t="shared" si="88"/>
        <v>126.51583710407249</v>
      </c>
      <c r="J369" s="607">
        <f t="shared" si="88"/>
        <v>-53.5</v>
      </c>
      <c r="K369" s="607">
        <f t="shared" si="88"/>
        <v>190.33333333333303</v>
      </c>
      <c r="L369" s="607">
        <f t="shared" si="88"/>
        <v>90.904761904761472</v>
      </c>
      <c r="M369" s="526">
        <f t="shared" si="88"/>
        <v>147.22222222222263</v>
      </c>
      <c r="N369" s="402">
        <f t="shared" si="88"/>
        <v>-74.519230769230489</v>
      </c>
      <c r="O369" s="607">
        <f t="shared" si="88"/>
        <v>168</v>
      </c>
      <c r="P369" s="607">
        <f t="shared" si="88"/>
        <v>-19.636363636363967</v>
      </c>
      <c r="Q369" s="607">
        <f t="shared" si="88"/>
        <v>-9.4155844155839077</v>
      </c>
      <c r="R369" s="607">
        <f t="shared" si="88"/>
        <v>-32.023809523810087</v>
      </c>
      <c r="S369" s="526">
        <f t="shared" si="88"/>
        <v>42.556818181818016</v>
      </c>
      <c r="T369" s="567">
        <f t="shared" si="88"/>
        <v>108.17391304347802</v>
      </c>
      <c r="U369" s="659"/>
      <c r="V369" s="360"/>
    </row>
    <row r="370" spans="1:22" x14ac:dyDescent="0.2">
      <c r="A370" s="672" t="s">
        <v>51</v>
      </c>
      <c r="B370" s="608">
        <v>61</v>
      </c>
      <c r="C370" s="609">
        <v>61</v>
      </c>
      <c r="D370" s="609">
        <v>17</v>
      </c>
      <c r="E370" s="609">
        <v>61</v>
      </c>
      <c r="F370" s="609">
        <v>61</v>
      </c>
      <c r="G370" s="566">
        <v>61</v>
      </c>
      <c r="H370" s="608">
        <v>63</v>
      </c>
      <c r="I370" s="609">
        <v>63</v>
      </c>
      <c r="J370" s="609">
        <v>16</v>
      </c>
      <c r="K370" s="609">
        <v>62</v>
      </c>
      <c r="L370" s="609">
        <v>62</v>
      </c>
      <c r="M370" s="530">
        <v>62</v>
      </c>
      <c r="N370" s="403">
        <v>62</v>
      </c>
      <c r="O370" s="609">
        <v>63</v>
      </c>
      <c r="P370" s="609">
        <v>17</v>
      </c>
      <c r="Q370" s="609">
        <v>63</v>
      </c>
      <c r="R370" s="609">
        <v>63</v>
      </c>
      <c r="S370" s="530">
        <v>63</v>
      </c>
      <c r="T370" s="557">
        <f>SUM(B370:S370)</f>
        <v>981</v>
      </c>
      <c r="U370" s="584" t="s">
        <v>56</v>
      </c>
      <c r="V370" s="630">
        <f>T357-T370</f>
        <v>1</v>
      </c>
    </row>
    <row r="371" spans="1:22" x14ac:dyDescent="0.2">
      <c r="A371" s="431" t="s">
        <v>28</v>
      </c>
      <c r="B371" s="543">
        <v>139</v>
      </c>
      <c r="C371" s="544">
        <v>137.5</v>
      </c>
      <c r="D371" s="544">
        <v>140</v>
      </c>
      <c r="E371" s="544">
        <v>137</v>
      </c>
      <c r="F371" s="544">
        <v>136.5</v>
      </c>
      <c r="G371" s="694">
        <v>136</v>
      </c>
      <c r="H371" s="543">
        <v>140</v>
      </c>
      <c r="I371" s="544">
        <v>140</v>
      </c>
      <c r="J371" s="544">
        <v>140</v>
      </c>
      <c r="K371" s="544">
        <v>137</v>
      </c>
      <c r="L371" s="544">
        <v>136.5</v>
      </c>
      <c r="M371" s="695">
        <v>136</v>
      </c>
      <c r="N371" s="696">
        <v>137</v>
      </c>
      <c r="O371" s="544">
        <v>137</v>
      </c>
      <c r="P371" s="544">
        <v>140.5</v>
      </c>
      <c r="Q371" s="544">
        <v>137.5</v>
      </c>
      <c r="R371" s="544">
        <v>136.5</v>
      </c>
      <c r="S371" s="695">
        <v>136.5</v>
      </c>
      <c r="T371" s="555"/>
      <c r="U371" s="584" t="s">
        <v>57</v>
      </c>
      <c r="V371" s="584">
        <v>135.94</v>
      </c>
    </row>
    <row r="372" spans="1:22" ht="13.5" thickBot="1" x14ac:dyDescent="0.25">
      <c r="A372" s="432" t="s">
        <v>26</v>
      </c>
      <c r="B372" s="693">
        <f>B371-B358</f>
        <v>1.5</v>
      </c>
      <c r="C372" s="697">
        <f t="shared" ref="C372:S372" si="89">C371-C358</f>
        <v>1.5</v>
      </c>
      <c r="D372" s="697">
        <f t="shared" si="89"/>
        <v>1.5</v>
      </c>
      <c r="E372" s="697">
        <f t="shared" si="89"/>
        <v>1.5</v>
      </c>
      <c r="F372" s="697">
        <f t="shared" si="89"/>
        <v>1.5</v>
      </c>
      <c r="G372" s="698">
        <f t="shared" si="89"/>
        <v>1.5</v>
      </c>
      <c r="H372" s="693">
        <f t="shared" si="89"/>
        <v>1.5</v>
      </c>
      <c r="I372" s="697">
        <f t="shared" si="89"/>
        <v>1.5</v>
      </c>
      <c r="J372" s="697">
        <f t="shared" si="89"/>
        <v>2</v>
      </c>
      <c r="K372" s="697">
        <f t="shared" si="89"/>
        <v>1.5</v>
      </c>
      <c r="L372" s="697">
        <f t="shared" si="89"/>
        <v>1.5</v>
      </c>
      <c r="M372" s="699">
        <f t="shared" si="89"/>
        <v>1.5</v>
      </c>
      <c r="N372" s="700">
        <f t="shared" si="89"/>
        <v>1.5</v>
      </c>
      <c r="O372" s="697">
        <f t="shared" si="89"/>
        <v>1.5</v>
      </c>
      <c r="P372" s="697">
        <f t="shared" si="89"/>
        <v>2</v>
      </c>
      <c r="Q372" s="697">
        <f t="shared" si="89"/>
        <v>2</v>
      </c>
      <c r="R372" s="697">
        <f t="shared" si="89"/>
        <v>2</v>
      </c>
      <c r="S372" s="699">
        <f t="shared" si="89"/>
        <v>2</v>
      </c>
      <c r="T372" s="558"/>
      <c r="U372" s="584" t="s">
        <v>26</v>
      </c>
      <c r="V372" s="584">
        <f>V371-V358</f>
        <v>2.1599999999999966</v>
      </c>
    </row>
    <row r="373" spans="1:22" x14ac:dyDescent="0.2">
      <c r="B373" s="280">
        <v>139</v>
      </c>
      <c r="C373" s="280">
        <v>137.5</v>
      </c>
      <c r="D373" s="280">
        <v>140</v>
      </c>
      <c r="E373" s="280">
        <v>137</v>
      </c>
      <c r="F373" s="280">
        <v>136.5</v>
      </c>
      <c r="G373" s="280">
        <v>136</v>
      </c>
      <c r="H373" s="280">
        <v>140</v>
      </c>
      <c r="I373" s="280">
        <v>140</v>
      </c>
      <c r="J373" s="280">
        <v>140</v>
      </c>
      <c r="K373" s="280">
        <v>137</v>
      </c>
      <c r="L373" s="280">
        <v>136.5</v>
      </c>
      <c r="M373" s="280">
        <v>136</v>
      </c>
      <c r="N373" s="280">
        <v>137</v>
      </c>
      <c r="O373" s="280">
        <v>137</v>
      </c>
      <c r="P373" s="280">
        <v>140.5</v>
      </c>
      <c r="Q373" s="280">
        <v>137.5</v>
      </c>
      <c r="R373" s="280">
        <v>136.5</v>
      </c>
      <c r="S373" s="280">
        <v>136.5</v>
      </c>
    </row>
    <row r="374" spans="1:22" ht="13.5" thickBot="1" x14ac:dyDescent="0.25">
      <c r="B374" s="510"/>
      <c r="C374" s="510"/>
      <c r="D374" s="510"/>
      <c r="E374" s="510"/>
      <c r="F374" s="510"/>
      <c r="G374" s="510"/>
      <c r="H374" s="510"/>
      <c r="I374" s="510"/>
      <c r="J374" s="510"/>
      <c r="K374" s="510"/>
      <c r="L374" s="510"/>
      <c r="M374" s="510"/>
      <c r="N374" s="510"/>
      <c r="O374" s="510"/>
      <c r="P374" s="510"/>
      <c r="Q374" s="510"/>
      <c r="R374" s="510"/>
      <c r="S374" s="510"/>
    </row>
    <row r="375" spans="1:22" ht="13.5" thickBot="1" x14ac:dyDescent="0.25">
      <c r="A375" s="639" t="s">
        <v>161</v>
      </c>
      <c r="B375" s="737" t="s">
        <v>84</v>
      </c>
      <c r="C375" s="738"/>
      <c r="D375" s="738"/>
      <c r="E375" s="738"/>
      <c r="F375" s="738"/>
      <c r="G375" s="739"/>
      <c r="H375" s="737" t="s">
        <v>83</v>
      </c>
      <c r="I375" s="738"/>
      <c r="J375" s="738"/>
      <c r="K375" s="738"/>
      <c r="L375" s="738"/>
      <c r="M375" s="739"/>
      <c r="N375" s="737" t="s">
        <v>53</v>
      </c>
      <c r="O375" s="738"/>
      <c r="P375" s="738"/>
      <c r="Q375" s="738"/>
      <c r="R375" s="738"/>
      <c r="S375" s="739"/>
      <c r="T375" s="539" t="s">
        <v>55</v>
      </c>
      <c r="U375" s="717"/>
      <c r="V375" s="717"/>
    </row>
    <row r="376" spans="1:22" x14ac:dyDescent="0.2">
      <c r="A376" s="640" t="s">
        <v>54</v>
      </c>
      <c r="B376" s="590">
        <v>1</v>
      </c>
      <c r="C376" s="591">
        <v>2</v>
      </c>
      <c r="D376" s="591">
        <v>3</v>
      </c>
      <c r="E376" s="591">
        <v>4</v>
      </c>
      <c r="F376" s="591">
        <v>5</v>
      </c>
      <c r="G376" s="637">
        <v>6</v>
      </c>
      <c r="H376" s="688">
        <v>1</v>
      </c>
      <c r="I376" s="549">
        <v>2</v>
      </c>
      <c r="J376" s="471">
        <v>3</v>
      </c>
      <c r="K376" s="471">
        <v>4</v>
      </c>
      <c r="L376" s="471">
        <v>5</v>
      </c>
      <c r="M376" s="472">
        <v>6</v>
      </c>
      <c r="N376" s="395">
        <v>1</v>
      </c>
      <c r="O376" s="591">
        <v>2</v>
      </c>
      <c r="P376" s="591">
        <v>3</v>
      </c>
      <c r="Q376" s="591">
        <v>4</v>
      </c>
      <c r="R376" s="591">
        <v>5</v>
      </c>
      <c r="S376" s="249">
        <v>6</v>
      </c>
      <c r="T376" s="713">
        <v>230</v>
      </c>
      <c r="U376" s="717"/>
      <c r="V376" s="717"/>
    </row>
    <row r="377" spans="1:22" x14ac:dyDescent="0.2">
      <c r="A377" s="641" t="s">
        <v>3</v>
      </c>
      <c r="B377" s="595">
        <v>4120</v>
      </c>
      <c r="C377" s="596">
        <v>4120</v>
      </c>
      <c r="D377" s="596">
        <v>4120</v>
      </c>
      <c r="E377" s="596">
        <v>4120</v>
      </c>
      <c r="F377" s="596">
        <v>4120</v>
      </c>
      <c r="G377" s="638">
        <v>4120</v>
      </c>
      <c r="H377" s="595">
        <v>4120</v>
      </c>
      <c r="I377" s="596">
        <v>4120</v>
      </c>
      <c r="J377" s="596">
        <v>4120</v>
      </c>
      <c r="K377" s="596">
        <v>4120</v>
      </c>
      <c r="L377" s="596">
        <v>4120</v>
      </c>
      <c r="M377" s="255">
        <v>4120</v>
      </c>
      <c r="N377" s="397">
        <v>4120</v>
      </c>
      <c r="O377" s="596">
        <v>4120</v>
      </c>
      <c r="P377" s="596">
        <v>4120</v>
      </c>
      <c r="Q377" s="596">
        <v>4120</v>
      </c>
      <c r="R377" s="596">
        <v>4120</v>
      </c>
      <c r="S377" s="255">
        <v>4120</v>
      </c>
      <c r="T377" s="341">
        <v>4120</v>
      </c>
      <c r="U377" s="717"/>
      <c r="V377" s="717"/>
    </row>
    <row r="378" spans="1:22" x14ac:dyDescent="0.2">
      <c r="A378" s="642" t="s">
        <v>6</v>
      </c>
      <c r="B378" s="597">
        <v>4512.5</v>
      </c>
      <c r="C378" s="598">
        <v>4307.5</v>
      </c>
      <c r="D378" s="598">
        <v>4342.8571428571431</v>
      </c>
      <c r="E378" s="598">
        <v>4596.363636363636</v>
      </c>
      <c r="F378" s="598">
        <v>4458.9473684210525</v>
      </c>
      <c r="G378" s="618">
        <v>4396.4705882352937</v>
      </c>
      <c r="H378" s="597">
        <v>4382.5</v>
      </c>
      <c r="I378" s="598">
        <v>4274.2857142857147</v>
      </c>
      <c r="J378" s="598">
        <v>4451.25</v>
      </c>
      <c r="K378" s="598">
        <v>4358.75</v>
      </c>
      <c r="L378" s="598">
        <v>4501.333333333333</v>
      </c>
      <c r="M378" s="258">
        <v>4399.166666666667</v>
      </c>
      <c r="N378" s="398">
        <v>4298.5714285714284</v>
      </c>
      <c r="O378" s="598">
        <v>4434.166666666667</v>
      </c>
      <c r="P378" s="598">
        <v>4135</v>
      </c>
      <c r="Q378" s="598">
        <v>4390.7692307692305</v>
      </c>
      <c r="R378" s="598">
        <v>4379.2307692307695</v>
      </c>
      <c r="S378" s="258">
        <v>4517.1428571428569</v>
      </c>
      <c r="T378" s="342">
        <v>4402.727272727273</v>
      </c>
      <c r="U378" s="717"/>
      <c r="V378" s="717"/>
    </row>
    <row r="379" spans="1:22" x14ac:dyDescent="0.2">
      <c r="A379" s="640" t="s">
        <v>7</v>
      </c>
      <c r="B379" s="599">
        <v>91.666666666666671</v>
      </c>
      <c r="C379" s="600">
        <v>93.75</v>
      </c>
      <c r="D379" s="600">
        <v>100</v>
      </c>
      <c r="E379" s="600">
        <v>100</v>
      </c>
      <c r="F379" s="600">
        <v>100</v>
      </c>
      <c r="G379" s="621">
        <v>100</v>
      </c>
      <c r="H379" s="599">
        <v>83.333333333333329</v>
      </c>
      <c r="I379" s="600">
        <v>85.714285714285708</v>
      </c>
      <c r="J379" s="600">
        <v>87.5</v>
      </c>
      <c r="K379" s="600">
        <v>100</v>
      </c>
      <c r="L379" s="600">
        <v>93.333333333333329</v>
      </c>
      <c r="M379" s="262">
        <v>91.666666666666671</v>
      </c>
      <c r="N379" s="399">
        <v>100</v>
      </c>
      <c r="O379" s="600">
        <v>100</v>
      </c>
      <c r="P379" s="600">
        <v>83.333333333333329</v>
      </c>
      <c r="Q379" s="600">
        <v>100</v>
      </c>
      <c r="R379" s="600">
        <v>100</v>
      </c>
      <c r="S379" s="262">
        <v>100</v>
      </c>
      <c r="T379" s="343">
        <v>92.640692640692635</v>
      </c>
      <c r="U379" s="717"/>
      <c r="V379" s="717"/>
    </row>
    <row r="380" spans="1:22" x14ac:dyDescent="0.2">
      <c r="A380" s="640" t="s">
        <v>8</v>
      </c>
      <c r="B380" s="601">
        <v>6.0487689224116577E-2</v>
      </c>
      <c r="C380" s="602">
        <v>5.5240150404791015E-2</v>
      </c>
      <c r="D380" s="602">
        <v>4.033061085261546E-2</v>
      </c>
      <c r="E380" s="602">
        <v>4.0947665859345089E-2</v>
      </c>
      <c r="F380" s="602">
        <v>4.4127111381081996E-2</v>
      </c>
      <c r="G380" s="624">
        <v>4.5026671786387487E-2</v>
      </c>
      <c r="H380" s="601">
        <v>6.4714519834661838E-2</v>
      </c>
      <c r="I380" s="602">
        <v>6.2174759284146452E-2</v>
      </c>
      <c r="J380" s="602">
        <v>6.3606193659951737E-2</v>
      </c>
      <c r="K380" s="602">
        <v>4.4360065365446739E-2</v>
      </c>
      <c r="L380" s="602">
        <v>5.8112007140249819E-2</v>
      </c>
      <c r="M380" s="265">
        <v>6.7314252363066207E-2</v>
      </c>
      <c r="N380" s="400">
        <v>4.0645697129889552E-2</v>
      </c>
      <c r="O380" s="602">
        <v>5.0060852755156607E-2</v>
      </c>
      <c r="P380" s="602">
        <v>5.6711734121348355E-2</v>
      </c>
      <c r="Q380" s="602">
        <v>3.5893562184227422E-2</v>
      </c>
      <c r="R380" s="602">
        <v>3.9179181491649034E-2</v>
      </c>
      <c r="S380" s="265">
        <v>4.0236603902939212E-2</v>
      </c>
      <c r="T380" s="344">
        <v>5.5112608886327005E-2</v>
      </c>
      <c r="U380" s="717"/>
      <c r="V380" s="717"/>
    </row>
    <row r="381" spans="1:22" x14ac:dyDescent="0.2">
      <c r="A381" s="642" t="s">
        <v>1</v>
      </c>
      <c r="B381" s="603">
        <f t="shared" ref="B381:G381" si="90">B378/B377*100-100</f>
        <v>9.5266990291262204</v>
      </c>
      <c r="C381" s="604">
        <f t="shared" si="90"/>
        <v>4.5509708737863974</v>
      </c>
      <c r="D381" s="604">
        <f t="shared" si="90"/>
        <v>5.4091539528432691</v>
      </c>
      <c r="E381" s="604">
        <f t="shared" si="90"/>
        <v>11.562224183583396</v>
      </c>
      <c r="F381" s="604">
        <f t="shared" si="90"/>
        <v>8.2268778742973865</v>
      </c>
      <c r="G381" s="644">
        <f t="shared" si="90"/>
        <v>6.7104511707595407</v>
      </c>
      <c r="H381" s="603">
        <f>H378/H377*100-100</f>
        <v>6.3713592233009706</v>
      </c>
      <c r="I381" s="604">
        <f>I378/I377*100-100</f>
        <v>3.7447988904299763</v>
      </c>
      <c r="J381" s="604">
        <f t="shared" ref="J381:T381" si="91">J378/J377*100-100</f>
        <v>8.0400485436893092</v>
      </c>
      <c r="K381" s="604">
        <f t="shared" si="91"/>
        <v>5.7949029126213674</v>
      </c>
      <c r="L381" s="604">
        <f t="shared" si="91"/>
        <v>9.2556634304206966</v>
      </c>
      <c r="M381" s="522">
        <f t="shared" si="91"/>
        <v>6.7758899676375393</v>
      </c>
      <c r="N381" s="401">
        <f t="shared" si="91"/>
        <v>4.3342579750346601</v>
      </c>
      <c r="O381" s="604">
        <f t="shared" si="91"/>
        <v>7.6254045307443334</v>
      </c>
      <c r="P381" s="604">
        <f t="shared" si="91"/>
        <v>0.36407766990291179</v>
      </c>
      <c r="Q381" s="604">
        <f t="shared" si="91"/>
        <v>6.5720687079910363</v>
      </c>
      <c r="R381" s="604">
        <f t="shared" si="91"/>
        <v>6.2920089619118897</v>
      </c>
      <c r="S381" s="522">
        <f t="shared" si="91"/>
        <v>9.6393897364771135</v>
      </c>
      <c r="T381" s="556">
        <f t="shared" si="91"/>
        <v>6.8623124448367321</v>
      </c>
      <c r="U381" s="717"/>
      <c r="V381" s="717"/>
    </row>
    <row r="382" spans="1:22" ht="13.5" thickBot="1" x14ac:dyDescent="0.25">
      <c r="A382" s="671" t="s">
        <v>27</v>
      </c>
      <c r="B382" s="606">
        <f>B378-B365</f>
        <v>83.269230769230489</v>
      </c>
      <c r="C382" s="607">
        <f t="shared" ref="C382:T382" si="92">C378-C365</f>
        <v>31.02941176470631</v>
      </c>
      <c r="D382" s="607">
        <f t="shared" si="92"/>
        <v>62.857142857143117</v>
      </c>
      <c r="E382" s="607">
        <f t="shared" si="92"/>
        <v>229.69696969696906</v>
      </c>
      <c r="F382" s="607">
        <f t="shared" si="92"/>
        <v>53.653250773993932</v>
      </c>
      <c r="G382" s="645">
        <f t="shared" si="92"/>
        <v>9.8039215686267198</v>
      </c>
      <c r="H382" s="606">
        <f t="shared" si="92"/>
        <v>4.8076923076923777</v>
      </c>
      <c r="I382" s="607">
        <f t="shared" si="92"/>
        <v>-43.406593406592947</v>
      </c>
      <c r="J382" s="607">
        <f t="shared" si="92"/>
        <v>237.25</v>
      </c>
      <c r="K382" s="607">
        <f t="shared" si="92"/>
        <v>-59.58333333333303</v>
      </c>
      <c r="L382" s="607">
        <f t="shared" si="92"/>
        <v>137.76190476190459</v>
      </c>
      <c r="M382" s="526">
        <f t="shared" si="92"/>
        <v>-40.83333333333303</v>
      </c>
      <c r="N382" s="402">
        <f t="shared" si="92"/>
        <v>-20.659340659341069</v>
      </c>
      <c r="O382" s="607">
        <f t="shared" si="92"/>
        <v>-5.8333333333330302</v>
      </c>
      <c r="P382" s="607">
        <f t="shared" si="92"/>
        <v>31</v>
      </c>
      <c r="Q382" s="607">
        <f t="shared" si="92"/>
        <v>12.912087912087372</v>
      </c>
      <c r="R382" s="607">
        <f t="shared" si="92"/>
        <v>-52.912087912087372</v>
      </c>
      <c r="S382" s="526">
        <f t="shared" si="92"/>
        <v>92.767857142856883</v>
      </c>
      <c r="T382" s="567">
        <f t="shared" si="92"/>
        <v>31.727272727272975</v>
      </c>
      <c r="U382" s="659"/>
      <c r="V382" s="360"/>
    </row>
    <row r="383" spans="1:22" x14ac:dyDescent="0.2">
      <c r="A383" s="672" t="s">
        <v>51</v>
      </c>
      <c r="B383" s="608">
        <v>61</v>
      </c>
      <c r="C383" s="609">
        <v>61</v>
      </c>
      <c r="D383" s="609">
        <v>17</v>
      </c>
      <c r="E383" s="609">
        <v>61</v>
      </c>
      <c r="F383" s="609">
        <v>61</v>
      </c>
      <c r="G383" s="566">
        <v>59</v>
      </c>
      <c r="H383" s="608">
        <v>63</v>
      </c>
      <c r="I383" s="609">
        <v>63</v>
      </c>
      <c r="J383" s="609">
        <v>16</v>
      </c>
      <c r="K383" s="609">
        <v>59</v>
      </c>
      <c r="L383" s="609">
        <v>62</v>
      </c>
      <c r="M383" s="530">
        <v>62</v>
      </c>
      <c r="N383" s="403">
        <v>62</v>
      </c>
      <c r="O383" s="609">
        <v>63</v>
      </c>
      <c r="P383" s="609">
        <v>17</v>
      </c>
      <c r="Q383" s="609">
        <v>63</v>
      </c>
      <c r="R383" s="609">
        <v>63</v>
      </c>
      <c r="S383" s="530">
        <v>63</v>
      </c>
      <c r="T383" s="557">
        <f>SUM(B383:S383)</f>
        <v>976</v>
      </c>
      <c r="U383" s="584" t="s">
        <v>56</v>
      </c>
      <c r="V383" s="630">
        <f>T370-T383</f>
        <v>5</v>
      </c>
    </row>
    <row r="384" spans="1:22" x14ac:dyDescent="0.2">
      <c r="A384" s="431" t="s">
        <v>28</v>
      </c>
      <c r="B384" s="543">
        <v>140</v>
      </c>
      <c r="C384" s="544">
        <v>139</v>
      </c>
      <c r="D384" s="544">
        <v>141</v>
      </c>
      <c r="E384" s="544">
        <v>138</v>
      </c>
      <c r="F384" s="544">
        <v>137.5</v>
      </c>
      <c r="G384" s="694">
        <v>137.5</v>
      </c>
      <c r="H384" s="543">
        <v>141</v>
      </c>
      <c r="I384" s="544">
        <v>141.5</v>
      </c>
      <c r="J384" s="544">
        <v>141</v>
      </c>
      <c r="K384" s="544">
        <v>138.5</v>
      </c>
      <c r="L384" s="544">
        <v>137.5</v>
      </c>
      <c r="M384" s="695">
        <v>137.5</v>
      </c>
      <c r="N384" s="696">
        <v>138.5</v>
      </c>
      <c r="O384" s="544">
        <v>138.5</v>
      </c>
      <c r="P384" s="544">
        <v>142</v>
      </c>
      <c r="Q384" s="544">
        <v>139</v>
      </c>
      <c r="R384" s="544">
        <v>138</v>
      </c>
      <c r="S384" s="695">
        <v>137.5</v>
      </c>
      <c r="T384" s="555"/>
      <c r="U384" s="584" t="s">
        <v>57</v>
      </c>
      <c r="V384" s="584">
        <v>137.87</v>
      </c>
    </row>
    <row r="385" spans="1:22" ht="13.5" thickBot="1" x14ac:dyDescent="0.25">
      <c r="A385" s="432" t="s">
        <v>26</v>
      </c>
      <c r="B385" s="693">
        <f>B384-B371</f>
        <v>1</v>
      </c>
      <c r="C385" s="697">
        <f t="shared" ref="C385:S385" si="93">C384-C371</f>
        <v>1.5</v>
      </c>
      <c r="D385" s="697">
        <f t="shared" si="93"/>
        <v>1</v>
      </c>
      <c r="E385" s="697">
        <f t="shared" si="93"/>
        <v>1</v>
      </c>
      <c r="F385" s="697">
        <f t="shared" si="93"/>
        <v>1</v>
      </c>
      <c r="G385" s="698">
        <f t="shared" si="93"/>
        <v>1.5</v>
      </c>
      <c r="H385" s="693">
        <f t="shared" si="93"/>
        <v>1</v>
      </c>
      <c r="I385" s="697">
        <f t="shared" si="93"/>
        <v>1.5</v>
      </c>
      <c r="J385" s="697">
        <f t="shared" si="93"/>
        <v>1</v>
      </c>
      <c r="K385" s="697">
        <f t="shared" si="93"/>
        <v>1.5</v>
      </c>
      <c r="L385" s="697">
        <f t="shared" si="93"/>
        <v>1</v>
      </c>
      <c r="M385" s="699">
        <f t="shared" si="93"/>
        <v>1.5</v>
      </c>
      <c r="N385" s="700">
        <f t="shared" si="93"/>
        <v>1.5</v>
      </c>
      <c r="O385" s="697">
        <f t="shared" si="93"/>
        <v>1.5</v>
      </c>
      <c r="P385" s="697">
        <f t="shared" si="93"/>
        <v>1.5</v>
      </c>
      <c r="Q385" s="697">
        <f t="shared" si="93"/>
        <v>1.5</v>
      </c>
      <c r="R385" s="697">
        <f t="shared" si="93"/>
        <v>1.5</v>
      </c>
      <c r="S385" s="699">
        <f t="shared" si="93"/>
        <v>1</v>
      </c>
      <c r="T385" s="558"/>
      <c r="U385" s="584" t="s">
        <v>26</v>
      </c>
      <c r="V385" s="584">
        <f>V384-V371</f>
        <v>1.9300000000000068</v>
      </c>
    </row>
    <row r="386" spans="1:22" x14ac:dyDescent="0.2">
      <c r="B386" s="510"/>
    </row>
    <row r="387" spans="1:22" ht="13.5" thickBot="1" x14ac:dyDescent="0.25"/>
    <row r="388" spans="1:22" ht="13.5" thickBot="1" x14ac:dyDescent="0.25">
      <c r="A388" s="639" t="s">
        <v>163</v>
      </c>
      <c r="B388" s="737" t="s">
        <v>84</v>
      </c>
      <c r="C388" s="738"/>
      <c r="D388" s="738"/>
      <c r="E388" s="738"/>
      <c r="F388" s="738"/>
      <c r="G388" s="739"/>
      <c r="H388" s="737" t="s">
        <v>83</v>
      </c>
      <c r="I388" s="738"/>
      <c r="J388" s="738"/>
      <c r="K388" s="738"/>
      <c r="L388" s="738"/>
      <c r="M388" s="739"/>
      <c r="N388" s="737" t="s">
        <v>53</v>
      </c>
      <c r="O388" s="738"/>
      <c r="P388" s="738"/>
      <c r="Q388" s="738"/>
      <c r="R388" s="738"/>
      <c r="S388" s="739"/>
      <c r="T388" s="539" t="s">
        <v>55</v>
      </c>
      <c r="U388" s="718"/>
      <c r="V388" s="718"/>
    </row>
    <row r="389" spans="1:22" x14ac:dyDescent="0.2">
      <c r="A389" s="640" t="s">
        <v>54</v>
      </c>
      <c r="B389" s="590">
        <v>1</v>
      </c>
      <c r="C389" s="591">
        <v>2</v>
      </c>
      <c r="D389" s="591">
        <v>3</v>
      </c>
      <c r="E389" s="591">
        <v>4</v>
      </c>
      <c r="F389" s="591">
        <v>5</v>
      </c>
      <c r="G389" s="637">
        <v>6</v>
      </c>
      <c r="H389" s="688">
        <v>1</v>
      </c>
      <c r="I389" s="549">
        <v>2</v>
      </c>
      <c r="J389" s="471">
        <v>3</v>
      </c>
      <c r="K389" s="471">
        <v>4</v>
      </c>
      <c r="L389" s="471">
        <v>5</v>
      </c>
      <c r="M389" s="472">
        <v>6</v>
      </c>
      <c r="N389" s="395">
        <v>1</v>
      </c>
      <c r="O389" s="591">
        <v>2</v>
      </c>
      <c r="P389" s="591">
        <v>3</v>
      </c>
      <c r="Q389" s="591">
        <v>4</v>
      </c>
      <c r="R389" s="591">
        <v>5</v>
      </c>
      <c r="S389" s="249">
        <v>6</v>
      </c>
      <c r="T389" s="713">
        <v>252</v>
      </c>
      <c r="U389" s="718"/>
      <c r="V389" s="718"/>
    </row>
    <row r="390" spans="1:22" x14ac:dyDescent="0.2">
      <c r="A390" s="641" t="s">
        <v>3</v>
      </c>
      <c r="B390" s="595">
        <v>4160</v>
      </c>
      <c r="C390" s="596">
        <v>4160</v>
      </c>
      <c r="D390" s="596">
        <v>4160</v>
      </c>
      <c r="E390" s="596">
        <v>4160</v>
      </c>
      <c r="F390" s="596">
        <v>4160</v>
      </c>
      <c r="G390" s="638">
        <v>4160</v>
      </c>
      <c r="H390" s="595">
        <v>4160</v>
      </c>
      <c r="I390" s="596">
        <v>4160</v>
      </c>
      <c r="J390" s="596">
        <v>4160</v>
      </c>
      <c r="K390" s="596">
        <v>4160</v>
      </c>
      <c r="L390" s="596">
        <v>4160</v>
      </c>
      <c r="M390" s="255">
        <v>4160</v>
      </c>
      <c r="N390" s="397">
        <v>4160</v>
      </c>
      <c r="O390" s="596">
        <v>4160</v>
      </c>
      <c r="P390" s="596">
        <v>4160</v>
      </c>
      <c r="Q390" s="596">
        <v>4160</v>
      </c>
      <c r="R390" s="596">
        <v>4160</v>
      </c>
      <c r="S390" s="255">
        <v>4160</v>
      </c>
      <c r="T390" s="341">
        <v>4160</v>
      </c>
      <c r="U390" s="718"/>
      <c r="V390" s="718"/>
    </row>
    <row r="391" spans="1:22" x14ac:dyDescent="0.2">
      <c r="A391" s="642" t="s">
        <v>6</v>
      </c>
      <c r="B391" s="597">
        <v>4438.666666666667</v>
      </c>
      <c r="C391" s="598">
        <v>4333.333333333333</v>
      </c>
      <c r="D391" s="598">
        <v>4585</v>
      </c>
      <c r="E391" s="598">
        <v>4361.1764705882351</v>
      </c>
      <c r="F391" s="598">
        <v>4450</v>
      </c>
      <c r="G391" s="618">
        <v>4488.2352941176468</v>
      </c>
      <c r="H391" s="597">
        <v>4284.6153846153848</v>
      </c>
      <c r="I391" s="598">
        <v>4465.625</v>
      </c>
      <c r="J391" s="598">
        <v>4261.25</v>
      </c>
      <c r="K391" s="598">
        <v>4399.375</v>
      </c>
      <c r="L391" s="598">
        <v>4447.2222222222226</v>
      </c>
      <c r="M391" s="258">
        <v>4444.375</v>
      </c>
      <c r="N391" s="398">
        <v>4516.9230769230771</v>
      </c>
      <c r="O391" s="598">
        <v>4482.8571428571431</v>
      </c>
      <c r="P391" s="598">
        <v>4395.5555555555557</v>
      </c>
      <c r="Q391" s="598">
        <v>4374.6153846153848</v>
      </c>
      <c r="R391" s="598">
        <v>4397.8571428571431</v>
      </c>
      <c r="S391" s="258">
        <v>4472.5</v>
      </c>
      <c r="T391" s="342">
        <v>4422.5</v>
      </c>
      <c r="U391" s="718"/>
      <c r="V391" s="718"/>
    </row>
    <row r="392" spans="1:22" x14ac:dyDescent="0.2">
      <c r="A392" s="640" t="s">
        <v>7</v>
      </c>
      <c r="B392" s="599">
        <v>86.666666666666671</v>
      </c>
      <c r="C392" s="600">
        <v>100</v>
      </c>
      <c r="D392" s="600">
        <v>100</v>
      </c>
      <c r="E392" s="600">
        <v>100</v>
      </c>
      <c r="F392" s="600">
        <v>95</v>
      </c>
      <c r="G392" s="621">
        <v>76.470588235294116</v>
      </c>
      <c r="H392" s="599">
        <v>84.615384615384613</v>
      </c>
      <c r="I392" s="600">
        <v>100</v>
      </c>
      <c r="J392" s="600">
        <v>87.5</v>
      </c>
      <c r="K392" s="600">
        <v>100</v>
      </c>
      <c r="L392" s="600">
        <v>77.777777777777771</v>
      </c>
      <c r="M392" s="262">
        <v>100</v>
      </c>
      <c r="N392" s="399">
        <v>84.615384615384613</v>
      </c>
      <c r="O392" s="600">
        <v>78.571428571428569</v>
      </c>
      <c r="P392" s="600">
        <v>88.888888888888886</v>
      </c>
      <c r="Q392" s="600">
        <v>100</v>
      </c>
      <c r="R392" s="600">
        <v>92.857142857142861</v>
      </c>
      <c r="S392" s="262">
        <v>83.333333333333329</v>
      </c>
      <c r="T392" s="343">
        <v>89.682539682539684</v>
      </c>
      <c r="U392" s="718"/>
      <c r="V392" s="718"/>
    </row>
    <row r="393" spans="1:22" x14ac:dyDescent="0.2">
      <c r="A393" s="640" t="s">
        <v>8</v>
      </c>
      <c r="B393" s="601">
        <v>6.826469293910202E-2</v>
      </c>
      <c r="C393" s="602">
        <v>4.6043457732884589E-2</v>
      </c>
      <c r="D393" s="602">
        <v>5.3316287138950057E-2</v>
      </c>
      <c r="E393" s="602">
        <v>4.2954131191099622E-2</v>
      </c>
      <c r="F393" s="602">
        <v>4.5789791018247296E-2</v>
      </c>
      <c r="G393" s="624">
        <v>6.380263865125288E-2</v>
      </c>
      <c r="H393" s="601">
        <v>7.1788595396599555E-2</v>
      </c>
      <c r="I393" s="602">
        <v>4.8379134603177526E-2</v>
      </c>
      <c r="J393" s="602">
        <v>5.1097806494003209E-2</v>
      </c>
      <c r="K393" s="602">
        <v>3.6132460778366779E-2</v>
      </c>
      <c r="L393" s="602">
        <v>6.576602445802994E-2</v>
      </c>
      <c r="M393" s="265">
        <v>5.91301830547259E-2</v>
      </c>
      <c r="N393" s="400">
        <v>4.857693382310968E-2</v>
      </c>
      <c r="O393" s="602">
        <v>7.7170523709431588E-2</v>
      </c>
      <c r="P393" s="602">
        <v>6.0677872358542419E-2</v>
      </c>
      <c r="Q393" s="602">
        <v>5.4269820205358678E-2</v>
      </c>
      <c r="R393" s="602">
        <v>4.6846186083335448E-2</v>
      </c>
      <c r="S393" s="265">
        <v>6.1599402406625953E-2</v>
      </c>
      <c r="T393" s="344">
        <v>5.8602106282292378E-2</v>
      </c>
      <c r="U393" s="718"/>
      <c r="V393" s="718"/>
    </row>
    <row r="394" spans="1:22" x14ac:dyDescent="0.2">
      <c r="A394" s="642" t="s">
        <v>1</v>
      </c>
      <c r="B394" s="603">
        <f t="shared" ref="B394:G394" si="94">B391/B390*100-100</f>
        <v>6.6987179487179418</v>
      </c>
      <c r="C394" s="604">
        <f t="shared" si="94"/>
        <v>4.1666666666666572</v>
      </c>
      <c r="D394" s="604">
        <f t="shared" si="94"/>
        <v>10.216346153846146</v>
      </c>
      <c r="E394" s="604">
        <f t="shared" si="94"/>
        <v>4.8359728506787434</v>
      </c>
      <c r="F394" s="604">
        <f t="shared" si="94"/>
        <v>6.9711538461538538</v>
      </c>
      <c r="G394" s="644">
        <f t="shared" si="94"/>
        <v>7.8902714932126656</v>
      </c>
      <c r="H394" s="603">
        <f>H391/H390*100-100</f>
        <v>2.9955621301775039</v>
      </c>
      <c r="I394" s="604">
        <f>I391/I390*100-100</f>
        <v>7.3467548076923066</v>
      </c>
      <c r="J394" s="604">
        <f t="shared" ref="J394:T394" si="95">J391/J390*100-100</f>
        <v>2.4338942307692264</v>
      </c>
      <c r="K394" s="604">
        <f t="shared" si="95"/>
        <v>5.7542067307692264</v>
      </c>
      <c r="L394" s="604">
        <f t="shared" si="95"/>
        <v>6.9043803418803407</v>
      </c>
      <c r="M394" s="522">
        <f t="shared" si="95"/>
        <v>6.8359375</v>
      </c>
      <c r="N394" s="401">
        <f t="shared" si="95"/>
        <v>8.5798816568047442</v>
      </c>
      <c r="O394" s="604">
        <f t="shared" si="95"/>
        <v>7.7609890109890216</v>
      </c>
      <c r="P394" s="604">
        <f t="shared" si="95"/>
        <v>5.6623931623931583</v>
      </c>
      <c r="Q394" s="604">
        <f t="shared" si="95"/>
        <v>5.1590236686390512</v>
      </c>
      <c r="R394" s="604">
        <f t="shared" si="95"/>
        <v>5.717719780219781</v>
      </c>
      <c r="S394" s="522">
        <f t="shared" si="95"/>
        <v>7.5120192307692264</v>
      </c>
      <c r="T394" s="556">
        <f t="shared" si="95"/>
        <v>6.3100961538461462</v>
      </c>
      <c r="U394" s="718"/>
      <c r="V394" s="718"/>
    </row>
    <row r="395" spans="1:22" ht="13.5" thickBot="1" x14ac:dyDescent="0.25">
      <c r="A395" s="671" t="s">
        <v>27</v>
      </c>
      <c r="B395" s="606">
        <f>B391-B378</f>
        <v>-73.83333333333303</v>
      </c>
      <c r="C395" s="607">
        <f t="shared" ref="C395:T395" si="96">C391-C378</f>
        <v>25.83333333333303</v>
      </c>
      <c r="D395" s="607">
        <f t="shared" si="96"/>
        <v>242.14285714285688</v>
      </c>
      <c r="E395" s="607">
        <f t="shared" si="96"/>
        <v>-235.1871657754009</v>
      </c>
      <c r="F395" s="607">
        <f t="shared" si="96"/>
        <v>-8.947368421052488</v>
      </c>
      <c r="G395" s="645">
        <f t="shared" si="96"/>
        <v>91.764705882353155</v>
      </c>
      <c r="H395" s="606">
        <f t="shared" si="96"/>
        <v>-97.884615384615245</v>
      </c>
      <c r="I395" s="607">
        <f t="shared" si="96"/>
        <v>191.33928571428532</v>
      </c>
      <c r="J395" s="607">
        <f t="shared" si="96"/>
        <v>-190</v>
      </c>
      <c r="K395" s="607">
        <f t="shared" si="96"/>
        <v>40.625</v>
      </c>
      <c r="L395" s="607">
        <f t="shared" si="96"/>
        <v>-54.111111111110404</v>
      </c>
      <c r="M395" s="526">
        <f t="shared" si="96"/>
        <v>45.20833333333303</v>
      </c>
      <c r="N395" s="402">
        <f t="shared" si="96"/>
        <v>218.35164835164869</v>
      </c>
      <c r="O395" s="607">
        <f t="shared" si="96"/>
        <v>48.690476190476147</v>
      </c>
      <c r="P395" s="607">
        <f t="shared" si="96"/>
        <v>260.55555555555566</v>
      </c>
      <c r="Q395" s="607">
        <f t="shared" si="96"/>
        <v>-16.153846153845734</v>
      </c>
      <c r="R395" s="607">
        <f t="shared" si="96"/>
        <v>18.626373626373606</v>
      </c>
      <c r="S395" s="526">
        <f t="shared" si="96"/>
        <v>-44.642857142856883</v>
      </c>
      <c r="T395" s="567">
        <f t="shared" si="96"/>
        <v>19.772727272727025</v>
      </c>
      <c r="U395" s="659"/>
      <c r="V395" s="360"/>
    </row>
    <row r="396" spans="1:22" x14ac:dyDescent="0.2">
      <c r="A396" s="672" t="s">
        <v>51</v>
      </c>
      <c r="B396" s="608">
        <v>61</v>
      </c>
      <c r="C396" s="609">
        <v>60</v>
      </c>
      <c r="D396" s="609">
        <v>17</v>
      </c>
      <c r="E396" s="609">
        <v>61</v>
      </c>
      <c r="F396" s="609">
        <v>61</v>
      </c>
      <c r="G396" s="566">
        <v>59</v>
      </c>
      <c r="H396" s="608">
        <v>63</v>
      </c>
      <c r="I396" s="609">
        <v>63</v>
      </c>
      <c r="J396" s="609">
        <v>16</v>
      </c>
      <c r="K396" s="609">
        <v>59</v>
      </c>
      <c r="L396" s="609">
        <v>62</v>
      </c>
      <c r="M396" s="530">
        <v>62</v>
      </c>
      <c r="N396" s="403">
        <v>62</v>
      </c>
      <c r="O396" s="609">
        <v>63</v>
      </c>
      <c r="P396" s="609">
        <v>16</v>
      </c>
      <c r="Q396" s="609">
        <v>63</v>
      </c>
      <c r="R396" s="609">
        <v>63</v>
      </c>
      <c r="S396" s="530">
        <v>63</v>
      </c>
      <c r="T396" s="557">
        <f>SUM(B396:S396)</f>
        <v>974</v>
      </c>
      <c r="U396" s="584" t="s">
        <v>56</v>
      </c>
      <c r="V396" s="630">
        <f>T383-T396</f>
        <v>2</v>
      </c>
    </row>
    <row r="397" spans="1:22" x14ac:dyDescent="0.2">
      <c r="A397" s="431" t="s">
        <v>28</v>
      </c>
      <c r="B397" s="543">
        <v>141.5</v>
      </c>
      <c r="C397" s="544">
        <v>140</v>
      </c>
      <c r="D397" s="544">
        <v>142</v>
      </c>
      <c r="E397" s="544">
        <v>139.5</v>
      </c>
      <c r="F397" s="544">
        <v>139</v>
      </c>
      <c r="G397" s="694">
        <v>138.5</v>
      </c>
      <c r="H397" s="543">
        <v>142.5</v>
      </c>
      <c r="I397" s="544">
        <v>142.5</v>
      </c>
      <c r="J397" s="544">
        <v>142.5</v>
      </c>
      <c r="K397" s="544">
        <v>139.5</v>
      </c>
      <c r="L397" s="544">
        <v>139</v>
      </c>
      <c r="M397" s="695">
        <v>139</v>
      </c>
      <c r="N397" s="696">
        <v>139.5</v>
      </c>
      <c r="O397" s="544">
        <v>139.5</v>
      </c>
      <c r="P397" s="544">
        <v>143</v>
      </c>
      <c r="Q397" s="544">
        <v>140</v>
      </c>
      <c r="R397" s="544">
        <v>139.5</v>
      </c>
      <c r="S397" s="695">
        <v>139</v>
      </c>
      <c r="T397" s="555"/>
      <c r="U397" s="584" t="s">
        <v>57</v>
      </c>
      <c r="V397" s="584">
        <v>138.93</v>
      </c>
    </row>
    <row r="398" spans="1:22" ht="13.5" thickBot="1" x14ac:dyDescent="0.25">
      <c r="A398" s="432" t="s">
        <v>26</v>
      </c>
      <c r="B398" s="693">
        <f>B397-B384</f>
        <v>1.5</v>
      </c>
      <c r="C398" s="697">
        <f t="shared" ref="C398:S398" si="97">C397-C384</f>
        <v>1</v>
      </c>
      <c r="D398" s="697">
        <f t="shared" si="97"/>
        <v>1</v>
      </c>
      <c r="E398" s="697">
        <f t="shared" si="97"/>
        <v>1.5</v>
      </c>
      <c r="F398" s="697">
        <f t="shared" si="97"/>
        <v>1.5</v>
      </c>
      <c r="G398" s="698">
        <f t="shared" si="97"/>
        <v>1</v>
      </c>
      <c r="H398" s="693">
        <f t="shared" si="97"/>
        <v>1.5</v>
      </c>
      <c r="I398" s="697">
        <f t="shared" si="97"/>
        <v>1</v>
      </c>
      <c r="J398" s="697">
        <f t="shared" si="97"/>
        <v>1.5</v>
      </c>
      <c r="K398" s="697">
        <f t="shared" si="97"/>
        <v>1</v>
      </c>
      <c r="L398" s="697">
        <f t="shared" si="97"/>
        <v>1.5</v>
      </c>
      <c r="M398" s="699">
        <f t="shared" si="97"/>
        <v>1.5</v>
      </c>
      <c r="N398" s="700">
        <f t="shared" si="97"/>
        <v>1</v>
      </c>
      <c r="O398" s="697">
        <f t="shared" si="97"/>
        <v>1</v>
      </c>
      <c r="P398" s="697">
        <f t="shared" si="97"/>
        <v>1</v>
      </c>
      <c r="Q398" s="697">
        <f t="shared" si="97"/>
        <v>1</v>
      </c>
      <c r="R398" s="697">
        <f t="shared" si="97"/>
        <v>1.5</v>
      </c>
      <c r="S398" s="699">
        <f t="shared" si="97"/>
        <v>1.5</v>
      </c>
      <c r="T398" s="558"/>
      <c r="U398" s="584" t="s">
        <v>26</v>
      </c>
      <c r="V398" s="584">
        <f>V397-V384</f>
        <v>1.0600000000000023</v>
      </c>
    </row>
    <row r="400" spans="1:22" ht="13.5" thickBot="1" x14ac:dyDescent="0.25"/>
    <row r="401" spans="1:22" ht="13.5" thickBot="1" x14ac:dyDescent="0.25">
      <c r="A401" s="639" t="s">
        <v>166</v>
      </c>
      <c r="B401" s="737" t="s">
        <v>84</v>
      </c>
      <c r="C401" s="738"/>
      <c r="D401" s="738"/>
      <c r="E401" s="738"/>
      <c r="F401" s="738"/>
      <c r="G401" s="739"/>
      <c r="H401" s="737" t="s">
        <v>83</v>
      </c>
      <c r="I401" s="738"/>
      <c r="J401" s="738"/>
      <c r="K401" s="738"/>
      <c r="L401" s="738"/>
      <c r="M401" s="739"/>
      <c r="N401" s="737" t="s">
        <v>53</v>
      </c>
      <c r="O401" s="738"/>
      <c r="P401" s="738"/>
      <c r="Q401" s="738"/>
      <c r="R401" s="738"/>
      <c r="S401" s="739"/>
      <c r="T401" s="539" t="s">
        <v>55</v>
      </c>
      <c r="U401" s="721"/>
      <c r="V401" s="721"/>
    </row>
    <row r="402" spans="1:22" x14ac:dyDescent="0.2">
      <c r="A402" s="640" t="s">
        <v>54</v>
      </c>
      <c r="B402" s="590">
        <v>1</v>
      </c>
      <c r="C402" s="591">
        <v>2</v>
      </c>
      <c r="D402" s="591">
        <v>3</v>
      </c>
      <c r="E402" s="591">
        <v>4</v>
      </c>
      <c r="F402" s="591">
        <v>5</v>
      </c>
      <c r="G402" s="637">
        <v>6</v>
      </c>
      <c r="H402" s="688">
        <v>1</v>
      </c>
      <c r="I402" s="549">
        <v>2</v>
      </c>
      <c r="J402" s="471">
        <v>3</v>
      </c>
      <c r="K402" s="471">
        <v>4</v>
      </c>
      <c r="L402" s="471">
        <v>5</v>
      </c>
      <c r="M402" s="472">
        <v>6</v>
      </c>
      <c r="N402" s="395">
        <v>1</v>
      </c>
      <c r="O402" s="591">
        <v>2</v>
      </c>
      <c r="P402" s="591">
        <v>3</v>
      </c>
      <c r="Q402" s="591">
        <v>4</v>
      </c>
      <c r="R402" s="591">
        <v>5</v>
      </c>
      <c r="S402" s="249">
        <v>6</v>
      </c>
      <c r="T402" s="713">
        <v>230</v>
      </c>
      <c r="U402" s="721"/>
      <c r="V402" s="721"/>
    </row>
    <row r="403" spans="1:22" x14ac:dyDescent="0.2">
      <c r="A403" s="641" t="s">
        <v>3</v>
      </c>
      <c r="B403" s="595">
        <v>4175</v>
      </c>
      <c r="C403" s="596">
        <v>4175</v>
      </c>
      <c r="D403" s="596">
        <v>4175</v>
      </c>
      <c r="E403" s="596">
        <v>4175</v>
      </c>
      <c r="F403" s="596">
        <v>4175</v>
      </c>
      <c r="G403" s="638">
        <v>4175</v>
      </c>
      <c r="H403" s="595">
        <v>4175</v>
      </c>
      <c r="I403" s="596">
        <v>4175</v>
      </c>
      <c r="J403" s="596">
        <v>4175</v>
      </c>
      <c r="K403" s="596">
        <v>4175</v>
      </c>
      <c r="L403" s="596">
        <v>4175</v>
      </c>
      <c r="M403" s="255">
        <v>4175</v>
      </c>
      <c r="N403" s="397">
        <v>4175</v>
      </c>
      <c r="O403" s="596">
        <v>4175</v>
      </c>
      <c r="P403" s="596">
        <v>4175</v>
      </c>
      <c r="Q403" s="596">
        <v>4175</v>
      </c>
      <c r="R403" s="596">
        <v>4175</v>
      </c>
      <c r="S403" s="255">
        <v>4175</v>
      </c>
      <c r="T403" s="341">
        <v>4175</v>
      </c>
      <c r="U403" s="721"/>
      <c r="V403" s="721"/>
    </row>
    <row r="404" spans="1:22" x14ac:dyDescent="0.2">
      <c r="A404" s="642" t="s">
        <v>6</v>
      </c>
      <c r="B404" s="597">
        <v>4590</v>
      </c>
      <c r="C404" s="598">
        <v>4461.4285714285716</v>
      </c>
      <c r="D404" s="598">
        <v>4574</v>
      </c>
      <c r="E404" s="598">
        <v>4574.666666666667</v>
      </c>
      <c r="F404" s="598">
        <v>4431.4285714285716</v>
      </c>
      <c r="G404" s="618">
        <v>4443.333333333333</v>
      </c>
      <c r="H404" s="597">
        <v>4629.166666666667</v>
      </c>
      <c r="I404" s="598">
        <v>4466.666666666667</v>
      </c>
      <c r="J404" s="598">
        <v>4541.4285714285716</v>
      </c>
      <c r="K404" s="598">
        <v>4404.6153846153848</v>
      </c>
      <c r="L404" s="598">
        <v>4470.666666666667</v>
      </c>
      <c r="M404" s="258">
        <v>4600.7142857142853</v>
      </c>
      <c r="N404" s="398">
        <v>4478.4615384615381</v>
      </c>
      <c r="O404" s="598">
        <v>4442.8571428571431</v>
      </c>
      <c r="P404" s="598">
        <v>4290</v>
      </c>
      <c r="Q404" s="598">
        <v>4515.333333333333</v>
      </c>
      <c r="R404" s="598">
        <v>4583.75</v>
      </c>
      <c r="S404" s="258">
        <v>4603.5714285714284</v>
      </c>
      <c r="T404" s="342">
        <v>4508.95652173913</v>
      </c>
      <c r="U404" s="721"/>
      <c r="V404" s="721"/>
    </row>
    <row r="405" spans="1:22" x14ac:dyDescent="0.2">
      <c r="A405" s="640" t="s">
        <v>7</v>
      </c>
      <c r="B405" s="599">
        <v>76.92307692307692</v>
      </c>
      <c r="C405" s="600">
        <v>100</v>
      </c>
      <c r="D405" s="600">
        <v>100</v>
      </c>
      <c r="E405" s="600">
        <v>100</v>
      </c>
      <c r="F405" s="600">
        <v>100</v>
      </c>
      <c r="G405" s="621">
        <v>86.666666666666671</v>
      </c>
      <c r="H405" s="599">
        <v>91.666666666666671</v>
      </c>
      <c r="I405" s="600">
        <v>100</v>
      </c>
      <c r="J405" s="600">
        <v>85.714285714285708</v>
      </c>
      <c r="K405" s="600">
        <v>100</v>
      </c>
      <c r="L405" s="600">
        <v>80</v>
      </c>
      <c r="M405" s="262">
        <v>92.857142857142861</v>
      </c>
      <c r="N405" s="399">
        <v>100</v>
      </c>
      <c r="O405" s="600">
        <v>85.714285714285708</v>
      </c>
      <c r="P405" s="600">
        <v>100</v>
      </c>
      <c r="Q405" s="600">
        <v>86.666666666666671</v>
      </c>
      <c r="R405" s="600">
        <v>93.75</v>
      </c>
      <c r="S405" s="262">
        <v>92.857142857142861</v>
      </c>
      <c r="T405" s="343">
        <v>88.695652173913047</v>
      </c>
      <c r="U405" s="721"/>
      <c r="V405" s="721"/>
    </row>
    <row r="406" spans="1:22" x14ac:dyDescent="0.2">
      <c r="A406" s="640" t="s">
        <v>8</v>
      </c>
      <c r="B406" s="601">
        <v>8.5743703827522791E-2</v>
      </c>
      <c r="C406" s="602">
        <v>4.851817982391602E-2</v>
      </c>
      <c r="D406" s="602">
        <v>5.0286116197595342E-2</v>
      </c>
      <c r="E406" s="602">
        <v>3.4413911179786968E-2</v>
      </c>
      <c r="F406" s="602">
        <v>5.1865944523663263E-2</v>
      </c>
      <c r="G406" s="624">
        <v>6.3371979240638268E-2</v>
      </c>
      <c r="H406" s="601">
        <v>4.4851224134296569E-2</v>
      </c>
      <c r="I406" s="602">
        <v>4.5071167209325552E-2</v>
      </c>
      <c r="J406" s="602">
        <v>8.2812308094605436E-2</v>
      </c>
      <c r="K406" s="602">
        <v>4.0452904459466539E-2</v>
      </c>
      <c r="L406" s="602">
        <v>7.0471558003332407E-2</v>
      </c>
      <c r="M406" s="265">
        <v>5.9084622737948497E-2</v>
      </c>
      <c r="N406" s="400">
        <v>3.7505583136945179E-2</v>
      </c>
      <c r="O406" s="602">
        <v>6.9230468780070054E-2</v>
      </c>
      <c r="P406" s="602">
        <v>3.2855282846722574E-2</v>
      </c>
      <c r="Q406" s="602">
        <v>5.5463472052393124E-2</v>
      </c>
      <c r="R406" s="602">
        <v>5.5314255053761772E-2</v>
      </c>
      <c r="S406" s="265">
        <v>5.4085556379221966E-2</v>
      </c>
      <c r="T406" s="344">
        <v>5.9133219383003033E-2</v>
      </c>
      <c r="U406" s="721"/>
      <c r="V406" s="721"/>
    </row>
    <row r="407" spans="1:22" x14ac:dyDescent="0.2">
      <c r="A407" s="642" t="s">
        <v>1</v>
      </c>
      <c r="B407" s="603">
        <f t="shared" ref="B407:G407" si="98">B404/B403*100-100</f>
        <v>9.9401197604790354</v>
      </c>
      <c r="C407" s="604">
        <f t="shared" si="98"/>
        <v>6.8605645851154833</v>
      </c>
      <c r="D407" s="604">
        <f t="shared" si="98"/>
        <v>9.5568862275449078</v>
      </c>
      <c r="E407" s="604">
        <f t="shared" si="98"/>
        <v>9.5728542914171726</v>
      </c>
      <c r="F407" s="604">
        <f t="shared" si="98"/>
        <v>6.1420017108639797</v>
      </c>
      <c r="G407" s="644">
        <f t="shared" si="98"/>
        <v>6.4271457085828274</v>
      </c>
      <c r="H407" s="603">
        <f>H404/H403*100-100</f>
        <v>10.878243512974066</v>
      </c>
      <c r="I407" s="604">
        <f>I404/I403*100-100</f>
        <v>6.9860279441117825</v>
      </c>
      <c r="J407" s="604">
        <f t="shared" ref="J407:T407" si="99">J404/J403*100-100</f>
        <v>8.77673224978615</v>
      </c>
      <c r="K407" s="604">
        <f t="shared" si="99"/>
        <v>5.4997696913864615</v>
      </c>
      <c r="L407" s="604">
        <f t="shared" si="99"/>
        <v>7.0818363273453144</v>
      </c>
      <c r="M407" s="522">
        <f t="shared" si="99"/>
        <v>10.196749358426004</v>
      </c>
      <c r="N407" s="401">
        <f t="shared" si="99"/>
        <v>7.2685398433901298</v>
      </c>
      <c r="O407" s="604">
        <f t="shared" si="99"/>
        <v>6.4157399486740871</v>
      </c>
      <c r="P407" s="604">
        <f t="shared" si="99"/>
        <v>2.7544910179640851</v>
      </c>
      <c r="Q407" s="604">
        <f t="shared" si="99"/>
        <v>8.1516966067864303</v>
      </c>
      <c r="R407" s="604">
        <f t="shared" si="99"/>
        <v>9.7904191616766383</v>
      </c>
      <c r="S407" s="522">
        <f t="shared" si="99"/>
        <v>10.265183917878517</v>
      </c>
      <c r="T407" s="556">
        <f t="shared" si="99"/>
        <v>7.9989586045300598</v>
      </c>
      <c r="U407" s="721"/>
      <c r="V407" s="721"/>
    </row>
    <row r="408" spans="1:22" ht="13.5" thickBot="1" x14ac:dyDescent="0.25">
      <c r="A408" s="671" t="s">
        <v>27</v>
      </c>
      <c r="B408" s="606">
        <f>B404-B391</f>
        <v>151.33333333333303</v>
      </c>
      <c r="C408" s="607">
        <f t="shared" ref="C408:T408" si="100">C404-C391</f>
        <v>128.09523809523853</v>
      </c>
      <c r="D408" s="607">
        <f t="shared" si="100"/>
        <v>-11</v>
      </c>
      <c r="E408" s="607">
        <f t="shared" si="100"/>
        <v>213.49019607843184</v>
      </c>
      <c r="F408" s="607">
        <f t="shared" si="100"/>
        <v>-18.571428571428442</v>
      </c>
      <c r="G408" s="645">
        <f t="shared" si="100"/>
        <v>-44.901960784313815</v>
      </c>
      <c r="H408" s="606">
        <f t="shared" si="100"/>
        <v>344.55128205128221</v>
      </c>
      <c r="I408" s="607">
        <f t="shared" si="100"/>
        <v>1.0416666666669698</v>
      </c>
      <c r="J408" s="607">
        <f t="shared" si="100"/>
        <v>280.17857142857156</v>
      </c>
      <c r="K408" s="607">
        <f t="shared" si="100"/>
        <v>5.2403846153847553</v>
      </c>
      <c r="L408" s="607">
        <f t="shared" si="100"/>
        <v>23.444444444444343</v>
      </c>
      <c r="M408" s="526">
        <f t="shared" si="100"/>
        <v>156.33928571428532</v>
      </c>
      <c r="N408" s="402">
        <f t="shared" si="100"/>
        <v>-38.461538461539021</v>
      </c>
      <c r="O408" s="607">
        <f t="shared" si="100"/>
        <v>-40</v>
      </c>
      <c r="P408" s="607">
        <f t="shared" si="100"/>
        <v>-105.55555555555566</v>
      </c>
      <c r="Q408" s="607">
        <f t="shared" si="100"/>
        <v>140.71794871794827</v>
      </c>
      <c r="R408" s="607">
        <f t="shared" si="100"/>
        <v>185.89285714285688</v>
      </c>
      <c r="S408" s="526">
        <f t="shared" si="100"/>
        <v>131.07142857142844</v>
      </c>
      <c r="T408" s="567">
        <f t="shared" si="100"/>
        <v>86.456521739130039</v>
      </c>
      <c r="U408" s="659"/>
      <c r="V408" s="360"/>
    </row>
    <row r="409" spans="1:22" x14ac:dyDescent="0.2">
      <c r="A409" s="672" t="s">
        <v>51</v>
      </c>
      <c r="B409" s="608">
        <v>61</v>
      </c>
      <c r="C409" s="609">
        <v>60</v>
      </c>
      <c r="D409" s="609">
        <v>17</v>
      </c>
      <c r="E409" s="609">
        <v>61</v>
      </c>
      <c r="F409" s="609">
        <v>60</v>
      </c>
      <c r="G409" s="566">
        <v>59</v>
      </c>
      <c r="H409" s="608">
        <v>62</v>
      </c>
      <c r="I409" s="609">
        <v>63</v>
      </c>
      <c r="J409" s="609">
        <v>16</v>
      </c>
      <c r="K409" s="609">
        <v>59</v>
      </c>
      <c r="L409" s="609">
        <v>62</v>
      </c>
      <c r="M409" s="530">
        <v>62</v>
      </c>
      <c r="N409" s="403">
        <v>61</v>
      </c>
      <c r="O409" s="609">
        <v>63</v>
      </c>
      <c r="P409" s="609">
        <v>16</v>
      </c>
      <c r="Q409" s="609">
        <v>63</v>
      </c>
      <c r="R409" s="609">
        <v>63</v>
      </c>
      <c r="S409" s="530">
        <v>63</v>
      </c>
      <c r="T409" s="557">
        <f>SUM(B409:S409)</f>
        <v>971</v>
      </c>
      <c r="U409" s="584" t="s">
        <v>56</v>
      </c>
      <c r="V409" s="630">
        <f>T396-T409</f>
        <v>3</v>
      </c>
    </row>
    <row r="410" spans="1:22" x14ac:dyDescent="0.2">
      <c r="A410" s="431" t="s">
        <v>28</v>
      </c>
      <c r="B410" s="543">
        <v>141.5</v>
      </c>
      <c r="C410" s="544">
        <v>140</v>
      </c>
      <c r="D410" s="544">
        <v>142</v>
      </c>
      <c r="E410" s="544">
        <v>139.5</v>
      </c>
      <c r="F410" s="544">
        <v>139</v>
      </c>
      <c r="G410" s="694">
        <v>138.5</v>
      </c>
      <c r="H410" s="543">
        <v>142.5</v>
      </c>
      <c r="I410" s="544">
        <v>142.5</v>
      </c>
      <c r="J410" s="544">
        <v>142.5</v>
      </c>
      <c r="K410" s="544">
        <v>139.5</v>
      </c>
      <c r="L410" s="544">
        <v>139</v>
      </c>
      <c r="M410" s="695">
        <v>139</v>
      </c>
      <c r="N410" s="696">
        <v>139.5</v>
      </c>
      <c r="O410" s="544">
        <v>139.5</v>
      </c>
      <c r="P410" s="544">
        <v>143</v>
      </c>
      <c r="Q410" s="544">
        <v>140</v>
      </c>
      <c r="R410" s="544">
        <v>139.5</v>
      </c>
      <c r="S410" s="695">
        <v>139</v>
      </c>
      <c r="T410" s="555"/>
      <c r="U410" s="584" t="s">
        <v>57</v>
      </c>
      <c r="V410" s="584">
        <v>140.16</v>
      </c>
    </row>
    <row r="411" spans="1:22" ht="13.5" thickBot="1" x14ac:dyDescent="0.25">
      <c r="A411" s="432" t="s">
        <v>26</v>
      </c>
      <c r="B411" s="693">
        <f>B410-B397</f>
        <v>0</v>
      </c>
      <c r="C411" s="697">
        <f t="shared" ref="C411:S411" si="101">C410-C397</f>
        <v>0</v>
      </c>
      <c r="D411" s="697">
        <f t="shared" si="101"/>
        <v>0</v>
      </c>
      <c r="E411" s="697">
        <f t="shared" si="101"/>
        <v>0</v>
      </c>
      <c r="F411" s="697">
        <f t="shared" si="101"/>
        <v>0</v>
      </c>
      <c r="G411" s="698">
        <f t="shared" si="101"/>
        <v>0</v>
      </c>
      <c r="H411" s="693">
        <f t="shared" si="101"/>
        <v>0</v>
      </c>
      <c r="I411" s="697">
        <f t="shared" si="101"/>
        <v>0</v>
      </c>
      <c r="J411" s="697">
        <f t="shared" si="101"/>
        <v>0</v>
      </c>
      <c r="K411" s="697">
        <f t="shared" si="101"/>
        <v>0</v>
      </c>
      <c r="L411" s="697">
        <f t="shared" si="101"/>
        <v>0</v>
      </c>
      <c r="M411" s="699">
        <f t="shared" si="101"/>
        <v>0</v>
      </c>
      <c r="N411" s="700">
        <f t="shared" si="101"/>
        <v>0</v>
      </c>
      <c r="O411" s="697">
        <f t="shared" si="101"/>
        <v>0</v>
      </c>
      <c r="P411" s="697">
        <f t="shared" si="101"/>
        <v>0</v>
      </c>
      <c r="Q411" s="697">
        <f t="shared" si="101"/>
        <v>0</v>
      </c>
      <c r="R411" s="697">
        <f t="shared" si="101"/>
        <v>0</v>
      </c>
      <c r="S411" s="699">
        <f t="shared" si="101"/>
        <v>0</v>
      </c>
      <c r="T411" s="558"/>
      <c r="U411" s="584" t="s">
        <v>26</v>
      </c>
      <c r="V411" s="584">
        <f>V410-V397</f>
        <v>1.2299999999999898</v>
      </c>
    </row>
    <row r="413" spans="1:22" ht="13.5" thickBot="1" x14ac:dyDescent="0.25"/>
    <row r="414" spans="1:22" ht="13.5" thickBot="1" x14ac:dyDescent="0.25">
      <c r="A414" s="639" t="s">
        <v>167</v>
      </c>
      <c r="B414" s="737" t="s">
        <v>84</v>
      </c>
      <c r="C414" s="738"/>
      <c r="D414" s="738"/>
      <c r="E414" s="738"/>
      <c r="F414" s="738"/>
      <c r="G414" s="739"/>
      <c r="H414" s="737" t="s">
        <v>83</v>
      </c>
      <c r="I414" s="738"/>
      <c r="J414" s="738"/>
      <c r="K414" s="738"/>
      <c r="L414" s="738"/>
      <c r="M414" s="739"/>
      <c r="N414" s="737" t="s">
        <v>53</v>
      </c>
      <c r="O414" s="738"/>
      <c r="P414" s="738"/>
      <c r="Q414" s="738"/>
      <c r="R414" s="738"/>
      <c r="S414" s="739"/>
      <c r="T414" s="539" t="s">
        <v>55</v>
      </c>
      <c r="U414" s="723"/>
      <c r="V414" s="723"/>
    </row>
    <row r="415" spans="1:22" x14ac:dyDescent="0.2">
      <c r="A415" s="640" t="s">
        <v>54</v>
      </c>
      <c r="B415" s="590">
        <v>1</v>
      </c>
      <c r="C415" s="591">
        <v>2</v>
      </c>
      <c r="D415" s="591">
        <v>3</v>
      </c>
      <c r="E415" s="591">
        <v>4</v>
      </c>
      <c r="F415" s="591">
        <v>5</v>
      </c>
      <c r="G415" s="637">
        <v>6</v>
      </c>
      <c r="H415" s="688">
        <v>1</v>
      </c>
      <c r="I415" s="549">
        <v>2</v>
      </c>
      <c r="J415" s="471">
        <v>3</v>
      </c>
      <c r="K415" s="471">
        <v>4</v>
      </c>
      <c r="L415" s="471">
        <v>5</v>
      </c>
      <c r="M415" s="472">
        <v>6</v>
      </c>
      <c r="N415" s="395">
        <v>1</v>
      </c>
      <c r="O415" s="591">
        <v>2</v>
      </c>
      <c r="P415" s="591">
        <v>3</v>
      </c>
      <c r="Q415" s="591">
        <v>4</v>
      </c>
      <c r="R415" s="591">
        <v>5</v>
      </c>
      <c r="S415" s="249">
        <v>6</v>
      </c>
      <c r="T415" s="713">
        <v>215</v>
      </c>
      <c r="U415" s="723"/>
      <c r="V415" s="723"/>
    </row>
    <row r="416" spans="1:22" x14ac:dyDescent="0.2">
      <c r="A416" s="641" t="s">
        <v>3</v>
      </c>
      <c r="B416" s="595">
        <v>4190</v>
      </c>
      <c r="C416" s="596">
        <v>4190</v>
      </c>
      <c r="D416" s="596">
        <v>4190</v>
      </c>
      <c r="E416" s="596">
        <v>4190</v>
      </c>
      <c r="F416" s="596">
        <v>4190</v>
      </c>
      <c r="G416" s="638">
        <v>4190</v>
      </c>
      <c r="H416" s="595">
        <v>4190</v>
      </c>
      <c r="I416" s="596">
        <v>4190</v>
      </c>
      <c r="J416" s="596">
        <v>4190</v>
      </c>
      <c r="K416" s="596">
        <v>4190</v>
      </c>
      <c r="L416" s="596">
        <v>4190</v>
      </c>
      <c r="M416" s="255">
        <v>4190</v>
      </c>
      <c r="N416" s="397">
        <v>4190</v>
      </c>
      <c r="O416" s="596">
        <v>4190</v>
      </c>
      <c r="P416" s="596">
        <v>4190</v>
      </c>
      <c r="Q416" s="596">
        <v>4190</v>
      </c>
      <c r="R416" s="596">
        <v>4190</v>
      </c>
      <c r="S416" s="255">
        <v>4190</v>
      </c>
      <c r="T416" s="341">
        <v>4190</v>
      </c>
      <c r="U416" s="723"/>
      <c r="V416" s="723"/>
    </row>
    <row r="417" spans="1:22" x14ac:dyDescent="0.2">
      <c r="A417" s="642" t="s">
        <v>6</v>
      </c>
      <c r="B417" s="597">
        <v>4590.666666666667</v>
      </c>
      <c r="C417" s="598">
        <v>4539.333333333333</v>
      </c>
      <c r="D417" s="598">
        <v>4516.666666666667</v>
      </c>
      <c r="E417" s="598">
        <v>4418</v>
      </c>
      <c r="F417" s="598">
        <v>4520</v>
      </c>
      <c r="G417" s="618">
        <v>4589.333333333333</v>
      </c>
      <c r="H417" s="597">
        <v>4450.7142857142853</v>
      </c>
      <c r="I417" s="598">
        <v>4540</v>
      </c>
      <c r="J417" s="598">
        <v>4287.1428571428569</v>
      </c>
      <c r="K417" s="598">
        <v>4591.333333333333</v>
      </c>
      <c r="L417" s="598">
        <v>4430.7142857142853</v>
      </c>
      <c r="M417" s="258">
        <v>4482.3076923076924</v>
      </c>
      <c r="N417" s="398">
        <v>4428.333333333333</v>
      </c>
      <c r="O417" s="598">
        <v>4475.454545454545</v>
      </c>
      <c r="P417" s="598">
        <v>4170</v>
      </c>
      <c r="Q417" s="598">
        <v>4549</v>
      </c>
      <c r="R417" s="598">
        <v>4522.5</v>
      </c>
      <c r="S417" s="258">
        <v>4584.545454545455</v>
      </c>
      <c r="T417" s="342">
        <v>4505.6279069767443</v>
      </c>
      <c r="U417" s="723"/>
      <c r="V417" s="723"/>
    </row>
    <row r="418" spans="1:22" x14ac:dyDescent="0.2">
      <c r="A418" s="640" t="s">
        <v>7</v>
      </c>
      <c r="B418" s="599">
        <v>93.333333333333329</v>
      </c>
      <c r="C418" s="600">
        <v>86.666666666666671</v>
      </c>
      <c r="D418" s="600">
        <v>100</v>
      </c>
      <c r="E418" s="600">
        <v>100</v>
      </c>
      <c r="F418" s="600">
        <v>93.333333333333329</v>
      </c>
      <c r="G418" s="621">
        <v>86.666666666666671</v>
      </c>
      <c r="H418" s="599">
        <v>85.714285714285708</v>
      </c>
      <c r="I418" s="600">
        <v>80</v>
      </c>
      <c r="J418" s="600">
        <v>100</v>
      </c>
      <c r="K418" s="600">
        <v>100</v>
      </c>
      <c r="L418" s="600">
        <v>100</v>
      </c>
      <c r="M418" s="262">
        <v>84.615384615384613</v>
      </c>
      <c r="N418" s="399">
        <v>100</v>
      </c>
      <c r="O418" s="600">
        <v>90.909090909090907</v>
      </c>
      <c r="P418" s="600">
        <v>75</v>
      </c>
      <c r="Q418" s="600">
        <v>100</v>
      </c>
      <c r="R418" s="600">
        <v>100</v>
      </c>
      <c r="S418" s="262">
        <v>100</v>
      </c>
      <c r="T418" s="343">
        <v>91.627906976744185</v>
      </c>
      <c r="U418" s="723"/>
      <c r="V418" s="723"/>
    </row>
    <row r="419" spans="1:22" x14ac:dyDescent="0.2">
      <c r="A419" s="640" t="s">
        <v>8</v>
      </c>
      <c r="B419" s="601">
        <v>5.9965335464367858E-2</v>
      </c>
      <c r="C419" s="602">
        <v>7.4360993822333257E-2</v>
      </c>
      <c r="D419" s="602">
        <v>4.6917190348899213E-2</v>
      </c>
      <c r="E419" s="602">
        <v>5.2018406237114442E-2</v>
      </c>
      <c r="F419" s="602">
        <v>6.0739390027614894E-2</v>
      </c>
      <c r="G419" s="624">
        <v>5.5332955163089073E-2</v>
      </c>
      <c r="H419" s="601">
        <v>6.751963855148399E-2</v>
      </c>
      <c r="I419" s="602">
        <v>7.5556333081867461E-2</v>
      </c>
      <c r="J419" s="602">
        <v>5.2197966657963134E-2</v>
      </c>
      <c r="K419" s="602">
        <v>5.075521137658346E-2</v>
      </c>
      <c r="L419" s="602">
        <v>4.1533061268278187E-2</v>
      </c>
      <c r="M419" s="265">
        <v>7.0821872670143809E-2</v>
      </c>
      <c r="N419" s="400">
        <v>4.0341269444052301E-2</v>
      </c>
      <c r="O419" s="602">
        <v>6.1829093053927899E-2</v>
      </c>
      <c r="P419" s="602">
        <v>6.0643494563078139E-2</v>
      </c>
      <c r="Q419" s="602">
        <v>4.5674106202502007E-2</v>
      </c>
      <c r="R419" s="602">
        <v>4.1574681481018325E-2</v>
      </c>
      <c r="S419" s="265">
        <v>5.071616255249204E-2</v>
      </c>
      <c r="T419" s="344">
        <v>6.0816507222024502E-2</v>
      </c>
      <c r="U419" s="723"/>
      <c r="V419" s="723"/>
    </row>
    <row r="420" spans="1:22" x14ac:dyDescent="0.2">
      <c r="A420" s="642" t="s">
        <v>1</v>
      </c>
      <c r="B420" s="603">
        <f t="shared" ref="B420:G420" si="102">B417/B416*100-100</f>
        <v>9.5624502784407355</v>
      </c>
      <c r="C420" s="604">
        <f t="shared" si="102"/>
        <v>8.3373110580747749</v>
      </c>
      <c r="D420" s="604">
        <f t="shared" si="102"/>
        <v>7.7963404932378779</v>
      </c>
      <c r="E420" s="604">
        <f t="shared" si="102"/>
        <v>5.4415274463007108</v>
      </c>
      <c r="F420" s="604">
        <f t="shared" si="102"/>
        <v>7.8758949880668183</v>
      </c>
      <c r="G420" s="644">
        <f t="shared" si="102"/>
        <v>9.5306284805091366</v>
      </c>
      <c r="H420" s="603">
        <f>H417/H416*100-100</f>
        <v>6.2222979884077603</v>
      </c>
      <c r="I420" s="604">
        <f>I417/I416*100-100</f>
        <v>8.3532219570405744</v>
      </c>
      <c r="J420" s="604">
        <f t="shared" ref="J420:T420" si="103">J417/J416*100-100</f>
        <v>2.3184452778724847</v>
      </c>
      <c r="K420" s="604">
        <f t="shared" si="103"/>
        <v>9.5783611774065207</v>
      </c>
      <c r="L420" s="604">
        <f t="shared" si="103"/>
        <v>5.7449710194340042</v>
      </c>
      <c r="M420" s="522">
        <f t="shared" si="103"/>
        <v>6.9763172388470593</v>
      </c>
      <c r="N420" s="401">
        <f t="shared" si="103"/>
        <v>5.6881463802704815</v>
      </c>
      <c r="O420" s="604">
        <f t="shared" si="103"/>
        <v>6.812757648079824</v>
      </c>
      <c r="P420" s="604">
        <f t="shared" si="103"/>
        <v>-0.47732696897374183</v>
      </c>
      <c r="Q420" s="604">
        <f t="shared" si="103"/>
        <v>8.5680190930787603</v>
      </c>
      <c r="R420" s="604">
        <f t="shared" si="103"/>
        <v>7.9355608591885414</v>
      </c>
      <c r="S420" s="522">
        <f t="shared" si="103"/>
        <v>9.4163592970275545</v>
      </c>
      <c r="T420" s="556">
        <f t="shared" si="103"/>
        <v>7.5328856080368638</v>
      </c>
      <c r="U420" s="723"/>
      <c r="V420" s="723"/>
    </row>
    <row r="421" spans="1:22" ht="13.5" thickBot="1" x14ac:dyDescent="0.25">
      <c r="A421" s="671" t="s">
        <v>27</v>
      </c>
      <c r="B421" s="606">
        <f>B417-B404</f>
        <v>0.66666666666696983</v>
      </c>
      <c r="C421" s="607">
        <f t="shared" ref="C421:T421" si="104">C417-C404</f>
        <v>77.904761904761472</v>
      </c>
      <c r="D421" s="607">
        <f t="shared" si="104"/>
        <v>-57.33333333333303</v>
      </c>
      <c r="E421" s="607">
        <f t="shared" si="104"/>
        <v>-156.66666666666697</v>
      </c>
      <c r="F421" s="607">
        <f t="shared" si="104"/>
        <v>88.571428571428442</v>
      </c>
      <c r="G421" s="645">
        <f t="shared" si="104"/>
        <v>146</v>
      </c>
      <c r="H421" s="606">
        <f t="shared" si="104"/>
        <v>-178.45238095238165</v>
      </c>
      <c r="I421" s="607">
        <f t="shared" si="104"/>
        <v>73.33333333333303</v>
      </c>
      <c r="J421" s="607">
        <f t="shared" si="104"/>
        <v>-254.28571428571468</v>
      </c>
      <c r="K421" s="607">
        <f t="shared" si="104"/>
        <v>186.71794871794827</v>
      </c>
      <c r="L421" s="607">
        <f t="shared" si="104"/>
        <v>-39.952380952381645</v>
      </c>
      <c r="M421" s="526">
        <f t="shared" si="104"/>
        <v>-118.40659340659295</v>
      </c>
      <c r="N421" s="402">
        <f t="shared" si="104"/>
        <v>-50.128205128205082</v>
      </c>
      <c r="O421" s="607">
        <f t="shared" si="104"/>
        <v>32.597402597401924</v>
      </c>
      <c r="P421" s="607">
        <f t="shared" si="104"/>
        <v>-120</v>
      </c>
      <c r="Q421" s="607">
        <f t="shared" si="104"/>
        <v>33.66666666666697</v>
      </c>
      <c r="R421" s="607">
        <f t="shared" si="104"/>
        <v>-61.25</v>
      </c>
      <c r="S421" s="526">
        <f t="shared" si="104"/>
        <v>-19.025974025973483</v>
      </c>
      <c r="T421" s="567">
        <f t="shared" si="104"/>
        <v>-3.3286147623857687</v>
      </c>
      <c r="U421" s="659"/>
      <c r="V421" s="360"/>
    </row>
    <row r="422" spans="1:22" x14ac:dyDescent="0.2">
      <c r="A422" s="672" t="s">
        <v>51</v>
      </c>
      <c r="B422" s="608">
        <v>60</v>
      </c>
      <c r="C422" s="609">
        <v>60</v>
      </c>
      <c r="D422" s="609">
        <v>17</v>
      </c>
      <c r="E422" s="609">
        <v>60</v>
      </c>
      <c r="F422" s="609">
        <v>60</v>
      </c>
      <c r="G422" s="566">
        <v>59</v>
      </c>
      <c r="H422" s="608">
        <v>61</v>
      </c>
      <c r="I422" s="609">
        <v>63</v>
      </c>
      <c r="J422" s="609">
        <v>16</v>
      </c>
      <c r="K422" s="609">
        <v>58</v>
      </c>
      <c r="L422" s="609">
        <v>62</v>
      </c>
      <c r="M422" s="530">
        <v>62</v>
      </c>
      <c r="N422" s="403">
        <v>61</v>
      </c>
      <c r="O422" s="609">
        <v>63</v>
      </c>
      <c r="P422" s="609">
        <v>16</v>
      </c>
      <c r="Q422" s="609">
        <v>63</v>
      </c>
      <c r="R422" s="609">
        <v>63</v>
      </c>
      <c r="S422" s="530">
        <v>63</v>
      </c>
      <c r="T422" s="557">
        <f>SUM(B422:S422)</f>
        <v>967</v>
      </c>
      <c r="U422" s="584" t="s">
        <v>56</v>
      </c>
      <c r="V422" s="630">
        <f>T409-T422</f>
        <v>4</v>
      </c>
    </row>
    <row r="423" spans="1:22" x14ac:dyDescent="0.2">
      <c r="A423" s="431" t="s">
        <v>28</v>
      </c>
      <c r="B423" s="543">
        <v>142.5</v>
      </c>
      <c r="C423" s="544">
        <v>141</v>
      </c>
      <c r="D423" s="544">
        <v>143</v>
      </c>
      <c r="E423" s="544">
        <v>141</v>
      </c>
      <c r="F423" s="544">
        <v>140</v>
      </c>
      <c r="G423" s="694">
        <v>139.5</v>
      </c>
      <c r="H423" s="543">
        <v>144</v>
      </c>
      <c r="I423" s="544">
        <v>143.5</v>
      </c>
      <c r="J423" s="544">
        <v>144</v>
      </c>
      <c r="K423" s="544">
        <v>140.5</v>
      </c>
      <c r="L423" s="544">
        <v>140.5</v>
      </c>
      <c r="M423" s="695">
        <v>140.5</v>
      </c>
      <c r="N423" s="696">
        <v>141</v>
      </c>
      <c r="O423" s="544">
        <v>140.5</v>
      </c>
      <c r="P423" s="544">
        <v>144.5</v>
      </c>
      <c r="Q423" s="544">
        <v>141</v>
      </c>
      <c r="R423" s="544">
        <v>141</v>
      </c>
      <c r="S423" s="695">
        <v>140</v>
      </c>
      <c r="T423" s="555"/>
      <c r="U423" s="584" t="s">
        <v>57</v>
      </c>
      <c r="V423" s="584">
        <v>140.27000000000001</v>
      </c>
    </row>
    <row r="424" spans="1:22" ht="13.5" thickBot="1" x14ac:dyDescent="0.25">
      <c r="A424" s="432" t="s">
        <v>26</v>
      </c>
      <c r="B424" s="693">
        <f>B423-B410</f>
        <v>1</v>
      </c>
      <c r="C424" s="697">
        <f t="shared" ref="C424:S424" si="105">C423-C410</f>
        <v>1</v>
      </c>
      <c r="D424" s="697">
        <f t="shared" si="105"/>
        <v>1</v>
      </c>
      <c r="E424" s="697">
        <f t="shared" si="105"/>
        <v>1.5</v>
      </c>
      <c r="F424" s="697">
        <f t="shared" si="105"/>
        <v>1</v>
      </c>
      <c r="G424" s="698">
        <f t="shared" si="105"/>
        <v>1</v>
      </c>
      <c r="H424" s="693">
        <f t="shared" si="105"/>
        <v>1.5</v>
      </c>
      <c r="I424" s="697">
        <f t="shared" si="105"/>
        <v>1</v>
      </c>
      <c r="J424" s="697">
        <f t="shared" si="105"/>
        <v>1.5</v>
      </c>
      <c r="K424" s="697">
        <f t="shared" si="105"/>
        <v>1</v>
      </c>
      <c r="L424" s="697">
        <f t="shared" si="105"/>
        <v>1.5</v>
      </c>
      <c r="M424" s="699">
        <f t="shared" si="105"/>
        <v>1.5</v>
      </c>
      <c r="N424" s="700">
        <f t="shared" si="105"/>
        <v>1.5</v>
      </c>
      <c r="O424" s="697">
        <f t="shared" si="105"/>
        <v>1</v>
      </c>
      <c r="P424" s="697">
        <f t="shared" si="105"/>
        <v>1.5</v>
      </c>
      <c r="Q424" s="697">
        <f t="shared" si="105"/>
        <v>1</v>
      </c>
      <c r="R424" s="697">
        <f t="shared" si="105"/>
        <v>1.5</v>
      </c>
      <c r="S424" s="699">
        <f t="shared" si="105"/>
        <v>1</v>
      </c>
      <c r="T424" s="558"/>
      <c r="U424" s="584" t="s">
        <v>26</v>
      </c>
      <c r="V424" s="584">
        <f>V423-V410</f>
        <v>0.11000000000001364</v>
      </c>
    </row>
    <row r="425" spans="1:22" x14ac:dyDescent="0.2">
      <c r="B425" s="510"/>
    </row>
    <row r="426" spans="1:22" ht="13.5" thickBot="1" x14ac:dyDescent="0.25"/>
    <row r="427" spans="1:22" ht="13.5" thickBot="1" x14ac:dyDescent="0.25">
      <c r="A427" s="639" t="s">
        <v>169</v>
      </c>
      <c r="B427" s="737" t="s">
        <v>84</v>
      </c>
      <c r="C427" s="738"/>
      <c r="D427" s="738"/>
      <c r="E427" s="738"/>
      <c r="F427" s="738"/>
      <c r="G427" s="739"/>
      <c r="H427" s="737" t="s">
        <v>83</v>
      </c>
      <c r="I427" s="738"/>
      <c r="J427" s="738"/>
      <c r="K427" s="738"/>
      <c r="L427" s="738"/>
      <c r="M427" s="739"/>
      <c r="N427" s="737" t="s">
        <v>53</v>
      </c>
      <c r="O427" s="738"/>
      <c r="P427" s="738"/>
      <c r="Q427" s="738"/>
      <c r="R427" s="738"/>
      <c r="S427" s="739"/>
      <c r="T427" s="539" t="s">
        <v>55</v>
      </c>
      <c r="U427" s="726"/>
      <c r="V427" s="726"/>
    </row>
    <row r="428" spans="1:22" x14ac:dyDescent="0.2">
      <c r="A428" s="640" t="s">
        <v>54</v>
      </c>
      <c r="B428" s="590">
        <v>1</v>
      </c>
      <c r="C428" s="591">
        <v>2</v>
      </c>
      <c r="D428" s="591">
        <v>3</v>
      </c>
      <c r="E428" s="591">
        <v>4</v>
      </c>
      <c r="F428" s="591">
        <v>5</v>
      </c>
      <c r="G428" s="637">
        <v>6</v>
      </c>
      <c r="H428" s="688">
        <v>1</v>
      </c>
      <c r="I428" s="549">
        <v>2</v>
      </c>
      <c r="J428" s="471">
        <v>3</v>
      </c>
      <c r="K428" s="471">
        <v>4</v>
      </c>
      <c r="L428" s="471">
        <v>5</v>
      </c>
      <c r="M428" s="472">
        <v>6</v>
      </c>
      <c r="N428" s="395">
        <v>1</v>
      </c>
      <c r="O428" s="591">
        <v>2</v>
      </c>
      <c r="P428" s="591">
        <v>3</v>
      </c>
      <c r="Q428" s="591">
        <v>4</v>
      </c>
      <c r="R428" s="591">
        <v>5</v>
      </c>
      <c r="S428" s="249">
        <v>6</v>
      </c>
      <c r="T428" s="713">
        <v>201</v>
      </c>
      <c r="U428" s="726"/>
      <c r="V428" s="726"/>
    </row>
    <row r="429" spans="1:22" x14ac:dyDescent="0.2">
      <c r="A429" s="641" t="s">
        <v>3</v>
      </c>
      <c r="B429" s="595">
        <v>4205</v>
      </c>
      <c r="C429" s="596">
        <v>4205</v>
      </c>
      <c r="D429" s="596">
        <v>4205</v>
      </c>
      <c r="E429" s="596">
        <v>4205</v>
      </c>
      <c r="F429" s="596">
        <v>4205</v>
      </c>
      <c r="G429" s="638">
        <v>4205</v>
      </c>
      <c r="H429" s="595">
        <v>4205</v>
      </c>
      <c r="I429" s="596">
        <v>4205</v>
      </c>
      <c r="J429" s="596">
        <v>4205</v>
      </c>
      <c r="K429" s="596">
        <v>4205</v>
      </c>
      <c r="L429" s="596">
        <v>4205</v>
      </c>
      <c r="M429" s="255">
        <v>4205</v>
      </c>
      <c r="N429" s="397">
        <v>4205</v>
      </c>
      <c r="O429" s="596">
        <v>4205</v>
      </c>
      <c r="P429" s="596">
        <v>4205</v>
      </c>
      <c r="Q429" s="596">
        <v>4205</v>
      </c>
      <c r="R429" s="596">
        <v>4205</v>
      </c>
      <c r="S429" s="255">
        <v>4205</v>
      </c>
      <c r="T429" s="341">
        <v>4205</v>
      </c>
      <c r="U429" s="726"/>
      <c r="V429" s="726"/>
    </row>
    <row r="430" spans="1:22" x14ac:dyDescent="0.2">
      <c r="A430" s="642" t="s">
        <v>6</v>
      </c>
      <c r="B430" s="597">
        <v>4568.333333333333</v>
      </c>
      <c r="C430" s="598">
        <v>4529.166666666667</v>
      </c>
      <c r="D430" s="598">
        <v>4690</v>
      </c>
      <c r="E430" s="598">
        <v>4653.333333333333</v>
      </c>
      <c r="F430" s="598">
        <v>4662.1428571428569</v>
      </c>
      <c r="G430" s="618">
        <v>4456.1538461538457</v>
      </c>
      <c r="H430" s="597">
        <v>4507.6923076923076</v>
      </c>
      <c r="I430" s="598">
        <v>4545.454545454545</v>
      </c>
      <c r="J430" s="598">
        <v>4606</v>
      </c>
      <c r="K430" s="598">
        <v>4524.545454545455</v>
      </c>
      <c r="L430" s="598">
        <v>4530.7692307692305</v>
      </c>
      <c r="M430" s="258">
        <v>4609.166666666667</v>
      </c>
      <c r="N430" s="398">
        <v>4251.666666666667</v>
      </c>
      <c r="O430" s="598">
        <v>4255.833333333333</v>
      </c>
      <c r="P430" s="598">
        <v>4196</v>
      </c>
      <c r="Q430" s="598">
        <v>4444.666666666667</v>
      </c>
      <c r="R430" s="598">
        <v>4522.5</v>
      </c>
      <c r="S430" s="258">
        <v>4462</v>
      </c>
      <c r="T430" s="342">
        <v>4498.7562189054725</v>
      </c>
      <c r="U430" s="726"/>
      <c r="V430" s="726"/>
    </row>
    <row r="431" spans="1:22" x14ac:dyDescent="0.2">
      <c r="A431" s="640" t="s">
        <v>7</v>
      </c>
      <c r="B431" s="599">
        <v>100</v>
      </c>
      <c r="C431" s="600">
        <v>100</v>
      </c>
      <c r="D431" s="600">
        <v>80</v>
      </c>
      <c r="E431" s="600">
        <v>88.888888888888886</v>
      </c>
      <c r="F431" s="600">
        <v>100</v>
      </c>
      <c r="G431" s="621">
        <v>100</v>
      </c>
      <c r="H431" s="599">
        <v>84.615384615384613</v>
      </c>
      <c r="I431" s="600">
        <v>100</v>
      </c>
      <c r="J431" s="600">
        <v>100</v>
      </c>
      <c r="K431" s="600">
        <v>100</v>
      </c>
      <c r="L431" s="600">
        <v>92.307692307692307</v>
      </c>
      <c r="M431" s="262">
        <v>100</v>
      </c>
      <c r="N431" s="399">
        <v>100</v>
      </c>
      <c r="O431" s="600">
        <v>100</v>
      </c>
      <c r="P431" s="600">
        <v>100</v>
      </c>
      <c r="Q431" s="600">
        <v>86.666666666666671</v>
      </c>
      <c r="R431" s="600">
        <v>100</v>
      </c>
      <c r="S431" s="262">
        <v>100</v>
      </c>
      <c r="T431" s="343">
        <v>94.527363184079604</v>
      </c>
      <c r="U431" s="726"/>
      <c r="V431" s="726"/>
    </row>
    <row r="432" spans="1:22" x14ac:dyDescent="0.2">
      <c r="A432" s="640" t="s">
        <v>8</v>
      </c>
      <c r="B432" s="601">
        <v>3.4261047403392857E-2</v>
      </c>
      <c r="C432" s="602">
        <v>3.3234490333460681E-2</v>
      </c>
      <c r="D432" s="602">
        <v>7.2557354060441601E-2</v>
      </c>
      <c r="E432" s="602">
        <v>5.6549439415445706E-2</v>
      </c>
      <c r="F432" s="602">
        <v>4.3651873299974879E-2</v>
      </c>
      <c r="G432" s="624">
        <v>3.7587254917915633E-2</v>
      </c>
      <c r="H432" s="601">
        <v>6.6325857582354791E-2</v>
      </c>
      <c r="I432" s="602">
        <v>3.567632268045523E-2</v>
      </c>
      <c r="J432" s="602">
        <v>2.5041894668339063E-2</v>
      </c>
      <c r="K432" s="602">
        <v>4.3159913606559783E-2</v>
      </c>
      <c r="L432" s="602">
        <v>5.6645759310838428E-2</v>
      </c>
      <c r="M432" s="265">
        <v>6.0213168821360914E-2</v>
      </c>
      <c r="N432" s="400">
        <v>3.0483127718094995E-2</v>
      </c>
      <c r="O432" s="602">
        <v>2.9511447574080956E-2</v>
      </c>
      <c r="P432" s="602">
        <v>2.5113326734641547E-2</v>
      </c>
      <c r="Q432" s="602">
        <v>6.712495372657068E-2</v>
      </c>
      <c r="R432" s="602">
        <v>3.8118578237831539E-2</v>
      </c>
      <c r="S432" s="265">
        <v>5.8546161794453322E-2</v>
      </c>
      <c r="T432" s="344">
        <v>5.5821803691780553E-2</v>
      </c>
      <c r="U432" s="726"/>
      <c r="V432" s="726"/>
    </row>
    <row r="433" spans="1:23" x14ac:dyDescent="0.2">
      <c r="A433" s="642" t="s">
        <v>1</v>
      </c>
      <c r="B433" s="603">
        <f t="shared" ref="B433:G433" si="106">B430/B429*100-100</f>
        <v>8.6405073325406221</v>
      </c>
      <c r="C433" s="604">
        <f t="shared" si="106"/>
        <v>7.7090764962346441</v>
      </c>
      <c r="D433" s="604">
        <f t="shared" si="106"/>
        <v>11.533888228299645</v>
      </c>
      <c r="E433" s="604">
        <f t="shared" si="106"/>
        <v>10.661910424098295</v>
      </c>
      <c r="F433" s="604">
        <f t="shared" si="106"/>
        <v>10.871411584847962</v>
      </c>
      <c r="G433" s="644">
        <f t="shared" si="106"/>
        <v>5.9727430714350902</v>
      </c>
      <c r="H433" s="603">
        <f>H430/H429*100-100</f>
        <v>7.1983901948230056</v>
      </c>
      <c r="I433" s="604">
        <f>I430/I429*100-100</f>
        <v>8.0964220084315031</v>
      </c>
      <c r="J433" s="604">
        <f t="shared" ref="J433:T433" si="107">J430/J429*100-100</f>
        <v>9.5362663495838262</v>
      </c>
      <c r="K433" s="604">
        <f t="shared" si="107"/>
        <v>7.5991784671927292</v>
      </c>
      <c r="L433" s="604">
        <f t="shared" si="107"/>
        <v>7.7471874142504191</v>
      </c>
      <c r="M433" s="522">
        <f t="shared" si="107"/>
        <v>9.6115735235830329</v>
      </c>
      <c r="N433" s="401">
        <f t="shared" si="107"/>
        <v>1.1097899326199041</v>
      </c>
      <c r="O433" s="604">
        <f t="shared" si="107"/>
        <v>1.2088783194609505</v>
      </c>
      <c r="P433" s="604">
        <f t="shared" si="107"/>
        <v>-0.21403091557668574</v>
      </c>
      <c r="Q433" s="604">
        <f t="shared" si="107"/>
        <v>5.6995640110979053</v>
      </c>
      <c r="R433" s="604">
        <f t="shared" si="107"/>
        <v>7.5505350772889273</v>
      </c>
      <c r="S433" s="522">
        <f t="shared" si="107"/>
        <v>6.1117717003567265</v>
      </c>
      <c r="T433" s="556">
        <f t="shared" si="107"/>
        <v>6.9858791654095853</v>
      </c>
      <c r="U433" s="726"/>
      <c r="V433" s="726"/>
    </row>
    <row r="434" spans="1:23" ht="13.5" thickBot="1" x14ac:dyDescent="0.25">
      <c r="A434" s="671" t="s">
        <v>27</v>
      </c>
      <c r="B434" s="606">
        <f>B430-B417</f>
        <v>-22.33333333333394</v>
      </c>
      <c r="C434" s="607">
        <f t="shared" ref="C434:T434" si="108">C430-C417</f>
        <v>-10.16666666666606</v>
      </c>
      <c r="D434" s="607">
        <f t="shared" si="108"/>
        <v>173.33333333333303</v>
      </c>
      <c r="E434" s="607">
        <f t="shared" si="108"/>
        <v>235.33333333333303</v>
      </c>
      <c r="F434" s="607">
        <f t="shared" si="108"/>
        <v>142.14285714285688</v>
      </c>
      <c r="G434" s="645">
        <f t="shared" si="108"/>
        <v>-133.1794871794873</v>
      </c>
      <c r="H434" s="606">
        <f t="shared" si="108"/>
        <v>56.978021978022298</v>
      </c>
      <c r="I434" s="607">
        <f t="shared" si="108"/>
        <v>5.4545454545450411</v>
      </c>
      <c r="J434" s="607">
        <f t="shared" si="108"/>
        <v>318.85714285714312</v>
      </c>
      <c r="K434" s="607">
        <f t="shared" si="108"/>
        <v>-66.787878787878071</v>
      </c>
      <c r="L434" s="607">
        <f t="shared" si="108"/>
        <v>100.05494505494516</v>
      </c>
      <c r="M434" s="526">
        <f t="shared" si="108"/>
        <v>126.85897435897459</v>
      </c>
      <c r="N434" s="402">
        <f t="shared" si="108"/>
        <v>-176.66666666666606</v>
      </c>
      <c r="O434" s="607">
        <f t="shared" si="108"/>
        <v>-219.62121212121201</v>
      </c>
      <c r="P434" s="607">
        <f t="shared" si="108"/>
        <v>26</v>
      </c>
      <c r="Q434" s="607">
        <f t="shared" si="108"/>
        <v>-104.33333333333303</v>
      </c>
      <c r="R434" s="607">
        <f t="shared" si="108"/>
        <v>0</v>
      </c>
      <c r="S434" s="526">
        <f t="shared" si="108"/>
        <v>-122.54545454545496</v>
      </c>
      <c r="T434" s="567">
        <f t="shared" si="108"/>
        <v>-6.8716880712718194</v>
      </c>
      <c r="U434" s="659"/>
      <c r="V434" s="360"/>
    </row>
    <row r="435" spans="1:23" x14ac:dyDescent="0.2">
      <c r="A435" s="672" t="s">
        <v>51</v>
      </c>
      <c r="B435" s="608">
        <v>60</v>
      </c>
      <c r="C435" s="609">
        <v>59</v>
      </c>
      <c r="D435" s="609">
        <v>17</v>
      </c>
      <c r="E435" s="609">
        <v>60</v>
      </c>
      <c r="F435" s="609">
        <v>60</v>
      </c>
      <c r="G435" s="566">
        <v>59</v>
      </c>
      <c r="H435" s="608">
        <v>61</v>
      </c>
      <c r="I435" s="609">
        <v>63</v>
      </c>
      <c r="J435" s="609">
        <v>16</v>
      </c>
      <c r="K435" s="609">
        <v>58</v>
      </c>
      <c r="L435" s="609">
        <v>62</v>
      </c>
      <c r="M435" s="530">
        <v>61</v>
      </c>
      <c r="N435" s="403">
        <v>61</v>
      </c>
      <c r="O435" s="609">
        <v>63</v>
      </c>
      <c r="P435" s="609">
        <v>16</v>
      </c>
      <c r="Q435" s="609">
        <v>63</v>
      </c>
      <c r="R435" s="609">
        <v>63</v>
      </c>
      <c r="S435" s="530">
        <v>63</v>
      </c>
      <c r="T435" s="557">
        <f>SUM(B435:S435)</f>
        <v>965</v>
      </c>
      <c r="U435" s="584" t="s">
        <v>56</v>
      </c>
      <c r="V435" s="630">
        <f>T422-T435</f>
        <v>2</v>
      </c>
    </row>
    <row r="436" spans="1:23" x14ac:dyDescent="0.2">
      <c r="A436" s="431" t="s">
        <v>28</v>
      </c>
      <c r="B436" s="543">
        <v>142.5</v>
      </c>
      <c r="C436" s="544">
        <v>141</v>
      </c>
      <c r="D436" s="544">
        <v>143</v>
      </c>
      <c r="E436" s="544">
        <v>141</v>
      </c>
      <c r="F436" s="544">
        <v>140</v>
      </c>
      <c r="G436" s="694">
        <v>139.5</v>
      </c>
      <c r="H436" s="543">
        <v>144</v>
      </c>
      <c r="I436" s="544">
        <v>143.5</v>
      </c>
      <c r="J436" s="544">
        <v>144</v>
      </c>
      <c r="K436" s="544">
        <v>140.5</v>
      </c>
      <c r="L436" s="544">
        <v>140.5</v>
      </c>
      <c r="M436" s="695">
        <v>140.5</v>
      </c>
      <c r="N436" s="696">
        <v>141</v>
      </c>
      <c r="O436" s="544">
        <v>140.5</v>
      </c>
      <c r="P436" s="544">
        <v>144.5</v>
      </c>
      <c r="Q436" s="544">
        <v>141</v>
      </c>
      <c r="R436" s="544">
        <v>141</v>
      </c>
      <c r="S436" s="695">
        <v>140</v>
      </c>
      <c r="T436" s="555"/>
      <c r="U436" s="584" t="s">
        <v>57</v>
      </c>
      <c r="V436" s="584">
        <v>141.36000000000001</v>
      </c>
    </row>
    <row r="437" spans="1:23" ht="13.5" thickBot="1" x14ac:dyDescent="0.25">
      <c r="A437" s="432" t="s">
        <v>26</v>
      </c>
      <c r="B437" s="693">
        <f>B436-B423</f>
        <v>0</v>
      </c>
      <c r="C437" s="697">
        <f t="shared" ref="C437:S437" si="109">C436-C423</f>
        <v>0</v>
      </c>
      <c r="D437" s="697">
        <f t="shared" si="109"/>
        <v>0</v>
      </c>
      <c r="E437" s="697">
        <f t="shared" si="109"/>
        <v>0</v>
      </c>
      <c r="F437" s="697">
        <f t="shared" si="109"/>
        <v>0</v>
      </c>
      <c r="G437" s="698">
        <f t="shared" si="109"/>
        <v>0</v>
      </c>
      <c r="H437" s="693">
        <f t="shared" si="109"/>
        <v>0</v>
      </c>
      <c r="I437" s="697">
        <f t="shared" si="109"/>
        <v>0</v>
      </c>
      <c r="J437" s="697">
        <f t="shared" si="109"/>
        <v>0</v>
      </c>
      <c r="K437" s="697">
        <f t="shared" si="109"/>
        <v>0</v>
      </c>
      <c r="L437" s="697">
        <f t="shared" si="109"/>
        <v>0</v>
      </c>
      <c r="M437" s="699">
        <f t="shared" si="109"/>
        <v>0</v>
      </c>
      <c r="N437" s="700">
        <f t="shared" si="109"/>
        <v>0</v>
      </c>
      <c r="O437" s="697">
        <f t="shared" si="109"/>
        <v>0</v>
      </c>
      <c r="P437" s="697">
        <f t="shared" si="109"/>
        <v>0</v>
      </c>
      <c r="Q437" s="697">
        <f t="shared" si="109"/>
        <v>0</v>
      </c>
      <c r="R437" s="697">
        <f t="shared" si="109"/>
        <v>0</v>
      </c>
      <c r="S437" s="699">
        <f t="shared" si="109"/>
        <v>0</v>
      </c>
      <c r="T437" s="558"/>
      <c r="U437" s="584" t="s">
        <v>26</v>
      </c>
      <c r="V437" s="584">
        <f>V436-V423</f>
        <v>1.0900000000000034</v>
      </c>
    </row>
    <row r="439" spans="1:23" ht="13.5" thickBot="1" x14ac:dyDescent="0.25"/>
    <row r="440" spans="1:23" ht="13.5" thickBot="1" x14ac:dyDescent="0.25">
      <c r="A440" s="639" t="s">
        <v>172</v>
      </c>
      <c r="B440" s="737" t="s">
        <v>84</v>
      </c>
      <c r="C440" s="738"/>
      <c r="D440" s="738"/>
      <c r="E440" s="738"/>
      <c r="F440" s="738"/>
      <c r="G440" s="739"/>
      <c r="H440" s="737" t="s">
        <v>83</v>
      </c>
      <c r="I440" s="738"/>
      <c r="J440" s="738"/>
      <c r="K440" s="738"/>
      <c r="L440" s="738"/>
      <c r="M440" s="739"/>
      <c r="N440" s="737" t="s">
        <v>53</v>
      </c>
      <c r="O440" s="738"/>
      <c r="P440" s="738"/>
      <c r="Q440" s="738"/>
      <c r="R440" s="738"/>
      <c r="S440" s="739"/>
      <c r="T440" s="539" t="s">
        <v>55</v>
      </c>
      <c r="U440" s="727"/>
      <c r="V440" s="727"/>
    </row>
    <row r="441" spans="1:23" x14ac:dyDescent="0.2">
      <c r="A441" s="640" t="s">
        <v>54</v>
      </c>
      <c r="B441" s="590">
        <v>1</v>
      </c>
      <c r="C441" s="591">
        <v>2</v>
      </c>
      <c r="D441" s="591">
        <v>3</v>
      </c>
      <c r="E441" s="591">
        <v>4</v>
      </c>
      <c r="F441" s="591">
        <v>5</v>
      </c>
      <c r="G441" s="637">
        <v>6</v>
      </c>
      <c r="H441" s="688">
        <v>1</v>
      </c>
      <c r="I441" s="549">
        <v>2</v>
      </c>
      <c r="J441" s="471">
        <v>3</v>
      </c>
      <c r="K441" s="471">
        <v>4</v>
      </c>
      <c r="L441" s="471">
        <v>5</v>
      </c>
      <c r="M441" s="472">
        <v>6</v>
      </c>
      <c r="N441" s="395">
        <v>1</v>
      </c>
      <c r="O441" s="591">
        <v>2</v>
      </c>
      <c r="P441" s="591">
        <v>3</v>
      </c>
      <c r="Q441" s="591">
        <v>4</v>
      </c>
      <c r="R441" s="591">
        <v>5</v>
      </c>
      <c r="S441" s="249">
        <v>6</v>
      </c>
      <c r="T441" s="713"/>
      <c r="U441" s="727"/>
      <c r="V441" s="727"/>
    </row>
    <row r="442" spans="1:23" x14ac:dyDescent="0.2">
      <c r="A442" s="641" t="s">
        <v>3</v>
      </c>
      <c r="B442" s="595">
        <v>4220</v>
      </c>
      <c r="C442" s="596">
        <v>4220</v>
      </c>
      <c r="D442" s="596">
        <v>4220</v>
      </c>
      <c r="E442" s="596">
        <v>4220</v>
      </c>
      <c r="F442" s="596">
        <v>4220</v>
      </c>
      <c r="G442" s="638">
        <v>4220</v>
      </c>
      <c r="H442" s="595">
        <v>4220</v>
      </c>
      <c r="I442" s="596">
        <v>4220</v>
      </c>
      <c r="J442" s="596">
        <v>4220</v>
      </c>
      <c r="K442" s="596">
        <v>4220</v>
      </c>
      <c r="L442" s="596">
        <v>4220</v>
      </c>
      <c r="M442" s="255">
        <v>4220</v>
      </c>
      <c r="N442" s="397">
        <v>4220</v>
      </c>
      <c r="O442" s="596">
        <v>4220</v>
      </c>
      <c r="P442" s="596">
        <v>4220</v>
      </c>
      <c r="Q442" s="596">
        <v>4220</v>
      </c>
      <c r="R442" s="596">
        <v>4220</v>
      </c>
      <c r="S442" s="255">
        <v>4220</v>
      </c>
      <c r="T442" s="341">
        <v>4220</v>
      </c>
      <c r="U442" s="727"/>
      <c r="V442" s="727"/>
    </row>
    <row r="443" spans="1:23" x14ac:dyDescent="0.2">
      <c r="A443" s="642" t="s">
        <v>6</v>
      </c>
      <c r="B443" s="597">
        <v>4604</v>
      </c>
      <c r="C443" s="598">
        <v>4580</v>
      </c>
      <c r="D443" s="598">
        <v>4394</v>
      </c>
      <c r="E443" s="598">
        <v>4620</v>
      </c>
      <c r="F443" s="598">
        <v>4503.333333333333</v>
      </c>
      <c r="G443" s="618">
        <v>4505.3846153846152</v>
      </c>
      <c r="H443" s="597">
        <v>4471.1764705882351</v>
      </c>
      <c r="I443" s="598">
        <v>4415.3846153846152</v>
      </c>
      <c r="J443" s="598">
        <v>4302</v>
      </c>
      <c r="K443" s="598">
        <v>4526</v>
      </c>
      <c r="L443" s="598">
        <v>4471.333333333333</v>
      </c>
      <c r="M443" s="258">
        <v>4469.2857142857147</v>
      </c>
      <c r="N443" s="398">
        <v>4384</v>
      </c>
      <c r="O443" s="598">
        <v>4297.272727272727</v>
      </c>
      <c r="P443" s="598">
        <v>4633.333333333333</v>
      </c>
      <c r="Q443" s="598">
        <v>4518.666666666667</v>
      </c>
      <c r="R443" s="598">
        <v>4471.4285714285716</v>
      </c>
      <c r="S443" s="258">
        <v>4430.625</v>
      </c>
      <c r="T443" s="342">
        <v>4483.1441048034931</v>
      </c>
      <c r="U443" s="727"/>
      <c r="V443" s="727"/>
    </row>
    <row r="444" spans="1:23" x14ac:dyDescent="0.2">
      <c r="A444" s="640" t="s">
        <v>7</v>
      </c>
      <c r="B444" s="599">
        <v>100</v>
      </c>
      <c r="C444" s="600">
        <v>100</v>
      </c>
      <c r="D444" s="600">
        <v>100</v>
      </c>
      <c r="E444" s="600">
        <v>93.333333333333329</v>
      </c>
      <c r="F444" s="600">
        <v>100</v>
      </c>
      <c r="G444" s="621">
        <v>100</v>
      </c>
      <c r="H444" s="599">
        <v>94.117647058823536</v>
      </c>
      <c r="I444" s="600">
        <v>92.307692307692307</v>
      </c>
      <c r="J444" s="600">
        <v>60</v>
      </c>
      <c r="K444" s="600">
        <v>100</v>
      </c>
      <c r="L444" s="600">
        <v>100</v>
      </c>
      <c r="M444" s="262">
        <v>92.857142857142861</v>
      </c>
      <c r="N444" s="399">
        <v>100</v>
      </c>
      <c r="O444" s="600">
        <v>100</v>
      </c>
      <c r="P444" s="600">
        <v>100</v>
      </c>
      <c r="Q444" s="600">
        <v>100</v>
      </c>
      <c r="R444" s="600">
        <v>92.857142857142861</v>
      </c>
      <c r="S444" s="262">
        <v>87.5</v>
      </c>
      <c r="T444" s="343">
        <v>94.32314410480349</v>
      </c>
      <c r="U444" s="727"/>
      <c r="V444" s="727"/>
    </row>
    <row r="445" spans="1:23" x14ac:dyDescent="0.2">
      <c r="A445" s="640" t="s">
        <v>8</v>
      </c>
      <c r="B445" s="601">
        <v>5.0807420574769037E-2</v>
      </c>
      <c r="C445" s="602">
        <v>2.8455248350080439E-2</v>
      </c>
      <c r="D445" s="602">
        <v>3.2524478989439859E-2</v>
      </c>
      <c r="E445" s="602">
        <v>5.9838470415623957E-2</v>
      </c>
      <c r="F445" s="602">
        <v>4.9889190773686871E-2</v>
      </c>
      <c r="G445" s="624">
        <v>2.5226188918204617E-2</v>
      </c>
      <c r="H445" s="601">
        <v>4.3475895942252714E-2</v>
      </c>
      <c r="I445" s="602">
        <v>4.8887389086190357E-2</v>
      </c>
      <c r="J445" s="602">
        <v>9.5439348547513458E-2</v>
      </c>
      <c r="K445" s="602">
        <v>5.3031865044964842E-2</v>
      </c>
      <c r="L445" s="602">
        <v>4.6826254332591973E-2</v>
      </c>
      <c r="M445" s="265">
        <v>5.2877569620249372E-2</v>
      </c>
      <c r="N445" s="400">
        <v>3.7172492871680424E-2</v>
      </c>
      <c r="O445" s="602">
        <v>3.481535278556537E-2</v>
      </c>
      <c r="P445" s="602">
        <v>4.6933831454100572E-2</v>
      </c>
      <c r="Q445" s="602">
        <v>5.3259527106198558E-2</v>
      </c>
      <c r="R445" s="602">
        <v>5.2318184001171573E-2</v>
      </c>
      <c r="S445" s="265">
        <v>7.0536182682897394E-2</v>
      </c>
      <c r="T445" s="344">
        <v>5.3526422744128402E-2</v>
      </c>
      <c r="U445" s="727"/>
      <c r="V445" s="727"/>
    </row>
    <row r="446" spans="1:23" x14ac:dyDescent="0.2">
      <c r="A446" s="642" t="s">
        <v>1</v>
      </c>
      <c r="B446" s="603">
        <f t="shared" ref="B446:G446" si="110">B443/B442*100-100</f>
        <v>9.0995260663507196</v>
      </c>
      <c r="C446" s="604">
        <f t="shared" si="110"/>
        <v>8.5308056872037952</v>
      </c>
      <c r="D446" s="604">
        <f t="shared" si="110"/>
        <v>4.1232227488151523</v>
      </c>
      <c r="E446" s="604">
        <f t="shared" si="110"/>
        <v>9.4786729857819978</v>
      </c>
      <c r="F446" s="604">
        <f t="shared" si="110"/>
        <v>6.7140600315955652</v>
      </c>
      <c r="G446" s="644">
        <f t="shared" si="110"/>
        <v>6.7626686110098433</v>
      </c>
      <c r="H446" s="603">
        <f>H443/H442*100-100</f>
        <v>5.9520490660719219</v>
      </c>
      <c r="I446" s="604">
        <f>I443/I442*100-100</f>
        <v>4.629967189208898</v>
      </c>
      <c r="J446" s="604">
        <f t="shared" ref="J446:T446" si="111">J443/J442*100-100</f>
        <v>1.9431279620853132</v>
      </c>
      <c r="K446" s="604">
        <f t="shared" si="111"/>
        <v>7.2511848341232081</v>
      </c>
      <c r="L446" s="604">
        <f t="shared" si="111"/>
        <v>5.9557661927330088</v>
      </c>
      <c r="M446" s="522">
        <f t="shared" si="111"/>
        <v>5.9072444143534142</v>
      </c>
      <c r="N446" s="401">
        <f t="shared" si="111"/>
        <v>3.8862559241706265</v>
      </c>
      <c r="O446" s="604">
        <f t="shared" si="111"/>
        <v>1.8311072813442308</v>
      </c>
      <c r="P446" s="604">
        <f t="shared" si="111"/>
        <v>9.7946287519747273</v>
      </c>
      <c r="Q446" s="604">
        <f t="shared" si="111"/>
        <v>7.0774091627172169</v>
      </c>
      <c r="R446" s="604">
        <f t="shared" si="111"/>
        <v>5.9580230196343962</v>
      </c>
      <c r="S446" s="522">
        <f t="shared" si="111"/>
        <v>4.9911137440758324</v>
      </c>
      <c r="T446" s="556">
        <f t="shared" si="111"/>
        <v>6.2356422939216429</v>
      </c>
      <c r="U446" s="727"/>
      <c r="V446" s="727"/>
    </row>
    <row r="447" spans="1:23" ht="13.5" thickBot="1" x14ac:dyDescent="0.25">
      <c r="A447" s="671" t="s">
        <v>27</v>
      </c>
      <c r="B447" s="606">
        <f>B443-B430</f>
        <v>35.66666666666697</v>
      </c>
      <c r="C447" s="607">
        <f t="shared" ref="C447:T447" si="112">C443-C430</f>
        <v>50.83333333333303</v>
      </c>
      <c r="D447" s="607">
        <f t="shared" si="112"/>
        <v>-296</v>
      </c>
      <c r="E447" s="607">
        <f t="shared" si="112"/>
        <v>-33.33333333333303</v>
      </c>
      <c r="F447" s="607">
        <f t="shared" si="112"/>
        <v>-158.80952380952385</v>
      </c>
      <c r="G447" s="645">
        <f t="shared" si="112"/>
        <v>49.230769230769511</v>
      </c>
      <c r="H447" s="606">
        <f t="shared" si="112"/>
        <v>-36.515837104072489</v>
      </c>
      <c r="I447" s="607">
        <f t="shared" si="112"/>
        <v>-130.0699300699298</v>
      </c>
      <c r="J447" s="607">
        <f t="shared" si="112"/>
        <v>-304</v>
      </c>
      <c r="K447" s="607">
        <f t="shared" si="112"/>
        <v>1.4545454545450411</v>
      </c>
      <c r="L447" s="607">
        <f t="shared" si="112"/>
        <v>-59.435897435897459</v>
      </c>
      <c r="M447" s="526">
        <f t="shared" si="112"/>
        <v>-139.88095238095229</v>
      </c>
      <c r="N447" s="402">
        <f t="shared" si="112"/>
        <v>132.33333333333303</v>
      </c>
      <c r="O447" s="607">
        <f t="shared" si="112"/>
        <v>41.439393939393995</v>
      </c>
      <c r="P447" s="607">
        <f t="shared" si="112"/>
        <v>437.33333333333303</v>
      </c>
      <c r="Q447" s="607">
        <f t="shared" si="112"/>
        <v>74</v>
      </c>
      <c r="R447" s="607">
        <f t="shared" si="112"/>
        <v>-51.071428571428442</v>
      </c>
      <c r="S447" s="526">
        <f t="shared" si="112"/>
        <v>-31.375</v>
      </c>
      <c r="T447" s="567">
        <f t="shared" si="112"/>
        <v>-15.612114101979387</v>
      </c>
      <c r="U447" s="659"/>
      <c r="V447" s="360"/>
    </row>
    <row r="448" spans="1:23" x14ac:dyDescent="0.2">
      <c r="A448" s="672" t="s">
        <v>51</v>
      </c>
      <c r="B448" s="608">
        <v>60</v>
      </c>
      <c r="C448" s="609">
        <v>59</v>
      </c>
      <c r="D448" s="609">
        <v>16</v>
      </c>
      <c r="E448" s="609">
        <v>60</v>
      </c>
      <c r="F448" s="609">
        <v>60</v>
      </c>
      <c r="G448" s="566">
        <v>59</v>
      </c>
      <c r="H448" s="608">
        <v>61</v>
      </c>
      <c r="I448" s="609">
        <v>62</v>
      </c>
      <c r="J448" s="609">
        <v>16</v>
      </c>
      <c r="K448" s="609">
        <v>58</v>
      </c>
      <c r="L448" s="609">
        <v>62</v>
      </c>
      <c r="M448" s="530">
        <v>61</v>
      </c>
      <c r="N448" s="403">
        <v>61</v>
      </c>
      <c r="O448" s="609">
        <v>63</v>
      </c>
      <c r="P448" s="609">
        <v>15</v>
      </c>
      <c r="Q448" s="609">
        <v>63</v>
      </c>
      <c r="R448" s="609">
        <v>63</v>
      </c>
      <c r="S448" s="530">
        <v>63</v>
      </c>
      <c r="T448" s="557">
        <f>SUM(B448:S448)</f>
        <v>962</v>
      </c>
      <c r="U448" s="584" t="s">
        <v>56</v>
      </c>
      <c r="V448" s="630">
        <f>T435-T448</f>
        <v>3</v>
      </c>
      <c r="W448" s="635">
        <f>V448/T435</f>
        <v>3.1088082901554403E-3</v>
      </c>
    </row>
    <row r="449" spans="1:24" x14ac:dyDescent="0.2">
      <c r="A449" s="431" t="s">
        <v>28</v>
      </c>
      <c r="B449" s="543">
        <v>142.5</v>
      </c>
      <c r="C449" s="544">
        <v>141</v>
      </c>
      <c r="D449" s="544">
        <v>143</v>
      </c>
      <c r="E449" s="544">
        <v>141</v>
      </c>
      <c r="F449" s="544">
        <v>140</v>
      </c>
      <c r="G449" s="694">
        <v>139.5</v>
      </c>
      <c r="H449" s="543">
        <v>144</v>
      </c>
      <c r="I449" s="544">
        <v>143.5</v>
      </c>
      <c r="J449" s="544">
        <v>144</v>
      </c>
      <c r="K449" s="544">
        <v>140.5</v>
      </c>
      <c r="L449" s="544">
        <v>140.5</v>
      </c>
      <c r="M449" s="695">
        <v>140.5</v>
      </c>
      <c r="N449" s="696">
        <v>141</v>
      </c>
      <c r="O449" s="544">
        <v>140.5</v>
      </c>
      <c r="P449" s="544">
        <v>144.5</v>
      </c>
      <c r="Q449" s="544">
        <v>141</v>
      </c>
      <c r="R449" s="544">
        <v>141</v>
      </c>
      <c r="S449" s="695">
        <v>140</v>
      </c>
      <c r="T449" s="555"/>
      <c r="U449" s="584" t="s">
        <v>57</v>
      </c>
      <c r="V449" s="584">
        <v>141.46</v>
      </c>
    </row>
    <row r="450" spans="1:24" ht="13.5" thickBot="1" x14ac:dyDescent="0.25">
      <c r="A450" s="432" t="s">
        <v>26</v>
      </c>
      <c r="B450" s="693">
        <f>B449-B436</f>
        <v>0</v>
      </c>
      <c r="C450" s="697">
        <f t="shared" ref="C450:S450" si="113">C449-C436</f>
        <v>0</v>
      </c>
      <c r="D450" s="697">
        <f t="shared" si="113"/>
        <v>0</v>
      </c>
      <c r="E450" s="697">
        <f t="shared" si="113"/>
        <v>0</v>
      </c>
      <c r="F450" s="697">
        <f t="shared" si="113"/>
        <v>0</v>
      </c>
      <c r="G450" s="698">
        <f t="shared" si="113"/>
        <v>0</v>
      </c>
      <c r="H450" s="693">
        <f t="shared" si="113"/>
        <v>0</v>
      </c>
      <c r="I450" s="697">
        <f t="shared" si="113"/>
        <v>0</v>
      </c>
      <c r="J450" s="697">
        <f t="shared" si="113"/>
        <v>0</v>
      </c>
      <c r="K450" s="697">
        <f t="shared" si="113"/>
        <v>0</v>
      </c>
      <c r="L450" s="697">
        <f t="shared" si="113"/>
        <v>0</v>
      </c>
      <c r="M450" s="699">
        <f t="shared" si="113"/>
        <v>0</v>
      </c>
      <c r="N450" s="700">
        <f t="shared" si="113"/>
        <v>0</v>
      </c>
      <c r="O450" s="697">
        <f t="shared" si="113"/>
        <v>0</v>
      </c>
      <c r="P450" s="697">
        <f t="shared" si="113"/>
        <v>0</v>
      </c>
      <c r="Q450" s="697">
        <f t="shared" si="113"/>
        <v>0</v>
      </c>
      <c r="R450" s="697">
        <f t="shared" si="113"/>
        <v>0</v>
      </c>
      <c r="S450" s="699">
        <f t="shared" si="113"/>
        <v>0</v>
      </c>
      <c r="T450" s="558"/>
      <c r="U450" s="584" t="s">
        <v>26</v>
      </c>
      <c r="V450" s="584">
        <f>V449-V436</f>
        <v>9.9999999999994316E-2</v>
      </c>
    </row>
    <row r="452" spans="1:24" ht="13.5" thickBot="1" x14ac:dyDescent="0.25"/>
    <row r="453" spans="1:24" ht="13.5" thickBot="1" x14ac:dyDescent="0.25">
      <c r="A453" s="804" t="s">
        <v>173</v>
      </c>
      <c r="B453" s="737" t="s">
        <v>84</v>
      </c>
      <c r="C453" s="738"/>
      <c r="D453" s="738"/>
      <c r="E453" s="738"/>
      <c r="F453" s="738"/>
      <c r="G453" s="739"/>
      <c r="H453" s="737" t="s">
        <v>83</v>
      </c>
      <c r="I453" s="738"/>
      <c r="J453" s="738"/>
      <c r="K453" s="738"/>
      <c r="L453" s="738"/>
      <c r="M453" s="739"/>
      <c r="N453" s="737" t="s">
        <v>53</v>
      </c>
      <c r="O453" s="738"/>
      <c r="P453" s="738"/>
      <c r="Q453" s="738"/>
      <c r="R453" s="738"/>
      <c r="S453" s="739"/>
      <c r="T453" s="779" t="s">
        <v>55</v>
      </c>
      <c r="U453" s="749"/>
      <c r="V453" s="749"/>
      <c r="W453" s="749"/>
      <c r="X453" s="748"/>
    </row>
    <row r="454" spans="1:24" x14ac:dyDescent="0.2">
      <c r="A454" s="805" t="s">
        <v>54</v>
      </c>
      <c r="B454" s="751">
        <v>1</v>
      </c>
      <c r="C454" s="752">
        <v>2</v>
      </c>
      <c r="D454" s="752">
        <v>3</v>
      </c>
      <c r="E454" s="752">
        <v>4</v>
      </c>
      <c r="F454" s="752">
        <v>5</v>
      </c>
      <c r="G454" s="793">
        <v>6</v>
      </c>
      <c r="H454" s="819">
        <v>1</v>
      </c>
      <c r="I454" s="782">
        <v>2</v>
      </c>
      <c r="J454" s="813">
        <v>3</v>
      </c>
      <c r="K454" s="813">
        <v>4</v>
      </c>
      <c r="L454" s="813">
        <v>5</v>
      </c>
      <c r="M454" s="814">
        <v>6</v>
      </c>
      <c r="N454" s="796">
        <v>1</v>
      </c>
      <c r="O454" s="752">
        <v>2</v>
      </c>
      <c r="P454" s="752">
        <v>3</v>
      </c>
      <c r="Q454" s="752">
        <v>4</v>
      </c>
      <c r="R454" s="752">
        <v>5</v>
      </c>
      <c r="S454" s="753">
        <v>6</v>
      </c>
      <c r="T454" s="828">
        <v>237</v>
      </c>
      <c r="U454" s="749"/>
      <c r="V454" s="749"/>
      <c r="W454" s="749"/>
      <c r="X454" s="748"/>
    </row>
    <row r="455" spans="1:24" x14ac:dyDescent="0.2">
      <c r="A455" s="806" t="s">
        <v>3</v>
      </c>
      <c r="B455" s="754">
        <v>4235</v>
      </c>
      <c r="C455" s="755">
        <v>4235</v>
      </c>
      <c r="D455" s="755">
        <v>4235</v>
      </c>
      <c r="E455" s="755">
        <v>4235</v>
      </c>
      <c r="F455" s="755">
        <v>4235</v>
      </c>
      <c r="G455" s="794">
        <v>4235</v>
      </c>
      <c r="H455" s="754">
        <v>4235</v>
      </c>
      <c r="I455" s="755">
        <v>4235</v>
      </c>
      <c r="J455" s="755">
        <v>4235</v>
      </c>
      <c r="K455" s="755">
        <v>4235</v>
      </c>
      <c r="L455" s="755">
        <v>4235</v>
      </c>
      <c r="M455" s="756">
        <v>4235</v>
      </c>
      <c r="N455" s="797">
        <v>4235</v>
      </c>
      <c r="O455" s="755">
        <v>4235</v>
      </c>
      <c r="P455" s="755">
        <v>4235</v>
      </c>
      <c r="Q455" s="755">
        <v>4235</v>
      </c>
      <c r="R455" s="755">
        <v>4235</v>
      </c>
      <c r="S455" s="756">
        <v>4235</v>
      </c>
      <c r="T455" s="785">
        <v>4235</v>
      </c>
      <c r="U455" s="749"/>
      <c r="V455" s="749"/>
      <c r="W455" s="749"/>
      <c r="X455" s="748"/>
    </row>
    <row r="456" spans="1:24" x14ac:dyDescent="0.2">
      <c r="A456" s="807" t="s">
        <v>6</v>
      </c>
      <c r="B456" s="757">
        <v>4700.666666666667</v>
      </c>
      <c r="C456" s="758">
        <v>4409.333333333333</v>
      </c>
      <c r="D456" s="758">
        <v>4804</v>
      </c>
      <c r="E456" s="758">
        <v>4652.666666666667</v>
      </c>
      <c r="F456" s="758">
        <v>4630.7142857142853</v>
      </c>
      <c r="G456" s="775">
        <v>4633.333333333333</v>
      </c>
      <c r="H456" s="757">
        <v>4566</v>
      </c>
      <c r="I456" s="758">
        <v>4556.666666666667</v>
      </c>
      <c r="J456" s="758">
        <v>4454</v>
      </c>
      <c r="K456" s="758">
        <v>4419.333333333333</v>
      </c>
      <c r="L456" s="758">
        <v>4674.2857142857147</v>
      </c>
      <c r="M456" s="759">
        <v>4536.666666666667</v>
      </c>
      <c r="N456" s="798">
        <v>4502.5</v>
      </c>
      <c r="O456" s="758">
        <v>4584.375</v>
      </c>
      <c r="P456" s="758">
        <v>4311.666666666667</v>
      </c>
      <c r="Q456" s="758">
        <v>4505</v>
      </c>
      <c r="R456" s="758">
        <v>4460.7692307692305</v>
      </c>
      <c r="S456" s="759">
        <v>4587.8571428571431</v>
      </c>
      <c r="T456" s="786">
        <v>4557.9324894514766</v>
      </c>
      <c r="U456" s="749"/>
      <c r="V456" s="749"/>
      <c r="W456" s="749"/>
      <c r="X456" s="748"/>
    </row>
    <row r="457" spans="1:24" x14ac:dyDescent="0.2">
      <c r="A457" s="805" t="s">
        <v>7</v>
      </c>
      <c r="B457" s="830">
        <v>66.666666666666671</v>
      </c>
      <c r="C457" s="761">
        <v>100</v>
      </c>
      <c r="D457" s="761">
        <v>60</v>
      </c>
      <c r="E457" s="761">
        <v>86.666666666666671</v>
      </c>
      <c r="F457" s="761">
        <v>92.857142857142861</v>
      </c>
      <c r="G457" s="776">
        <v>80</v>
      </c>
      <c r="H457" s="760">
        <v>86.666666666666671</v>
      </c>
      <c r="I457" s="761">
        <v>80</v>
      </c>
      <c r="J457" s="761">
        <v>100</v>
      </c>
      <c r="K457" s="761">
        <v>100</v>
      </c>
      <c r="L457" s="761">
        <v>100</v>
      </c>
      <c r="M457" s="762">
        <v>100</v>
      </c>
      <c r="N457" s="799">
        <v>81.25</v>
      </c>
      <c r="O457" s="829">
        <v>75</v>
      </c>
      <c r="P457" s="761">
        <v>100</v>
      </c>
      <c r="Q457" s="761">
        <v>85.714285714285708</v>
      </c>
      <c r="R457" s="761">
        <v>92.307692307692307</v>
      </c>
      <c r="S457" s="831">
        <v>71.428571428571431</v>
      </c>
      <c r="T457" s="787">
        <v>87.341772151898738</v>
      </c>
      <c r="U457" s="815" t="s">
        <v>178</v>
      </c>
      <c r="V457" s="749"/>
      <c r="W457" s="749"/>
      <c r="X457" s="748"/>
    </row>
    <row r="458" spans="1:24" x14ac:dyDescent="0.2">
      <c r="A458" s="805" t="s">
        <v>8</v>
      </c>
      <c r="B458" s="763">
        <v>8.4480364510150924E-2</v>
      </c>
      <c r="C458" s="764">
        <v>4.9856121700494131E-2</v>
      </c>
      <c r="D458" s="764">
        <v>7.8557669416921785E-2</v>
      </c>
      <c r="E458" s="764">
        <v>6.5028308961908463E-2</v>
      </c>
      <c r="F458" s="764">
        <v>5.2406052189828953E-2</v>
      </c>
      <c r="G458" s="777">
        <v>7.3999371917258819E-2</v>
      </c>
      <c r="H458" s="763">
        <v>6.2391866363348002E-2</v>
      </c>
      <c r="I458" s="764">
        <v>6.2754776669613058E-2</v>
      </c>
      <c r="J458" s="764">
        <v>5.2550476293948066E-2</v>
      </c>
      <c r="K458" s="764">
        <v>4.5873492197038852E-2</v>
      </c>
      <c r="L458" s="764">
        <v>4.3135155903123425E-2</v>
      </c>
      <c r="M458" s="765">
        <v>4.1913183532553709E-2</v>
      </c>
      <c r="N458" s="800">
        <v>7.1203808924505591E-2</v>
      </c>
      <c r="O458" s="764">
        <v>8.9891820651661361E-2</v>
      </c>
      <c r="P458" s="764">
        <v>2.8260342831749097E-2</v>
      </c>
      <c r="Q458" s="764">
        <v>5.7394134503089139E-2</v>
      </c>
      <c r="R458" s="764">
        <v>6.2999734830298942E-2</v>
      </c>
      <c r="S458" s="765">
        <v>7.7445806910776169E-2</v>
      </c>
      <c r="T458" s="788">
        <v>6.7992665876182232E-2</v>
      </c>
      <c r="U458" s="749"/>
      <c r="V458" s="749"/>
      <c r="W458" s="749"/>
      <c r="X458" s="748"/>
    </row>
    <row r="459" spans="1:24" x14ac:dyDescent="0.2">
      <c r="A459" s="807" t="s">
        <v>1</v>
      </c>
      <c r="B459" s="766">
        <v>10.995670995671006</v>
      </c>
      <c r="C459" s="767">
        <v>4.1164895710350038</v>
      </c>
      <c r="D459" s="767">
        <v>13.435655253837069</v>
      </c>
      <c r="E459" s="767">
        <v>9.8622589531680518</v>
      </c>
      <c r="F459" s="767">
        <v>9.343902850396347</v>
      </c>
      <c r="G459" s="811">
        <v>9.4057457693821362</v>
      </c>
      <c r="H459" s="766">
        <v>7.8158205430932668</v>
      </c>
      <c r="I459" s="767">
        <v>7.595434868162144</v>
      </c>
      <c r="J459" s="767">
        <v>5.1711924439197219</v>
      </c>
      <c r="K459" s="767">
        <v>4.3526170798898107</v>
      </c>
      <c r="L459" s="767">
        <v>10.372744138977907</v>
      </c>
      <c r="M459" s="768">
        <v>7.1231798504525869</v>
      </c>
      <c r="N459" s="801">
        <v>6.3164108618654069</v>
      </c>
      <c r="O459" s="767">
        <v>8.2497048406139299</v>
      </c>
      <c r="P459" s="767">
        <v>1.8103109012199923</v>
      </c>
      <c r="Q459" s="767">
        <v>6.3754427390791051</v>
      </c>
      <c r="R459" s="767">
        <v>5.3310326037598657</v>
      </c>
      <c r="S459" s="768">
        <v>8.3319278124472902</v>
      </c>
      <c r="T459" s="789">
        <v>7.6253244262450153</v>
      </c>
      <c r="U459" s="749"/>
      <c r="V459" s="749"/>
      <c r="W459" s="749"/>
      <c r="X459" s="748"/>
    </row>
    <row r="460" spans="1:24" ht="13.5" thickBot="1" x14ac:dyDescent="0.25">
      <c r="A460" s="817" t="s">
        <v>27</v>
      </c>
      <c r="B460" s="769">
        <v>96.66666666666697</v>
      </c>
      <c r="C460" s="770">
        <v>-170.66666666666697</v>
      </c>
      <c r="D460" s="770">
        <v>410</v>
      </c>
      <c r="E460" s="770">
        <v>32.66666666666697</v>
      </c>
      <c r="F460" s="770">
        <v>127.38095238095229</v>
      </c>
      <c r="G460" s="812">
        <v>127.94871794871779</v>
      </c>
      <c r="H460" s="769">
        <v>94.823529411764866</v>
      </c>
      <c r="I460" s="770">
        <v>141.28205128205173</v>
      </c>
      <c r="J460" s="770">
        <v>152</v>
      </c>
      <c r="K460" s="770">
        <v>-106.66666666666697</v>
      </c>
      <c r="L460" s="770">
        <v>202.95238095238165</v>
      </c>
      <c r="M460" s="771">
        <v>67.380952380952294</v>
      </c>
      <c r="N460" s="802">
        <v>118.5</v>
      </c>
      <c r="O460" s="770">
        <v>287.10227272727298</v>
      </c>
      <c r="P460" s="770">
        <v>-321.66666666666606</v>
      </c>
      <c r="Q460" s="770">
        <v>-13.66666666666697</v>
      </c>
      <c r="R460" s="770">
        <v>-10.659340659341069</v>
      </c>
      <c r="S460" s="771">
        <v>157.23214285714312</v>
      </c>
      <c r="T460" s="808">
        <v>74.788384647983548</v>
      </c>
      <c r="U460" s="816"/>
      <c r="V460" s="792"/>
      <c r="W460" s="749"/>
      <c r="X460" s="748"/>
    </row>
    <row r="461" spans="1:24" x14ac:dyDescent="0.2">
      <c r="A461" s="818" t="s">
        <v>51</v>
      </c>
      <c r="B461" s="772">
        <v>59</v>
      </c>
      <c r="C461" s="773">
        <v>59</v>
      </c>
      <c r="D461" s="773">
        <v>15</v>
      </c>
      <c r="E461" s="773">
        <v>60</v>
      </c>
      <c r="F461" s="773">
        <v>60</v>
      </c>
      <c r="G461" s="795">
        <v>59</v>
      </c>
      <c r="H461" s="772">
        <v>61</v>
      </c>
      <c r="I461" s="773">
        <v>62</v>
      </c>
      <c r="J461" s="773">
        <v>16</v>
      </c>
      <c r="K461" s="773">
        <v>58</v>
      </c>
      <c r="L461" s="773">
        <v>62</v>
      </c>
      <c r="M461" s="774">
        <v>61</v>
      </c>
      <c r="N461" s="803">
        <v>61</v>
      </c>
      <c r="O461" s="773">
        <v>63</v>
      </c>
      <c r="P461" s="773">
        <v>15</v>
      </c>
      <c r="Q461" s="773">
        <v>63</v>
      </c>
      <c r="R461" s="773">
        <v>63</v>
      </c>
      <c r="S461" s="774">
        <v>63</v>
      </c>
      <c r="T461" s="790">
        <v>960</v>
      </c>
      <c r="U461" s="750" t="s">
        <v>56</v>
      </c>
      <c r="V461" s="778">
        <v>2</v>
      </c>
      <c r="W461" s="783">
        <v>2.0790020790020791E-3</v>
      </c>
      <c r="X461" s="815" t="s">
        <v>175</v>
      </c>
    </row>
    <row r="462" spans="1:24" x14ac:dyDescent="0.2">
      <c r="A462" s="809" t="s">
        <v>28</v>
      </c>
      <c r="B462" s="780">
        <v>143.5</v>
      </c>
      <c r="C462" s="781">
        <v>142.5</v>
      </c>
      <c r="D462" s="781">
        <v>144</v>
      </c>
      <c r="E462" s="781">
        <v>142</v>
      </c>
      <c r="F462" s="781">
        <v>141</v>
      </c>
      <c r="G462" s="821">
        <v>140.5</v>
      </c>
      <c r="H462" s="780">
        <v>145</v>
      </c>
      <c r="I462" s="781">
        <v>144.5</v>
      </c>
      <c r="J462" s="781">
        <v>145</v>
      </c>
      <c r="K462" s="781">
        <v>142</v>
      </c>
      <c r="L462" s="781">
        <v>141.5</v>
      </c>
      <c r="M462" s="822">
        <v>141.5</v>
      </c>
      <c r="N462" s="823">
        <v>142</v>
      </c>
      <c r="O462" s="781">
        <v>141.5</v>
      </c>
      <c r="P462" s="781">
        <v>146</v>
      </c>
      <c r="Q462" s="781">
        <v>142</v>
      </c>
      <c r="R462" s="781">
        <v>142</v>
      </c>
      <c r="S462" s="822">
        <v>141</v>
      </c>
      <c r="T462" s="784"/>
      <c r="U462" s="750" t="s">
        <v>57</v>
      </c>
      <c r="V462" s="750">
        <v>141.22</v>
      </c>
      <c r="W462" s="749"/>
      <c r="X462" s="748"/>
    </row>
    <row r="463" spans="1:24" ht="13.5" thickBot="1" x14ac:dyDescent="0.25">
      <c r="A463" s="810" t="s">
        <v>26</v>
      </c>
      <c r="B463" s="820">
        <v>1</v>
      </c>
      <c r="C463" s="824">
        <v>1.5</v>
      </c>
      <c r="D463" s="824">
        <v>1</v>
      </c>
      <c r="E463" s="824">
        <v>1</v>
      </c>
      <c r="F463" s="824">
        <v>1</v>
      </c>
      <c r="G463" s="825">
        <v>1</v>
      </c>
      <c r="H463" s="820">
        <v>1</v>
      </c>
      <c r="I463" s="824">
        <v>1</v>
      </c>
      <c r="J463" s="824">
        <v>1</v>
      </c>
      <c r="K463" s="824">
        <v>1.5</v>
      </c>
      <c r="L463" s="824">
        <v>1</v>
      </c>
      <c r="M463" s="826">
        <v>1</v>
      </c>
      <c r="N463" s="827">
        <v>1</v>
      </c>
      <c r="O463" s="824">
        <v>1</v>
      </c>
      <c r="P463" s="824">
        <v>1.5</v>
      </c>
      <c r="Q463" s="824">
        <v>1</v>
      </c>
      <c r="R463" s="824">
        <v>1</v>
      </c>
      <c r="S463" s="826">
        <v>1</v>
      </c>
      <c r="T463" s="791"/>
      <c r="U463" s="750" t="s">
        <v>26</v>
      </c>
      <c r="V463" s="750">
        <v>-0.24000000000000909</v>
      </c>
      <c r="W463" s="749"/>
      <c r="X463" s="748"/>
    </row>
    <row r="465" spans="1:23" ht="13.5" thickBot="1" x14ac:dyDescent="0.25"/>
    <row r="466" spans="1:23" ht="13.5" thickBot="1" x14ac:dyDescent="0.25">
      <c r="A466" s="639" t="s">
        <v>176</v>
      </c>
      <c r="B466" s="737" t="s">
        <v>84</v>
      </c>
      <c r="C466" s="738"/>
      <c r="D466" s="738"/>
      <c r="E466" s="738"/>
      <c r="F466" s="738"/>
      <c r="G466" s="739"/>
      <c r="H466" s="737" t="s">
        <v>83</v>
      </c>
      <c r="I466" s="738"/>
      <c r="J466" s="738"/>
      <c r="K466" s="738"/>
      <c r="L466" s="738"/>
      <c r="M466" s="739"/>
      <c r="N466" s="737" t="s">
        <v>53</v>
      </c>
      <c r="O466" s="738"/>
      <c r="P466" s="738"/>
      <c r="Q466" s="738"/>
      <c r="R466" s="738"/>
      <c r="S466" s="739"/>
      <c r="T466" s="539" t="s">
        <v>55</v>
      </c>
      <c r="U466" s="731"/>
      <c r="V466" s="731"/>
      <c r="W466" s="731"/>
    </row>
    <row r="467" spans="1:23" x14ac:dyDescent="0.2">
      <c r="A467" s="640" t="s">
        <v>54</v>
      </c>
      <c r="B467" s="590">
        <v>1</v>
      </c>
      <c r="C467" s="591">
        <v>2</v>
      </c>
      <c r="D467" s="591">
        <v>3</v>
      </c>
      <c r="E467" s="591">
        <v>4</v>
      </c>
      <c r="F467" s="591">
        <v>5</v>
      </c>
      <c r="G467" s="637">
        <v>6</v>
      </c>
      <c r="H467" s="688">
        <v>1</v>
      </c>
      <c r="I467" s="549">
        <v>2</v>
      </c>
      <c r="J467" s="471">
        <v>3</v>
      </c>
      <c r="K467" s="471">
        <v>4</v>
      </c>
      <c r="L467" s="471">
        <v>5</v>
      </c>
      <c r="M467" s="472">
        <v>6</v>
      </c>
      <c r="N467" s="395">
        <v>1</v>
      </c>
      <c r="O467" s="591">
        <v>2</v>
      </c>
      <c r="P467" s="591">
        <v>3</v>
      </c>
      <c r="Q467" s="591">
        <v>4</v>
      </c>
      <c r="R467" s="591">
        <v>5</v>
      </c>
      <c r="S467" s="249">
        <v>6</v>
      </c>
      <c r="T467" s="713">
        <v>238</v>
      </c>
      <c r="U467" s="731"/>
      <c r="V467" s="731"/>
      <c r="W467" s="731"/>
    </row>
    <row r="468" spans="1:23" x14ac:dyDescent="0.2">
      <c r="A468" s="641" t="s">
        <v>3</v>
      </c>
      <c r="B468" s="595">
        <v>4250</v>
      </c>
      <c r="C468" s="596">
        <v>4250</v>
      </c>
      <c r="D468" s="596">
        <v>4250</v>
      </c>
      <c r="E468" s="596">
        <v>4250</v>
      </c>
      <c r="F468" s="596">
        <v>4250</v>
      </c>
      <c r="G468" s="638">
        <v>4250</v>
      </c>
      <c r="H468" s="595">
        <v>4250</v>
      </c>
      <c r="I468" s="596">
        <v>4250</v>
      </c>
      <c r="J468" s="596">
        <v>4250</v>
      </c>
      <c r="K468" s="596">
        <v>4250</v>
      </c>
      <c r="L468" s="596">
        <v>4250</v>
      </c>
      <c r="M468" s="255">
        <v>4250</v>
      </c>
      <c r="N468" s="397">
        <v>4250</v>
      </c>
      <c r="O468" s="596">
        <v>4250</v>
      </c>
      <c r="P468" s="596">
        <v>4250</v>
      </c>
      <c r="Q468" s="596">
        <v>4250</v>
      </c>
      <c r="R468" s="596">
        <v>4250</v>
      </c>
      <c r="S468" s="255">
        <v>4250</v>
      </c>
      <c r="T468" s="341">
        <v>4250</v>
      </c>
      <c r="U468" s="731"/>
      <c r="V468" s="731"/>
      <c r="W468" s="731"/>
    </row>
    <row r="469" spans="1:23" x14ac:dyDescent="0.2">
      <c r="A469" s="642" t="s">
        <v>6</v>
      </c>
      <c r="B469" s="597">
        <v>4353.333333333333</v>
      </c>
      <c r="C469" s="598">
        <v>4378</v>
      </c>
      <c r="D469" s="598">
        <v>4315</v>
      </c>
      <c r="E469" s="598">
        <v>4648</v>
      </c>
      <c r="F469" s="598">
        <v>4617.7777777777774</v>
      </c>
      <c r="G469" s="618">
        <v>4613.75</v>
      </c>
      <c r="H469" s="597">
        <v>4234</v>
      </c>
      <c r="I469" s="598">
        <v>4680</v>
      </c>
      <c r="J469" s="598">
        <v>4395</v>
      </c>
      <c r="K469" s="598">
        <v>4535</v>
      </c>
      <c r="L469" s="598">
        <v>4882.9411764705883</v>
      </c>
      <c r="M469" s="258">
        <v>5109.333333333333</v>
      </c>
      <c r="N469" s="398">
        <v>4293.636363636364</v>
      </c>
      <c r="O469" s="598">
        <v>4555</v>
      </c>
      <c r="P469" s="598">
        <v>4376</v>
      </c>
      <c r="Q469" s="598">
        <v>4545</v>
      </c>
      <c r="R469" s="598">
        <v>4763.333333333333</v>
      </c>
      <c r="S469" s="258">
        <v>4890.7692307692305</v>
      </c>
      <c r="T469" s="342">
        <v>4578.5714285714284</v>
      </c>
      <c r="U469" s="731"/>
      <c r="V469" s="731"/>
      <c r="W469" s="731"/>
    </row>
    <row r="470" spans="1:23" x14ac:dyDescent="0.2">
      <c r="A470" s="640" t="s">
        <v>7</v>
      </c>
      <c r="B470" s="599">
        <v>100</v>
      </c>
      <c r="C470" s="600">
        <v>93.333333333333329</v>
      </c>
      <c r="D470" s="600">
        <v>100</v>
      </c>
      <c r="E470" s="600">
        <v>100</v>
      </c>
      <c r="F470" s="600">
        <v>100</v>
      </c>
      <c r="G470" s="621">
        <v>81.25</v>
      </c>
      <c r="H470" s="599">
        <v>100</v>
      </c>
      <c r="I470" s="600">
        <v>88.888888888888886</v>
      </c>
      <c r="J470" s="600">
        <v>100</v>
      </c>
      <c r="K470" s="600">
        <v>100</v>
      </c>
      <c r="L470" s="600">
        <v>94.117647058823536</v>
      </c>
      <c r="M470" s="262">
        <v>100</v>
      </c>
      <c r="N470" s="399">
        <v>100</v>
      </c>
      <c r="O470" s="600">
        <v>83.333333333333329</v>
      </c>
      <c r="P470" s="600">
        <v>100</v>
      </c>
      <c r="Q470" s="600">
        <v>100</v>
      </c>
      <c r="R470" s="600">
        <v>91.666666666666671</v>
      </c>
      <c r="S470" s="262">
        <v>92.307692307692307</v>
      </c>
      <c r="T470" s="343">
        <v>84.453781512605048</v>
      </c>
      <c r="U470" s="731"/>
      <c r="V470" s="731"/>
      <c r="W470" s="731"/>
    </row>
    <row r="471" spans="1:23" x14ac:dyDescent="0.2">
      <c r="A471" s="640" t="s">
        <v>8</v>
      </c>
      <c r="B471" s="601">
        <v>4.4594853839391185E-2</v>
      </c>
      <c r="C471" s="602">
        <v>7.6788150754170198E-2</v>
      </c>
      <c r="D471" s="602">
        <v>3.7720187327596175E-2</v>
      </c>
      <c r="E471" s="602">
        <v>4.0028777038064484E-2</v>
      </c>
      <c r="F471" s="602">
        <v>3.8896523433589417E-2</v>
      </c>
      <c r="G471" s="624">
        <v>7.5354879267354957E-2</v>
      </c>
      <c r="H471" s="601">
        <v>2.4662782205397474E-2</v>
      </c>
      <c r="I471" s="602">
        <v>4.6629308556504018E-2</v>
      </c>
      <c r="J471" s="602">
        <v>2.360008780053335E-2</v>
      </c>
      <c r="K471" s="602">
        <v>3.2974854308132698E-2</v>
      </c>
      <c r="L471" s="602">
        <v>5.7095708265190191E-2</v>
      </c>
      <c r="M471" s="265">
        <v>3.159506588040726E-2</v>
      </c>
      <c r="N471" s="400">
        <v>2.574934234898596E-2</v>
      </c>
      <c r="O471" s="602">
        <v>6.4974510108036079E-2</v>
      </c>
      <c r="P471" s="602">
        <v>3.2785934980733004E-2</v>
      </c>
      <c r="Q471" s="602">
        <v>1.4062487288250644E-2</v>
      </c>
      <c r="R471" s="602">
        <v>5.622324326873275E-2</v>
      </c>
      <c r="S471" s="265">
        <v>4.4250827482375528E-2</v>
      </c>
      <c r="T471" s="344">
        <v>7.0340610930596348E-2</v>
      </c>
      <c r="U471" s="731"/>
      <c r="V471" s="731"/>
      <c r="W471" s="731"/>
    </row>
    <row r="472" spans="1:23" x14ac:dyDescent="0.2">
      <c r="A472" s="642" t="s">
        <v>1</v>
      </c>
      <c r="B472" s="603">
        <f t="shared" ref="B472:G472" si="114">B469/B468*100-100</f>
        <v>2.4313725490195992</v>
      </c>
      <c r="C472" s="604">
        <f t="shared" si="114"/>
        <v>3.0117647058823565</v>
      </c>
      <c r="D472" s="604">
        <f t="shared" si="114"/>
        <v>1.529411764705884</v>
      </c>
      <c r="E472" s="604">
        <f t="shared" si="114"/>
        <v>9.3647058823529363</v>
      </c>
      <c r="F472" s="604">
        <f t="shared" si="114"/>
        <v>8.6535947712418135</v>
      </c>
      <c r="G472" s="644">
        <f t="shared" si="114"/>
        <v>8.558823529411768</v>
      </c>
      <c r="H472" s="603">
        <f>H469/H468*100-100</f>
        <v>-0.37647058823529278</v>
      </c>
      <c r="I472" s="604">
        <f>I469/I468*100-100</f>
        <v>10.117647058823522</v>
      </c>
      <c r="J472" s="604">
        <f t="shared" ref="J472:T472" si="115">J469/J468*100-100</f>
        <v>3.4117647058823621</v>
      </c>
      <c r="K472" s="604">
        <f t="shared" si="115"/>
        <v>6.7058823529411882</v>
      </c>
      <c r="L472" s="604">
        <f t="shared" si="115"/>
        <v>14.892733564013838</v>
      </c>
      <c r="M472" s="522">
        <f t="shared" si="115"/>
        <v>20.219607843137254</v>
      </c>
      <c r="N472" s="401">
        <f t="shared" si="115"/>
        <v>1.0267379679144426</v>
      </c>
      <c r="O472" s="604">
        <f t="shared" si="115"/>
        <v>7.1764705882352899</v>
      </c>
      <c r="P472" s="604">
        <f t="shared" si="115"/>
        <v>2.9647058823529306</v>
      </c>
      <c r="Q472" s="604">
        <f t="shared" si="115"/>
        <v>6.941176470588232</v>
      </c>
      <c r="R472" s="604">
        <f t="shared" si="115"/>
        <v>12.078431372549005</v>
      </c>
      <c r="S472" s="522">
        <f t="shared" si="115"/>
        <v>15.07692307692308</v>
      </c>
      <c r="T472" s="556">
        <f t="shared" si="115"/>
        <v>7.7310924369747909</v>
      </c>
      <c r="U472" s="731"/>
      <c r="V472" s="731"/>
      <c r="W472" s="731"/>
    </row>
    <row r="473" spans="1:23" ht="13.5" thickBot="1" x14ac:dyDescent="0.25">
      <c r="A473" s="671" t="s">
        <v>27</v>
      </c>
      <c r="B473" s="606">
        <f>B469-B456</f>
        <v>-347.33333333333394</v>
      </c>
      <c r="C473" s="607">
        <f t="shared" ref="C473:T473" si="116">C469-C456</f>
        <v>-31.33333333333303</v>
      </c>
      <c r="D473" s="607">
        <f t="shared" si="116"/>
        <v>-489</v>
      </c>
      <c r="E473" s="607">
        <f t="shared" si="116"/>
        <v>-4.6666666666669698</v>
      </c>
      <c r="F473" s="607">
        <f t="shared" si="116"/>
        <v>-12.936507936507951</v>
      </c>
      <c r="G473" s="645">
        <f t="shared" si="116"/>
        <v>-19.58333333333303</v>
      </c>
      <c r="H473" s="606">
        <f t="shared" si="116"/>
        <v>-332</v>
      </c>
      <c r="I473" s="607">
        <f t="shared" si="116"/>
        <v>123.33333333333303</v>
      </c>
      <c r="J473" s="607">
        <f t="shared" si="116"/>
        <v>-59</v>
      </c>
      <c r="K473" s="607">
        <f t="shared" si="116"/>
        <v>115.66666666666697</v>
      </c>
      <c r="L473" s="607">
        <f t="shared" si="116"/>
        <v>208.65546218487361</v>
      </c>
      <c r="M473" s="526">
        <f t="shared" si="116"/>
        <v>572.66666666666606</v>
      </c>
      <c r="N473" s="402">
        <f t="shared" si="116"/>
        <v>-208.86363636363603</v>
      </c>
      <c r="O473" s="607">
        <f t="shared" si="116"/>
        <v>-29.375</v>
      </c>
      <c r="P473" s="607">
        <f t="shared" si="116"/>
        <v>64.33333333333303</v>
      </c>
      <c r="Q473" s="607">
        <f t="shared" si="116"/>
        <v>40</v>
      </c>
      <c r="R473" s="607">
        <f t="shared" si="116"/>
        <v>302.56410256410254</v>
      </c>
      <c r="S473" s="526">
        <f t="shared" si="116"/>
        <v>302.91208791208737</v>
      </c>
      <c r="T473" s="567">
        <f t="shared" si="116"/>
        <v>20.638939119951829</v>
      </c>
      <c r="U473" s="659"/>
      <c r="V473" s="360"/>
      <c r="W473" s="731"/>
    </row>
    <row r="474" spans="1:23" x14ac:dyDescent="0.2">
      <c r="A474" s="672" t="s">
        <v>51</v>
      </c>
      <c r="B474" s="608">
        <v>59</v>
      </c>
      <c r="C474" s="609">
        <v>59</v>
      </c>
      <c r="D474" s="609">
        <v>15</v>
      </c>
      <c r="E474" s="609">
        <v>59</v>
      </c>
      <c r="F474" s="609">
        <v>57</v>
      </c>
      <c r="G474" s="566">
        <v>57</v>
      </c>
      <c r="H474" s="608">
        <v>60</v>
      </c>
      <c r="I474" s="609">
        <v>62</v>
      </c>
      <c r="J474" s="609">
        <v>15</v>
      </c>
      <c r="K474" s="609">
        <v>60</v>
      </c>
      <c r="L474" s="609">
        <v>60</v>
      </c>
      <c r="M474" s="530">
        <v>60</v>
      </c>
      <c r="N474" s="403">
        <v>61</v>
      </c>
      <c r="O474" s="609">
        <v>64</v>
      </c>
      <c r="P474" s="609">
        <v>15</v>
      </c>
      <c r="Q474" s="609">
        <v>62</v>
      </c>
      <c r="R474" s="609">
        <v>63</v>
      </c>
      <c r="S474" s="530">
        <v>62</v>
      </c>
      <c r="T474" s="557">
        <f>SUM(B474:S474)</f>
        <v>950</v>
      </c>
      <c r="U474" s="584" t="s">
        <v>56</v>
      </c>
      <c r="V474" s="630">
        <f>T461-T474</f>
        <v>10</v>
      </c>
      <c r="W474" s="635">
        <f>V474/T461</f>
        <v>1.0416666666666666E-2</v>
      </c>
    </row>
    <row r="475" spans="1:23" x14ac:dyDescent="0.2">
      <c r="A475" s="431" t="s">
        <v>28</v>
      </c>
      <c r="B475" s="543">
        <v>145</v>
      </c>
      <c r="C475" s="544">
        <v>143.5</v>
      </c>
      <c r="D475" s="544">
        <v>145.5</v>
      </c>
      <c r="E475" s="544">
        <v>143</v>
      </c>
      <c r="F475" s="544">
        <v>142</v>
      </c>
      <c r="G475" s="694">
        <v>142</v>
      </c>
      <c r="H475" s="543">
        <v>147</v>
      </c>
      <c r="I475" s="544">
        <v>145</v>
      </c>
      <c r="J475" s="544">
        <v>146</v>
      </c>
      <c r="K475" s="544">
        <v>142.5</v>
      </c>
      <c r="L475" s="544">
        <v>142</v>
      </c>
      <c r="M475" s="695">
        <v>142</v>
      </c>
      <c r="N475" s="696">
        <v>144</v>
      </c>
      <c r="O475" s="544">
        <v>142.5</v>
      </c>
      <c r="P475" s="544">
        <v>146</v>
      </c>
      <c r="Q475" s="544">
        <v>142.5</v>
      </c>
      <c r="R475" s="544">
        <v>142.5</v>
      </c>
      <c r="S475" s="695">
        <v>141.5</v>
      </c>
      <c r="T475" s="555"/>
      <c r="U475" s="584" t="s">
        <v>57</v>
      </c>
      <c r="V475" s="584">
        <v>142.97999999999999</v>
      </c>
      <c r="W475" s="731"/>
    </row>
    <row r="476" spans="1:23" ht="13.5" thickBot="1" x14ac:dyDescent="0.25">
      <c r="A476" s="432" t="s">
        <v>26</v>
      </c>
      <c r="B476" s="693">
        <f>B475-B462</f>
        <v>1.5</v>
      </c>
      <c r="C476" s="697">
        <f t="shared" ref="C476:S476" si="117">C475-C462</f>
        <v>1</v>
      </c>
      <c r="D476" s="697">
        <f t="shared" si="117"/>
        <v>1.5</v>
      </c>
      <c r="E476" s="697">
        <f t="shared" si="117"/>
        <v>1</v>
      </c>
      <c r="F476" s="697">
        <f t="shared" si="117"/>
        <v>1</v>
      </c>
      <c r="G476" s="698">
        <f t="shared" si="117"/>
        <v>1.5</v>
      </c>
      <c r="H476" s="693">
        <f t="shared" si="117"/>
        <v>2</v>
      </c>
      <c r="I476" s="697">
        <f t="shared" si="117"/>
        <v>0.5</v>
      </c>
      <c r="J476" s="697">
        <f t="shared" si="117"/>
        <v>1</v>
      </c>
      <c r="K476" s="697">
        <f t="shared" si="117"/>
        <v>0.5</v>
      </c>
      <c r="L476" s="697">
        <f t="shared" si="117"/>
        <v>0.5</v>
      </c>
      <c r="M476" s="699">
        <f t="shared" si="117"/>
        <v>0.5</v>
      </c>
      <c r="N476" s="700">
        <f t="shared" si="117"/>
        <v>2</v>
      </c>
      <c r="O476" s="697">
        <f t="shared" si="117"/>
        <v>1</v>
      </c>
      <c r="P476" s="697">
        <f t="shared" si="117"/>
        <v>0</v>
      </c>
      <c r="Q476" s="697">
        <f t="shared" si="117"/>
        <v>0.5</v>
      </c>
      <c r="R476" s="697">
        <f t="shared" si="117"/>
        <v>0.5</v>
      </c>
      <c r="S476" s="699">
        <f t="shared" si="117"/>
        <v>0.5</v>
      </c>
      <c r="T476" s="558"/>
      <c r="U476" s="584" t="s">
        <v>26</v>
      </c>
      <c r="V476" s="584">
        <f>V475-V462</f>
        <v>1.7599999999999909</v>
      </c>
      <c r="W476" s="731"/>
    </row>
  </sheetData>
  <mergeCells count="62">
    <mergeCell ref="B466:G466"/>
    <mergeCell ref="H466:M466"/>
    <mergeCell ref="N466:S466"/>
    <mergeCell ref="B74:F74"/>
    <mergeCell ref="B114:F114"/>
    <mergeCell ref="B87:F87"/>
    <mergeCell ref="B100:F100"/>
    <mergeCell ref="B231:F231"/>
    <mergeCell ref="B218:F218"/>
    <mergeCell ref="B205:F205"/>
    <mergeCell ref="B192:F192"/>
    <mergeCell ref="B127:F127"/>
    <mergeCell ref="B140:F140"/>
    <mergeCell ref="B166:F166"/>
    <mergeCell ref="B153:F153"/>
    <mergeCell ref="B179:F179"/>
    <mergeCell ref="B9:F9"/>
    <mergeCell ref="B22:F22"/>
    <mergeCell ref="B35:F35"/>
    <mergeCell ref="B48:F48"/>
    <mergeCell ref="B61:F61"/>
    <mergeCell ref="B270:F270"/>
    <mergeCell ref="B257:F257"/>
    <mergeCell ref="B244:F244"/>
    <mergeCell ref="B310:G310"/>
    <mergeCell ref="N323:S323"/>
    <mergeCell ref="N310:S310"/>
    <mergeCell ref="B296:F296"/>
    <mergeCell ref="B323:G323"/>
    <mergeCell ref="H323:M323"/>
    <mergeCell ref="H310:M310"/>
    <mergeCell ref="B283:F283"/>
    <mergeCell ref="B375:G375"/>
    <mergeCell ref="H375:M375"/>
    <mergeCell ref="N375:S375"/>
    <mergeCell ref="N336:S336"/>
    <mergeCell ref="N362:S362"/>
    <mergeCell ref="N349:S349"/>
    <mergeCell ref="B362:G362"/>
    <mergeCell ref="H362:M362"/>
    <mergeCell ref="B349:G349"/>
    <mergeCell ref="H349:M349"/>
    <mergeCell ref="B336:G336"/>
    <mergeCell ref="H336:M336"/>
    <mergeCell ref="B427:G427"/>
    <mergeCell ref="H427:M427"/>
    <mergeCell ref="N427:S427"/>
    <mergeCell ref="B414:G414"/>
    <mergeCell ref="H414:M414"/>
    <mergeCell ref="N414:S414"/>
    <mergeCell ref="B388:G388"/>
    <mergeCell ref="H388:M388"/>
    <mergeCell ref="N388:S388"/>
    <mergeCell ref="B401:G401"/>
    <mergeCell ref="H401:M401"/>
    <mergeCell ref="N401:S401"/>
    <mergeCell ref="B440:G440"/>
    <mergeCell ref="H440:M440"/>
    <mergeCell ref="N440:S440"/>
    <mergeCell ref="B453:G453"/>
    <mergeCell ref="H453:M453"/>
    <mergeCell ref="N453:S45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503"/>
  <sheetViews>
    <sheetView showGridLines="0" topLeftCell="A474" zoomScale="80" zoomScaleNormal="80" workbookViewId="0">
      <selection activeCell="N496" sqref="N496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10" width="11.140625" style="280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39.700000000000003</v>
      </c>
    </row>
    <row r="3" spans="1:11" x14ac:dyDescent="0.2">
      <c r="A3" s="280" t="s">
        <v>7</v>
      </c>
      <c r="B3" s="280">
        <v>76.5</v>
      </c>
    </row>
    <row r="4" spans="1:11" x14ac:dyDescent="0.2">
      <c r="A4" s="280" t="s">
        <v>60</v>
      </c>
      <c r="B4" s="280">
        <v>3775</v>
      </c>
    </row>
    <row r="6" spans="1:11" x14ac:dyDescent="0.2">
      <c r="A6" s="246" t="s">
        <v>61</v>
      </c>
      <c r="B6" s="239">
        <v>39.729999999999997</v>
      </c>
      <c r="C6" s="239">
        <v>39.729999999999997</v>
      </c>
      <c r="D6" s="239">
        <v>39.729999999999997</v>
      </c>
      <c r="E6" s="239">
        <v>39.729999999999997</v>
      </c>
      <c r="F6" s="239">
        <v>39.729999999999997</v>
      </c>
      <c r="G6" s="239">
        <v>39.729999999999997</v>
      </c>
      <c r="H6" s="239">
        <v>39.729999999999997</v>
      </c>
    </row>
    <row r="7" spans="1:11" x14ac:dyDescent="0.2">
      <c r="A7" s="246" t="s">
        <v>62</v>
      </c>
      <c r="B7" s="228">
        <v>21.35</v>
      </c>
      <c r="C7" s="228">
        <v>21.35</v>
      </c>
      <c r="D7" s="228">
        <v>21.35</v>
      </c>
      <c r="E7" s="228">
        <v>21.35</v>
      </c>
      <c r="F7" s="228">
        <v>21.35</v>
      </c>
      <c r="G7" s="228">
        <v>21.35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737" t="s">
        <v>50</v>
      </c>
      <c r="C9" s="738"/>
      <c r="D9" s="738"/>
      <c r="E9" s="738"/>
      <c r="F9" s="738"/>
      <c r="G9" s="739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149</v>
      </c>
      <c r="C13" s="257">
        <v>158.4264705882353</v>
      </c>
      <c r="D13" s="257">
        <v>160.45744680851064</v>
      </c>
      <c r="E13" s="257">
        <v>163.97499999999999</v>
      </c>
      <c r="F13" s="296">
        <v>183.08</v>
      </c>
      <c r="G13" s="258">
        <v>185.53846153846155</v>
      </c>
      <c r="H13" s="297">
        <v>162.95890410958904</v>
      </c>
      <c r="I13" s="298"/>
      <c r="J13" s="291"/>
    </row>
    <row r="14" spans="1:11" x14ac:dyDescent="0.2">
      <c r="A14" s="226" t="s">
        <v>7</v>
      </c>
      <c r="B14" s="260">
        <v>70</v>
      </c>
      <c r="C14" s="261">
        <v>92.647058823529406</v>
      </c>
      <c r="D14" s="261">
        <v>93.61702127659575</v>
      </c>
      <c r="E14" s="261">
        <v>95</v>
      </c>
      <c r="F14" s="299">
        <v>94</v>
      </c>
      <c r="G14" s="262">
        <v>92.307692307692307</v>
      </c>
      <c r="H14" s="300">
        <v>79.726027397260268</v>
      </c>
      <c r="I14" s="301"/>
      <c r="J14" s="291"/>
    </row>
    <row r="15" spans="1:11" x14ac:dyDescent="0.2">
      <c r="A15" s="226" t="s">
        <v>8</v>
      </c>
      <c r="B15" s="263">
        <v>8.9440704692390238E-2</v>
      </c>
      <c r="C15" s="264">
        <v>5.5370431446969001E-2</v>
      </c>
      <c r="D15" s="264">
        <v>5.4639288193060201E-2</v>
      </c>
      <c r="E15" s="264">
        <v>4.6773624112726474E-2</v>
      </c>
      <c r="F15" s="302">
        <v>5.9412308954986046E-2</v>
      </c>
      <c r="G15" s="265">
        <v>4.9334908061835478E-2</v>
      </c>
      <c r="H15" s="303">
        <v>8.8230290688952703E-2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-0.6666666666666714</v>
      </c>
      <c r="C16" s="267">
        <f t="shared" si="0"/>
        <v>5.6176470588235219</v>
      </c>
      <c r="D16" s="267">
        <f t="shared" si="0"/>
        <v>6.9716312056737735</v>
      </c>
      <c r="E16" s="267">
        <f t="shared" si="0"/>
        <v>9.3166666666666629</v>
      </c>
      <c r="F16" s="267">
        <f t="shared" ref="F16" si="1">F13/F12*100-100</f>
        <v>22.053333333333342</v>
      </c>
      <c r="G16" s="268">
        <f t="shared" si="0"/>
        <v>23.692307692307708</v>
      </c>
      <c r="H16" s="269">
        <f t="shared" si="0"/>
        <v>8.6392694063926996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109.27000000000001</v>
      </c>
      <c r="C17" s="271">
        <f t="shared" si="2"/>
        <v>118.69647058823531</v>
      </c>
      <c r="D17" s="271">
        <f t="shared" si="2"/>
        <v>120.72744680851065</v>
      </c>
      <c r="E17" s="271">
        <f t="shared" si="2"/>
        <v>124.245</v>
      </c>
      <c r="F17" s="271">
        <f t="shared" si="2"/>
        <v>143.35000000000002</v>
      </c>
      <c r="G17" s="272">
        <f t="shared" si="2"/>
        <v>145.80846153846156</v>
      </c>
      <c r="H17" s="307">
        <f t="shared" si="2"/>
        <v>123.22890410958905</v>
      </c>
      <c r="I17" s="308"/>
      <c r="J17" s="305"/>
      <c r="K17" s="227"/>
    </row>
    <row r="18" spans="1:12" x14ac:dyDescent="0.2">
      <c r="A18" s="309" t="s">
        <v>51</v>
      </c>
      <c r="B18" s="274">
        <v>589</v>
      </c>
      <c r="C18" s="275">
        <v>663</v>
      </c>
      <c r="D18" s="275">
        <v>928</v>
      </c>
      <c r="E18" s="275">
        <v>817</v>
      </c>
      <c r="F18" s="275">
        <v>532</v>
      </c>
      <c r="G18" s="276">
        <v>153</v>
      </c>
      <c r="H18" s="277">
        <f>SUM(B18:G18)</f>
        <v>3682</v>
      </c>
      <c r="I18" s="310" t="s">
        <v>56</v>
      </c>
      <c r="J18" s="311">
        <f>B4-H18</f>
        <v>93</v>
      </c>
      <c r="K18" s="279">
        <f>J18/B4</f>
        <v>2.4635761589403973E-2</v>
      </c>
    </row>
    <row r="19" spans="1:12" x14ac:dyDescent="0.2">
      <c r="A19" s="309" t="s">
        <v>28</v>
      </c>
      <c r="B19" s="229">
        <v>30</v>
      </c>
      <c r="C19" s="281">
        <v>29</v>
      </c>
      <c r="D19" s="281">
        <v>28.5</v>
      </c>
      <c r="E19" s="281">
        <v>28</v>
      </c>
      <c r="F19" s="281">
        <v>27</v>
      </c>
      <c r="G19" s="230">
        <v>27</v>
      </c>
      <c r="H19" s="233"/>
      <c r="I19" s="227" t="s">
        <v>57</v>
      </c>
      <c r="J19" s="280">
        <v>21.35</v>
      </c>
    </row>
    <row r="20" spans="1:12" ht="13.5" thickBot="1" x14ac:dyDescent="0.25">
      <c r="A20" s="312" t="s">
        <v>26</v>
      </c>
      <c r="B20" s="231">
        <f t="shared" ref="B20:G20" si="3">B19-B7</f>
        <v>8.6499999999999986</v>
      </c>
      <c r="C20" s="232">
        <f t="shared" si="3"/>
        <v>7.6499999999999986</v>
      </c>
      <c r="D20" s="232">
        <f t="shared" si="3"/>
        <v>7.1499999999999986</v>
      </c>
      <c r="E20" s="232">
        <f t="shared" si="3"/>
        <v>6.6499999999999986</v>
      </c>
      <c r="F20" s="232">
        <f t="shared" si="3"/>
        <v>5.6499999999999986</v>
      </c>
      <c r="G20" s="238">
        <f t="shared" si="3"/>
        <v>5.6499999999999986</v>
      </c>
      <c r="H20" s="234"/>
      <c r="I20" s="280" t="s">
        <v>26</v>
      </c>
    </row>
    <row r="21" spans="1:12" x14ac:dyDescent="0.2">
      <c r="D21" s="280">
        <v>28.5</v>
      </c>
      <c r="E21" s="280">
        <v>28</v>
      </c>
      <c r="F21" s="280">
        <v>27</v>
      </c>
      <c r="G21" s="280">
        <v>27</v>
      </c>
    </row>
    <row r="22" spans="1:12" ht="13.5" thickBot="1" x14ac:dyDescent="0.25"/>
    <row r="23" spans="1:12" s="352" customFormat="1" ht="13.5" thickBot="1" x14ac:dyDescent="0.25">
      <c r="A23" s="285" t="s">
        <v>64</v>
      </c>
      <c r="B23" s="737" t="s">
        <v>50</v>
      </c>
      <c r="C23" s="738"/>
      <c r="D23" s="738"/>
      <c r="E23" s="738"/>
      <c r="F23" s="738"/>
      <c r="G23" s="739"/>
      <c r="H23" s="313" t="s">
        <v>0</v>
      </c>
      <c r="I23" s="227"/>
    </row>
    <row r="24" spans="1:12" s="352" customFormat="1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</row>
    <row r="25" spans="1:12" s="352" customFormat="1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</row>
    <row r="26" spans="1:12" s="352" customFormat="1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</row>
    <row r="27" spans="1:12" s="352" customFormat="1" x14ac:dyDescent="0.2">
      <c r="A27" s="295" t="s">
        <v>6</v>
      </c>
      <c r="B27" s="256">
        <v>309.07407407407408</v>
      </c>
      <c r="C27" s="257">
        <v>317.5</v>
      </c>
      <c r="D27" s="257">
        <v>289.77011494252872</v>
      </c>
      <c r="E27" s="257">
        <v>292</v>
      </c>
      <c r="F27" s="296">
        <v>297.11864406779659</v>
      </c>
      <c r="G27" s="258">
        <v>314</v>
      </c>
      <c r="H27" s="297">
        <v>300.2197802197802</v>
      </c>
      <c r="I27" s="298"/>
      <c r="J27" s="291"/>
    </row>
    <row r="28" spans="1:12" s="352" customFormat="1" x14ac:dyDescent="0.2">
      <c r="A28" s="226" t="s">
        <v>7</v>
      </c>
      <c r="B28" s="260">
        <v>66.666666666666671</v>
      </c>
      <c r="C28" s="261">
        <v>59.375</v>
      </c>
      <c r="D28" s="261">
        <v>75.862068965517238</v>
      </c>
      <c r="E28" s="261">
        <v>81.17647058823529</v>
      </c>
      <c r="F28" s="299">
        <v>74.576271186440678</v>
      </c>
      <c r="G28" s="262">
        <v>66.666666666666671</v>
      </c>
      <c r="H28" s="300">
        <v>68.681318681318686</v>
      </c>
      <c r="I28" s="301"/>
      <c r="J28" s="291"/>
    </row>
    <row r="29" spans="1:12" s="352" customFormat="1" x14ac:dyDescent="0.2">
      <c r="A29" s="226" t="s">
        <v>8</v>
      </c>
      <c r="B29" s="263">
        <v>9.2622256045233817E-2</v>
      </c>
      <c r="C29" s="264">
        <v>9.3829726675692796E-2</v>
      </c>
      <c r="D29" s="264">
        <v>7.4177974525060336E-2</v>
      </c>
      <c r="E29" s="264">
        <v>8.4182184862016923E-2</v>
      </c>
      <c r="F29" s="302">
        <v>8.6098372822480243E-2</v>
      </c>
      <c r="G29" s="265">
        <v>9.1418471938900153E-2</v>
      </c>
      <c r="H29" s="303">
        <v>9.3298731350254696E-2</v>
      </c>
      <c r="I29" s="304"/>
      <c r="J29" s="305"/>
      <c r="K29" s="306"/>
    </row>
    <row r="30" spans="1:12" s="352" customFormat="1" x14ac:dyDescent="0.2">
      <c r="A30" s="295" t="s">
        <v>1</v>
      </c>
      <c r="B30" s="266">
        <f t="shared" ref="B30:H30" si="4">B27/B26*100-100</f>
        <v>18.87464387464388</v>
      </c>
      <c r="C30" s="267">
        <f t="shared" si="4"/>
        <v>22.115384615384627</v>
      </c>
      <c r="D30" s="267">
        <f t="shared" si="4"/>
        <v>11.450044208664892</v>
      </c>
      <c r="E30" s="267">
        <f t="shared" si="4"/>
        <v>12.307692307692307</v>
      </c>
      <c r="F30" s="267">
        <f t="shared" si="4"/>
        <v>14.276401564537153</v>
      </c>
      <c r="G30" s="268">
        <f t="shared" si="4"/>
        <v>20.769230769230759</v>
      </c>
      <c r="H30" s="269">
        <f t="shared" si="4"/>
        <v>15.469146238377007</v>
      </c>
      <c r="I30" s="304"/>
      <c r="J30" s="305"/>
      <c r="K30" s="227"/>
    </row>
    <row r="31" spans="1:12" s="352" customFormat="1" ht="13.5" thickBot="1" x14ac:dyDescent="0.25">
      <c r="A31" s="226" t="s">
        <v>27</v>
      </c>
      <c r="B31" s="270">
        <f>B27-B13</f>
        <v>160.07407407407408</v>
      </c>
      <c r="C31" s="271">
        <f t="shared" ref="C31:H31" si="5">C27-C13</f>
        <v>159.0735294117647</v>
      </c>
      <c r="D31" s="271">
        <f t="shared" si="5"/>
        <v>129.31266813401808</v>
      </c>
      <c r="E31" s="271">
        <f t="shared" si="5"/>
        <v>128.02500000000001</v>
      </c>
      <c r="F31" s="271">
        <f t="shared" si="5"/>
        <v>114.03864406779658</v>
      </c>
      <c r="G31" s="272">
        <f t="shared" si="5"/>
        <v>128.46153846153845</v>
      </c>
      <c r="H31" s="307">
        <f t="shared" si="5"/>
        <v>137.26087611019116</v>
      </c>
      <c r="I31" s="308"/>
      <c r="J31" s="305"/>
      <c r="K31" s="227"/>
    </row>
    <row r="32" spans="1:12" s="352" customFormat="1" x14ac:dyDescent="0.2">
      <c r="A32" s="309" t="s">
        <v>51</v>
      </c>
      <c r="B32" s="274">
        <v>584</v>
      </c>
      <c r="C32" s="275">
        <v>659</v>
      </c>
      <c r="D32" s="275">
        <v>928</v>
      </c>
      <c r="E32" s="275">
        <v>817</v>
      </c>
      <c r="F32" s="275">
        <v>532</v>
      </c>
      <c r="G32" s="276">
        <v>153</v>
      </c>
      <c r="H32" s="277">
        <f>SUM(B32:G32)</f>
        <v>3673</v>
      </c>
      <c r="I32" s="310" t="s">
        <v>56</v>
      </c>
      <c r="J32" s="311">
        <f>H18-H32</f>
        <v>9</v>
      </c>
      <c r="K32" s="279">
        <f>J32/H18</f>
        <v>2.4443237370994023E-3</v>
      </c>
      <c r="L32" s="353" t="s">
        <v>65</v>
      </c>
    </row>
    <row r="33" spans="1:12" s="352" customFormat="1" x14ac:dyDescent="0.2">
      <c r="A33" s="309" t="s">
        <v>28</v>
      </c>
      <c r="B33" s="229">
        <v>33.5</v>
      </c>
      <c r="C33" s="281">
        <v>32.5</v>
      </c>
      <c r="D33" s="281">
        <v>32.5</v>
      </c>
      <c r="E33" s="281">
        <v>32</v>
      </c>
      <c r="F33" s="281">
        <v>31</v>
      </c>
      <c r="G33" s="230">
        <v>30.5</v>
      </c>
      <c r="H33" s="233"/>
      <c r="I33" s="227" t="s">
        <v>57</v>
      </c>
      <c r="J33" s="352">
        <v>28.5</v>
      </c>
    </row>
    <row r="34" spans="1:12" s="352" customFormat="1" ht="13.5" thickBot="1" x14ac:dyDescent="0.25">
      <c r="A34" s="312" t="s">
        <v>26</v>
      </c>
      <c r="B34" s="231">
        <f>B33-B19</f>
        <v>3.5</v>
      </c>
      <c r="C34" s="232">
        <f t="shared" ref="C34:G34" si="6">C33-C19</f>
        <v>3.5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3.5</v>
      </c>
      <c r="H34" s="234"/>
      <c r="I34" s="352" t="s">
        <v>26</v>
      </c>
      <c r="J34" s="227">
        <f>J33-J19</f>
        <v>7.1499999999999986</v>
      </c>
    </row>
    <row r="36" spans="1:12" ht="13.5" thickBot="1" x14ac:dyDescent="0.25">
      <c r="B36" s="280">
        <v>32.39</v>
      </c>
      <c r="C36" s="280">
        <v>32.39</v>
      </c>
      <c r="D36" s="280">
        <v>32.39</v>
      </c>
      <c r="E36" s="280">
        <v>32.39</v>
      </c>
      <c r="F36" s="280">
        <v>32.39</v>
      </c>
      <c r="G36" s="280">
        <v>32.39</v>
      </c>
    </row>
    <row r="37" spans="1:12" ht="13.5" thickBot="1" x14ac:dyDescent="0.25">
      <c r="A37" s="285" t="s">
        <v>67</v>
      </c>
      <c r="B37" s="737" t="s">
        <v>50</v>
      </c>
      <c r="C37" s="738"/>
      <c r="D37" s="738"/>
      <c r="E37" s="738"/>
      <c r="F37" s="738"/>
      <c r="G37" s="739"/>
      <c r="H37" s="313" t="s">
        <v>0</v>
      </c>
      <c r="I37" s="227"/>
      <c r="J37" s="354"/>
      <c r="K37" s="354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54"/>
      <c r="K38" s="354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54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54"/>
    </row>
    <row r="41" spans="1:12" x14ac:dyDescent="0.2">
      <c r="A41" s="295" t="s">
        <v>6</v>
      </c>
      <c r="B41" s="256">
        <v>416.04651162790697</v>
      </c>
      <c r="C41" s="257">
        <v>410.78431372549022</v>
      </c>
      <c r="D41" s="257">
        <v>417.75510204081633</v>
      </c>
      <c r="E41" s="257">
        <v>435.63218390804599</v>
      </c>
      <c r="F41" s="296">
        <v>450.94117647058823</v>
      </c>
      <c r="G41" s="258">
        <v>488.23529411764707</v>
      </c>
      <c r="H41" s="297">
        <v>438.36065573770492</v>
      </c>
      <c r="I41" s="298"/>
      <c r="J41" s="291"/>
      <c r="K41" s="354"/>
    </row>
    <row r="42" spans="1:12" x14ac:dyDescent="0.2">
      <c r="A42" s="226" t="s">
        <v>7</v>
      </c>
      <c r="B42" s="260">
        <v>95.348837209302332</v>
      </c>
      <c r="C42" s="261">
        <v>100</v>
      </c>
      <c r="D42" s="261">
        <v>81.632653061224488</v>
      </c>
      <c r="E42" s="261">
        <v>94.252873563218387</v>
      </c>
      <c r="F42" s="299">
        <v>83.529411764705884</v>
      </c>
      <c r="G42" s="262">
        <v>94.117647058823536</v>
      </c>
      <c r="H42" s="300">
        <v>79.78142076502732</v>
      </c>
      <c r="I42" s="301"/>
      <c r="J42" s="291"/>
      <c r="K42" s="354"/>
    </row>
    <row r="43" spans="1:12" x14ac:dyDescent="0.2">
      <c r="A43" s="226" t="s">
        <v>8</v>
      </c>
      <c r="B43" s="263">
        <v>5.7288442595054431E-2</v>
      </c>
      <c r="C43" s="264">
        <v>4.9125270950906207E-2</v>
      </c>
      <c r="D43" s="264">
        <v>5.9675446228146176E-2</v>
      </c>
      <c r="E43" s="264">
        <v>5.3206640525666954E-2</v>
      </c>
      <c r="F43" s="302">
        <v>6.9013767670596152E-2</v>
      </c>
      <c r="G43" s="265">
        <v>6.2666046906954737E-2</v>
      </c>
      <c r="H43" s="303">
        <v>8.2131117728028141E-2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7">B41/B40*100-100</f>
        <v>6.678592725104366</v>
      </c>
      <c r="C44" s="267">
        <f t="shared" si="7"/>
        <v>5.3293112116641623</v>
      </c>
      <c r="D44" s="267">
        <f t="shared" si="7"/>
        <v>7.1166928309785504</v>
      </c>
      <c r="E44" s="267">
        <f t="shared" si="7"/>
        <v>11.700559976422056</v>
      </c>
      <c r="F44" s="267">
        <f t="shared" si="7"/>
        <v>15.625942684766201</v>
      </c>
      <c r="G44" s="268">
        <f t="shared" si="7"/>
        <v>25.188536953242831</v>
      </c>
      <c r="H44" s="269">
        <f t="shared" si="7"/>
        <v>12.400168137873052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106.97243755383289</v>
      </c>
      <c r="C45" s="271">
        <f t="shared" ref="C45:H45" si="8">C41-C27</f>
        <v>93.284313725490222</v>
      </c>
      <c r="D45" s="271">
        <f t="shared" si="8"/>
        <v>127.9849870982876</v>
      </c>
      <c r="E45" s="271">
        <f t="shared" si="8"/>
        <v>143.63218390804599</v>
      </c>
      <c r="F45" s="271">
        <f t="shared" si="8"/>
        <v>153.82253240279164</v>
      </c>
      <c r="G45" s="272">
        <f t="shared" si="8"/>
        <v>174.23529411764707</v>
      </c>
      <c r="H45" s="307">
        <f t="shared" si="8"/>
        <v>138.14087551792471</v>
      </c>
      <c r="I45" s="308"/>
      <c r="J45" s="305"/>
      <c r="K45" s="227"/>
    </row>
    <row r="46" spans="1:12" x14ac:dyDescent="0.2">
      <c r="A46" s="309" t="s">
        <v>51</v>
      </c>
      <c r="B46" s="274">
        <v>420</v>
      </c>
      <c r="C46" s="275">
        <v>497</v>
      </c>
      <c r="D46" s="275">
        <v>496</v>
      </c>
      <c r="E46" s="275">
        <v>834</v>
      </c>
      <c r="F46" s="275">
        <v>899</v>
      </c>
      <c r="G46" s="276">
        <v>511</v>
      </c>
      <c r="H46" s="277">
        <f>SUM(B46:G46)</f>
        <v>3657</v>
      </c>
      <c r="I46" s="310" t="s">
        <v>56</v>
      </c>
      <c r="J46" s="311">
        <f>H32-H46</f>
        <v>16</v>
      </c>
      <c r="K46" s="279">
        <f>J46/H32</f>
        <v>4.3561121698883747E-3</v>
      </c>
      <c r="L46" s="353" t="s">
        <v>68</v>
      </c>
    </row>
    <row r="47" spans="1:12" x14ac:dyDescent="0.2">
      <c r="A47" s="309" t="s">
        <v>28</v>
      </c>
      <c r="B47" s="229">
        <v>37.5</v>
      </c>
      <c r="C47" s="281">
        <v>36.5</v>
      </c>
      <c r="D47" s="281">
        <f t="shared" ref="D47" si="9">D33+3</f>
        <v>35.5</v>
      </c>
      <c r="E47" s="281">
        <v>34</v>
      </c>
      <c r="F47" s="281">
        <v>33.5</v>
      </c>
      <c r="G47" s="230">
        <v>32.5</v>
      </c>
      <c r="H47" s="233"/>
      <c r="I47" s="227" t="s">
        <v>57</v>
      </c>
      <c r="J47" s="354">
        <v>32.39</v>
      </c>
      <c r="K47" s="354"/>
    </row>
    <row r="48" spans="1:12" ht="13.5" thickBot="1" x14ac:dyDescent="0.25">
      <c r="A48" s="312" t="s">
        <v>26</v>
      </c>
      <c r="B48" s="231">
        <f>B47-B36</f>
        <v>5.1099999999999994</v>
      </c>
      <c r="C48" s="232">
        <f t="shared" ref="C48:G48" si="10">C47-C36</f>
        <v>4.1099999999999994</v>
      </c>
      <c r="D48" s="232">
        <f t="shared" si="10"/>
        <v>3.1099999999999994</v>
      </c>
      <c r="E48" s="232">
        <f t="shared" si="10"/>
        <v>1.6099999999999994</v>
      </c>
      <c r="F48" s="232">
        <f t="shared" si="10"/>
        <v>1.1099999999999994</v>
      </c>
      <c r="G48" s="238">
        <f t="shared" si="10"/>
        <v>0.10999999999999943</v>
      </c>
      <c r="H48" s="234"/>
      <c r="I48" s="354" t="s">
        <v>26</v>
      </c>
      <c r="J48" s="227">
        <f>J47-J33</f>
        <v>3.8900000000000006</v>
      </c>
      <c r="K48" s="354"/>
    </row>
    <row r="49" spans="1:10" x14ac:dyDescent="0.2">
      <c r="D49" s="280" t="s">
        <v>63</v>
      </c>
      <c r="F49" s="280" t="s">
        <v>63</v>
      </c>
    </row>
    <row r="50" spans="1:10" ht="13.5" thickBot="1" x14ac:dyDescent="0.25"/>
    <row r="51" spans="1:10" ht="13.5" thickBot="1" x14ac:dyDescent="0.25">
      <c r="A51" s="285" t="s">
        <v>72</v>
      </c>
      <c r="B51" s="737" t="s">
        <v>50</v>
      </c>
      <c r="C51" s="738"/>
      <c r="D51" s="738"/>
      <c r="E51" s="738"/>
      <c r="F51" s="738"/>
      <c r="G51" s="739"/>
      <c r="H51" s="313" t="s">
        <v>0</v>
      </c>
      <c r="I51" s="227"/>
      <c r="J51" s="362"/>
    </row>
    <row r="52" spans="1:10" x14ac:dyDescent="0.2">
      <c r="A52" s="226" t="s">
        <v>54</v>
      </c>
      <c r="B52" s="286">
        <v>1</v>
      </c>
      <c r="C52" s="287">
        <v>2</v>
      </c>
      <c r="D52" s="288">
        <v>3</v>
      </c>
      <c r="E52" s="287">
        <v>4</v>
      </c>
      <c r="F52" s="288">
        <v>5</v>
      </c>
      <c r="G52" s="283">
        <v>6</v>
      </c>
      <c r="H52" s="289"/>
      <c r="I52" s="290"/>
      <c r="J52" s="362"/>
    </row>
    <row r="53" spans="1:10" x14ac:dyDescent="0.2">
      <c r="A53" s="226" t="s">
        <v>2</v>
      </c>
      <c r="B53" s="250">
        <v>1</v>
      </c>
      <c r="C53" s="333">
        <v>2</v>
      </c>
      <c r="D53" s="251">
        <v>3</v>
      </c>
      <c r="E53" s="315">
        <v>4</v>
      </c>
      <c r="F53" s="251">
        <v>5</v>
      </c>
      <c r="G53" s="335">
        <v>6</v>
      </c>
      <c r="H53" s="284" t="s">
        <v>0</v>
      </c>
      <c r="I53" s="246"/>
      <c r="J53" s="291"/>
    </row>
    <row r="54" spans="1:10" x14ac:dyDescent="0.2">
      <c r="A54" s="292" t="s">
        <v>3</v>
      </c>
      <c r="B54" s="253">
        <v>525</v>
      </c>
      <c r="C54" s="254">
        <v>525</v>
      </c>
      <c r="D54" s="254">
        <v>525</v>
      </c>
      <c r="E54" s="254">
        <v>525</v>
      </c>
      <c r="F54" s="254">
        <v>525</v>
      </c>
      <c r="G54" s="255">
        <v>525</v>
      </c>
      <c r="H54" s="293">
        <v>525</v>
      </c>
      <c r="I54" s="294"/>
      <c r="J54" s="291"/>
    </row>
    <row r="55" spans="1:10" x14ac:dyDescent="0.2">
      <c r="A55" s="295" t="s">
        <v>6</v>
      </c>
      <c r="B55" s="256">
        <v>533.52941176470586</v>
      </c>
      <c r="C55" s="257">
        <v>544.47368421052636</v>
      </c>
      <c r="D55" s="257">
        <v>547.91666666666663</v>
      </c>
      <c r="E55" s="257">
        <v>552.05882352941171</v>
      </c>
      <c r="F55" s="296">
        <v>562.11267605633805</v>
      </c>
      <c r="G55" s="258">
        <v>583</v>
      </c>
      <c r="H55" s="297">
        <v>554.33436532507744</v>
      </c>
      <c r="I55" s="298"/>
      <c r="J55" s="291"/>
    </row>
    <row r="56" spans="1:10" x14ac:dyDescent="0.2">
      <c r="A56" s="226" t="s">
        <v>7</v>
      </c>
      <c r="B56" s="260">
        <v>97.058823529411768</v>
      </c>
      <c r="C56" s="261">
        <v>89.473684210526315</v>
      </c>
      <c r="D56" s="261">
        <v>95.833333333333329</v>
      </c>
      <c r="E56" s="261">
        <v>92.647058823529406</v>
      </c>
      <c r="F56" s="299">
        <v>84.507042253521121</v>
      </c>
      <c r="G56" s="262">
        <v>82.5</v>
      </c>
      <c r="H56" s="300">
        <v>88.544891640866879</v>
      </c>
      <c r="I56" s="301"/>
      <c r="J56" s="291"/>
    </row>
    <row r="57" spans="1:10" x14ac:dyDescent="0.2">
      <c r="A57" s="226" t="s">
        <v>8</v>
      </c>
      <c r="B57" s="263">
        <v>4.9356183650715195E-2</v>
      </c>
      <c r="C57" s="264">
        <v>5.6796375807150676E-2</v>
      </c>
      <c r="D57" s="264">
        <v>4.2360895748153479E-2</v>
      </c>
      <c r="E57" s="264">
        <v>5.5184276114911383E-2</v>
      </c>
      <c r="F57" s="302">
        <v>6.7423539567466717E-2</v>
      </c>
      <c r="G57" s="265">
        <v>6.7551865068662842E-2</v>
      </c>
      <c r="H57" s="303">
        <v>6.2259557258024262E-2</v>
      </c>
      <c r="I57" s="304"/>
      <c r="J57" s="305"/>
    </row>
    <row r="58" spans="1:10" x14ac:dyDescent="0.2">
      <c r="A58" s="295" t="s">
        <v>1</v>
      </c>
      <c r="B58" s="266">
        <f t="shared" ref="B58:H58" si="11">B55/B54*100-100</f>
        <v>1.6246498599439718</v>
      </c>
      <c r="C58" s="267">
        <f t="shared" si="11"/>
        <v>3.7092731829573893</v>
      </c>
      <c r="D58" s="267">
        <f t="shared" si="11"/>
        <v>4.3650793650793531</v>
      </c>
      <c r="E58" s="267">
        <f t="shared" si="11"/>
        <v>5.1540616246498416</v>
      </c>
      <c r="F58" s="267">
        <f t="shared" si="11"/>
        <v>7.0690811535882006</v>
      </c>
      <c r="G58" s="268">
        <f t="shared" si="11"/>
        <v>11.047619047619037</v>
      </c>
      <c r="H58" s="269">
        <f t="shared" si="11"/>
        <v>5.5874981571575972</v>
      </c>
      <c r="I58" s="304"/>
      <c r="J58" s="305"/>
    </row>
    <row r="59" spans="1:10" ht="13.5" thickBot="1" x14ac:dyDescent="0.25">
      <c r="A59" s="226" t="s">
        <v>27</v>
      </c>
      <c r="B59" s="270">
        <f>B55-B41</f>
        <v>117.48290013679889</v>
      </c>
      <c r="C59" s="271">
        <f t="shared" ref="C59:H59" si="12">C55-C41</f>
        <v>133.68937048503614</v>
      </c>
      <c r="D59" s="271">
        <f t="shared" si="12"/>
        <v>130.1615646258503</v>
      </c>
      <c r="E59" s="271">
        <f t="shared" si="12"/>
        <v>116.42663962136572</v>
      </c>
      <c r="F59" s="271">
        <f t="shared" si="12"/>
        <v>111.17149958574981</v>
      </c>
      <c r="G59" s="272">
        <f t="shared" si="12"/>
        <v>94.764705882352928</v>
      </c>
      <c r="H59" s="307">
        <f t="shared" si="12"/>
        <v>115.97370958737253</v>
      </c>
      <c r="I59" s="308"/>
      <c r="J59" s="305"/>
    </row>
    <row r="60" spans="1:10" x14ac:dyDescent="0.2">
      <c r="A60" s="309" t="s">
        <v>51</v>
      </c>
      <c r="B60" s="274">
        <v>418</v>
      </c>
      <c r="C60" s="275">
        <v>496</v>
      </c>
      <c r="D60" s="275">
        <v>495</v>
      </c>
      <c r="E60" s="275">
        <v>834</v>
      </c>
      <c r="F60" s="275">
        <v>898</v>
      </c>
      <c r="G60" s="276">
        <v>510</v>
      </c>
      <c r="H60" s="277">
        <f>SUM(B60:G60)</f>
        <v>3651</v>
      </c>
      <c r="I60" s="310" t="s">
        <v>56</v>
      </c>
      <c r="J60" s="311">
        <f>H46-H60</f>
        <v>6</v>
      </c>
    </row>
    <row r="61" spans="1:10" x14ac:dyDescent="0.2">
      <c r="A61" s="309" t="s">
        <v>28</v>
      </c>
      <c r="B61" s="229">
        <v>42</v>
      </c>
      <c r="C61" s="281">
        <v>40.5</v>
      </c>
      <c r="D61" s="281">
        <v>39</v>
      </c>
      <c r="E61" s="281">
        <v>38</v>
      </c>
      <c r="F61" s="281">
        <v>37.5</v>
      </c>
      <c r="G61" s="230">
        <v>36.5</v>
      </c>
      <c r="H61" s="233"/>
      <c r="I61" s="227" t="s">
        <v>57</v>
      </c>
      <c r="J61" s="362">
        <v>34.65</v>
      </c>
    </row>
    <row r="62" spans="1:10" ht="13.5" thickBot="1" x14ac:dyDescent="0.25">
      <c r="A62" s="312" t="s">
        <v>26</v>
      </c>
      <c r="B62" s="231">
        <f>B61-B47</f>
        <v>4.5</v>
      </c>
      <c r="C62" s="232">
        <f t="shared" ref="C62:G62" si="13">C61-C47</f>
        <v>4</v>
      </c>
      <c r="D62" s="232">
        <f t="shared" si="13"/>
        <v>3.5</v>
      </c>
      <c r="E62" s="232">
        <f t="shared" si="13"/>
        <v>4</v>
      </c>
      <c r="F62" s="232">
        <f t="shared" si="13"/>
        <v>4</v>
      </c>
      <c r="G62" s="238">
        <f t="shared" si="13"/>
        <v>4</v>
      </c>
      <c r="H62" s="234"/>
      <c r="I62" s="362" t="s">
        <v>26</v>
      </c>
      <c r="J62" s="227">
        <f>J61-J47</f>
        <v>2.259999999999998</v>
      </c>
    </row>
    <row r="63" spans="1:10" x14ac:dyDescent="0.2">
      <c r="B63" s="280">
        <v>42</v>
      </c>
      <c r="C63" s="280">
        <v>40.5</v>
      </c>
      <c r="D63" s="280">
        <v>39</v>
      </c>
      <c r="E63" s="280">
        <v>38</v>
      </c>
      <c r="F63" s="280">
        <v>37.5</v>
      </c>
      <c r="G63" s="280">
        <v>36.5</v>
      </c>
      <c r="I63" s="381" t="s">
        <v>77</v>
      </c>
    </row>
    <row r="64" spans="1:10" x14ac:dyDescent="0.2">
      <c r="C64" s="369"/>
      <c r="D64" s="369"/>
      <c r="E64" s="369"/>
      <c r="F64" s="369"/>
      <c r="G64" s="369"/>
    </row>
    <row r="65" spans="1:11" s="383" customFormat="1" ht="13.5" thickBot="1" x14ac:dyDescent="0.25">
      <c r="B65" s="383">
        <v>38.700000000000003</v>
      </c>
      <c r="C65" s="383">
        <v>38.700000000000003</v>
      </c>
      <c r="D65" s="383">
        <v>38.700000000000003</v>
      </c>
      <c r="E65" s="383">
        <v>38.700000000000003</v>
      </c>
      <c r="F65" s="383">
        <v>38.700000000000003</v>
      </c>
      <c r="G65" s="383">
        <v>38.700000000000003</v>
      </c>
      <c r="H65" s="383">
        <v>38.700000000000003</v>
      </c>
    </row>
    <row r="66" spans="1:11" ht="13.5" thickBot="1" x14ac:dyDescent="0.25">
      <c r="A66" s="285" t="s">
        <v>78</v>
      </c>
      <c r="B66" s="737" t="s">
        <v>53</v>
      </c>
      <c r="C66" s="738"/>
      <c r="D66" s="738"/>
      <c r="E66" s="738"/>
      <c r="F66" s="738"/>
      <c r="G66" s="738"/>
      <c r="H66" s="739"/>
      <c r="I66" s="313" t="s">
        <v>0</v>
      </c>
      <c r="J66" s="227"/>
      <c r="K66" s="383"/>
    </row>
    <row r="67" spans="1:11" x14ac:dyDescent="0.2">
      <c r="A67" s="226" t="s">
        <v>54</v>
      </c>
      <c r="B67" s="286">
        <v>1</v>
      </c>
      <c r="C67" s="287">
        <v>2</v>
      </c>
      <c r="D67" s="288">
        <v>3</v>
      </c>
      <c r="E67" s="287">
        <v>4</v>
      </c>
      <c r="F67" s="288">
        <v>5</v>
      </c>
      <c r="G67" s="288">
        <v>6</v>
      </c>
      <c r="H67" s="283">
        <v>7</v>
      </c>
      <c r="I67" s="289"/>
      <c r="J67" s="290"/>
      <c r="K67" s="383"/>
    </row>
    <row r="68" spans="1:11" x14ac:dyDescent="0.2">
      <c r="A68" s="226" t="s">
        <v>2</v>
      </c>
      <c r="B68" s="250">
        <v>1</v>
      </c>
      <c r="C68" s="333">
        <v>2</v>
      </c>
      <c r="D68" s="251">
        <v>3</v>
      </c>
      <c r="E68" s="315">
        <v>4</v>
      </c>
      <c r="F68" s="252">
        <v>5</v>
      </c>
      <c r="G68" s="363">
        <v>6</v>
      </c>
      <c r="H68" s="364">
        <v>7</v>
      </c>
      <c r="I68" s="284" t="s">
        <v>0</v>
      </c>
      <c r="J68" s="246"/>
      <c r="K68" s="291"/>
    </row>
    <row r="69" spans="1:11" x14ac:dyDescent="0.2">
      <c r="A69" s="292" t="s">
        <v>3</v>
      </c>
      <c r="B69" s="253">
        <v>650</v>
      </c>
      <c r="C69" s="254">
        <v>650</v>
      </c>
      <c r="D69" s="254">
        <v>650</v>
      </c>
      <c r="E69" s="254">
        <v>650</v>
      </c>
      <c r="F69" s="254">
        <v>650</v>
      </c>
      <c r="G69" s="385">
        <v>650</v>
      </c>
      <c r="H69" s="255">
        <v>650</v>
      </c>
      <c r="I69" s="293">
        <v>650</v>
      </c>
      <c r="J69" s="294"/>
      <c r="K69" s="291"/>
    </row>
    <row r="70" spans="1:11" x14ac:dyDescent="0.2">
      <c r="A70" s="295" t="s">
        <v>6</v>
      </c>
      <c r="B70" s="256">
        <v>599.33333333333337</v>
      </c>
      <c r="C70" s="257">
        <v>618</v>
      </c>
      <c r="D70" s="257">
        <v>626.07843137254906</v>
      </c>
      <c r="E70" s="257">
        <v>645.23809523809518</v>
      </c>
      <c r="F70" s="296">
        <v>661.75</v>
      </c>
      <c r="G70" s="296">
        <v>688.57142857142856</v>
      </c>
      <c r="H70" s="258">
        <v>719.375</v>
      </c>
      <c r="I70" s="297">
        <v>656.15702479338847</v>
      </c>
      <c r="J70" s="298"/>
      <c r="K70" s="291"/>
    </row>
    <row r="71" spans="1:11" x14ac:dyDescent="0.2">
      <c r="A71" s="226" t="s">
        <v>7</v>
      </c>
      <c r="B71" s="260">
        <v>100</v>
      </c>
      <c r="C71" s="261">
        <v>95</v>
      </c>
      <c r="D71" s="261">
        <v>100</v>
      </c>
      <c r="E71" s="261">
        <v>100</v>
      </c>
      <c r="F71" s="299">
        <v>97.5</v>
      </c>
      <c r="G71" s="299">
        <v>90.476190476190482</v>
      </c>
      <c r="H71" s="262">
        <v>100</v>
      </c>
      <c r="I71" s="300">
        <v>81.404958677685954</v>
      </c>
      <c r="J71" s="301"/>
      <c r="K71" s="291"/>
    </row>
    <row r="72" spans="1:11" x14ac:dyDescent="0.2">
      <c r="A72" s="226" t="s">
        <v>8</v>
      </c>
      <c r="B72" s="263">
        <v>3.5768487632509824E-2</v>
      </c>
      <c r="C72" s="264">
        <v>4.4784312307760671E-2</v>
      </c>
      <c r="D72" s="264">
        <v>3.6761580230807091E-2</v>
      </c>
      <c r="E72" s="264">
        <v>3.661885233964686E-2</v>
      </c>
      <c r="F72" s="302">
        <v>4.1643964648291613E-2</v>
      </c>
      <c r="G72" s="302">
        <v>5.9927030652531604E-2</v>
      </c>
      <c r="H72" s="265">
        <v>4.9628735888263151E-2</v>
      </c>
      <c r="I72" s="303">
        <v>7.0463903974566935E-2</v>
      </c>
      <c r="J72" s="304"/>
      <c r="K72" s="305"/>
    </row>
    <row r="73" spans="1:11" x14ac:dyDescent="0.2">
      <c r="A73" s="295" t="s">
        <v>1</v>
      </c>
      <c r="B73" s="266">
        <f t="shared" ref="B73:I73" si="14">B70/B69*100-100</f>
        <v>-7.7948717948717956</v>
      </c>
      <c r="C73" s="267">
        <f t="shared" si="14"/>
        <v>-4.9230769230769198</v>
      </c>
      <c r="D73" s="267">
        <f t="shared" si="14"/>
        <v>-3.680241327300152</v>
      </c>
      <c r="E73" s="267">
        <f t="shared" si="14"/>
        <v>-0.73260073260074421</v>
      </c>
      <c r="F73" s="267">
        <f t="shared" si="14"/>
        <v>1.8076923076923066</v>
      </c>
      <c r="G73" s="267">
        <f t="shared" ref="G73" si="15">G70/G69*100-100</f>
        <v>5.9340659340659414</v>
      </c>
      <c r="H73" s="268">
        <f t="shared" si="14"/>
        <v>10.673076923076934</v>
      </c>
      <c r="I73" s="269">
        <f t="shared" si="14"/>
        <v>0.94723458359821677</v>
      </c>
      <c r="J73" s="304"/>
      <c r="K73" s="305"/>
    </row>
    <row r="74" spans="1:11" ht="13.5" thickBot="1" x14ac:dyDescent="0.25">
      <c r="A74" s="226" t="s">
        <v>27</v>
      </c>
      <c r="B74" s="270">
        <f>B70-B55</f>
        <v>65.803921568627516</v>
      </c>
      <c r="C74" s="271">
        <f t="shared" ref="C74:F74" si="16">C70-C55</f>
        <v>73.526315789473642</v>
      </c>
      <c r="D74" s="271">
        <f t="shared" si="16"/>
        <v>78.161764705882433</v>
      </c>
      <c r="E74" s="271">
        <f t="shared" si="16"/>
        <v>93.179271708683473</v>
      </c>
      <c r="F74" s="271">
        <f t="shared" si="16"/>
        <v>99.637323943661954</v>
      </c>
      <c r="G74" s="271">
        <f t="shared" ref="G74" si="17">G70-G55</f>
        <v>105.57142857142856</v>
      </c>
      <c r="H74" s="272">
        <f>H70-G55</f>
        <v>136.375</v>
      </c>
      <c r="I74" s="307">
        <f>I70-H55</f>
        <v>101.82265946831103</v>
      </c>
      <c r="J74" s="308"/>
      <c r="K74" s="305"/>
    </row>
    <row r="75" spans="1:11" x14ac:dyDescent="0.2">
      <c r="A75" s="309" t="s">
        <v>51</v>
      </c>
      <c r="B75" s="274">
        <v>210</v>
      </c>
      <c r="C75" s="275">
        <v>313</v>
      </c>
      <c r="D75" s="275">
        <v>709</v>
      </c>
      <c r="E75" s="275">
        <v>637</v>
      </c>
      <c r="F75" s="275">
        <v>655</v>
      </c>
      <c r="G75" s="386">
        <v>686</v>
      </c>
      <c r="H75" s="276">
        <v>441</v>
      </c>
      <c r="I75" s="277">
        <f>SUM(B75:H75)</f>
        <v>3651</v>
      </c>
      <c r="J75" s="310" t="s">
        <v>56</v>
      </c>
      <c r="K75" s="311">
        <f>H60-I75</f>
        <v>0</v>
      </c>
    </row>
    <row r="76" spans="1:11" x14ac:dyDescent="0.2">
      <c r="A76" s="309" t="s">
        <v>28</v>
      </c>
      <c r="B76" s="229">
        <v>46</v>
      </c>
      <c r="C76" s="382">
        <v>45</v>
      </c>
      <c r="D76" s="382">
        <v>44</v>
      </c>
      <c r="E76" s="382">
        <v>43</v>
      </c>
      <c r="F76" s="382">
        <v>42</v>
      </c>
      <c r="G76" s="387">
        <v>41</v>
      </c>
      <c r="H76" s="230">
        <v>39.5</v>
      </c>
      <c r="I76" s="233"/>
      <c r="J76" s="227" t="s">
        <v>57</v>
      </c>
      <c r="K76" s="383">
        <v>38.6</v>
      </c>
    </row>
    <row r="77" spans="1:11" ht="13.5" thickBot="1" x14ac:dyDescent="0.25">
      <c r="A77" s="312" t="s">
        <v>26</v>
      </c>
      <c r="B77" s="231">
        <f>B76-B65</f>
        <v>7.2999999999999972</v>
      </c>
      <c r="C77" s="232">
        <f t="shared" ref="C77:H77" si="18">C76-C65</f>
        <v>6.2999999999999972</v>
      </c>
      <c r="D77" s="232">
        <f t="shared" si="18"/>
        <v>5.2999999999999972</v>
      </c>
      <c r="E77" s="232">
        <f t="shared" si="18"/>
        <v>4.2999999999999972</v>
      </c>
      <c r="F77" s="232">
        <f t="shared" si="18"/>
        <v>3.2999999999999972</v>
      </c>
      <c r="G77" s="232">
        <f t="shared" si="18"/>
        <v>2.2999999999999972</v>
      </c>
      <c r="H77" s="238">
        <f t="shared" si="18"/>
        <v>0.79999999999999716</v>
      </c>
      <c r="I77" s="234"/>
      <c r="J77" s="383" t="s">
        <v>26</v>
      </c>
      <c r="K77" s="227">
        <f>K76-J61</f>
        <v>3.9500000000000028</v>
      </c>
    </row>
    <row r="78" spans="1:11" x14ac:dyDescent="0.2">
      <c r="B78" s="280">
        <v>46</v>
      </c>
      <c r="C78" s="280">
        <v>45</v>
      </c>
      <c r="D78" s="280">
        <v>44</v>
      </c>
      <c r="E78" s="280">
        <v>43</v>
      </c>
      <c r="F78" s="280">
        <v>42</v>
      </c>
      <c r="G78" s="280">
        <v>41</v>
      </c>
      <c r="H78" s="280">
        <v>39.5</v>
      </c>
    </row>
    <row r="79" spans="1:11" ht="13.5" thickBot="1" x14ac:dyDescent="0.25"/>
    <row r="80" spans="1:11" s="389" customFormat="1" ht="13.5" thickBot="1" x14ac:dyDescent="0.25">
      <c r="A80" s="285" t="s">
        <v>80</v>
      </c>
      <c r="B80" s="737" t="s">
        <v>53</v>
      </c>
      <c r="C80" s="738"/>
      <c r="D80" s="738"/>
      <c r="E80" s="738"/>
      <c r="F80" s="738"/>
      <c r="G80" s="738"/>
      <c r="H80" s="739"/>
      <c r="I80" s="313" t="s">
        <v>0</v>
      </c>
      <c r="J80" s="227"/>
    </row>
    <row r="81" spans="1:12" s="389" customFormat="1" x14ac:dyDescent="0.2">
      <c r="A81" s="226" t="s">
        <v>54</v>
      </c>
      <c r="B81" s="286">
        <v>1</v>
      </c>
      <c r="C81" s="287">
        <v>2</v>
      </c>
      <c r="D81" s="288">
        <v>3</v>
      </c>
      <c r="E81" s="287">
        <v>4</v>
      </c>
      <c r="F81" s="288">
        <v>5</v>
      </c>
      <c r="G81" s="288">
        <v>6</v>
      </c>
      <c r="H81" s="283">
        <v>7</v>
      </c>
      <c r="I81" s="289"/>
      <c r="J81" s="290"/>
    </row>
    <row r="82" spans="1:12" s="389" customFormat="1" x14ac:dyDescent="0.2">
      <c r="A82" s="226" t="s">
        <v>2</v>
      </c>
      <c r="B82" s="250">
        <v>1</v>
      </c>
      <c r="C82" s="333">
        <v>2</v>
      </c>
      <c r="D82" s="251">
        <v>3</v>
      </c>
      <c r="E82" s="315">
        <v>4</v>
      </c>
      <c r="F82" s="252">
        <v>5</v>
      </c>
      <c r="G82" s="363">
        <v>6</v>
      </c>
      <c r="H82" s="364">
        <v>7</v>
      </c>
      <c r="I82" s="284" t="s">
        <v>0</v>
      </c>
      <c r="J82" s="246"/>
      <c r="K82" s="291"/>
    </row>
    <row r="83" spans="1:12" s="389" customFormat="1" x14ac:dyDescent="0.2">
      <c r="A83" s="292" t="s">
        <v>3</v>
      </c>
      <c r="B83" s="253">
        <v>765</v>
      </c>
      <c r="C83" s="254">
        <v>765</v>
      </c>
      <c r="D83" s="254">
        <v>765</v>
      </c>
      <c r="E83" s="254">
        <v>765</v>
      </c>
      <c r="F83" s="254">
        <v>765</v>
      </c>
      <c r="G83" s="385">
        <v>765</v>
      </c>
      <c r="H83" s="255">
        <v>765</v>
      </c>
      <c r="I83" s="293">
        <v>765</v>
      </c>
      <c r="J83" s="294"/>
      <c r="K83" s="291"/>
    </row>
    <row r="84" spans="1:12" s="389" customFormat="1" x14ac:dyDescent="0.2">
      <c r="A84" s="295" t="s">
        <v>6</v>
      </c>
      <c r="B84" s="256">
        <v>735</v>
      </c>
      <c r="C84" s="257">
        <v>750.43478260869563</v>
      </c>
      <c r="D84" s="257">
        <v>767.2</v>
      </c>
      <c r="E84" s="257">
        <v>751.48936170212767</v>
      </c>
      <c r="F84" s="296">
        <v>776.66666666666663</v>
      </c>
      <c r="G84" s="296">
        <v>794.70588235294122</v>
      </c>
      <c r="H84" s="258">
        <v>790.625</v>
      </c>
      <c r="I84" s="297">
        <v>770.75757575757575</v>
      </c>
      <c r="J84" s="298"/>
      <c r="K84" s="291"/>
    </row>
    <row r="85" spans="1:12" s="389" customFormat="1" x14ac:dyDescent="0.2">
      <c r="A85" s="226" t="s">
        <v>7</v>
      </c>
      <c r="B85" s="260">
        <v>93.75</v>
      </c>
      <c r="C85" s="261">
        <v>91.304347826086953</v>
      </c>
      <c r="D85" s="261">
        <v>92</v>
      </c>
      <c r="E85" s="261">
        <v>95.744680851063833</v>
      </c>
      <c r="F85" s="299">
        <v>93.333333333333329</v>
      </c>
      <c r="G85" s="299">
        <v>92.156862745098039</v>
      </c>
      <c r="H85" s="262">
        <v>93.75</v>
      </c>
      <c r="I85" s="300">
        <v>88.63636363636364</v>
      </c>
      <c r="J85" s="301"/>
      <c r="K85" s="291"/>
    </row>
    <row r="86" spans="1:12" s="389" customFormat="1" x14ac:dyDescent="0.2">
      <c r="A86" s="226" t="s">
        <v>8</v>
      </c>
      <c r="B86" s="263">
        <v>5.6712013607255328E-2</v>
      </c>
      <c r="C86" s="264">
        <v>5.8611375682689919E-2</v>
      </c>
      <c r="D86" s="264">
        <v>5.3044767653828595E-2</v>
      </c>
      <c r="E86" s="264">
        <v>5.315529650147853E-2</v>
      </c>
      <c r="F86" s="302">
        <v>5.2353478736401393E-2</v>
      </c>
      <c r="G86" s="302">
        <v>5.5627814146723291E-2</v>
      </c>
      <c r="H86" s="265">
        <v>4.742424196670559E-2</v>
      </c>
      <c r="I86" s="303">
        <v>5.8713467485402453E-2</v>
      </c>
      <c r="J86" s="304"/>
      <c r="K86" s="305"/>
    </row>
    <row r="87" spans="1:12" s="389" customFormat="1" x14ac:dyDescent="0.2">
      <c r="A87" s="295" t="s">
        <v>1</v>
      </c>
      <c r="B87" s="266">
        <f t="shared" ref="B87:I87" si="19">B84/B83*100-100</f>
        <v>-3.9215686274509807</v>
      </c>
      <c r="C87" s="267">
        <f t="shared" si="19"/>
        <v>-1.9039499857914137</v>
      </c>
      <c r="D87" s="267">
        <f t="shared" si="19"/>
        <v>0.28758169934641842</v>
      </c>
      <c r="E87" s="267">
        <f t="shared" si="19"/>
        <v>-1.766096509525795</v>
      </c>
      <c r="F87" s="267">
        <f t="shared" si="19"/>
        <v>1.5250544662309267</v>
      </c>
      <c r="G87" s="267">
        <f t="shared" si="19"/>
        <v>3.8831218762014572</v>
      </c>
      <c r="H87" s="268">
        <f t="shared" si="19"/>
        <v>3.3496732026143832</v>
      </c>
      <c r="I87" s="269">
        <f t="shared" si="19"/>
        <v>0.75262428203603804</v>
      </c>
      <c r="J87" s="304"/>
      <c r="K87" s="305"/>
    </row>
    <row r="88" spans="1:12" s="389" customFormat="1" ht="13.5" thickBot="1" x14ac:dyDescent="0.25">
      <c r="A88" s="226" t="s">
        <v>27</v>
      </c>
      <c r="B88" s="270">
        <f>B84-B70</f>
        <v>135.66666666666663</v>
      </c>
      <c r="C88" s="271">
        <f t="shared" ref="C88:I88" si="20">C84-C70</f>
        <v>132.43478260869563</v>
      </c>
      <c r="D88" s="271">
        <f t="shared" si="20"/>
        <v>141.12156862745098</v>
      </c>
      <c r="E88" s="271">
        <f t="shared" si="20"/>
        <v>106.25126646403248</v>
      </c>
      <c r="F88" s="271">
        <f t="shared" si="20"/>
        <v>114.91666666666663</v>
      </c>
      <c r="G88" s="271">
        <f t="shared" si="20"/>
        <v>106.13445378151266</v>
      </c>
      <c r="H88" s="272">
        <f t="shared" si="20"/>
        <v>71.25</v>
      </c>
      <c r="I88" s="307">
        <f t="shared" si="20"/>
        <v>114.60055096418728</v>
      </c>
      <c r="J88" s="308"/>
      <c r="K88" s="305"/>
    </row>
    <row r="89" spans="1:12" s="389" customFormat="1" x14ac:dyDescent="0.2">
      <c r="A89" s="309" t="s">
        <v>51</v>
      </c>
      <c r="B89" s="274">
        <v>207</v>
      </c>
      <c r="C89" s="275">
        <v>313</v>
      </c>
      <c r="D89" s="275">
        <v>707</v>
      </c>
      <c r="E89" s="275">
        <v>637</v>
      </c>
      <c r="F89" s="275">
        <v>655</v>
      </c>
      <c r="G89" s="386">
        <v>686</v>
      </c>
      <c r="H89" s="276">
        <v>440</v>
      </c>
      <c r="I89" s="277">
        <f>SUM(B89:H89)</f>
        <v>3645</v>
      </c>
      <c r="J89" s="310" t="s">
        <v>56</v>
      </c>
      <c r="K89" s="311">
        <f>I75-I89</f>
        <v>6</v>
      </c>
      <c r="L89" s="332">
        <f>K89/I75</f>
        <v>1.6433853738701725E-3</v>
      </c>
    </row>
    <row r="90" spans="1:12" s="389" customFormat="1" x14ac:dyDescent="0.2">
      <c r="A90" s="309" t="s">
        <v>28</v>
      </c>
      <c r="B90" s="229">
        <v>49</v>
      </c>
      <c r="C90" s="388">
        <v>48</v>
      </c>
      <c r="D90" s="388">
        <v>47</v>
      </c>
      <c r="E90" s="388">
        <v>46.5</v>
      </c>
      <c r="F90" s="388">
        <v>45</v>
      </c>
      <c r="G90" s="387">
        <v>44.5</v>
      </c>
      <c r="H90" s="230">
        <v>43.5</v>
      </c>
      <c r="I90" s="233"/>
      <c r="J90" s="227" t="s">
        <v>57</v>
      </c>
      <c r="K90" s="389">
        <v>42.63</v>
      </c>
    </row>
    <row r="91" spans="1:12" s="389" customFormat="1" ht="13.5" thickBot="1" x14ac:dyDescent="0.25">
      <c r="A91" s="312" t="s">
        <v>26</v>
      </c>
      <c r="B91" s="231">
        <f>B90-B76</f>
        <v>3</v>
      </c>
      <c r="C91" s="232">
        <f t="shared" ref="C91:H91" si="21">C90-C76</f>
        <v>3</v>
      </c>
      <c r="D91" s="232">
        <f t="shared" si="21"/>
        <v>3</v>
      </c>
      <c r="E91" s="232">
        <f t="shared" si="21"/>
        <v>3.5</v>
      </c>
      <c r="F91" s="232">
        <f t="shared" si="21"/>
        <v>3</v>
      </c>
      <c r="G91" s="232">
        <f t="shared" si="21"/>
        <v>3.5</v>
      </c>
      <c r="H91" s="238">
        <f t="shared" si="21"/>
        <v>4</v>
      </c>
      <c r="I91" s="234"/>
      <c r="J91" s="389" t="s">
        <v>26</v>
      </c>
      <c r="K91" s="227">
        <f>K90-K76</f>
        <v>4.0300000000000011</v>
      </c>
    </row>
    <row r="93" spans="1:12" ht="13.5" thickBot="1" x14ac:dyDescent="0.25"/>
    <row r="94" spans="1:12" s="391" customFormat="1" ht="13.5" thickBot="1" x14ac:dyDescent="0.25">
      <c r="A94" s="285" t="s">
        <v>81</v>
      </c>
      <c r="B94" s="737" t="s">
        <v>53</v>
      </c>
      <c r="C94" s="738"/>
      <c r="D94" s="738"/>
      <c r="E94" s="738"/>
      <c r="F94" s="738"/>
      <c r="G94" s="738"/>
      <c r="H94" s="739"/>
      <c r="I94" s="313" t="s">
        <v>0</v>
      </c>
      <c r="J94" s="227"/>
    </row>
    <row r="95" spans="1:12" s="391" customFormat="1" x14ac:dyDescent="0.2">
      <c r="A95" s="226" t="s">
        <v>54</v>
      </c>
      <c r="B95" s="286">
        <v>1</v>
      </c>
      <c r="C95" s="287">
        <v>2</v>
      </c>
      <c r="D95" s="288">
        <v>3</v>
      </c>
      <c r="E95" s="287">
        <v>4</v>
      </c>
      <c r="F95" s="288">
        <v>5</v>
      </c>
      <c r="G95" s="288">
        <v>6</v>
      </c>
      <c r="H95" s="283">
        <v>7</v>
      </c>
      <c r="I95" s="289"/>
      <c r="J95" s="290"/>
    </row>
    <row r="96" spans="1:12" s="391" customFormat="1" x14ac:dyDescent="0.2">
      <c r="A96" s="226" t="s">
        <v>2</v>
      </c>
      <c r="B96" s="250">
        <v>1</v>
      </c>
      <c r="C96" s="333">
        <v>2</v>
      </c>
      <c r="D96" s="251">
        <v>3</v>
      </c>
      <c r="E96" s="315">
        <v>4</v>
      </c>
      <c r="F96" s="252">
        <v>5</v>
      </c>
      <c r="G96" s="363">
        <v>6</v>
      </c>
      <c r="H96" s="364">
        <v>7</v>
      </c>
      <c r="I96" s="284" t="s">
        <v>0</v>
      </c>
      <c r="J96" s="246"/>
      <c r="K96" s="291"/>
    </row>
    <row r="97" spans="1:15" s="391" customFormat="1" x14ac:dyDescent="0.2">
      <c r="A97" s="292" t="s">
        <v>3</v>
      </c>
      <c r="B97" s="253">
        <v>880</v>
      </c>
      <c r="C97" s="254">
        <v>880</v>
      </c>
      <c r="D97" s="254">
        <v>880</v>
      </c>
      <c r="E97" s="254">
        <v>880</v>
      </c>
      <c r="F97" s="254">
        <v>880</v>
      </c>
      <c r="G97" s="385">
        <v>880</v>
      </c>
      <c r="H97" s="255">
        <v>880</v>
      </c>
      <c r="I97" s="293">
        <v>880</v>
      </c>
      <c r="J97" s="294"/>
      <c r="K97" s="291"/>
    </row>
    <row r="98" spans="1:15" s="391" customFormat="1" x14ac:dyDescent="0.2">
      <c r="A98" s="295" t="s">
        <v>6</v>
      </c>
      <c r="B98" s="256">
        <v>860.66666666666663</v>
      </c>
      <c r="C98" s="257">
        <v>863.18181818181813</v>
      </c>
      <c r="D98" s="257">
        <v>862.44444444444446</v>
      </c>
      <c r="E98" s="257">
        <v>870</v>
      </c>
      <c r="F98" s="296">
        <v>878</v>
      </c>
      <c r="G98" s="296">
        <v>869.7560975609756</v>
      </c>
      <c r="H98" s="258">
        <v>884.8648648648649</v>
      </c>
      <c r="I98" s="297">
        <v>870.98712446351931</v>
      </c>
      <c r="J98" s="298"/>
      <c r="K98" s="291"/>
    </row>
    <row r="99" spans="1:15" s="391" customFormat="1" x14ac:dyDescent="0.2">
      <c r="A99" s="226" t="s">
        <v>7</v>
      </c>
      <c r="B99" s="260">
        <v>100</v>
      </c>
      <c r="C99" s="261">
        <v>100</v>
      </c>
      <c r="D99" s="261">
        <v>95.555555555555557</v>
      </c>
      <c r="E99" s="261">
        <v>93.939393939393938</v>
      </c>
      <c r="F99" s="299">
        <v>97.5</v>
      </c>
      <c r="G99" s="299">
        <v>97.560975609756099</v>
      </c>
      <c r="H99" s="262">
        <v>89.189189189189193</v>
      </c>
      <c r="I99" s="300">
        <v>94.420600858369099</v>
      </c>
      <c r="J99" s="301"/>
      <c r="K99" s="291"/>
    </row>
    <row r="100" spans="1:15" s="391" customFormat="1" x14ac:dyDescent="0.2">
      <c r="A100" s="226" t="s">
        <v>8</v>
      </c>
      <c r="B100" s="263">
        <v>3.8992139267710148E-2</v>
      </c>
      <c r="C100" s="264">
        <v>3.911348626584555E-2</v>
      </c>
      <c r="D100" s="264">
        <v>4.3532516530673568E-2</v>
      </c>
      <c r="E100" s="264">
        <v>5.545036222119791E-2</v>
      </c>
      <c r="F100" s="302">
        <v>5.1075369760315861E-2</v>
      </c>
      <c r="G100" s="302">
        <v>5.287057448704334E-2</v>
      </c>
      <c r="H100" s="265">
        <v>6.6554385827561971E-2</v>
      </c>
      <c r="I100" s="303">
        <v>5.2816047597511136E-2</v>
      </c>
      <c r="J100" s="304"/>
      <c r="K100" s="305"/>
    </row>
    <row r="101" spans="1:15" s="391" customFormat="1" x14ac:dyDescent="0.2">
      <c r="A101" s="295" t="s">
        <v>1</v>
      </c>
      <c r="B101" s="266">
        <f t="shared" ref="B101:I101" si="22">B98/B97*100-100</f>
        <v>-2.1969696969697026</v>
      </c>
      <c r="C101" s="267">
        <f t="shared" si="22"/>
        <v>-1.9111570247933969</v>
      </c>
      <c r="D101" s="267">
        <f t="shared" si="22"/>
        <v>-1.9949494949494948</v>
      </c>
      <c r="E101" s="267">
        <f t="shared" si="22"/>
        <v>-1.1363636363636402</v>
      </c>
      <c r="F101" s="267">
        <f t="shared" si="22"/>
        <v>-0.22727272727273373</v>
      </c>
      <c r="G101" s="267">
        <f t="shared" si="22"/>
        <v>-1.1640798226164009</v>
      </c>
      <c r="H101" s="268">
        <f t="shared" si="22"/>
        <v>0.552825552825567</v>
      </c>
      <c r="I101" s="269">
        <f t="shared" si="22"/>
        <v>-1.0241904018728007</v>
      </c>
      <c r="J101" s="304"/>
      <c r="K101" s="305"/>
    </row>
    <row r="102" spans="1:15" s="391" customFormat="1" ht="13.5" thickBot="1" x14ac:dyDescent="0.25">
      <c r="A102" s="226" t="s">
        <v>27</v>
      </c>
      <c r="B102" s="270">
        <f>B98-B84</f>
        <v>125.66666666666663</v>
      </c>
      <c r="C102" s="271">
        <f t="shared" ref="C102:I102" si="23">C98-C84</f>
        <v>112.7470355731225</v>
      </c>
      <c r="D102" s="271">
        <f t="shared" si="23"/>
        <v>95.244444444444412</v>
      </c>
      <c r="E102" s="271">
        <f t="shared" si="23"/>
        <v>118.51063829787233</v>
      </c>
      <c r="F102" s="271">
        <f t="shared" si="23"/>
        <v>101.33333333333337</v>
      </c>
      <c r="G102" s="271">
        <f t="shared" si="23"/>
        <v>75.050215208034388</v>
      </c>
      <c r="H102" s="272">
        <f t="shared" si="23"/>
        <v>94.239864864864899</v>
      </c>
      <c r="I102" s="307">
        <f t="shared" si="23"/>
        <v>100.22954870594356</v>
      </c>
      <c r="J102" s="308"/>
      <c r="K102" s="305"/>
    </row>
    <row r="103" spans="1:15" s="391" customFormat="1" x14ac:dyDescent="0.2">
      <c r="A103" s="309" t="s">
        <v>51</v>
      </c>
      <c r="B103" s="274">
        <v>206</v>
      </c>
      <c r="C103" s="275">
        <v>312</v>
      </c>
      <c r="D103" s="275">
        <v>707</v>
      </c>
      <c r="E103" s="275">
        <v>637</v>
      </c>
      <c r="F103" s="275">
        <v>655</v>
      </c>
      <c r="G103" s="386">
        <v>684</v>
      </c>
      <c r="H103" s="276">
        <v>440</v>
      </c>
      <c r="I103" s="277">
        <f>SUM(B103:H103)</f>
        <v>3641</v>
      </c>
      <c r="J103" s="310" t="s">
        <v>56</v>
      </c>
      <c r="K103" s="311">
        <f>I89-I103</f>
        <v>4</v>
      </c>
      <c r="L103" s="332">
        <f>K103/I89</f>
        <v>1.0973936899862826E-3</v>
      </c>
    </row>
    <row r="104" spans="1:15" s="391" customFormat="1" x14ac:dyDescent="0.2">
      <c r="A104" s="309" t="s">
        <v>28</v>
      </c>
      <c r="B104" s="229">
        <v>52</v>
      </c>
      <c r="C104" s="390">
        <v>51</v>
      </c>
      <c r="D104" s="390">
        <v>50</v>
      </c>
      <c r="E104" s="390">
        <v>49.5</v>
      </c>
      <c r="F104" s="390">
        <v>48</v>
      </c>
      <c r="G104" s="387">
        <v>48</v>
      </c>
      <c r="H104" s="230">
        <v>47</v>
      </c>
      <c r="I104" s="233"/>
      <c r="J104" s="227" t="s">
        <v>57</v>
      </c>
      <c r="K104" s="391">
        <v>45.9</v>
      </c>
    </row>
    <row r="105" spans="1:15" s="391" customFormat="1" ht="13.5" thickBot="1" x14ac:dyDescent="0.25">
      <c r="A105" s="312" t="s">
        <v>26</v>
      </c>
      <c r="B105" s="231">
        <f>B104-B90</f>
        <v>3</v>
      </c>
      <c r="C105" s="232">
        <f t="shared" ref="C105:H105" si="24">C104-C90</f>
        <v>3</v>
      </c>
      <c r="D105" s="232">
        <f t="shared" si="24"/>
        <v>3</v>
      </c>
      <c r="E105" s="232">
        <f t="shared" si="24"/>
        <v>3</v>
      </c>
      <c r="F105" s="232">
        <f t="shared" si="24"/>
        <v>3</v>
      </c>
      <c r="G105" s="232">
        <f t="shared" si="24"/>
        <v>3.5</v>
      </c>
      <c r="H105" s="238">
        <f t="shared" si="24"/>
        <v>3.5</v>
      </c>
      <c r="I105" s="234"/>
      <c r="J105" s="391" t="s">
        <v>26</v>
      </c>
      <c r="K105" s="227">
        <f>K104-K90</f>
        <v>3.269999999999996</v>
      </c>
    </row>
    <row r="106" spans="1:15" x14ac:dyDescent="0.2">
      <c r="G106" s="280">
        <v>48</v>
      </c>
      <c r="H106" s="280" t="s">
        <v>63</v>
      </c>
    </row>
    <row r="107" spans="1:15" ht="13.5" thickBot="1" x14ac:dyDescent="0.25"/>
    <row r="108" spans="1:15" ht="13.5" thickBot="1" x14ac:dyDescent="0.25">
      <c r="A108" s="285" t="s">
        <v>82</v>
      </c>
      <c r="B108" s="737" t="s">
        <v>53</v>
      </c>
      <c r="C108" s="738"/>
      <c r="D108" s="738"/>
      <c r="E108" s="738"/>
      <c r="F108" s="738"/>
      <c r="G108" s="738"/>
      <c r="H108" s="739"/>
      <c r="I108" s="313" t="s">
        <v>0</v>
      </c>
      <c r="J108" s="227"/>
      <c r="K108" s="392"/>
      <c r="L108" s="392"/>
      <c r="M108" s="280" t="s">
        <v>73</v>
      </c>
      <c r="N108" s="280" t="s">
        <v>28</v>
      </c>
    </row>
    <row r="109" spans="1:15" x14ac:dyDescent="0.2">
      <c r="A109" s="226" t="s">
        <v>54</v>
      </c>
      <c r="B109" s="286">
        <v>1</v>
      </c>
      <c r="C109" s="287">
        <v>2</v>
      </c>
      <c r="D109" s="288">
        <v>3</v>
      </c>
      <c r="E109" s="287">
        <v>4</v>
      </c>
      <c r="F109" s="288">
        <v>5</v>
      </c>
      <c r="G109" s="288">
        <v>6</v>
      </c>
      <c r="H109" s="283">
        <v>7</v>
      </c>
      <c r="I109" s="289"/>
      <c r="J109" s="290"/>
      <c r="K109" s="392"/>
      <c r="L109" s="392"/>
      <c r="M109" s="394">
        <v>1</v>
      </c>
      <c r="N109" s="280">
        <v>55</v>
      </c>
    </row>
    <row r="110" spans="1:15" x14ac:dyDescent="0.2">
      <c r="A110" s="226" t="s">
        <v>2</v>
      </c>
      <c r="B110" s="250">
        <v>1</v>
      </c>
      <c r="C110" s="333">
        <v>2</v>
      </c>
      <c r="D110" s="251">
        <v>3</v>
      </c>
      <c r="E110" s="315">
        <v>4</v>
      </c>
      <c r="F110" s="252">
        <v>5</v>
      </c>
      <c r="G110" s="363">
        <v>6</v>
      </c>
      <c r="H110" s="364">
        <v>7</v>
      </c>
      <c r="I110" s="284" t="s">
        <v>0</v>
      </c>
      <c r="J110" s="246"/>
      <c r="K110" s="291"/>
      <c r="L110" s="392"/>
      <c r="M110" s="394">
        <v>2</v>
      </c>
      <c r="N110" s="280">
        <v>54</v>
      </c>
      <c r="O110" s="280">
        <v>54.5</v>
      </c>
    </row>
    <row r="111" spans="1:15" x14ac:dyDescent="0.2">
      <c r="A111" s="292" t="s">
        <v>3</v>
      </c>
      <c r="B111" s="253">
        <v>990</v>
      </c>
      <c r="C111" s="254">
        <v>990</v>
      </c>
      <c r="D111" s="254">
        <v>990</v>
      </c>
      <c r="E111" s="254">
        <v>990</v>
      </c>
      <c r="F111" s="254">
        <v>990</v>
      </c>
      <c r="G111" s="385">
        <v>990</v>
      </c>
      <c r="H111" s="255">
        <v>990</v>
      </c>
      <c r="I111" s="293">
        <v>990</v>
      </c>
      <c r="J111" s="294"/>
      <c r="K111" s="291"/>
      <c r="L111" s="392"/>
      <c r="M111" s="394">
        <v>3</v>
      </c>
      <c r="N111" s="280">
        <v>53.5</v>
      </c>
    </row>
    <row r="112" spans="1:15" x14ac:dyDescent="0.2">
      <c r="A112" s="295" t="s">
        <v>6</v>
      </c>
      <c r="B112" s="256">
        <v>963.80952380952385</v>
      </c>
      <c r="C112" s="257">
        <v>966.85714285714289</v>
      </c>
      <c r="D112" s="257">
        <v>953.14814814814815</v>
      </c>
      <c r="E112" s="257">
        <v>970.43478260869563</v>
      </c>
      <c r="F112" s="296">
        <v>998</v>
      </c>
      <c r="G112" s="296">
        <v>974.9019607843137</v>
      </c>
      <c r="H112" s="258">
        <v>979.39393939393938</v>
      </c>
      <c r="I112" s="297">
        <v>972.86206896551721</v>
      </c>
      <c r="J112" s="298"/>
      <c r="K112" s="291"/>
      <c r="L112" s="392"/>
      <c r="M112" s="394">
        <v>4</v>
      </c>
      <c r="N112" s="280">
        <v>53</v>
      </c>
    </row>
    <row r="113" spans="1:14" x14ac:dyDescent="0.2">
      <c r="A113" s="226" t="s">
        <v>7</v>
      </c>
      <c r="B113" s="260">
        <v>80.952380952380949</v>
      </c>
      <c r="C113" s="261">
        <v>80</v>
      </c>
      <c r="D113" s="261">
        <v>92.592592592592595</v>
      </c>
      <c r="E113" s="261">
        <v>86.956521739130437</v>
      </c>
      <c r="F113" s="299">
        <v>86</v>
      </c>
      <c r="G113" s="299">
        <v>90.196078431372555</v>
      </c>
      <c r="H113" s="262">
        <v>69.696969696969703</v>
      </c>
      <c r="I113" s="300">
        <v>84.827586206896555</v>
      </c>
      <c r="J113" s="301"/>
      <c r="K113" s="291"/>
      <c r="L113" s="392"/>
      <c r="M113" s="394">
        <v>5</v>
      </c>
      <c r="N113" s="280">
        <v>52</v>
      </c>
    </row>
    <row r="114" spans="1:14" x14ac:dyDescent="0.2">
      <c r="A114" s="226" t="s">
        <v>8</v>
      </c>
      <c r="B114" s="263">
        <v>7.4301467182243175E-2</v>
      </c>
      <c r="C114" s="264">
        <v>7.5104461266714884E-2</v>
      </c>
      <c r="D114" s="264">
        <v>6.0398553726463904E-2</v>
      </c>
      <c r="E114" s="264">
        <v>6.5453600578594173E-2</v>
      </c>
      <c r="F114" s="302">
        <v>6.6283909453071055E-2</v>
      </c>
      <c r="G114" s="302">
        <v>5.7645761057176372E-2</v>
      </c>
      <c r="H114" s="265">
        <v>9.0558208563993672E-2</v>
      </c>
      <c r="I114" s="303">
        <v>7.0228739214777569E-2</v>
      </c>
      <c r="J114" s="304"/>
      <c r="K114" s="305"/>
      <c r="L114" s="392"/>
      <c r="M114" s="394">
        <v>6</v>
      </c>
      <c r="N114" s="280">
        <v>51</v>
      </c>
    </row>
    <row r="115" spans="1:14" x14ac:dyDescent="0.2">
      <c r="A115" s="295" t="s">
        <v>1</v>
      </c>
      <c r="B115" s="266">
        <f t="shared" ref="B115:I115" si="25">B112/B111*100-100</f>
        <v>-2.6455026455026456</v>
      </c>
      <c r="C115" s="267">
        <f t="shared" si="25"/>
        <v>-2.3376623376623371</v>
      </c>
      <c r="D115" s="267">
        <f t="shared" si="25"/>
        <v>-3.7224092779648288</v>
      </c>
      <c r="E115" s="267">
        <f t="shared" si="25"/>
        <v>-1.9762845849802346</v>
      </c>
      <c r="F115" s="267">
        <f t="shared" si="25"/>
        <v>0.80808080808081684</v>
      </c>
      <c r="G115" s="267">
        <f t="shared" si="25"/>
        <v>-1.5250544662309409</v>
      </c>
      <c r="H115" s="268">
        <f t="shared" si="25"/>
        <v>-1.0713192531374318</v>
      </c>
      <c r="I115" s="269">
        <f t="shared" si="25"/>
        <v>-1.7311041448972588</v>
      </c>
      <c r="J115" s="304"/>
      <c r="K115" s="305"/>
      <c r="L115" s="392"/>
      <c r="M115" s="394">
        <v>7</v>
      </c>
      <c r="N115" s="280">
        <v>50</v>
      </c>
    </row>
    <row r="116" spans="1:14" ht="13.5" thickBot="1" x14ac:dyDescent="0.25">
      <c r="A116" s="226" t="s">
        <v>27</v>
      </c>
      <c r="B116" s="270">
        <f>B112-B98</f>
        <v>103.14285714285722</v>
      </c>
      <c r="C116" s="271">
        <f t="shared" ref="C116:I116" si="26">C112-C98</f>
        <v>103.67532467532476</v>
      </c>
      <c r="D116" s="271">
        <f t="shared" si="26"/>
        <v>90.703703703703695</v>
      </c>
      <c r="E116" s="271">
        <f t="shared" si="26"/>
        <v>100.43478260869563</v>
      </c>
      <c r="F116" s="271">
        <f t="shared" si="26"/>
        <v>120</v>
      </c>
      <c r="G116" s="271">
        <f t="shared" si="26"/>
        <v>105.1458632233381</v>
      </c>
      <c r="H116" s="272">
        <f t="shared" si="26"/>
        <v>94.529074529074478</v>
      </c>
      <c r="I116" s="307">
        <f t="shared" si="26"/>
        <v>101.8749445019979</v>
      </c>
      <c r="J116" s="308"/>
      <c r="K116" s="305"/>
      <c r="L116" s="392"/>
    </row>
    <row r="117" spans="1:14" x14ac:dyDescent="0.2">
      <c r="A117" s="309" t="s">
        <v>51</v>
      </c>
      <c r="B117" s="274">
        <v>206</v>
      </c>
      <c r="C117" s="275">
        <v>312</v>
      </c>
      <c r="D117" s="275">
        <v>707</v>
      </c>
      <c r="E117" s="275">
        <v>637</v>
      </c>
      <c r="F117" s="275">
        <v>655</v>
      </c>
      <c r="G117" s="386">
        <v>684</v>
      </c>
      <c r="H117" s="276">
        <v>440</v>
      </c>
      <c r="I117" s="277">
        <f>SUM(B117:H117)</f>
        <v>3641</v>
      </c>
      <c r="J117" s="310" t="s">
        <v>56</v>
      </c>
      <c r="K117" s="311">
        <f>I103-I117</f>
        <v>0</v>
      </c>
      <c r="L117" s="332">
        <f>K117/I103</f>
        <v>0</v>
      </c>
      <c r="M117" s="353" t="s">
        <v>87</v>
      </c>
    </row>
    <row r="118" spans="1:14" x14ac:dyDescent="0.2">
      <c r="A118" s="309" t="s">
        <v>28</v>
      </c>
      <c r="B118" s="229">
        <v>55</v>
      </c>
      <c r="C118" s="393">
        <v>54.5</v>
      </c>
      <c r="D118" s="393">
        <v>53.5</v>
      </c>
      <c r="E118" s="393">
        <v>53</v>
      </c>
      <c r="F118" s="393">
        <v>52</v>
      </c>
      <c r="G118" s="387">
        <v>51</v>
      </c>
      <c r="H118" s="230">
        <v>50</v>
      </c>
      <c r="I118" s="233"/>
      <c r="J118" s="227" t="s">
        <v>57</v>
      </c>
      <c r="K118" s="392">
        <v>49.02</v>
      </c>
      <c r="L118" s="392"/>
      <c r="M118" s="359" t="s">
        <v>85</v>
      </c>
    </row>
    <row r="119" spans="1:14" ht="13.5" thickBot="1" x14ac:dyDescent="0.25">
      <c r="A119" s="312" t="s">
        <v>26</v>
      </c>
      <c r="B119" s="231">
        <f>B118-B104</f>
        <v>3</v>
      </c>
      <c r="C119" s="232">
        <f t="shared" ref="C119:H119" si="27">C118-C104</f>
        <v>3.5</v>
      </c>
      <c r="D119" s="232">
        <f t="shared" si="27"/>
        <v>3.5</v>
      </c>
      <c r="E119" s="232">
        <f t="shared" si="27"/>
        <v>3.5</v>
      </c>
      <c r="F119" s="232">
        <f t="shared" si="27"/>
        <v>4</v>
      </c>
      <c r="G119" s="232">
        <f t="shared" si="27"/>
        <v>3</v>
      </c>
      <c r="H119" s="238">
        <f t="shared" si="27"/>
        <v>3</v>
      </c>
      <c r="I119" s="234"/>
      <c r="J119" s="392" t="s">
        <v>26</v>
      </c>
      <c r="K119" s="227">
        <f>K118-K104</f>
        <v>3.1200000000000045</v>
      </c>
      <c r="L119" s="392"/>
      <c r="M119" s="406" t="s">
        <v>86</v>
      </c>
    </row>
    <row r="121" spans="1:14" ht="13.5" thickBot="1" x14ac:dyDescent="0.25"/>
    <row r="122" spans="1:14" ht="13.5" thickBot="1" x14ac:dyDescent="0.25">
      <c r="A122" s="285" t="s">
        <v>91</v>
      </c>
      <c r="B122" s="737" t="s">
        <v>53</v>
      </c>
      <c r="C122" s="738"/>
      <c r="D122" s="738"/>
      <c r="E122" s="738"/>
      <c r="F122" s="738"/>
      <c r="G122" s="738"/>
      <c r="H122" s="738"/>
      <c r="I122" s="739"/>
      <c r="J122" s="313" t="s">
        <v>0</v>
      </c>
      <c r="K122" s="227"/>
      <c r="L122" s="408"/>
      <c r="M122" s="408"/>
    </row>
    <row r="123" spans="1:14" x14ac:dyDescent="0.2">
      <c r="A123" s="226" t="s">
        <v>54</v>
      </c>
      <c r="B123" s="286">
        <v>1</v>
      </c>
      <c r="C123" s="287"/>
      <c r="D123" s="287">
        <v>2</v>
      </c>
      <c r="E123" s="288">
        <v>3</v>
      </c>
      <c r="F123" s="287">
        <v>4</v>
      </c>
      <c r="G123" s="288">
        <v>5</v>
      </c>
      <c r="H123" s="288">
        <v>6</v>
      </c>
      <c r="I123" s="283">
        <v>7</v>
      </c>
      <c r="J123" s="289"/>
      <c r="K123" s="290"/>
      <c r="L123" s="408"/>
      <c r="M123" s="408"/>
    </row>
    <row r="124" spans="1:14" x14ac:dyDescent="0.2">
      <c r="A124" s="226" t="s">
        <v>2</v>
      </c>
      <c r="B124" s="250">
        <v>1</v>
      </c>
      <c r="C124" s="451"/>
      <c r="D124" s="333">
        <v>2</v>
      </c>
      <c r="E124" s="251">
        <v>3</v>
      </c>
      <c r="F124" s="315">
        <v>4</v>
      </c>
      <c r="G124" s="252">
        <v>5</v>
      </c>
      <c r="H124" s="363">
        <v>6</v>
      </c>
      <c r="I124" s="364">
        <v>7</v>
      </c>
      <c r="J124" s="284" t="s">
        <v>0</v>
      </c>
      <c r="K124" s="246"/>
      <c r="L124" s="291"/>
      <c r="M124" s="408"/>
    </row>
    <row r="125" spans="1:14" x14ac:dyDescent="0.2">
      <c r="A125" s="292" t="s">
        <v>3</v>
      </c>
      <c r="B125" s="253">
        <v>1090</v>
      </c>
      <c r="C125" s="397"/>
      <c r="D125" s="254">
        <v>1090</v>
      </c>
      <c r="E125" s="254">
        <v>1090</v>
      </c>
      <c r="F125" s="254">
        <v>1090</v>
      </c>
      <c r="G125" s="254">
        <v>1090</v>
      </c>
      <c r="H125" s="385">
        <v>1090</v>
      </c>
      <c r="I125" s="255">
        <v>1090</v>
      </c>
      <c r="J125" s="293">
        <v>1090</v>
      </c>
      <c r="K125" s="294"/>
      <c r="L125" s="291"/>
      <c r="M125" s="408"/>
    </row>
    <row r="126" spans="1:14" x14ac:dyDescent="0.2">
      <c r="A126" s="295" t="s">
        <v>6</v>
      </c>
      <c r="B126" s="256">
        <v>986.58536585365857</v>
      </c>
      <c r="C126" s="398"/>
      <c r="D126" s="257">
        <v>1031.7307692307693</v>
      </c>
      <c r="E126" s="257">
        <v>1049.2452830188679</v>
      </c>
      <c r="F126" s="257">
        <v>1084.1666666666667</v>
      </c>
      <c r="G126" s="296">
        <v>1093.7837837837837</v>
      </c>
      <c r="H126" s="296">
        <v>1134.0740740740741</v>
      </c>
      <c r="I126" s="258">
        <v>1120.4000000000001</v>
      </c>
      <c r="J126" s="297">
        <v>1062.1402214022139</v>
      </c>
      <c r="K126" s="298"/>
      <c r="L126" s="291"/>
      <c r="M126" s="408"/>
    </row>
    <row r="127" spans="1:14" x14ac:dyDescent="0.2">
      <c r="A127" s="226" t="s">
        <v>7</v>
      </c>
      <c r="B127" s="260">
        <v>92.682926829268297</v>
      </c>
      <c r="C127" s="399"/>
      <c r="D127" s="261">
        <v>98.07692307692308</v>
      </c>
      <c r="E127" s="261">
        <v>100</v>
      </c>
      <c r="F127" s="261">
        <v>100</v>
      </c>
      <c r="G127" s="299">
        <v>97.297297297297291</v>
      </c>
      <c r="H127" s="299">
        <v>96.296296296296291</v>
      </c>
      <c r="I127" s="262">
        <v>92</v>
      </c>
      <c r="J127" s="300">
        <v>87.822878228782287</v>
      </c>
      <c r="K127" s="301"/>
      <c r="L127" s="291"/>
      <c r="M127" s="408"/>
    </row>
    <row r="128" spans="1:14" x14ac:dyDescent="0.2">
      <c r="A128" s="226" t="s">
        <v>8</v>
      </c>
      <c r="B128" s="263">
        <v>5.6969852047798961E-2</v>
      </c>
      <c r="C128" s="400"/>
      <c r="D128" s="264">
        <v>4.0175861899364812E-2</v>
      </c>
      <c r="E128" s="264">
        <v>3.9701570565669093E-2</v>
      </c>
      <c r="F128" s="264">
        <v>3.9694854215758198E-2</v>
      </c>
      <c r="G128" s="302">
        <v>3.6032075381385975E-2</v>
      </c>
      <c r="H128" s="302">
        <v>4.3810963651819364E-2</v>
      </c>
      <c r="I128" s="265">
        <v>5.6419722385267518E-2</v>
      </c>
      <c r="J128" s="303">
        <v>6.1903545090280773E-2</v>
      </c>
      <c r="K128" s="304"/>
      <c r="L128" s="305"/>
      <c r="M128" s="408"/>
    </row>
    <row r="129" spans="1:13" x14ac:dyDescent="0.2">
      <c r="A129" s="295" t="s">
        <v>1</v>
      </c>
      <c r="B129" s="266">
        <f t="shared" ref="B129:J129" si="28">B126/B125*100-100</f>
        <v>-9.4875811143432429</v>
      </c>
      <c r="C129" s="401"/>
      <c r="D129" s="267">
        <f t="shared" si="28"/>
        <v>-5.3458009880028072</v>
      </c>
      <c r="E129" s="267">
        <f t="shared" si="28"/>
        <v>-3.7389648606543204</v>
      </c>
      <c r="F129" s="267">
        <f t="shared" si="28"/>
        <v>-0.53516819571865426</v>
      </c>
      <c r="G129" s="267">
        <f t="shared" si="28"/>
        <v>0.34713612695263407</v>
      </c>
      <c r="H129" s="267">
        <f t="shared" si="28"/>
        <v>4.043493034318729</v>
      </c>
      <c r="I129" s="268">
        <f t="shared" si="28"/>
        <v>2.7889908256880886</v>
      </c>
      <c r="J129" s="269">
        <f t="shared" si="28"/>
        <v>-2.5559429906225688</v>
      </c>
      <c r="K129" s="304"/>
      <c r="L129" s="305"/>
      <c r="M129" s="408"/>
    </row>
    <row r="130" spans="1:13" ht="13.5" thickBot="1" x14ac:dyDescent="0.25">
      <c r="A130" s="226" t="s">
        <v>27</v>
      </c>
      <c r="B130" s="270">
        <f>B126-B112</f>
        <v>22.77584204413472</v>
      </c>
      <c r="C130" s="402"/>
      <c r="D130" s="271">
        <f t="shared" ref="D130:J130" si="29">D126-C112</f>
        <v>64.873626373626394</v>
      </c>
      <c r="E130" s="271">
        <f t="shared" si="29"/>
        <v>96.097134870719742</v>
      </c>
      <c r="F130" s="271">
        <f t="shared" si="29"/>
        <v>113.73188405797111</v>
      </c>
      <c r="G130" s="271">
        <f t="shared" si="29"/>
        <v>95.783783783783747</v>
      </c>
      <c r="H130" s="271">
        <f t="shared" si="29"/>
        <v>159.17211328976043</v>
      </c>
      <c r="I130" s="272">
        <f t="shared" si="29"/>
        <v>141.00606060606071</v>
      </c>
      <c r="J130" s="307">
        <f t="shared" si="29"/>
        <v>89.278152436696701</v>
      </c>
      <c r="K130" s="308"/>
      <c r="L130" s="305"/>
      <c r="M130" s="408"/>
    </row>
    <row r="131" spans="1:13" x14ac:dyDescent="0.2">
      <c r="A131" s="309" t="s">
        <v>51</v>
      </c>
      <c r="B131" s="274">
        <v>544</v>
      </c>
      <c r="C131" s="403"/>
      <c r="D131" s="275">
        <v>734</v>
      </c>
      <c r="E131" s="275">
        <v>681</v>
      </c>
      <c r="F131" s="275">
        <v>471</v>
      </c>
      <c r="G131" s="275">
        <v>509</v>
      </c>
      <c r="H131" s="386">
        <v>368</v>
      </c>
      <c r="I131" s="276">
        <v>326</v>
      </c>
      <c r="J131" s="277">
        <f>SUM(B131:I131)</f>
        <v>3633</v>
      </c>
      <c r="K131" s="310" t="s">
        <v>56</v>
      </c>
      <c r="L131" s="311">
        <f>I117-J131</f>
        <v>8</v>
      </c>
      <c r="M131" s="332">
        <f>L131/I117</f>
        <v>2.1971985718209283E-3</v>
      </c>
    </row>
    <row r="132" spans="1:13" x14ac:dyDescent="0.2">
      <c r="A132" s="309" t="s">
        <v>28</v>
      </c>
      <c r="B132" s="229">
        <v>58</v>
      </c>
      <c r="C132" s="452"/>
      <c r="D132" s="409">
        <v>57</v>
      </c>
      <c r="E132" s="409">
        <v>56</v>
      </c>
      <c r="F132" s="409">
        <v>55.5</v>
      </c>
      <c r="G132" s="409">
        <v>54.5</v>
      </c>
      <c r="H132" s="387">
        <v>53.5</v>
      </c>
      <c r="I132" s="230">
        <v>53</v>
      </c>
      <c r="J132" s="233"/>
      <c r="K132" s="227" t="s">
        <v>57</v>
      </c>
      <c r="L132" s="408">
        <v>53.11</v>
      </c>
      <c r="M132" s="408"/>
    </row>
    <row r="133" spans="1:13" ht="13.5" thickBot="1" x14ac:dyDescent="0.25">
      <c r="A133" s="312" t="s">
        <v>26</v>
      </c>
      <c r="B133" s="231">
        <f>B132-B118</f>
        <v>3</v>
      </c>
      <c r="C133" s="453"/>
      <c r="D133" s="232">
        <f t="shared" ref="D133:I133" si="30">D132-C118</f>
        <v>2.5</v>
      </c>
      <c r="E133" s="232">
        <f t="shared" si="30"/>
        <v>2.5</v>
      </c>
      <c r="F133" s="232">
        <f t="shared" si="30"/>
        <v>2.5</v>
      </c>
      <c r="G133" s="232">
        <f t="shared" si="30"/>
        <v>2.5</v>
      </c>
      <c r="H133" s="232">
        <f t="shared" si="30"/>
        <v>2.5</v>
      </c>
      <c r="I133" s="238">
        <f t="shared" si="30"/>
        <v>3</v>
      </c>
      <c r="J133" s="234"/>
      <c r="K133" s="408" t="s">
        <v>26</v>
      </c>
      <c r="L133" s="227">
        <f>L132-K118</f>
        <v>4.0899999999999963</v>
      </c>
      <c r="M133" s="408"/>
    </row>
    <row r="134" spans="1:13" x14ac:dyDescent="0.2">
      <c r="C134" s="448"/>
      <c r="H134" s="280" t="s">
        <v>63</v>
      </c>
      <c r="I134" s="280" t="s">
        <v>63</v>
      </c>
    </row>
    <row r="135" spans="1:13" ht="13.5" thickBot="1" x14ac:dyDescent="0.25"/>
    <row r="136" spans="1:13" s="428" customFormat="1" ht="13.5" thickBot="1" x14ac:dyDescent="0.25">
      <c r="A136" s="419" t="s">
        <v>95</v>
      </c>
      <c r="B136" s="737" t="s">
        <v>53</v>
      </c>
      <c r="C136" s="738"/>
      <c r="D136" s="738"/>
      <c r="E136" s="738"/>
      <c r="F136" s="738"/>
      <c r="G136" s="738"/>
      <c r="H136" s="738"/>
      <c r="I136" s="739"/>
      <c r="J136" s="313" t="s">
        <v>0</v>
      </c>
      <c r="K136" s="227"/>
    </row>
    <row r="137" spans="1:13" s="428" customFormat="1" x14ac:dyDescent="0.2">
      <c r="A137" s="420" t="s">
        <v>54</v>
      </c>
      <c r="B137" s="247">
        <v>1</v>
      </c>
      <c r="C137" s="248">
        <v>2</v>
      </c>
      <c r="D137" s="248">
        <v>3</v>
      </c>
      <c r="E137" s="248">
        <v>4</v>
      </c>
      <c r="F137" s="248">
        <v>5</v>
      </c>
      <c r="G137" s="248">
        <v>6</v>
      </c>
      <c r="H137" s="248">
        <v>7</v>
      </c>
      <c r="I137" s="249">
        <v>8</v>
      </c>
      <c r="J137" s="423"/>
      <c r="K137" s="290"/>
    </row>
    <row r="138" spans="1:13" s="428" customFormat="1" x14ac:dyDescent="0.2">
      <c r="A138" s="420" t="s">
        <v>2</v>
      </c>
      <c r="B138" s="250">
        <v>1</v>
      </c>
      <c r="C138" s="333">
        <v>2</v>
      </c>
      <c r="D138" s="251">
        <v>3</v>
      </c>
      <c r="E138" s="315">
        <v>4</v>
      </c>
      <c r="F138" s="252">
        <v>5</v>
      </c>
      <c r="G138" s="363">
        <v>6</v>
      </c>
      <c r="H138" s="364">
        <v>7</v>
      </c>
      <c r="I138" s="427">
        <v>8</v>
      </c>
      <c r="J138" s="424" t="s">
        <v>0</v>
      </c>
      <c r="K138" s="246"/>
      <c r="L138" s="291"/>
    </row>
    <row r="139" spans="1:13" s="428" customFormat="1" x14ac:dyDescent="0.2">
      <c r="A139" s="421" t="s">
        <v>3</v>
      </c>
      <c r="B139" s="253">
        <v>1190</v>
      </c>
      <c r="C139" s="254">
        <v>1190</v>
      </c>
      <c r="D139" s="254">
        <v>1190</v>
      </c>
      <c r="E139" s="254">
        <v>1190</v>
      </c>
      <c r="F139" s="254">
        <v>1190</v>
      </c>
      <c r="G139" s="254">
        <v>1190</v>
      </c>
      <c r="H139" s="254">
        <v>1190</v>
      </c>
      <c r="I139" s="255">
        <v>1190</v>
      </c>
      <c r="J139" s="416">
        <v>1190</v>
      </c>
      <c r="K139" s="294"/>
      <c r="L139" s="291"/>
    </row>
    <row r="140" spans="1:13" s="428" customFormat="1" x14ac:dyDescent="0.2">
      <c r="A140" s="422" t="s">
        <v>6</v>
      </c>
      <c r="B140" s="256">
        <v>1089.4736842105262</v>
      </c>
      <c r="C140" s="257">
        <v>1147.6470588235295</v>
      </c>
      <c r="D140" s="257">
        <v>1169.8181818181818</v>
      </c>
      <c r="E140" s="257">
        <v>1166.0784313725489</v>
      </c>
      <c r="F140" s="257">
        <v>1200</v>
      </c>
      <c r="G140" s="257">
        <v>1188.9743589743589</v>
      </c>
      <c r="H140" s="257">
        <v>1224.6428571428571</v>
      </c>
      <c r="I140" s="258">
        <v>1182.8</v>
      </c>
      <c r="J140" s="417">
        <v>1175.6505576208178</v>
      </c>
      <c r="K140" s="298"/>
      <c r="L140" s="291"/>
    </row>
    <row r="141" spans="1:13" s="428" customFormat="1" x14ac:dyDescent="0.2">
      <c r="A141" s="420" t="s">
        <v>7</v>
      </c>
      <c r="B141" s="260">
        <v>89.473684210526315</v>
      </c>
      <c r="C141" s="261">
        <v>94.117647058823536</v>
      </c>
      <c r="D141" s="261">
        <v>96.36363636363636</v>
      </c>
      <c r="E141" s="261">
        <v>100</v>
      </c>
      <c r="F141" s="261">
        <v>97.142857142857139</v>
      </c>
      <c r="G141" s="261">
        <v>100</v>
      </c>
      <c r="H141" s="261">
        <v>100</v>
      </c>
      <c r="I141" s="262">
        <v>100</v>
      </c>
      <c r="J141" s="425">
        <v>94.423791821561338</v>
      </c>
      <c r="K141" s="301"/>
      <c r="L141" s="291"/>
    </row>
    <row r="142" spans="1:13" s="428" customFormat="1" x14ac:dyDescent="0.2">
      <c r="A142" s="420" t="s">
        <v>8</v>
      </c>
      <c r="B142" s="263">
        <v>5.4949434577029173E-2</v>
      </c>
      <c r="C142" s="264">
        <v>4.7305490339878853E-2</v>
      </c>
      <c r="D142" s="264">
        <v>4.5686287409606945E-2</v>
      </c>
      <c r="E142" s="264">
        <v>4.8126150892786559E-2</v>
      </c>
      <c r="F142" s="264">
        <v>3.7054228814210576E-2</v>
      </c>
      <c r="G142" s="264">
        <v>3.9255438959311238E-2</v>
      </c>
      <c r="H142" s="264">
        <v>4.3235101153391867E-2</v>
      </c>
      <c r="I142" s="265">
        <v>4.3144209492910549E-2</v>
      </c>
      <c r="J142" s="418">
        <v>5.1622739634954569E-2</v>
      </c>
      <c r="K142" s="304"/>
      <c r="L142" s="305"/>
    </row>
    <row r="143" spans="1:13" s="428" customFormat="1" x14ac:dyDescent="0.2">
      <c r="A143" s="422" t="s">
        <v>1</v>
      </c>
      <c r="B143" s="266">
        <f t="shared" ref="B143:J143" si="31">B140/B139*100-100</f>
        <v>-8.4475895621406494</v>
      </c>
      <c r="C143" s="267">
        <f t="shared" si="31"/>
        <v>-3.5590706870983695</v>
      </c>
      <c r="D143" s="267">
        <f t="shared" si="31"/>
        <v>-1.695951107715814</v>
      </c>
      <c r="E143" s="267">
        <f t="shared" si="31"/>
        <v>-2.0102158510462971</v>
      </c>
      <c r="F143" s="267">
        <f t="shared" si="31"/>
        <v>0.84033613445377853</v>
      </c>
      <c r="G143" s="267">
        <f t="shared" si="31"/>
        <v>-8.6188321482453034E-2</v>
      </c>
      <c r="H143" s="267">
        <f t="shared" si="31"/>
        <v>2.9111644657863138</v>
      </c>
      <c r="I143" s="268">
        <f t="shared" si="31"/>
        <v>-0.60504201680672054</v>
      </c>
      <c r="J143" s="345">
        <f t="shared" si="31"/>
        <v>-1.2058354940489266</v>
      </c>
      <c r="K143" s="304"/>
      <c r="L143" s="305"/>
    </row>
    <row r="144" spans="1:13" s="428" customFormat="1" ht="13.5" thickBot="1" x14ac:dyDescent="0.25">
      <c r="A144" s="420" t="s">
        <v>27</v>
      </c>
      <c r="B144" s="270">
        <f>B140-B126</f>
        <v>102.88831835686767</v>
      </c>
      <c r="C144" s="271">
        <f>C140-B126</f>
        <v>161.06169296987093</v>
      </c>
      <c r="D144" s="271">
        <f t="shared" ref="D144:J144" si="32">D140-E126</f>
        <v>120.57289879931386</v>
      </c>
      <c r="E144" s="271">
        <f t="shared" si="32"/>
        <v>81.911764705882206</v>
      </c>
      <c r="F144" s="271">
        <f t="shared" si="32"/>
        <v>106.21621621621625</v>
      </c>
      <c r="G144" s="271">
        <f t="shared" si="32"/>
        <v>54.90028490028476</v>
      </c>
      <c r="H144" s="271">
        <f t="shared" si="32"/>
        <v>104.24285714285702</v>
      </c>
      <c r="I144" s="272">
        <f t="shared" si="32"/>
        <v>120.65977859778604</v>
      </c>
      <c r="J144" s="426">
        <f t="shared" si="32"/>
        <v>1175.6505576208178</v>
      </c>
      <c r="K144" s="308"/>
      <c r="L144" s="305"/>
    </row>
    <row r="145" spans="1:14" s="428" customFormat="1" x14ac:dyDescent="0.2">
      <c r="A145" s="431" t="s">
        <v>51</v>
      </c>
      <c r="B145" s="274">
        <v>265</v>
      </c>
      <c r="C145" s="275">
        <v>277</v>
      </c>
      <c r="D145" s="275">
        <v>734</v>
      </c>
      <c r="E145" s="275">
        <v>681</v>
      </c>
      <c r="F145" s="275">
        <v>470</v>
      </c>
      <c r="G145" s="275">
        <v>509</v>
      </c>
      <c r="H145" s="275">
        <v>368</v>
      </c>
      <c r="I145" s="276">
        <v>326</v>
      </c>
      <c r="J145" s="347">
        <f>SUM(B145:I145)</f>
        <v>3630</v>
      </c>
      <c r="K145" s="310" t="s">
        <v>56</v>
      </c>
      <c r="L145" s="311">
        <f>J131-J145</f>
        <v>3</v>
      </c>
      <c r="M145" s="332">
        <f>L145/J131</f>
        <v>8.2576383154417832E-4</v>
      </c>
      <c r="N145" s="353" t="s">
        <v>100</v>
      </c>
    </row>
    <row r="146" spans="1:14" s="428" customFormat="1" x14ac:dyDescent="0.2">
      <c r="A146" s="431" t="s">
        <v>28</v>
      </c>
      <c r="B146" s="229">
        <v>60</v>
      </c>
      <c r="C146" s="429">
        <v>60</v>
      </c>
      <c r="D146" s="429">
        <v>59</v>
      </c>
      <c r="E146" s="429">
        <v>58</v>
      </c>
      <c r="F146" s="429">
        <v>57.5</v>
      </c>
      <c r="G146" s="429">
        <v>56.5</v>
      </c>
      <c r="H146" s="429">
        <v>55.5</v>
      </c>
      <c r="I146" s="230">
        <v>55.5</v>
      </c>
      <c r="J146" s="339"/>
      <c r="K146" s="227" t="s">
        <v>57</v>
      </c>
      <c r="L146" s="428">
        <v>55.8</v>
      </c>
    </row>
    <row r="147" spans="1:14" s="428" customFormat="1" ht="13.5" thickBot="1" x14ac:dyDescent="0.25">
      <c r="A147" s="432" t="s">
        <v>26</v>
      </c>
      <c r="B147" s="231">
        <f>B146-B132</f>
        <v>2</v>
      </c>
      <c r="C147" s="232">
        <f>C146-B132</f>
        <v>2</v>
      </c>
      <c r="D147" s="232">
        <f t="shared" ref="D147:I147" si="33">D146-D132</f>
        <v>2</v>
      </c>
      <c r="E147" s="232">
        <f t="shared" si="33"/>
        <v>2</v>
      </c>
      <c r="F147" s="232">
        <f t="shared" si="33"/>
        <v>2</v>
      </c>
      <c r="G147" s="232">
        <f t="shared" si="33"/>
        <v>2</v>
      </c>
      <c r="H147" s="232">
        <f t="shared" si="33"/>
        <v>2</v>
      </c>
      <c r="I147" s="238">
        <f t="shared" si="33"/>
        <v>2.5</v>
      </c>
      <c r="J147" s="348"/>
      <c r="K147" s="428" t="s">
        <v>26</v>
      </c>
      <c r="L147" s="227">
        <f>L146-L132</f>
        <v>2.6899999999999977</v>
      </c>
    </row>
    <row r="148" spans="1:14" s="428" customFormat="1" x14ac:dyDescent="0.2">
      <c r="H148" s="428" t="s">
        <v>63</v>
      </c>
      <c r="I148" s="428" t="s">
        <v>63</v>
      </c>
    </row>
    <row r="149" spans="1:14" ht="13.5" thickBot="1" x14ac:dyDescent="0.25"/>
    <row r="150" spans="1:14" ht="13.5" thickBot="1" x14ac:dyDescent="0.25">
      <c r="A150" s="419" t="s">
        <v>98</v>
      </c>
      <c r="B150" s="745" t="s">
        <v>53</v>
      </c>
      <c r="C150" s="746"/>
      <c r="D150" s="746"/>
      <c r="E150" s="746"/>
      <c r="F150" s="746"/>
      <c r="G150" s="746"/>
      <c r="H150" s="746"/>
      <c r="I150" s="747"/>
      <c r="J150" s="313" t="s">
        <v>0</v>
      </c>
      <c r="K150" s="227"/>
      <c r="L150" s="414"/>
      <c r="M150" s="414"/>
    </row>
    <row r="151" spans="1:14" x14ac:dyDescent="0.2">
      <c r="A151" s="420" t="s">
        <v>54</v>
      </c>
      <c r="B151" s="229">
        <v>1</v>
      </c>
      <c r="C151" s="415">
        <v>2</v>
      </c>
      <c r="D151" s="415">
        <v>3</v>
      </c>
      <c r="E151" s="415">
        <v>4</v>
      </c>
      <c r="F151" s="415">
        <v>5</v>
      </c>
      <c r="G151" s="415">
        <v>6</v>
      </c>
      <c r="H151" s="415">
        <v>7</v>
      </c>
      <c r="I151" s="230">
        <v>8</v>
      </c>
      <c r="J151" s="423"/>
      <c r="K151" s="290"/>
      <c r="L151" s="414"/>
      <c r="M151" s="414"/>
    </row>
    <row r="152" spans="1:14" x14ac:dyDescent="0.2">
      <c r="A152" s="420" t="s">
        <v>2</v>
      </c>
      <c r="B152" s="250">
        <v>1</v>
      </c>
      <c r="C152" s="333">
        <v>2</v>
      </c>
      <c r="D152" s="251">
        <v>3</v>
      </c>
      <c r="E152" s="315">
        <v>4</v>
      </c>
      <c r="F152" s="252">
        <v>5</v>
      </c>
      <c r="G152" s="363">
        <v>6</v>
      </c>
      <c r="H152" s="364">
        <v>7</v>
      </c>
      <c r="I152" s="427">
        <v>8</v>
      </c>
      <c r="J152" s="424" t="s">
        <v>0</v>
      </c>
      <c r="K152" s="246"/>
      <c r="L152" s="291"/>
      <c r="M152" s="414"/>
    </row>
    <row r="153" spans="1:14" x14ac:dyDescent="0.2">
      <c r="A153" s="421" t="s">
        <v>3</v>
      </c>
      <c r="B153" s="253">
        <v>1280</v>
      </c>
      <c r="C153" s="254">
        <v>1280</v>
      </c>
      <c r="D153" s="254">
        <v>1280</v>
      </c>
      <c r="E153" s="254">
        <v>1280</v>
      </c>
      <c r="F153" s="254">
        <v>1280</v>
      </c>
      <c r="G153" s="254">
        <v>1280</v>
      </c>
      <c r="H153" s="254">
        <v>1280</v>
      </c>
      <c r="I153" s="255">
        <v>1280</v>
      </c>
      <c r="J153" s="416">
        <v>1280</v>
      </c>
      <c r="K153" s="294"/>
      <c r="L153" s="291"/>
      <c r="M153" s="414"/>
    </row>
    <row r="154" spans="1:14" x14ac:dyDescent="0.2">
      <c r="A154" s="422" t="s">
        <v>6</v>
      </c>
      <c r="B154" s="256">
        <v>1254.2105263157894</v>
      </c>
      <c r="C154" s="257">
        <v>1283.6842105263158</v>
      </c>
      <c r="D154" s="257">
        <v>1303.6734693877552</v>
      </c>
      <c r="E154" s="257">
        <v>1280.1818181818182</v>
      </c>
      <c r="F154" s="257">
        <v>1326.6666666666667</v>
      </c>
      <c r="G154" s="257">
        <v>1330</v>
      </c>
      <c r="H154" s="257">
        <v>1343.5714285714287</v>
      </c>
      <c r="I154" s="258">
        <v>1381.9230769230769</v>
      </c>
      <c r="J154" s="417">
        <v>1312.6007326007325</v>
      </c>
      <c r="K154" s="298"/>
      <c r="L154" s="291"/>
      <c r="M154" s="414"/>
    </row>
    <row r="155" spans="1:14" x14ac:dyDescent="0.2">
      <c r="A155" s="420" t="s">
        <v>7</v>
      </c>
      <c r="B155" s="260">
        <v>89.473684210526315</v>
      </c>
      <c r="C155" s="261">
        <v>94.736842105263165</v>
      </c>
      <c r="D155" s="261">
        <v>100</v>
      </c>
      <c r="E155" s="261">
        <v>96.36363636363636</v>
      </c>
      <c r="F155" s="261">
        <v>100</v>
      </c>
      <c r="G155" s="261">
        <v>100</v>
      </c>
      <c r="H155" s="261">
        <v>96.428571428571431</v>
      </c>
      <c r="I155" s="262">
        <v>92.307692307692307</v>
      </c>
      <c r="J155" s="425">
        <v>95.604395604395606</v>
      </c>
      <c r="K155" s="301"/>
      <c r="L155" s="291"/>
      <c r="M155" s="414"/>
    </row>
    <row r="156" spans="1:14" x14ac:dyDescent="0.2">
      <c r="A156" s="420" t="s">
        <v>8</v>
      </c>
      <c r="B156" s="263">
        <v>5.687000253932669E-2</v>
      </c>
      <c r="C156" s="264">
        <v>4.0455584693871602E-2</v>
      </c>
      <c r="D156" s="264">
        <v>4.1021571309333614E-2</v>
      </c>
      <c r="E156" s="264">
        <v>4.7163086588154331E-2</v>
      </c>
      <c r="F156" s="264">
        <v>4.1226766539818313E-2</v>
      </c>
      <c r="G156" s="264">
        <v>4.1326393321892127E-2</v>
      </c>
      <c r="H156" s="264">
        <v>4.6574735427791905E-2</v>
      </c>
      <c r="I156" s="265">
        <v>4.8168480451344579E-2</v>
      </c>
      <c r="J156" s="418">
        <v>5.1721380034687257E-2</v>
      </c>
      <c r="K156" s="304"/>
      <c r="L156" s="305"/>
      <c r="M156" s="414"/>
    </row>
    <row r="157" spans="1:14" x14ac:dyDescent="0.2">
      <c r="A157" s="422" t="s">
        <v>1</v>
      </c>
      <c r="B157" s="266">
        <f t="shared" ref="B157:J157" si="34">B154/B153*100-100</f>
        <v>-2.0148026315789593</v>
      </c>
      <c r="C157" s="267">
        <f t="shared" si="34"/>
        <v>0.28782894736842479</v>
      </c>
      <c r="D157" s="267">
        <f t="shared" si="34"/>
        <v>1.8494897959183731</v>
      </c>
      <c r="E157" s="267">
        <f t="shared" si="34"/>
        <v>1.4204545454560957E-2</v>
      </c>
      <c r="F157" s="267">
        <f t="shared" si="34"/>
        <v>3.6458333333333428</v>
      </c>
      <c r="G157" s="267">
        <f t="shared" si="34"/>
        <v>3.90625</v>
      </c>
      <c r="H157" s="267">
        <f t="shared" si="34"/>
        <v>4.9665178571428612</v>
      </c>
      <c r="I157" s="268">
        <f t="shared" si="34"/>
        <v>7.9627403846153726</v>
      </c>
      <c r="J157" s="345">
        <f t="shared" si="34"/>
        <v>2.5469322344322336</v>
      </c>
      <c r="K157" s="304"/>
      <c r="L157" s="305"/>
      <c r="M157" s="414"/>
    </row>
    <row r="158" spans="1:14" ht="13.5" thickBot="1" x14ac:dyDescent="0.25">
      <c r="A158" s="420" t="s">
        <v>27</v>
      </c>
      <c r="B158" s="270">
        <f>B154-B140</f>
        <v>164.73684210526312</v>
      </c>
      <c r="C158" s="271">
        <f t="shared" ref="C158:J158" si="35">C154-C140</f>
        <v>136.03715170278633</v>
      </c>
      <c r="D158" s="271">
        <f t="shared" si="35"/>
        <v>133.85528756957342</v>
      </c>
      <c r="E158" s="271">
        <f t="shared" si="35"/>
        <v>114.1033868092693</v>
      </c>
      <c r="F158" s="271">
        <f t="shared" si="35"/>
        <v>126.66666666666674</v>
      </c>
      <c r="G158" s="271">
        <f t="shared" si="35"/>
        <v>141.02564102564111</v>
      </c>
      <c r="H158" s="271">
        <f t="shared" si="35"/>
        <v>118.92857142857156</v>
      </c>
      <c r="I158" s="272">
        <f t="shared" si="35"/>
        <v>199.12307692307695</v>
      </c>
      <c r="J158" s="426">
        <f t="shared" si="35"/>
        <v>136.95017497991466</v>
      </c>
      <c r="K158" s="308"/>
      <c r="L158" s="305"/>
      <c r="M158" s="414"/>
    </row>
    <row r="159" spans="1:14" x14ac:dyDescent="0.2">
      <c r="A159" s="309" t="s">
        <v>51</v>
      </c>
      <c r="B159" s="274">
        <v>264</v>
      </c>
      <c r="C159" s="275">
        <v>277</v>
      </c>
      <c r="D159" s="275">
        <v>732</v>
      </c>
      <c r="E159" s="275">
        <v>681</v>
      </c>
      <c r="F159" s="275">
        <v>469</v>
      </c>
      <c r="G159" s="386">
        <v>509</v>
      </c>
      <c r="H159" s="275">
        <v>367</v>
      </c>
      <c r="I159" s="276">
        <v>326</v>
      </c>
      <c r="J159" s="347">
        <f>SUM(B159:I159)</f>
        <v>3625</v>
      </c>
      <c r="K159" s="310" t="s">
        <v>56</v>
      </c>
      <c r="L159" s="311">
        <f>J145-J159</f>
        <v>5</v>
      </c>
      <c r="M159" s="332">
        <f>L159/J145</f>
        <v>1.3774104683195593E-3</v>
      </c>
    </row>
    <row r="160" spans="1:14" x14ac:dyDescent="0.2">
      <c r="A160" s="309" t="s">
        <v>28</v>
      </c>
      <c r="B160" s="229">
        <v>61.5</v>
      </c>
      <c r="C160" s="429">
        <v>61.5</v>
      </c>
      <c r="D160" s="429">
        <v>59.5</v>
      </c>
      <c r="E160" s="429">
        <v>59</v>
      </c>
      <c r="F160" s="429">
        <v>57.5</v>
      </c>
      <c r="G160" s="387">
        <v>56.5</v>
      </c>
      <c r="H160" s="429">
        <v>56</v>
      </c>
      <c r="I160" s="230">
        <v>56.5</v>
      </c>
      <c r="J160" s="339"/>
      <c r="K160" s="227" t="s">
        <v>57</v>
      </c>
      <c r="L160" s="414">
        <v>57.8</v>
      </c>
      <c r="M160" s="414"/>
    </row>
    <row r="161" spans="1:13" ht="13.5" thickBot="1" x14ac:dyDescent="0.25">
      <c r="A161" s="312" t="s">
        <v>26</v>
      </c>
      <c r="B161" s="456">
        <f>B160-B146</f>
        <v>1.5</v>
      </c>
      <c r="C161" s="457">
        <f t="shared" ref="C161:I161" si="36">C160-C146</f>
        <v>1.5</v>
      </c>
      <c r="D161" s="457">
        <f t="shared" si="36"/>
        <v>0.5</v>
      </c>
      <c r="E161" s="457">
        <f t="shared" si="36"/>
        <v>1</v>
      </c>
      <c r="F161" s="232">
        <f t="shared" si="36"/>
        <v>0</v>
      </c>
      <c r="G161" s="232">
        <f t="shared" si="36"/>
        <v>0</v>
      </c>
      <c r="H161" s="232">
        <f t="shared" si="36"/>
        <v>0.5</v>
      </c>
      <c r="I161" s="238">
        <f t="shared" si="36"/>
        <v>1</v>
      </c>
      <c r="J161" s="348"/>
      <c r="K161" s="414" t="s">
        <v>26</v>
      </c>
      <c r="L161" s="227">
        <f>L160-L146</f>
        <v>2</v>
      </c>
      <c r="M161" s="414"/>
    </row>
    <row r="162" spans="1:13" x14ac:dyDescent="0.2">
      <c r="A162" s="414"/>
      <c r="B162" s="414"/>
      <c r="C162" s="414"/>
      <c r="D162" s="414"/>
      <c r="E162" s="414"/>
      <c r="F162" s="414">
        <v>57.5</v>
      </c>
      <c r="G162" s="414">
        <v>56.5</v>
      </c>
      <c r="H162" s="414">
        <v>56</v>
      </c>
      <c r="I162" s="414">
        <v>56.5</v>
      </c>
      <c r="J162" s="414"/>
      <c r="K162" s="414"/>
      <c r="L162" s="414"/>
      <c r="M162" s="414"/>
    </row>
    <row r="163" spans="1:13" ht="13.5" thickBot="1" x14ac:dyDescent="0.25">
      <c r="F163" s="458"/>
      <c r="G163" s="458"/>
      <c r="H163" s="458"/>
      <c r="I163" s="458"/>
    </row>
    <row r="164" spans="1:13" ht="13.5" thickBot="1" x14ac:dyDescent="0.25">
      <c r="A164" s="419" t="s">
        <v>104</v>
      </c>
      <c r="B164" s="745" t="s">
        <v>53</v>
      </c>
      <c r="C164" s="746"/>
      <c r="D164" s="746"/>
      <c r="E164" s="746"/>
      <c r="F164" s="746"/>
      <c r="G164" s="746"/>
      <c r="H164" s="746"/>
      <c r="I164" s="747"/>
      <c r="J164" s="313" t="s">
        <v>0</v>
      </c>
      <c r="K164" s="227"/>
      <c r="L164" s="450"/>
      <c r="M164" s="450"/>
    </row>
    <row r="165" spans="1:13" x14ac:dyDescent="0.2">
      <c r="A165" s="420" t="s">
        <v>54</v>
      </c>
      <c r="B165" s="229">
        <v>1</v>
      </c>
      <c r="C165" s="449">
        <v>2</v>
      </c>
      <c r="D165" s="449">
        <v>3</v>
      </c>
      <c r="E165" s="449">
        <v>4</v>
      </c>
      <c r="F165" s="449">
        <v>5</v>
      </c>
      <c r="G165" s="449">
        <v>6</v>
      </c>
      <c r="H165" s="449">
        <v>7</v>
      </c>
      <c r="I165" s="230">
        <v>8</v>
      </c>
      <c r="J165" s="423"/>
      <c r="K165" s="290"/>
      <c r="L165" s="450"/>
      <c r="M165" s="450"/>
    </row>
    <row r="166" spans="1:13" x14ac:dyDescent="0.2">
      <c r="A166" s="420" t="s">
        <v>2</v>
      </c>
      <c r="B166" s="250">
        <v>1</v>
      </c>
      <c r="C166" s="333">
        <v>2</v>
      </c>
      <c r="D166" s="251">
        <v>3</v>
      </c>
      <c r="E166" s="315">
        <v>4</v>
      </c>
      <c r="F166" s="252">
        <v>5</v>
      </c>
      <c r="G166" s="363">
        <v>6</v>
      </c>
      <c r="H166" s="364">
        <v>7</v>
      </c>
      <c r="I166" s="427">
        <v>8</v>
      </c>
      <c r="J166" s="424" t="s">
        <v>0</v>
      </c>
      <c r="K166" s="246"/>
      <c r="L166" s="291"/>
      <c r="M166" s="450"/>
    </row>
    <row r="167" spans="1:13" x14ac:dyDescent="0.2">
      <c r="A167" s="421" t="s">
        <v>3</v>
      </c>
      <c r="B167" s="253">
        <v>1375</v>
      </c>
      <c r="C167" s="254">
        <v>1375</v>
      </c>
      <c r="D167" s="254">
        <v>1375</v>
      </c>
      <c r="E167" s="254">
        <v>1375</v>
      </c>
      <c r="F167" s="254">
        <v>1375</v>
      </c>
      <c r="G167" s="254">
        <v>1375</v>
      </c>
      <c r="H167" s="254">
        <v>1375</v>
      </c>
      <c r="I167" s="255">
        <v>1375</v>
      </c>
      <c r="J167" s="416">
        <v>1375</v>
      </c>
      <c r="K167" s="294"/>
      <c r="L167" s="291"/>
      <c r="M167" s="450"/>
    </row>
    <row r="168" spans="1:13" x14ac:dyDescent="0.2">
      <c r="A168" s="422" t="s">
        <v>6</v>
      </c>
      <c r="B168" s="256">
        <v>1391</v>
      </c>
      <c r="C168" s="257">
        <v>1444.7368421052631</v>
      </c>
      <c r="D168" s="257">
        <v>1421.132075471698</v>
      </c>
      <c r="E168" s="257">
        <v>1386.8</v>
      </c>
      <c r="F168" s="257">
        <v>1435.7142857142858</v>
      </c>
      <c r="G168" s="257">
        <v>1415.5263157894738</v>
      </c>
      <c r="H168" s="257">
        <v>1415.7142857142858</v>
      </c>
      <c r="I168" s="258">
        <v>1493.0434782608695</v>
      </c>
      <c r="J168" s="417">
        <v>1420.8646616541353</v>
      </c>
      <c r="K168" s="298"/>
      <c r="L168" s="291"/>
      <c r="M168" s="450"/>
    </row>
    <row r="169" spans="1:13" x14ac:dyDescent="0.2">
      <c r="A169" s="420" t="s">
        <v>7</v>
      </c>
      <c r="B169" s="260">
        <v>100</v>
      </c>
      <c r="C169" s="261">
        <v>94.736842105263165</v>
      </c>
      <c r="D169" s="261">
        <v>98.113207547169807</v>
      </c>
      <c r="E169" s="261">
        <v>96</v>
      </c>
      <c r="F169" s="261">
        <v>94.285714285714292</v>
      </c>
      <c r="G169" s="261">
        <v>94.736842105263165</v>
      </c>
      <c r="H169" s="261">
        <v>96.428571428571431</v>
      </c>
      <c r="I169" s="262">
        <v>86.956521739130437</v>
      </c>
      <c r="J169" s="425">
        <v>97.368421052631575</v>
      </c>
      <c r="K169" s="301"/>
      <c r="L169" s="291"/>
      <c r="M169" s="450"/>
    </row>
    <row r="170" spans="1:13" x14ac:dyDescent="0.2">
      <c r="A170" s="420" t="s">
        <v>8</v>
      </c>
      <c r="B170" s="263">
        <v>4.0851395097556781E-2</v>
      </c>
      <c r="C170" s="264">
        <v>4.8704437060452264E-2</v>
      </c>
      <c r="D170" s="264">
        <v>4.9221601648866652E-2</v>
      </c>
      <c r="E170" s="264">
        <v>4.7228338214001235E-2</v>
      </c>
      <c r="F170" s="264">
        <v>5.3494965592835994E-2</v>
      </c>
      <c r="G170" s="264">
        <v>4.3869993263514533E-2</v>
      </c>
      <c r="H170" s="264">
        <v>3.9302405840869192E-2</v>
      </c>
      <c r="I170" s="265">
        <v>5.2938581505684118E-2</v>
      </c>
      <c r="J170" s="418">
        <v>5.1637235594984746E-2</v>
      </c>
      <c r="K170" s="304"/>
      <c r="L170" s="305"/>
      <c r="M170" s="450"/>
    </row>
    <row r="171" spans="1:13" x14ac:dyDescent="0.2">
      <c r="A171" s="422" t="s">
        <v>1</v>
      </c>
      <c r="B171" s="266">
        <f t="shared" ref="B171:J171" si="37">B168/B167*100-100</f>
        <v>1.1636363636363711</v>
      </c>
      <c r="C171" s="267">
        <f t="shared" si="37"/>
        <v>5.0717703349282317</v>
      </c>
      <c r="D171" s="267">
        <f t="shared" si="37"/>
        <v>3.3550600343052963</v>
      </c>
      <c r="E171" s="267">
        <f t="shared" si="37"/>
        <v>0.85818181818181927</v>
      </c>
      <c r="F171" s="267">
        <f t="shared" si="37"/>
        <v>4.4155844155844335</v>
      </c>
      <c r="G171" s="267">
        <f t="shared" si="37"/>
        <v>2.9473684210526301</v>
      </c>
      <c r="H171" s="267">
        <f t="shared" si="37"/>
        <v>2.961038961038966</v>
      </c>
      <c r="I171" s="268">
        <f t="shared" si="37"/>
        <v>8.5849802371541557</v>
      </c>
      <c r="J171" s="345">
        <f t="shared" si="37"/>
        <v>3.3356117566643917</v>
      </c>
      <c r="K171" s="304"/>
      <c r="L171" s="305"/>
      <c r="M171" s="450"/>
    </row>
    <row r="172" spans="1:13" ht="13.5" thickBot="1" x14ac:dyDescent="0.25">
      <c r="A172" s="420" t="s">
        <v>27</v>
      </c>
      <c r="B172" s="270">
        <f>B168-B154</f>
        <v>136.78947368421063</v>
      </c>
      <c r="C172" s="271">
        <f t="shared" ref="C172:J172" si="38">C168-C154</f>
        <v>161.05263157894728</v>
      </c>
      <c r="D172" s="271">
        <f t="shared" si="38"/>
        <v>117.45860608394287</v>
      </c>
      <c r="E172" s="271">
        <f t="shared" si="38"/>
        <v>106.61818181818171</v>
      </c>
      <c r="F172" s="271">
        <f t="shared" si="38"/>
        <v>109.04761904761904</v>
      </c>
      <c r="G172" s="271">
        <f t="shared" si="38"/>
        <v>85.526315789473756</v>
      </c>
      <c r="H172" s="271">
        <f t="shared" si="38"/>
        <v>72.14285714285711</v>
      </c>
      <c r="I172" s="272">
        <f t="shared" si="38"/>
        <v>111.1204013377926</v>
      </c>
      <c r="J172" s="426">
        <f t="shared" si="38"/>
        <v>108.26392905340276</v>
      </c>
      <c r="K172" s="308"/>
      <c r="L172" s="305"/>
      <c r="M172" s="450"/>
    </row>
    <row r="173" spans="1:13" x14ac:dyDescent="0.2">
      <c r="A173" s="309" t="s">
        <v>51</v>
      </c>
      <c r="B173" s="274">
        <v>264</v>
      </c>
      <c r="C173" s="275">
        <v>277</v>
      </c>
      <c r="D173" s="275">
        <v>732</v>
      </c>
      <c r="E173" s="275">
        <v>681</v>
      </c>
      <c r="F173" s="275">
        <v>468</v>
      </c>
      <c r="G173" s="386">
        <v>505</v>
      </c>
      <c r="H173" s="275">
        <v>367</v>
      </c>
      <c r="I173" s="276">
        <v>326</v>
      </c>
      <c r="J173" s="347">
        <f>SUM(B173:I173)</f>
        <v>3620</v>
      </c>
      <c r="K173" s="310" t="s">
        <v>56</v>
      </c>
      <c r="L173" s="311">
        <f>J159-J173</f>
        <v>5</v>
      </c>
      <c r="M173" s="332">
        <f>L173/J159</f>
        <v>1.3793103448275861E-3</v>
      </c>
    </row>
    <row r="174" spans="1:13" x14ac:dyDescent="0.2">
      <c r="A174" s="309" t="s">
        <v>28</v>
      </c>
      <c r="B174" s="229">
        <v>62.5</v>
      </c>
      <c r="C174" s="449">
        <v>62.5</v>
      </c>
      <c r="D174" s="449">
        <v>60.5</v>
      </c>
      <c r="E174" s="449">
        <v>60.5</v>
      </c>
      <c r="F174" s="449">
        <v>59.5</v>
      </c>
      <c r="G174" s="387">
        <v>58.5</v>
      </c>
      <c r="H174" s="449">
        <v>58.5</v>
      </c>
      <c r="I174" s="230">
        <v>58.5</v>
      </c>
      <c r="J174" s="339"/>
      <c r="K174" s="227" t="s">
        <v>57</v>
      </c>
      <c r="L174" s="454">
        <v>58.67</v>
      </c>
      <c r="M174" s="450"/>
    </row>
    <row r="175" spans="1:13" ht="13.5" thickBot="1" x14ac:dyDescent="0.25">
      <c r="A175" s="312" t="s">
        <v>26</v>
      </c>
      <c r="B175" s="231">
        <f>B174-B160</f>
        <v>1</v>
      </c>
      <c r="C175" s="232">
        <f t="shared" ref="C175:I175" si="39">C174-C160</f>
        <v>1</v>
      </c>
      <c r="D175" s="232">
        <f t="shared" si="39"/>
        <v>1</v>
      </c>
      <c r="E175" s="232">
        <f t="shared" si="39"/>
        <v>1.5</v>
      </c>
      <c r="F175" s="232">
        <f t="shared" si="39"/>
        <v>2</v>
      </c>
      <c r="G175" s="232">
        <f t="shared" si="39"/>
        <v>2</v>
      </c>
      <c r="H175" s="232">
        <f t="shared" si="39"/>
        <v>2.5</v>
      </c>
      <c r="I175" s="238">
        <f t="shared" si="39"/>
        <v>2</v>
      </c>
      <c r="J175" s="348"/>
      <c r="K175" s="450" t="s">
        <v>26</v>
      </c>
      <c r="L175" s="455">
        <f>L174-L160</f>
        <v>0.87000000000000455</v>
      </c>
      <c r="M175" s="450"/>
    </row>
    <row r="176" spans="1:13" x14ac:dyDescent="0.2">
      <c r="A176" s="450"/>
      <c r="B176" s="450"/>
      <c r="C176" s="450" t="s">
        <v>63</v>
      </c>
      <c r="D176" s="450"/>
      <c r="E176" s="450"/>
      <c r="F176" s="450"/>
      <c r="G176" s="450"/>
      <c r="H176" s="450"/>
      <c r="I176" s="450"/>
      <c r="J176" s="450"/>
      <c r="K176" s="450"/>
      <c r="L176" s="450"/>
      <c r="M176" s="450"/>
    </row>
    <row r="177" spans="1:13" ht="13.5" thickBot="1" x14ac:dyDescent="0.25"/>
    <row r="178" spans="1:13" ht="13.5" thickBot="1" x14ac:dyDescent="0.25">
      <c r="A178" s="419" t="s">
        <v>106</v>
      </c>
      <c r="B178" s="745" t="s">
        <v>53</v>
      </c>
      <c r="C178" s="746"/>
      <c r="D178" s="746"/>
      <c r="E178" s="746"/>
      <c r="F178" s="746"/>
      <c r="G178" s="746"/>
      <c r="H178" s="746"/>
      <c r="I178" s="747"/>
      <c r="J178" s="313" t="s">
        <v>0</v>
      </c>
      <c r="K178" s="227"/>
      <c r="L178" s="459"/>
      <c r="M178" s="459"/>
    </row>
    <row r="179" spans="1:13" x14ac:dyDescent="0.2">
      <c r="A179" s="420" t="s">
        <v>54</v>
      </c>
      <c r="B179" s="229">
        <v>1</v>
      </c>
      <c r="C179" s="460">
        <v>2</v>
      </c>
      <c r="D179" s="460">
        <v>3</v>
      </c>
      <c r="E179" s="460">
        <v>4</v>
      </c>
      <c r="F179" s="460">
        <v>5</v>
      </c>
      <c r="G179" s="460">
        <v>6</v>
      </c>
      <c r="H179" s="460">
        <v>7</v>
      </c>
      <c r="I179" s="230">
        <v>8</v>
      </c>
      <c r="J179" s="423"/>
      <c r="K179" s="290"/>
      <c r="L179" s="459"/>
      <c r="M179" s="459"/>
    </row>
    <row r="180" spans="1:13" x14ac:dyDescent="0.2">
      <c r="A180" s="420" t="s">
        <v>2</v>
      </c>
      <c r="B180" s="250">
        <v>1</v>
      </c>
      <c r="C180" s="333">
        <v>2</v>
      </c>
      <c r="D180" s="251">
        <v>3</v>
      </c>
      <c r="E180" s="315">
        <v>4</v>
      </c>
      <c r="F180" s="252">
        <v>5</v>
      </c>
      <c r="G180" s="363">
        <v>6</v>
      </c>
      <c r="H180" s="364">
        <v>7</v>
      </c>
      <c r="I180" s="427">
        <v>8</v>
      </c>
      <c r="J180" s="424" t="s">
        <v>0</v>
      </c>
      <c r="K180" s="246"/>
      <c r="L180" s="291"/>
      <c r="M180" s="459"/>
    </row>
    <row r="181" spans="1:13" x14ac:dyDescent="0.2">
      <c r="A181" s="421" t="s">
        <v>3</v>
      </c>
      <c r="B181" s="253">
        <v>1475</v>
      </c>
      <c r="C181" s="254">
        <v>1475</v>
      </c>
      <c r="D181" s="254">
        <v>1475</v>
      </c>
      <c r="E181" s="254">
        <v>1475</v>
      </c>
      <c r="F181" s="254">
        <v>1475</v>
      </c>
      <c r="G181" s="254">
        <v>1475</v>
      </c>
      <c r="H181" s="254">
        <v>1475</v>
      </c>
      <c r="I181" s="255">
        <v>1475</v>
      </c>
      <c r="J181" s="416">
        <v>1475</v>
      </c>
      <c r="K181" s="294"/>
      <c r="L181" s="291"/>
      <c r="M181" s="459"/>
    </row>
    <row r="182" spans="1:13" x14ac:dyDescent="0.2">
      <c r="A182" s="422" t="s">
        <v>6</v>
      </c>
      <c r="B182" s="256">
        <v>1446.67</v>
      </c>
      <c r="C182" s="257">
        <v>1460.56</v>
      </c>
      <c r="D182" s="257">
        <v>1492.59</v>
      </c>
      <c r="E182" s="257">
        <v>1482.35</v>
      </c>
      <c r="F182" s="257">
        <v>1524.17</v>
      </c>
      <c r="G182" s="257">
        <v>1504.29</v>
      </c>
      <c r="H182" s="257">
        <v>1509.23</v>
      </c>
      <c r="I182" s="258">
        <v>1548.33</v>
      </c>
      <c r="J182" s="417">
        <v>1497.82</v>
      </c>
      <c r="K182" s="298"/>
      <c r="L182" s="291"/>
      <c r="M182" s="459"/>
    </row>
    <row r="183" spans="1:13" x14ac:dyDescent="0.2">
      <c r="A183" s="420" t="s">
        <v>7</v>
      </c>
      <c r="B183" s="260">
        <v>88.89</v>
      </c>
      <c r="C183" s="261">
        <v>94.44</v>
      </c>
      <c r="D183" s="261">
        <v>86.21</v>
      </c>
      <c r="E183" s="261">
        <v>84.31</v>
      </c>
      <c r="F183" s="261">
        <v>80.56</v>
      </c>
      <c r="G183" s="261">
        <v>77.14</v>
      </c>
      <c r="H183" s="261">
        <v>96.15</v>
      </c>
      <c r="I183" s="262">
        <v>95.83</v>
      </c>
      <c r="J183" s="425">
        <v>86.84</v>
      </c>
      <c r="K183" s="301"/>
      <c r="L183" s="291"/>
      <c r="M183" s="459"/>
    </row>
    <row r="184" spans="1:13" x14ac:dyDescent="0.2">
      <c r="A184" s="420" t="s">
        <v>8</v>
      </c>
      <c r="B184" s="263">
        <v>5.9499999999999997E-2</v>
      </c>
      <c r="C184" s="264">
        <v>5.4800000000000001E-2</v>
      </c>
      <c r="D184" s="264">
        <v>6.9400000000000003E-2</v>
      </c>
      <c r="E184" s="264">
        <v>5.9499999999999997E-2</v>
      </c>
      <c r="F184" s="264">
        <v>7.1999999999999995E-2</v>
      </c>
      <c r="G184" s="264">
        <v>7.4499999999999997E-2</v>
      </c>
      <c r="H184" s="264">
        <v>5.7099999999999998E-2</v>
      </c>
      <c r="I184" s="265">
        <v>5.3100000000000001E-2</v>
      </c>
      <c r="J184" s="418">
        <v>6.6900000000000001E-2</v>
      </c>
      <c r="K184" s="304"/>
      <c r="L184" s="305"/>
      <c r="M184" s="459"/>
    </row>
    <row r="185" spans="1:13" x14ac:dyDescent="0.2">
      <c r="A185" s="422" t="s">
        <v>1</v>
      </c>
      <c r="B185" s="266">
        <f t="shared" ref="B185:J185" si="40">B182/B181*100-100</f>
        <v>-1.9206779661016924</v>
      </c>
      <c r="C185" s="267">
        <f t="shared" si="40"/>
        <v>-0.97898305084746085</v>
      </c>
      <c r="D185" s="267">
        <f t="shared" si="40"/>
        <v>1.1925423728813485</v>
      </c>
      <c r="E185" s="267">
        <f t="shared" si="40"/>
        <v>0.49830508474575197</v>
      </c>
      <c r="F185" s="267">
        <f t="shared" si="40"/>
        <v>3.3335593220338922</v>
      </c>
      <c r="G185" s="267">
        <f t="shared" si="40"/>
        <v>1.9857627118644103</v>
      </c>
      <c r="H185" s="267">
        <f t="shared" si="40"/>
        <v>2.3206779661016981</v>
      </c>
      <c r="I185" s="268">
        <f t="shared" si="40"/>
        <v>4.9715254237288065</v>
      </c>
      <c r="J185" s="345">
        <f t="shared" si="40"/>
        <v>1.5471186440678082</v>
      </c>
      <c r="K185" s="304"/>
      <c r="L185" s="305"/>
      <c r="M185" s="459"/>
    </row>
    <row r="186" spans="1:13" ht="13.5" thickBot="1" x14ac:dyDescent="0.25">
      <c r="A186" s="420" t="s">
        <v>27</v>
      </c>
      <c r="B186" s="270">
        <f>B182-B168</f>
        <v>55.670000000000073</v>
      </c>
      <c r="C186" s="271">
        <f t="shared" ref="C186:J186" si="41">C182-C168</f>
        <v>15.823157894736823</v>
      </c>
      <c r="D186" s="271">
        <f t="shared" si="41"/>
        <v>71.457924528301874</v>
      </c>
      <c r="E186" s="271">
        <f t="shared" si="41"/>
        <v>95.549999999999955</v>
      </c>
      <c r="F186" s="271">
        <f t="shared" si="41"/>
        <v>88.455714285714294</v>
      </c>
      <c r="G186" s="271">
        <f t="shared" si="41"/>
        <v>88.763684210526208</v>
      </c>
      <c r="H186" s="271">
        <f t="shared" si="41"/>
        <v>93.515714285714239</v>
      </c>
      <c r="I186" s="272">
        <f t="shared" si="41"/>
        <v>55.286521739130421</v>
      </c>
      <c r="J186" s="426">
        <f t="shared" si="41"/>
        <v>76.955338345864675</v>
      </c>
      <c r="K186" s="308"/>
      <c r="L186" s="305"/>
      <c r="M186" s="459"/>
    </row>
    <row r="187" spans="1:13" x14ac:dyDescent="0.2">
      <c r="A187" s="309" t="s">
        <v>51</v>
      </c>
      <c r="B187" s="274">
        <v>263</v>
      </c>
      <c r="C187" s="275">
        <v>277</v>
      </c>
      <c r="D187" s="275">
        <v>732</v>
      </c>
      <c r="E187" s="275">
        <v>681</v>
      </c>
      <c r="F187" s="275">
        <v>468</v>
      </c>
      <c r="G187" s="386">
        <v>505</v>
      </c>
      <c r="H187" s="275">
        <v>367</v>
      </c>
      <c r="I187" s="276">
        <v>326</v>
      </c>
      <c r="J187" s="347">
        <f>SUM(B187:I187)</f>
        <v>3619</v>
      </c>
      <c r="K187" s="310" t="s">
        <v>56</v>
      </c>
      <c r="L187" s="311">
        <f>J173-J187</f>
        <v>1</v>
      </c>
      <c r="M187" s="332">
        <f>L187/J173</f>
        <v>2.7624309392265195E-4</v>
      </c>
    </row>
    <row r="188" spans="1:13" x14ac:dyDescent="0.2">
      <c r="A188" s="309" t="s">
        <v>28</v>
      </c>
      <c r="B188" s="229">
        <v>65</v>
      </c>
      <c r="C188" s="460">
        <v>65</v>
      </c>
      <c r="D188" s="460">
        <v>63</v>
      </c>
      <c r="E188" s="460">
        <v>62.5</v>
      </c>
      <c r="F188" s="460">
        <v>62</v>
      </c>
      <c r="G188" s="387">
        <v>61</v>
      </c>
      <c r="H188" s="460">
        <v>61</v>
      </c>
      <c r="I188" s="230">
        <v>61</v>
      </c>
      <c r="J188" s="339"/>
      <c r="K188" s="227" t="s">
        <v>57</v>
      </c>
      <c r="L188" s="459">
        <v>60.02</v>
      </c>
      <c r="M188" s="459"/>
    </row>
    <row r="189" spans="1:13" ht="13.5" thickBot="1" x14ac:dyDescent="0.25">
      <c r="A189" s="312" t="s">
        <v>26</v>
      </c>
      <c r="B189" s="231">
        <f>B188-B174</f>
        <v>2.5</v>
      </c>
      <c r="C189" s="232">
        <f t="shared" ref="C189:I189" si="42">C188-C174</f>
        <v>2.5</v>
      </c>
      <c r="D189" s="232">
        <f t="shared" si="42"/>
        <v>2.5</v>
      </c>
      <c r="E189" s="232">
        <f t="shared" si="42"/>
        <v>2</v>
      </c>
      <c r="F189" s="232">
        <f t="shared" si="42"/>
        <v>2.5</v>
      </c>
      <c r="G189" s="232">
        <f t="shared" si="42"/>
        <v>2.5</v>
      </c>
      <c r="H189" s="232">
        <f t="shared" si="42"/>
        <v>2.5</v>
      </c>
      <c r="I189" s="238">
        <f t="shared" si="42"/>
        <v>2.5</v>
      </c>
      <c r="J189" s="348"/>
      <c r="K189" s="459" t="s">
        <v>26</v>
      </c>
      <c r="L189" s="462">
        <f>L188-L174</f>
        <v>1.3500000000000014</v>
      </c>
      <c r="M189" s="459"/>
    </row>
    <row r="191" spans="1:13" x14ac:dyDescent="0.2">
      <c r="B191" s="280">
        <v>62.5</v>
      </c>
      <c r="C191" s="465">
        <v>62.5</v>
      </c>
      <c r="D191" s="465">
        <v>62.5</v>
      </c>
      <c r="E191" s="465">
        <v>62.5</v>
      </c>
      <c r="F191" s="465">
        <v>62.5</v>
      </c>
      <c r="G191" s="465">
        <v>62.5</v>
      </c>
      <c r="H191" s="465">
        <v>62.5</v>
      </c>
    </row>
    <row r="192" spans="1:13" s="465" customFormat="1" ht="13.5" thickBot="1" x14ac:dyDescent="0.25">
      <c r="B192" s="465">
        <v>1497.82</v>
      </c>
      <c r="C192" s="465">
        <v>1497.82</v>
      </c>
      <c r="D192" s="465">
        <v>1497.82</v>
      </c>
      <c r="E192" s="465">
        <v>1497.82</v>
      </c>
      <c r="F192" s="465">
        <v>1497.82</v>
      </c>
      <c r="G192" s="465">
        <v>1497.82</v>
      </c>
      <c r="H192" s="465">
        <v>1497.82</v>
      </c>
      <c r="I192" s="465">
        <v>1497.82</v>
      </c>
    </row>
    <row r="193" spans="1:12" ht="13.5" thickBot="1" x14ac:dyDescent="0.25">
      <c r="A193" s="419" t="s">
        <v>109</v>
      </c>
      <c r="B193" s="745" t="s">
        <v>53</v>
      </c>
      <c r="C193" s="746"/>
      <c r="D193" s="746"/>
      <c r="E193" s="746"/>
      <c r="F193" s="746"/>
      <c r="G193" s="746"/>
      <c r="H193" s="747"/>
      <c r="I193" s="313" t="s">
        <v>0</v>
      </c>
      <c r="J193" s="227"/>
      <c r="K193" s="465"/>
      <c r="L193" s="465"/>
    </row>
    <row r="194" spans="1:12" x14ac:dyDescent="0.2">
      <c r="A194" s="420" t="s">
        <v>54</v>
      </c>
      <c r="B194" s="229">
        <v>1</v>
      </c>
      <c r="C194" s="464">
        <v>2</v>
      </c>
      <c r="D194" s="464">
        <v>3</v>
      </c>
      <c r="E194" s="464">
        <v>4</v>
      </c>
      <c r="F194" s="464">
        <v>5</v>
      </c>
      <c r="G194" s="464">
        <v>6</v>
      </c>
      <c r="H194" s="230">
        <v>7</v>
      </c>
      <c r="I194" s="423"/>
      <c r="J194" s="290"/>
      <c r="K194" s="465"/>
      <c r="L194" s="465"/>
    </row>
    <row r="195" spans="1:12" x14ac:dyDescent="0.2">
      <c r="A195" s="420" t="s">
        <v>2</v>
      </c>
      <c r="B195" s="250">
        <v>1</v>
      </c>
      <c r="C195" s="333">
        <v>2</v>
      </c>
      <c r="D195" s="251">
        <v>3</v>
      </c>
      <c r="E195" s="315">
        <v>4</v>
      </c>
      <c r="F195" s="252">
        <v>5</v>
      </c>
      <c r="G195" s="363">
        <v>6</v>
      </c>
      <c r="H195" s="447">
        <v>7</v>
      </c>
      <c r="I195" s="424" t="s">
        <v>0</v>
      </c>
      <c r="J195" s="246"/>
      <c r="K195" s="291"/>
      <c r="L195" s="465"/>
    </row>
    <row r="196" spans="1:12" x14ac:dyDescent="0.2">
      <c r="A196" s="421" t="s">
        <v>3</v>
      </c>
      <c r="B196" s="253">
        <v>1575</v>
      </c>
      <c r="C196" s="254">
        <v>1575</v>
      </c>
      <c r="D196" s="254">
        <v>1575</v>
      </c>
      <c r="E196" s="254">
        <v>1575</v>
      </c>
      <c r="F196" s="254">
        <v>1575</v>
      </c>
      <c r="G196" s="254">
        <v>1575</v>
      </c>
      <c r="H196" s="255">
        <v>1575</v>
      </c>
      <c r="I196" s="416">
        <v>1575</v>
      </c>
      <c r="J196" s="294"/>
      <c r="K196" s="291"/>
      <c r="L196" s="465"/>
    </row>
    <row r="197" spans="1:12" x14ac:dyDescent="0.2">
      <c r="A197" s="422" t="s">
        <v>6</v>
      </c>
      <c r="B197" s="256">
        <v>1413.91</v>
      </c>
      <c r="C197" s="257">
        <v>1519.57</v>
      </c>
      <c r="D197" s="257">
        <v>1548.44</v>
      </c>
      <c r="E197" s="257">
        <v>1587.14</v>
      </c>
      <c r="F197" s="257">
        <v>1628.61</v>
      </c>
      <c r="G197" s="257">
        <v>1663.33</v>
      </c>
      <c r="H197" s="258">
        <v>1728.04</v>
      </c>
      <c r="I197" s="417">
        <v>1603.69</v>
      </c>
      <c r="J197" s="298"/>
      <c r="K197" s="291"/>
      <c r="L197" s="465"/>
    </row>
    <row r="198" spans="1:12" x14ac:dyDescent="0.2">
      <c r="A198" s="420" t="s">
        <v>7</v>
      </c>
      <c r="B198" s="260">
        <v>100</v>
      </c>
      <c r="C198" s="261">
        <v>100</v>
      </c>
      <c r="D198" s="261">
        <v>100</v>
      </c>
      <c r="E198" s="261">
        <v>100</v>
      </c>
      <c r="F198" s="261">
        <v>100</v>
      </c>
      <c r="G198" s="261">
        <v>100</v>
      </c>
      <c r="H198" s="262">
        <v>100</v>
      </c>
      <c r="I198" s="425">
        <v>88.21</v>
      </c>
      <c r="J198" s="301"/>
      <c r="K198" s="291"/>
      <c r="L198" s="465"/>
    </row>
    <row r="199" spans="1:12" x14ac:dyDescent="0.2">
      <c r="A199" s="420" t="s">
        <v>8</v>
      </c>
      <c r="B199" s="263">
        <v>4.3099999999999999E-2</v>
      </c>
      <c r="C199" s="264">
        <v>2.4400000000000002E-2</v>
      </c>
      <c r="D199" s="264">
        <v>2.4899999999999999E-2</v>
      </c>
      <c r="E199" s="264">
        <v>2.5899999999999999E-2</v>
      </c>
      <c r="F199" s="264">
        <v>2.4400000000000002E-2</v>
      </c>
      <c r="G199" s="264">
        <v>3.49E-2</v>
      </c>
      <c r="H199" s="265">
        <v>3.4000000000000002E-2</v>
      </c>
      <c r="I199" s="418">
        <v>6.2899999999999998E-2</v>
      </c>
      <c r="J199" s="304"/>
      <c r="K199" s="305"/>
      <c r="L199" s="465"/>
    </row>
    <row r="200" spans="1:12" x14ac:dyDescent="0.2">
      <c r="A200" s="422" t="s">
        <v>1</v>
      </c>
      <c r="B200" s="266">
        <f t="shared" ref="B200:I200" si="43">B197/B196*100-100</f>
        <v>-10.227936507936505</v>
      </c>
      <c r="C200" s="267">
        <f t="shared" si="43"/>
        <v>-3.5193650793650875</v>
      </c>
      <c r="D200" s="267">
        <f t="shared" si="43"/>
        <v>-1.686349206349206</v>
      </c>
      <c r="E200" s="267">
        <f t="shared" si="43"/>
        <v>0.77079365079366369</v>
      </c>
      <c r="F200" s="267">
        <f t="shared" si="43"/>
        <v>3.4038095238095138</v>
      </c>
      <c r="G200" s="267">
        <f t="shared" si="43"/>
        <v>5.608253968253976</v>
      </c>
      <c r="H200" s="268">
        <f t="shared" si="43"/>
        <v>9.716825396825385</v>
      </c>
      <c r="I200" s="345">
        <f t="shared" si="43"/>
        <v>1.8215873015873001</v>
      </c>
      <c r="J200" s="304"/>
      <c r="K200" s="305"/>
      <c r="L200" s="465"/>
    </row>
    <row r="201" spans="1:12" ht="13.5" thickBot="1" x14ac:dyDescent="0.25">
      <c r="A201" s="420" t="s">
        <v>27</v>
      </c>
      <c r="B201" s="270">
        <f>B197-B192</f>
        <v>-83.909999999999854</v>
      </c>
      <c r="C201" s="271">
        <f t="shared" ref="C201:I201" si="44">C197-C192</f>
        <v>21.75</v>
      </c>
      <c r="D201" s="271">
        <f t="shared" si="44"/>
        <v>50.620000000000118</v>
      </c>
      <c r="E201" s="271">
        <f t="shared" si="44"/>
        <v>89.320000000000164</v>
      </c>
      <c r="F201" s="271">
        <f t="shared" si="44"/>
        <v>130.78999999999996</v>
      </c>
      <c r="G201" s="271">
        <f t="shared" si="44"/>
        <v>165.51</v>
      </c>
      <c r="H201" s="272">
        <f t="shared" si="44"/>
        <v>230.22000000000003</v>
      </c>
      <c r="I201" s="426">
        <f t="shared" si="44"/>
        <v>105.87000000000012</v>
      </c>
      <c r="J201" s="308"/>
      <c r="K201" s="305"/>
      <c r="L201" s="465"/>
    </row>
    <row r="202" spans="1:12" x14ac:dyDescent="0.2">
      <c r="A202" s="309" t="s">
        <v>51</v>
      </c>
      <c r="B202" s="274">
        <v>318</v>
      </c>
      <c r="C202" s="275">
        <v>315</v>
      </c>
      <c r="D202" s="275">
        <v>639</v>
      </c>
      <c r="E202" s="275">
        <v>563</v>
      </c>
      <c r="F202" s="275">
        <v>520</v>
      </c>
      <c r="G202" s="386">
        <v>651</v>
      </c>
      <c r="H202" s="276">
        <v>609</v>
      </c>
      <c r="I202" s="347">
        <f>SUM(B202:H202)</f>
        <v>3615</v>
      </c>
      <c r="J202" s="310" t="s">
        <v>56</v>
      </c>
      <c r="K202" s="311">
        <f>J187-I202</f>
        <v>4</v>
      </c>
      <c r="L202" s="332">
        <f>K202/J187</f>
        <v>1.1052777010223818E-3</v>
      </c>
    </row>
    <row r="203" spans="1:12" x14ac:dyDescent="0.2">
      <c r="A203" s="309" t="s">
        <v>28</v>
      </c>
      <c r="B203" s="229">
        <v>69</v>
      </c>
      <c r="C203" s="464">
        <v>68</v>
      </c>
      <c r="D203" s="464">
        <v>67.5</v>
      </c>
      <c r="E203" s="464">
        <v>66.5</v>
      </c>
      <c r="F203" s="464">
        <v>65.5</v>
      </c>
      <c r="G203" s="387">
        <v>65</v>
      </c>
      <c r="H203" s="230">
        <v>64</v>
      </c>
      <c r="I203" s="339"/>
      <c r="J203" s="227" t="s">
        <v>57</v>
      </c>
      <c r="K203" s="465">
        <v>62.49</v>
      </c>
      <c r="L203" s="465"/>
    </row>
    <row r="204" spans="1:12" ht="13.5" thickBot="1" x14ac:dyDescent="0.25">
      <c r="A204" s="312" t="s">
        <v>26</v>
      </c>
      <c r="B204" s="231">
        <f>B203-B191</f>
        <v>6.5</v>
      </c>
      <c r="C204" s="232">
        <f t="shared" ref="C204:H204" si="45">C203-C191</f>
        <v>5.5</v>
      </c>
      <c r="D204" s="232">
        <f t="shared" si="45"/>
        <v>5</v>
      </c>
      <c r="E204" s="232">
        <f t="shared" si="45"/>
        <v>4</v>
      </c>
      <c r="F204" s="232">
        <f t="shared" si="45"/>
        <v>3</v>
      </c>
      <c r="G204" s="232">
        <f t="shared" si="45"/>
        <v>2.5</v>
      </c>
      <c r="H204" s="238">
        <f t="shared" si="45"/>
        <v>1.5</v>
      </c>
      <c r="I204" s="348"/>
      <c r="J204" s="465" t="s">
        <v>26</v>
      </c>
      <c r="K204" s="462">
        <f>K203-L188</f>
        <v>2.4699999999999989</v>
      </c>
      <c r="L204" s="465"/>
    </row>
    <row r="205" spans="1:12" x14ac:dyDescent="0.2">
      <c r="D205" s="280">
        <v>67.5</v>
      </c>
    </row>
    <row r="206" spans="1:12" ht="13.5" thickBot="1" x14ac:dyDescent="0.25"/>
    <row r="207" spans="1:12" ht="13.5" thickBot="1" x14ac:dyDescent="0.25">
      <c r="A207" s="419" t="s">
        <v>112</v>
      </c>
      <c r="B207" s="745" t="s">
        <v>53</v>
      </c>
      <c r="C207" s="746"/>
      <c r="D207" s="746"/>
      <c r="E207" s="746"/>
      <c r="F207" s="746"/>
      <c r="G207" s="746"/>
      <c r="H207" s="747"/>
      <c r="I207" s="313" t="s">
        <v>0</v>
      </c>
      <c r="J207" s="227"/>
      <c r="K207" s="475"/>
      <c r="L207" s="475"/>
    </row>
    <row r="208" spans="1:12" x14ac:dyDescent="0.2">
      <c r="A208" s="420" t="s">
        <v>54</v>
      </c>
      <c r="B208" s="229">
        <v>1</v>
      </c>
      <c r="C208" s="476">
        <v>2</v>
      </c>
      <c r="D208" s="476">
        <v>3</v>
      </c>
      <c r="E208" s="476">
        <v>4</v>
      </c>
      <c r="F208" s="476">
        <v>5</v>
      </c>
      <c r="G208" s="476">
        <v>6</v>
      </c>
      <c r="H208" s="230">
        <v>7</v>
      </c>
      <c r="I208" s="423"/>
      <c r="J208" s="290"/>
      <c r="K208" s="475"/>
      <c r="L208" s="475"/>
    </row>
    <row r="209" spans="1:12" x14ac:dyDescent="0.2">
      <c r="A209" s="420" t="s">
        <v>2</v>
      </c>
      <c r="B209" s="250">
        <v>1</v>
      </c>
      <c r="C209" s="333">
        <v>2</v>
      </c>
      <c r="D209" s="251">
        <v>3</v>
      </c>
      <c r="E209" s="315">
        <v>4</v>
      </c>
      <c r="F209" s="252">
        <v>5</v>
      </c>
      <c r="G209" s="363">
        <v>6</v>
      </c>
      <c r="H209" s="447">
        <v>7</v>
      </c>
      <c r="I209" s="424" t="s">
        <v>0</v>
      </c>
      <c r="J209" s="246"/>
      <c r="K209" s="291"/>
      <c r="L209" s="475"/>
    </row>
    <row r="210" spans="1:12" x14ac:dyDescent="0.2">
      <c r="A210" s="421" t="s">
        <v>3</v>
      </c>
      <c r="B210" s="253">
        <v>1685</v>
      </c>
      <c r="C210" s="254">
        <v>1685</v>
      </c>
      <c r="D210" s="254">
        <v>1685</v>
      </c>
      <c r="E210" s="254">
        <v>1685</v>
      </c>
      <c r="F210" s="254">
        <v>1685</v>
      </c>
      <c r="G210" s="254">
        <v>1685</v>
      </c>
      <c r="H210" s="255">
        <v>1685</v>
      </c>
      <c r="I210" s="416">
        <v>1685</v>
      </c>
      <c r="J210" s="294"/>
      <c r="K210" s="291"/>
      <c r="L210" s="475"/>
    </row>
    <row r="211" spans="1:12" x14ac:dyDescent="0.2">
      <c r="A211" s="422" t="s">
        <v>6</v>
      </c>
      <c r="B211" s="256">
        <v>1609.1666666666667</v>
      </c>
      <c r="C211" s="257">
        <v>1659.1304347826087</v>
      </c>
      <c r="D211" s="257">
        <v>1669.375</v>
      </c>
      <c r="E211" s="257">
        <v>1688</v>
      </c>
      <c r="F211" s="257">
        <v>1735.8139534883721</v>
      </c>
      <c r="G211" s="257">
        <v>1755.8</v>
      </c>
      <c r="H211" s="258">
        <v>1829.1666666666667</v>
      </c>
      <c r="I211" s="417">
        <v>1719.2170818505338</v>
      </c>
      <c r="J211" s="298"/>
      <c r="K211" s="291"/>
      <c r="L211" s="475"/>
    </row>
    <row r="212" spans="1:12" x14ac:dyDescent="0.2">
      <c r="A212" s="420" t="s">
        <v>7</v>
      </c>
      <c r="B212" s="260">
        <v>95.833333333333329</v>
      </c>
      <c r="C212" s="261">
        <v>100</v>
      </c>
      <c r="D212" s="261">
        <v>100</v>
      </c>
      <c r="E212" s="261">
        <v>100</v>
      </c>
      <c r="F212" s="261">
        <v>100</v>
      </c>
      <c r="G212" s="261">
        <v>100</v>
      </c>
      <c r="H212" s="262">
        <v>97.916666666666671</v>
      </c>
      <c r="I212" s="425">
        <v>96.085409252669038</v>
      </c>
      <c r="J212" s="301"/>
      <c r="K212" s="291"/>
      <c r="L212" s="475"/>
    </row>
    <row r="213" spans="1:12" x14ac:dyDescent="0.2">
      <c r="A213" s="420" t="s">
        <v>8</v>
      </c>
      <c r="B213" s="263">
        <v>4.6466786552926645E-2</v>
      </c>
      <c r="C213" s="264">
        <v>2.6536173040254341E-2</v>
      </c>
      <c r="D213" s="264">
        <v>3.3895021841198011E-2</v>
      </c>
      <c r="E213" s="264">
        <v>3.7208738430691557E-2</v>
      </c>
      <c r="F213" s="264">
        <v>3.1900458044846133E-2</v>
      </c>
      <c r="G213" s="264">
        <v>2.5977311535649771E-2</v>
      </c>
      <c r="H213" s="265">
        <v>3.8331113156446814E-2</v>
      </c>
      <c r="I213" s="418">
        <v>5.120447814742899E-2</v>
      </c>
      <c r="J213" s="304"/>
      <c r="K213" s="305"/>
      <c r="L213" s="475"/>
    </row>
    <row r="214" spans="1:12" x14ac:dyDescent="0.2">
      <c r="A214" s="422" t="s">
        <v>1</v>
      </c>
      <c r="B214" s="266">
        <f t="shared" ref="B214:I214" si="46">B211/B210*100-100</f>
        <v>-4.5004945598417407</v>
      </c>
      <c r="C214" s="267">
        <f t="shared" si="46"/>
        <v>-1.5352857695781239</v>
      </c>
      <c r="D214" s="267">
        <f t="shared" si="46"/>
        <v>-0.92729970326409727</v>
      </c>
      <c r="E214" s="267">
        <f t="shared" si="46"/>
        <v>0.17804154302669417</v>
      </c>
      <c r="F214" s="267">
        <f t="shared" si="46"/>
        <v>3.0156648954523462</v>
      </c>
      <c r="G214" s="267">
        <f t="shared" si="46"/>
        <v>4.2017804154302638</v>
      </c>
      <c r="H214" s="268">
        <f t="shared" si="46"/>
        <v>8.5558852621167318</v>
      </c>
      <c r="I214" s="345">
        <f t="shared" si="46"/>
        <v>2.0306873501800453</v>
      </c>
      <c r="J214" s="304"/>
      <c r="K214" s="305"/>
      <c r="L214" s="475"/>
    </row>
    <row r="215" spans="1:12" ht="13.5" thickBot="1" x14ac:dyDescent="0.25">
      <c r="A215" s="420" t="s">
        <v>27</v>
      </c>
      <c r="B215" s="270">
        <f>B211-B197</f>
        <v>195.25666666666666</v>
      </c>
      <c r="C215" s="271">
        <f t="shared" ref="C215:I215" si="47">C211-C197</f>
        <v>139.56043478260881</v>
      </c>
      <c r="D215" s="271">
        <f t="shared" si="47"/>
        <v>120.93499999999995</v>
      </c>
      <c r="E215" s="271">
        <f t="shared" si="47"/>
        <v>100.8599999999999</v>
      </c>
      <c r="F215" s="271">
        <f t="shared" si="47"/>
        <v>107.20395348837224</v>
      </c>
      <c r="G215" s="271">
        <f t="shared" si="47"/>
        <v>92.470000000000027</v>
      </c>
      <c r="H215" s="272">
        <f t="shared" si="47"/>
        <v>101.12666666666678</v>
      </c>
      <c r="I215" s="426">
        <f t="shared" si="47"/>
        <v>115.5270818505337</v>
      </c>
      <c r="J215" s="308"/>
      <c r="K215" s="305"/>
      <c r="L215" s="475"/>
    </row>
    <row r="216" spans="1:12" x14ac:dyDescent="0.2">
      <c r="A216" s="309" t="s">
        <v>51</v>
      </c>
      <c r="B216" s="274">
        <v>316</v>
      </c>
      <c r="C216" s="275">
        <v>313</v>
      </c>
      <c r="D216" s="275">
        <v>639</v>
      </c>
      <c r="E216" s="275">
        <v>563</v>
      </c>
      <c r="F216" s="275">
        <v>520</v>
      </c>
      <c r="G216" s="386">
        <v>651</v>
      </c>
      <c r="H216" s="276">
        <v>609</v>
      </c>
      <c r="I216" s="347">
        <f>SUM(B216:H216)</f>
        <v>3611</v>
      </c>
      <c r="J216" s="310" t="s">
        <v>56</v>
      </c>
      <c r="K216" s="311">
        <f>I202-I216</f>
        <v>4</v>
      </c>
      <c r="L216" s="332">
        <f>K216/I202</f>
        <v>1.1065006915629322E-3</v>
      </c>
    </row>
    <row r="217" spans="1:12" x14ac:dyDescent="0.2">
      <c r="A217" s="309" t="s">
        <v>28</v>
      </c>
      <c r="B217" s="229">
        <v>73.5</v>
      </c>
      <c r="C217" s="476">
        <v>72.5</v>
      </c>
      <c r="D217" s="476">
        <v>72</v>
      </c>
      <c r="E217" s="476">
        <v>71.5</v>
      </c>
      <c r="F217" s="476">
        <v>70.5</v>
      </c>
      <c r="G217" s="387">
        <v>70</v>
      </c>
      <c r="H217" s="230">
        <v>69</v>
      </c>
      <c r="I217" s="339"/>
      <c r="J217" s="227" t="s">
        <v>57</v>
      </c>
      <c r="K217" s="475">
        <v>66.260000000000005</v>
      </c>
      <c r="L217" s="475"/>
    </row>
    <row r="218" spans="1:12" ht="13.5" thickBot="1" x14ac:dyDescent="0.25">
      <c r="A218" s="312" t="s">
        <v>26</v>
      </c>
      <c r="B218" s="231">
        <f>B217-B203</f>
        <v>4.5</v>
      </c>
      <c r="C218" s="232">
        <f t="shared" ref="C218:H218" si="48">C217-C203</f>
        <v>4.5</v>
      </c>
      <c r="D218" s="232">
        <f t="shared" si="48"/>
        <v>4.5</v>
      </c>
      <c r="E218" s="232">
        <f t="shared" si="48"/>
        <v>5</v>
      </c>
      <c r="F218" s="232">
        <f t="shared" si="48"/>
        <v>5</v>
      </c>
      <c r="G218" s="232">
        <f t="shared" si="48"/>
        <v>5</v>
      </c>
      <c r="H218" s="238">
        <f t="shared" si="48"/>
        <v>5</v>
      </c>
      <c r="I218" s="348"/>
      <c r="J218" s="475" t="s">
        <v>26</v>
      </c>
      <c r="K218" s="462">
        <f>K217-K203</f>
        <v>3.7700000000000031</v>
      </c>
      <c r="L218" s="475"/>
    </row>
    <row r="220" spans="1:12" ht="13.5" thickBot="1" x14ac:dyDescent="0.25"/>
    <row r="221" spans="1:12" ht="13.5" thickBot="1" x14ac:dyDescent="0.25">
      <c r="A221" s="419" t="s">
        <v>114</v>
      </c>
      <c r="B221" s="745" t="s">
        <v>53</v>
      </c>
      <c r="C221" s="746"/>
      <c r="D221" s="746"/>
      <c r="E221" s="746"/>
      <c r="F221" s="746"/>
      <c r="G221" s="746"/>
      <c r="H221" s="747"/>
      <c r="I221" s="313" t="s">
        <v>0</v>
      </c>
      <c r="J221" s="227"/>
      <c r="K221" s="478"/>
      <c r="L221" s="478"/>
    </row>
    <row r="222" spans="1:12" x14ac:dyDescent="0.2">
      <c r="A222" s="420" t="s">
        <v>54</v>
      </c>
      <c r="B222" s="229">
        <v>1</v>
      </c>
      <c r="C222" s="477">
        <v>2</v>
      </c>
      <c r="D222" s="477">
        <v>3</v>
      </c>
      <c r="E222" s="477">
        <v>4</v>
      </c>
      <c r="F222" s="477">
        <v>5</v>
      </c>
      <c r="G222" s="477">
        <v>6</v>
      </c>
      <c r="H222" s="230">
        <v>7</v>
      </c>
      <c r="I222" s="423"/>
      <c r="J222" s="290"/>
      <c r="K222" s="478"/>
      <c r="L222" s="478"/>
    </row>
    <row r="223" spans="1:12" x14ac:dyDescent="0.2">
      <c r="A223" s="420" t="s">
        <v>2</v>
      </c>
      <c r="B223" s="250">
        <v>1</v>
      </c>
      <c r="C223" s="333">
        <v>2</v>
      </c>
      <c r="D223" s="251">
        <v>3</v>
      </c>
      <c r="E223" s="315">
        <v>4</v>
      </c>
      <c r="F223" s="252">
        <v>5</v>
      </c>
      <c r="G223" s="363">
        <v>6</v>
      </c>
      <c r="H223" s="447">
        <v>7</v>
      </c>
      <c r="I223" s="424" t="s">
        <v>0</v>
      </c>
      <c r="J223" s="246"/>
      <c r="K223" s="291"/>
      <c r="L223" s="478"/>
    </row>
    <row r="224" spans="1:12" x14ac:dyDescent="0.2">
      <c r="A224" s="421" t="s">
        <v>3</v>
      </c>
      <c r="B224" s="253">
        <v>1800</v>
      </c>
      <c r="C224" s="254">
        <v>1800</v>
      </c>
      <c r="D224" s="254">
        <v>1800</v>
      </c>
      <c r="E224" s="254">
        <v>1800</v>
      </c>
      <c r="F224" s="254">
        <v>1800</v>
      </c>
      <c r="G224" s="254">
        <v>1800</v>
      </c>
      <c r="H224" s="255">
        <v>1800</v>
      </c>
      <c r="I224" s="416">
        <v>1800</v>
      </c>
      <c r="J224" s="294"/>
      <c r="K224" s="291"/>
      <c r="L224" s="478"/>
    </row>
    <row r="225" spans="1:12" x14ac:dyDescent="0.2">
      <c r="A225" s="422" t="s">
        <v>6</v>
      </c>
      <c r="B225" s="256">
        <v>1743.0434782608695</v>
      </c>
      <c r="C225" s="257">
        <v>1821.7391304347825</v>
      </c>
      <c r="D225" s="257">
        <v>1843.6170212765958</v>
      </c>
      <c r="E225" s="257">
        <v>1883.4782608695652</v>
      </c>
      <c r="F225" s="257">
        <v>1871.4285714285713</v>
      </c>
      <c r="G225" s="257">
        <v>1900</v>
      </c>
      <c r="H225" s="258">
        <v>1951.1111111111111</v>
      </c>
      <c r="I225" s="417">
        <v>1871.9272727272728</v>
      </c>
      <c r="J225" s="298"/>
      <c r="K225" s="291"/>
      <c r="L225" s="478"/>
    </row>
    <row r="226" spans="1:12" x14ac:dyDescent="0.2">
      <c r="A226" s="420" t="s">
        <v>7</v>
      </c>
      <c r="B226" s="260">
        <v>95.652173913043484</v>
      </c>
      <c r="C226" s="261">
        <v>95.652173913043484</v>
      </c>
      <c r="D226" s="261">
        <v>97.872340425531917</v>
      </c>
      <c r="E226" s="261">
        <v>97.826086956521735</v>
      </c>
      <c r="F226" s="261">
        <v>95.238095238095241</v>
      </c>
      <c r="G226" s="261">
        <v>93.877551020408163</v>
      </c>
      <c r="H226" s="262">
        <v>95.555555555555557</v>
      </c>
      <c r="I226" s="425">
        <v>96.727272727272734</v>
      </c>
      <c r="J226" s="301"/>
      <c r="K226" s="291"/>
      <c r="L226" s="478"/>
    </row>
    <row r="227" spans="1:12" x14ac:dyDescent="0.2">
      <c r="A227" s="420" t="s">
        <v>8</v>
      </c>
      <c r="B227" s="263">
        <v>4.1351199449228139E-2</v>
      </c>
      <c r="C227" s="264">
        <v>4.1950496501613144E-2</v>
      </c>
      <c r="D227" s="264">
        <v>3.7049719970711041E-2</v>
      </c>
      <c r="E227" s="264">
        <v>4.1292670346881798E-2</v>
      </c>
      <c r="F227" s="264">
        <v>3.5931960730181178E-2</v>
      </c>
      <c r="G227" s="264">
        <v>4.2572594486893434E-2</v>
      </c>
      <c r="H227" s="265">
        <v>3.7990500216410872E-2</v>
      </c>
      <c r="I227" s="418">
        <v>4.9000012529589972E-2</v>
      </c>
      <c r="J227" s="304"/>
      <c r="K227" s="305"/>
      <c r="L227" s="478"/>
    </row>
    <row r="228" spans="1:12" x14ac:dyDescent="0.2">
      <c r="A228" s="422" t="s">
        <v>1</v>
      </c>
      <c r="B228" s="266">
        <f t="shared" ref="B228:I228" si="49">B225/B224*100-100</f>
        <v>-3.1642512077294782</v>
      </c>
      <c r="C228" s="267">
        <f t="shared" si="49"/>
        <v>1.207729468599041</v>
      </c>
      <c r="D228" s="267">
        <f t="shared" si="49"/>
        <v>2.4231678486997623</v>
      </c>
      <c r="E228" s="267">
        <f t="shared" si="49"/>
        <v>4.6376811594202962</v>
      </c>
      <c r="F228" s="267">
        <f t="shared" si="49"/>
        <v>3.9682539682539471</v>
      </c>
      <c r="G228" s="267">
        <f t="shared" si="49"/>
        <v>5.5555555555555571</v>
      </c>
      <c r="H228" s="268">
        <f t="shared" si="49"/>
        <v>8.3950617283950635</v>
      </c>
      <c r="I228" s="345">
        <f t="shared" si="49"/>
        <v>3.9959595959595902</v>
      </c>
      <c r="J228" s="304"/>
      <c r="K228" s="305"/>
      <c r="L228" s="478"/>
    </row>
    <row r="229" spans="1:12" ht="13.5" thickBot="1" x14ac:dyDescent="0.25">
      <c r="A229" s="420" t="s">
        <v>27</v>
      </c>
      <c r="B229" s="270">
        <f>B225-B211</f>
        <v>133.87681159420276</v>
      </c>
      <c r="C229" s="271">
        <f t="shared" ref="C229:I229" si="50">C225-C211</f>
        <v>162.60869565217376</v>
      </c>
      <c r="D229" s="271">
        <f t="shared" si="50"/>
        <v>174.24202127659578</v>
      </c>
      <c r="E229" s="271">
        <f t="shared" si="50"/>
        <v>195.47826086956525</v>
      </c>
      <c r="F229" s="271">
        <f t="shared" si="50"/>
        <v>135.6146179401992</v>
      </c>
      <c r="G229" s="271">
        <f t="shared" si="50"/>
        <v>144.20000000000005</v>
      </c>
      <c r="H229" s="272">
        <f t="shared" si="50"/>
        <v>121.94444444444434</v>
      </c>
      <c r="I229" s="426">
        <f t="shared" si="50"/>
        <v>152.71019087673903</v>
      </c>
      <c r="J229" s="308"/>
      <c r="K229" s="305"/>
      <c r="L229" s="478"/>
    </row>
    <row r="230" spans="1:12" x14ac:dyDescent="0.2">
      <c r="A230" s="309" t="s">
        <v>51</v>
      </c>
      <c r="B230" s="274">
        <v>315</v>
      </c>
      <c r="C230" s="275">
        <v>312</v>
      </c>
      <c r="D230" s="275">
        <v>639</v>
      </c>
      <c r="E230" s="275">
        <v>563</v>
      </c>
      <c r="F230" s="275">
        <v>520</v>
      </c>
      <c r="G230" s="386">
        <v>651</v>
      </c>
      <c r="H230" s="276">
        <v>609</v>
      </c>
      <c r="I230" s="347">
        <f>SUM(B230:H230)</f>
        <v>3609</v>
      </c>
      <c r="J230" s="310" t="s">
        <v>56</v>
      </c>
      <c r="K230" s="311">
        <f>I216-I230</f>
        <v>2</v>
      </c>
      <c r="L230" s="332">
        <f>K230/I216</f>
        <v>5.538631957906397E-4</v>
      </c>
    </row>
    <row r="231" spans="1:12" x14ac:dyDescent="0.2">
      <c r="A231" s="309" t="s">
        <v>28</v>
      </c>
      <c r="B231" s="229">
        <v>79</v>
      </c>
      <c r="C231" s="477">
        <v>77.5</v>
      </c>
      <c r="D231" s="477">
        <v>77</v>
      </c>
      <c r="E231" s="477">
        <v>76.5</v>
      </c>
      <c r="F231" s="477">
        <v>76</v>
      </c>
      <c r="G231" s="387">
        <v>75</v>
      </c>
      <c r="H231" s="230">
        <v>74</v>
      </c>
      <c r="I231" s="339"/>
      <c r="J231" s="227" t="s">
        <v>57</v>
      </c>
      <c r="K231" s="478">
        <v>71.05</v>
      </c>
      <c r="L231" s="478"/>
    </row>
    <row r="232" spans="1:12" ht="13.5" thickBot="1" x14ac:dyDescent="0.25">
      <c r="A232" s="312" t="s">
        <v>26</v>
      </c>
      <c r="B232" s="231">
        <f>B231-B217</f>
        <v>5.5</v>
      </c>
      <c r="C232" s="232">
        <f t="shared" ref="C232:H232" si="51">C231-C217</f>
        <v>5</v>
      </c>
      <c r="D232" s="232">
        <f t="shared" si="51"/>
        <v>5</v>
      </c>
      <c r="E232" s="232">
        <f t="shared" si="51"/>
        <v>5</v>
      </c>
      <c r="F232" s="232">
        <f t="shared" si="51"/>
        <v>5.5</v>
      </c>
      <c r="G232" s="232">
        <f t="shared" si="51"/>
        <v>5</v>
      </c>
      <c r="H232" s="238">
        <f t="shared" si="51"/>
        <v>5</v>
      </c>
      <c r="I232" s="348"/>
      <c r="J232" s="478" t="s">
        <v>26</v>
      </c>
      <c r="K232" s="462">
        <f>K231-K217</f>
        <v>4.789999999999992</v>
      </c>
      <c r="L232" s="478"/>
    </row>
    <row r="233" spans="1:12" x14ac:dyDescent="0.2">
      <c r="C233" s="280">
        <v>77.5</v>
      </c>
      <c r="D233" s="280">
        <v>77</v>
      </c>
      <c r="E233" s="280">
        <v>76.5</v>
      </c>
      <c r="G233" s="280">
        <v>75</v>
      </c>
      <c r="H233" s="280">
        <v>74</v>
      </c>
    </row>
    <row r="234" spans="1:12" ht="13.5" thickBot="1" x14ac:dyDescent="0.25"/>
    <row r="235" spans="1:12" s="479" customFormat="1" ht="13.5" thickBot="1" x14ac:dyDescent="0.25">
      <c r="A235" s="419" t="s">
        <v>116</v>
      </c>
      <c r="B235" s="745" t="s">
        <v>53</v>
      </c>
      <c r="C235" s="746"/>
      <c r="D235" s="746"/>
      <c r="E235" s="746"/>
      <c r="F235" s="746"/>
      <c r="G235" s="746"/>
      <c r="H235" s="747"/>
      <c r="I235" s="313" t="s">
        <v>0</v>
      </c>
      <c r="J235" s="227"/>
    </row>
    <row r="236" spans="1:12" s="479" customFormat="1" x14ac:dyDescent="0.2">
      <c r="A236" s="420" t="s">
        <v>54</v>
      </c>
      <c r="B236" s="229">
        <v>1</v>
      </c>
      <c r="C236" s="480">
        <v>2</v>
      </c>
      <c r="D236" s="480">
        <v>3</v>
      </c>
      <c r="E236" s="480">
        <v>4</v>
      </c>
      <c r="F236" s="480">
        <v>5</v>
      </c>
      <c r="G236" s="480">
        <v>6</v>
      </c>
      <c r="H236" s="230">
        <v>7</v>
      </c>
      <c r="I236" s="423"/>
      <c r="J236" s="290"/>
    </row>
    <row r="237" spans="1:12" s="479" customFormat="1" x14ac:dyDescent="0.2">
      <c r="A237" s="420" t="s">
        <v>2</v>
      </c>
      <c r="B237" s="250">
        <v>1</v>
      </c>
      <c r="C237" s="333">
        <v>2</v>
      </c>
      <c r="D237" s="251">
        <v>3</v>
      </c>
      <c r="E237" s="315">
        <v>4</v>
      </c>
      <c r="F237" s="252">
        <v>5</v>
      </c>
      <c r="G237" s="363">
        <v>6</v>
      </c>
      <c r="H237" s="447">
        <v>7</v>
      </c>
      <c r="I237" s="424" t="s">
        <v>0</v>
      </c>
      <c r="J237" s="246"/>
      <c r="K237" s="291"/>
    </row>
    <row r="238" spans="1:12" s="479" customFormat="1" x14ac:dyDescent="0.2">
      <c r="A238" s="421" t="s">
        <v>3</v>
      </c>
      <c r="B238" s="253">
        <v>1925</v>
      </c>
      <c r="C238" s="254">
        <v>1925</v>
      </c>
      <c r="D238" s="254">
        <v>1925</v>
      </c>
      <c r="E238" s="254">
        <v>1925</v>
      </c>
      <c r="F238" s="254">
        <v>1925</v>
      </c>
      <c r="G238" s="254">
        <v>1925</v>
      </c>
      <c r="H238" s="255">
        <v>1925</v>
      </c>
      <c r="I238" s="416">
        <v>1925</v>
      </c>
      <c r="J238" s="294"/>
      <c r="K238" s="291"/>
    </row>
    <row r="239" spans="1:12" s="479" customFormat="1" x14ac:dyDescent="0.2">
      <c r="A239" s="422" t="s">
        <v>6</v>
      </c>
      <c r="B239" s="256">
        <v>1967.391304347826</v>
      </c>
      <c r="C239" s="257">
        <v>1971.7391304347825</v>
      </c>
      <c r="D239" s="257">
        <v>1976.1702127659576</v>
      </c>
      <c r="E239" s="257">
        <v>2013.9024390243903</v>
      </c>
      <c r="F239" s="257">
        <v>2031.75</v>
      </c>
      <c r="G239" s="257">
        <v>2075.8333333333335</v>
      </c>
      <c r="H239" s="258">
        <v>2118.0952380952381</v>
      </c>
      <c r="I239" s="417">
        <v>2030</v>
      </c>
      <c r="J239" s="298"/>
      <c r="K239" s="291"/>
    </row>
    <row r="240" spans="1:12" s="479" customFormat="1" x14ac:dyDescent="0.2">
      <c r="A240" s="420" t="s">
        <v>7</v>
      </c>
      <c r="B240" s="260">
        <v>95.652173913043484</v>
      </c>
      <c r="C240" s="261">
        <v>95.652173913043484</v>
      </c>
      <c r="D240" s="261">
        <v>93.61702127659575</v>
      </c>
      <c r="E240" s="261">
        <v>97.560975609756099</v>
      </c>
      <c r="F240" s="261">
        <v>97.5</v>
      </c>
      <c r="G240" s="261">
        <v>100</v>
      </c>
      <c r="H240" s="262">
        <v>97.61904761904762</v>
      </c>
      <c r="I240" s="425">
        <v>93.560606060606062</v>
      </c>
      <c r="J240" s="301"/>
      <c r="K240" s="291"/>
    </row>
    <row r="241" spans="1:15" s="479" customFormat="1" x14ac:dyDescent="0.2">
      <c r="A241" s="420" t="s">
        <v>8</v>
      </c>
      <c r="B241" s="263">
        <v>5.136113193902201E-2</v>
      </c>
      <c r="C241" s="264">
        <v>3.746805448777861E-2</v>
      </c>
      <c r="D241" s="264">
        <v>5.271799840600571E-2</v>
      </c>
      <c r="E241" s="264">
        <v>3.6188806714385402E-2</v>
      </c>
      <c r="F241" s="264">
        <v>3.9892736113790031E-2</v>
      </c>
      <c r="G241" s="264">
        <v>3.46384638395986E-2</v>
      </c>
      <c r="H241" s="265">
        <v>4.1648803923427666E-2</v>
      </c>
      <c r="I241" s="418">
        <v>4.9521627749430766E-2</v>
      </c>
      <c r="J241" s="304"/>
      <c r="K241" s="305"/>
    </row>
    <row r="242" spans="1:15" s="479" customFormat="1" x14ac:dyDescent="0.2">
      <c r="A242" s="422" t="s">
        <v>1</v>
      </c>
      <c r="B242" s="266">
        <f>B239/B238*100-100</f>
        <v>2.2021456804065593</v>
      </c>
      <c r="C242" s="267">
        <f t="shared" ref="C242:I242" si="52">C239/C238*100-100</f>
        <v>2.4280067758328556</v>
      </c>
      <c r="D242" s="267">
        <f t="shared" si="52"/>
        <v>2.6581928709588283</v>
      </c>
      <c r="E242" s="267">
        <f t="shared" si="52"/>
        <v>4.6183085207475614</v>
      </c>
      <c r="F242" s="267">
        <f t="shared" si="52"/>
        <v>5.5454545454545467</v>
      </c>
      <c r="G242" s="267">
        <f t="shared" si="52"/>
        <v>7.8354978354978471</v>
      </c>
      <c r="H242" s="268">
        <f t="shared" si="52"/>
        <v>10.030921459492887</v>
      </c>
      <c r="I242" s="345">
        <f t="shared" si="52"/>
        <v>5.454545454545439</v>
      </c>
      <c r="J242" s="304"/>
      <c r="K242" s="305"/>
    </row>
    <row r="243" spans="1:15" s="479" customFormat="1" ht="13.5" thickBot="1" x14ac:dyDescent="0.25">
      <c r="A243" s="420" t="s">
        <v>27</v>
      </c>
      <c r="B243" s="270">
        <f>B239-B225</f>
        <v>224.3478260869565</v>
      </c>
      <c r="C243" s="271">
        <f t="shared" ref="C243:I243" si="53">C239-C225</f>
        <v>150</v>
      </c>
      <c r="D243" s="271">
        <f t="shared" si="53"/>
        <v>132.55319148936178</v>
      </c>
      <c r="E243" s="271">
        <f t="shared" si="53"/>
        <v>130.42417815482509</v>
      </c>
      <c r="F243" s="271">
        <f t="shared" si="53"/>
        <v>160.32142857142867</v>
      </c>
      <c r="G243" s="271">
        <f t="shared" si="53"/>
        <v>175.83333333333348</v>
      </c>
      <c r="H243" s="272">
        <f t="shared" si="53"/>
        <v>166.98412698412699</v>
      </c>
      <c r="I243" s="426">
        <f t="shared" si="53"/>
        <v>158.07272727272721</v>
      </c>
      <c r="J243" s="308"/>
      <c r="K243" s="305"/>
    </row>
    <row r="244" spans="1:15" s="479" customFormat="1" x14ac:dyDescent="0.2">
      <c r="A244" s="309" t="s">
        <v>51</v>
      </c>
      <c r="B244" s="274">
        <v>315</v>
      </c>
      <c r="C244" s="275">
        <v>312</v>
      </c>
      <c r="D244" s="275">
        <v>639</v>
      </c>
      <c r="E244" s="275">
        <v>562</v>
      </c>
      <c r="F244" s="275">
        <v>519</v>
      </c>
      <c r="G244" s="386">
        <v>651</v>
      </c>
      <c r="H244" s="276">
        <v>608</v>
      </c>
      <c r="I244" s="347">
        <f>SUM(B244:H244)</f>
        <v>3606</v>
      </c>
      <c r="J244" s="310" t="s">
        <v>56</v>
      </c>
      <c r="K244" s="311">
        <f>I230-I244</f>
        <v>3</v>
      </c>
      <c r="L244" s="332">
        <f>K244/I230</f>
        <v>8.3125519534497092E-4</v>
      </c>
    </row>
    <row r="245" spans="1:15" s="479" customFormat="1" x14ac:dyDescent="0.2">
      <c r="A245" s="309" t="s">
        <v>28</v>
      </c>
      <c r="B245" s="229">
        <v>85</v>
      </c>
      <c r="C245" s="480">
        <v>83.5</v>
      </c>
      <c r="D245" s="480">
        <v>83</v>
      </c>
      <c r="E245" s="480">
        <v>82.5</v>
      </c>
      <c r="F245" s="480">
        <v>82</v>
      </c>
      <c r="G245" s="387">
        <v>81</v>
      </c>
      <c r="H245" s="230">
        <v>80</v>
      </c>
      <c r="I245" s="339"/>
      <c r="J245" s="227" t="s">
        <v>57</v>
      </c>
      <c r="K245" s="479">
        <v>76.180000000000007</v>
      </c>
    </row>
    <row r="246" spans="1:15" s="479" customFormat="1" ht="13.5" thickBot="1" x14ac:dyDescent="0.25">
      <c r="A246" s="312" t="s">
        <v>26</v>
      </c>
      <c r="B246" s="231">
        <f>B245-B231</f>
        <v>6</v>
      </c>
      <c r="C246" s="232">
        <f t="shared" ref="C246:H246" si="54">C245-C231</f>
        <v>6</v>
      </c>
      <c r="D246" s="232">
        <f t="shared" si="54"/>
        <v>6</v>
      </c>
      <c r="E246" s="232">
        <f t="shared" si="54"/>
        <v>6</v>
      </c>
      <c r="F246" s="232">
        <f t="shared" si="54"/>
        <v>6</v>
      </c>
      <c r="G246" s="232">
        <f t="shared" si="54"/>
        <v>6</v>
      </c>
      <c r="H246" s="238">
        <f t="shared" si="54"/>
        <v>6</v>
      </c>
      <c r="I246" s="348"/>
      <c r="J246" s="479" t="s">
        <v>26</v>
      </c>
      <c r="K246" s="462">
        <f>K245-K231</f>
        <v>5.1300000000000097</v>
      </c>
    </row>
    <row r="247" spans="1:15" x14ac:dyDescent="0.2">
      <c r="C247" s="280">
        <v>83.5</v>
      </c>
      <c r="D247" s="280">
        <v>83</v>
      </c>
      <c r="E247" s="280">
        <v>82.5</v>
      </c>
    </row>
    <row r="249" spans="1:15" s="483" customFormat="1" ht="13.5" thickBot="1" x14ac:dyDescent="0.25">
      <c r="B249" s="483">
        <v>82.2</v>
      </c>
      <c r="C249" s="483">
        <v>82.2</v>
      </c>
      <c r="D249" s="483">
        <v>82.2</v>
      </c>
      <c r="E249" s="483">
        <v>82.2</v>
      </c>
      <c r="F249" s="483">
        <v>82.2</v>
      </c>
      <c r="G249" s="483">
        <v>82.2</v>
      </c>
    </row>
    <row r="250" spans="1:15" ht="13.5" thickBot="1" x14ac:dyDescent="0.25">
      <c r="A250" s="639" t="s">
        <v>118</v>
      </c>
      <c r="B250" s="737" t="s">
        <v>53</v>
      </c>
      <c r="C250" s="738"/>
      <c r="D250" s="738"/>
      <c r="E250" s="738"/>
      <c r="F250" s="738"/>
      <c r="G250" s="739"/>
      <c r="H250" s="633" t="s">
        <v>0</v>
      </c>
      <c r="I250" s="584"/>
      <c r="J250" s="583"/>
      <c r="K250" s="583"/>
      <c r="L250" s="580"/>
      <c r="M250" s="579"/>
      <c r="N250" s="579"/>
      <c r="O250" s="579"/>
    </row>
    <row r="251" spans="1:15" x14ac:dyDescent="0.2">
      <c r="A251" s="640" t="s">
        <v>54</v>
      </c>
      <c r="B251" s="590">
        <v>1</v>
      </c>
      <c r="C251" s="591">
        <v>2</v>
      </c>
      <c r="D251" s="591">
        <v>3</v>
      </c>
      <c r="E251" s="591">
        <v>4</v>
      </c>
      <c r="F251" s="591">
        <v>5</v>
      </c>
      <c r="G251" s="637">
        <v>6</v>
      </c>
      <c r="H251" s="613"/>
      <c r="I251" s="614"/>
      <c r="J251" s="583"/>
      <c r="K251" s="583"/>
      <c r="L251" s="580"/>
      <c r="M251" s="579"/>
      <c r="N251" s="579"/>
      <c r="O251" s="579"/>
    </row>
    <row r="252" spans="1:15" x14ac:dyDescent="0.2">
      <c r="A252" s="640" t="s">
        <v>2</v>
      </c>
      <c r="B252" s="592">
        <v>1</v>
      </c>
      <c r="C252" s="636">
        <v>2</v>
      </c>
      <c r="D252" s="593">
        <v>3</v>
      </c>
      <c r="E252" s="634">
        <v>4</v>
      </c>
      <c r="F252" s="594">
        <v>5</v>
      </c>
      <c r="G252" s="646">
        <v>6</v>
      </c>
      <c r="H252" s="612" t="s">
        <v>0</v>
      </c>
      <c r="I252" s="589"/>
      <c r="J252" s="615"/>
      <c r="K252" s="583"/>
      <c r="L252" s="580"/>
      <c r="M252" s="579"/>
      <c r="N252" s="579"/>
      <c r="O252" s="579"/>
    </row>
    <row r="253" spans="1:15" x14ac:dyDescent="0.2">
      <c r="A253" s="641" t="s">
        <v>3</v>
      </c>
      <c r="B253" s="595">
        <v>2070</v>
      </c>
      <c r="C253" s="596">
        <v>2070</v>
      </c>
      <c r="D253" s="596">
        <v>2070</v>
      </c>
      <c r="E253" s="596">
        <v>2070</v>
      </c>
      <c r="F253" s="596">
        <v>2070</v>
      </c>
      <c r="G253" s="638">
        <v>2070</v>
      </c>
      <c r="H253" s="616">
        <v>2070</v>
      </c>
      <c r="I253" s="617"/>
      <c r="J253" s="615"/>
      <c r="K253" s="583"/>
      <c r="L253" s="580"/>
      <c r="M253" s="579"/>
      <c r="N253" s="579"/>
      <c r="O253" s="579"/>
    </row>
    <row r="254" spans="1:15" x14ac:dyDescent="0.2">
      <c r="A254" s="642" t="s">
        <v>6</v>
      </c>
      <c r="B254" s="597">
        <v>1980</v>
      </c>
      <c r="C254" s="598">
        <v>2026.2068965517242</v>
      </c>
      <c r="D254" s="598">
        <v>2114.4444444444443</v>
      </c>
      <c r="E254" s="598">
        <v>2157.6923076923076</v>
      </c>
      <c r="F254" s="598">
        <v>2212.037037037037</v>
      </c>
      <c r="G254" s="618">
        <v>2280</v>
      </c>
      <c r="H254" s="619">
        <v>2164.318181818182</v>
      </c>
      <c r="I254" s="620"/>
      <c r="J254" s="615"/>
      <c r="K254" s="583"/>
      <c r="L254" s="580"/>
      <c r="M254" s="579"/>
      <c r="N254" s="579"/>
      <c r="O254" s="579"/>
    </row>
    <row r="255" spans="1:15" x14ac:dyDescent="0.2">
      <c r="A255" s="640" t="s">
        <v>7</v>
      </c>
      <c r="B255" s="599">
        <v>100</v>
      </c>
      <c r="C255" s="600">
        <v>100</v>
      </c>
      <c r="D255" s="600">
        <v>100</v>
      </c>
      <c r="E255" s="600">
        <v>100</v>
      </c>
      <c r="F255" s="600">
        <v>100</v>
      </c>
      <c r="G255" s="621">
        <v>98.461538461538467</v>
      </c>
      <c r="H255" s="622">
        <v>93.560606060606062</v>
      </c>
      <c r="I255" s="623"/>
      <c r="J255" s="615"/>
      <c r="K255" s="583"/>
      <c r="L255" s="580"/>
      <c r="M255" s="579"/>
      <c r="N255" s="579"/>
      <c r="O255" s="579"/>
    </row>
    <row r="256" spans="1:15" x14ac:dyDescent="0.2">
      <c r="A256" s="640" t="s">
        <v>8</v>
      </c>
      <c r="B256" s="601">
        <v>4.390714809134709E-2</v>
      </c>
      <c r="C256" s="602">
        <v>2.1587196011473436E-2</v>
      </c>
      <c r="D256" s="602">
        <v>2.2922278409793082E-2</v>
      </c>
      <c r="E256" s="602">
        <v>2.5957718433613317E-2</v>
      </c>
      <c r="F256" s="602">
        <v>1.9635705520865521E-2</v>
      </c>
      <c r="G256" s="624">
        <v>3.9857928913100277E-2</v>
      </c>
      <c r="H256" s="625">
        <v>5.252899423417573E-2</v>
      </c>
      <c r="I256" s="626"/>
      <c r="J256" s="627"/>
      <c r="K256" s="583"/>
      <c r="L256" s="580"/>
      <c r="M256" s="579"/>
      <c r="N256" s="579"/>
      <c r="O256" s="579"/>
    </row>
    <row r="257" spans="1:15" x14ac:dyDescent="0.2">
      <c r="A257" s="642" t="s">
        <v>1</v>
      </c>
      <c r="B257" s="603">
        <v>-4.3478260869565162</v>
      </c>
      <c r="C257" s="604">
        <v>-2.1156088622355469</v>
      </c>
      <c r="D257" s="604">
        <v>2.1470746108427079</v>
      </c>
      <c r="E257" s="604">
        <v>4.2363433667781436</v>
      </c>
      <c r="F257" s="604">
        <v>6.8616926104848801</v>
      </c>
      <c r="G257" s="644">
        <v>10.14492753623189</v>
      </c>
      <c r="H257" s="605">
        <v>4.5564339042599897</v>
      </c>
      <c r="I257" s="626"/>
      <c r="J257" s="627"/>
      <c r="K257" s="583"/>
      <c r="L257" s="579"/>
      <c r="M257" s="579"/>
      <c r="N257" s="579"/>
      <c r="O257" s="579"/>
    </row>
    <row r="258" spans="1:15" ht="13.5" thickBot="1" x14ac:dyDescent="0.25">
      <c r="A258" s="640" t="s">
        <v>27</v>
      </c>
      <c r="B258" s="606">
        <v>12.608695652173992</v>
      </c>
      <c r="C258" s="607">
        <v>54.467766116941675</v>
      </c>
      <c r="D258" s="607">
        <v>138.27423167848679</v>
      </c>
      <c r="E258" s="607">
        <v>143.78986866791729</v>
      </c>
      <c r="F258" s="607">
        <v>180.28703703703695</v>
      </c>
      <c r="G258" s="645">
        <v>204.16666666666652</v>
      </c>
      <c r="H258" s="628">
        <v>134.31818181818198</v>
      </c>
      <c r="I258" s="649" t="s">
        <v>129</v>
      </c>
      <c r="J258" s="627"/>
      <c r="K258" s="583"/>
      <c r="L258" s="579"/>
      <c r="M258" s="579"/>
      <c r="N258" s="579"/>
      <c r="O258" s="579"/>
    </row>
    <row r="259" spans="1:15" x14ac:dyDescent="0.2">
      <c r="A259" s="629" t="s">
        <v>51</v>
      </c>
      <c r="B259" s="608">
        <v>253</v>
      </c>
      <c r="C259" s="609">
        <v>408</v>
      </c>
      <c r="D259" s="609">
        <v>618</v>
      </c>
      <c r="E259" s="609">
        <v>687</v>
      </c>
      <c r="F259" s="609">
        <v>722</v>
      </c>
      <c r="G259" s="648">
        <v>873</v>
      </c>
      <c r="H259" s="610">
        <v>3561</v>
      </c>
      <c r="I259" s="630" t="s">
        <v>56</v>
      </c>
      <c r="J259" s="631">
        <v>45</v>
      </c>
      <c r="K259" s="635">
        <v>1.2479201331114808E-2</v>
      </c>
      <c r="L259" s="579"/>
      <c r="M259" s="579"/>
      <c r="N259" s="579"/>
      <c r="O259" s="579"/>
    </row>
    <row r="260" spans="1:15" x14ac:dyDescent="0.2">
      <c r="A260" s="629" t="s">
        <v>28</v>
      </c>
      <c r="B260" s="581">
        <v>90.5</v>
      </c>
      <c r="C260" s="611">
        <v>89.5</v>
      </c>
      <c r="D260" s="611">
        <v>89</v>
      </c>
      <c r="E260" s="611">
        <v>88.5</v>
      </c>
      <c r="F260" s="611">
        <v>87.5</v>
      </c>
      <c r="G260" s="582">
        <v>86.5</v>
      </c>
      <c r="H260" s="587"/>
      <c r="I260" s="584" t="s">
        <v>57</v>
      </c>
      <c r="J260" s="583">
        <v>82.24</v>
      </c>
      <c r="K260" s="583"/>
      <c r="L260" s="579"/>
      <c r="M260" s="579"/>
      <c r="N260" s="579"/>
      <c r="O260" s="579"/>
    </row>
    <row r="261" spans="1:15" ht="13.5" thickBot="1" x14ac:dyDescent="0.25">
      <c r="A261" s="632" t="s">
        <v>26</v>
      </c>
      <c r="B261" s="585">
        <v>7.7999999999999972</v>
      </c>
      <c r="C261" s="586">
        <v>7.2999999999999972</v>
      </c>
      <c r="D261" s="586">
        <v>6.7999999999999972</v>
      </c>
      <c r="E261" s="586">
        <v>6.2999999999999972</v>
      </c>
      <c r="F261" s="586">
        <v>5.2999999999999972</v>
      </c>
      <c r="G261" s="647">
        <v>4.2999999999999972</v>
      </c>
      <c r="H261" s="588"/>
      <c r="I261" s="583" t="s">
        <v>26</v>
      </c>
      <c r="J261" s="643">
        <v>6.0599999999999881</v>
      </c>
      <c r="K261" s="583"/>
      <c r="L261" s="579"/>
      <c r="M261" s="579"/>
      <c r="N261" s="579"/>
      <c r="O261" s="579"/>
    </row>
    <row r="262" spans="1:15" x14ac:dyDescent="0.2">
      <c r="A262" s="580"/>
      <c r="B262" s="583">
        <v>90.5</v>
      </c>
      <c r="C262" s="580"/>
      <c r="D262" s="580"/>
      <c r="E262" s="580"/>
      <c r="F262" s="580"/>
      <c r="G262" s="580"/>
      <c r="H262" s="580"/>
      <c r="I262" s="580"/>
      <c r="J262" s="580"/>
      <c r="K262" s="580"/>
      <c r="L262" s="579"/>
      <c r="M262" s="579"/>
      <c r="N262" s="579"/>
      <c r="O262" s="579"/>
    </row>
    <row r="263" spans="1:15" ht="13.5" thickBot="1" x14ac:dyDescent="0.25"/>
    <row r="264" spans="1:15" ht="13.5" thickBot="1" x14ac:dyDescent="0.25">
      <c r="A264" s="419" t="s">
        <v>122</v>
      </c>
      <c r="B264" s="737" t="s">
        <v>53</v>
      </c>
      <c r="C264" s="738"/>
      <c r="D264" s="738"/>
      <c r="E264" s="738"/>
      <c r="F264" s="738"/>
      <c r="G264" s="738"/>
      <c r="H264" s="739"/>
      <c r="I264" s="313" t="s">
        <v>0</v>
      </c>
      <c r="J264" s="227"/>
      <c r="K264" s="490"/>
      <c r="L264" s="490"/>
    </row>
    <row r="265" spans="1:15" x14ac:dyDescent="0.2">
      <c r="A265" s="420" t="s">
        <v>54</v>
      </c>
      <c r="B265" s="247">
        <v>1</v>
      </c>
      <c r="C265" s="248">
        <v>2</v>
      </c>
      <c r="D265" s="248">
        <v>3</v>
      </c>
      <c r="E265" s="248">
        <v>4</v>
      </c>
      <c r="F265" s="248">
        <v>5</v>
      </c>
      <c r="G265" s="248">
        <v>6</v>
      </c>
      <c r="H265" s="384">
        <v>7</v>
      </c>
      <c r="I265" s="289"/>
      <c r="J265" s="290"/>
      <c r="K265" s="490"/>
      <c r="L265" s="490"/>
    </row>
    <row r="266" spans="1:15" x14ac:dyDescent="0.2">
      <c r="A266" s="420" t="s">
        <v>2</v>
      </c>
      <c r="B266" s="250">
        <v>1</v>
      </c>
      <c r="C266" s="333">
        <v>2</v>
      </c>
      <c r="D266" s="251">
        <v>3</v>
      </c>
      <c r="E266" s="315">
        <v>4</v>
      </c>
      <c r="F266" s="252">
        <v>5</v>
      </c>
      <c r="G266" s="363">
        <v>6</v>
      </c>
      <c r="H266" s="447">
        <v>7</v>
      </c>
      <c r="I266" s="284" t="s">
        <v>0</v>
      </c>
      <c r="J266" s="246"/>
      <c r="K266" s="291"/>
      <c r="L266" s="490"/>
    </row>
    <row r="267" spans="1:15" x14ac:dyDescent="0.2">
      <c r="A267" s="421" t="s">
        <v>3</v>
      </c>
      <c r="B267" s="253">
        <v>2220</v>
      </c>
      <c r="C267" s="254">
        <v>2220</v>
      </c>
      <c r="D267" s="254">
        <v>2220</v>
      </c>
      <c r="E267" s="254">
        <v>2220</v>
      </c>
      <c r="F267" s="254">
        <v>2220</v>
      </c>
      <c r="G267" s="254">
        <v>2220</v>
      </c>
      <c r="H267" s="385">
        <v>2220</v>
      </c>
      <c r="I267" s="293">
        <v>2220</v>
      </c>
      <c r="J267" s="294"/>
      <c r="K267" s="291"/>
      <c r="L267" s="490"/>
    </row>
    <row r="268" spans="1:15" x14ac:dyDescent="0.2">
      <c r="A268" s="422" t="s">
        <v>6</v>
      </c>
      <c r="B268" s="256">
        <v>2193.3333333333335</v>
      </c>
      <c r="C268" s="257">
        <v>2244.6666666666665</v>
      </c>
      <c r="D268" s="257">
        <v>2279.5</v>
      </c>
      <c r="E268" s="257">
        <v>2354.1999999999998</v>
      </c>
      <c r="F268" s="257">
        <v>2404.0384615384614</v>
      </c>
      <c r="G268" s="257">
        <v>2428.8571428571427</v>
      </c>
      <c r="H268" s="296">
        <v>2472.121212121212</v>
      </c>
      <c r="I268" s="297">
        <v>2353.9147286821703</v>
      </c>
      <c r="J268" s="298"/>
      <c r="K268" s="291"/>
      <c r="L268" s="490"/>
    </row>
    <row r="269" spans="1:15" x14ac:dyDescent="0.2">
      <c r="A269" s="420" t="s">
        <v>7</v>
      </c>
      <c r="B269" s="260">
        <v>88.888888888888886</v>
      </c>
      <c r="C269" s="261">
        <v>100</v>
      </c>
      <c r="D269" s="261">
        <v>100</v>
      </c>
      <c r="E269" s="261">
        <v>100</v>
      </c>
      <c r="F269" s="261">
        <v>100</v>
      </c>
      <c r="G269" s="261">
        <v>100</v>
      </c>
      <c r="H269" s="299">
        <v>100</v>
      </c>
      <c r="I269" s="300">
        <v>96.899224806201545</v>
      </c>
      <c r="J269" s="301"/>
      <c r="K269" s="291"/>
      <c r="L269" s="490"/>
    </row>
    <row r="270" spans="1:15" x14ac:dyDescent="0.2">
      <c r="A270" s="420" t="s">
        <v>8</v>
      </c>
      <c r="B270" s="263">
        <v>5.200589249929688E-2</v>
      </c>
      <c r="C270" s="264">
        <v>3.5130251739318274E-2</v>
      </c>
      <c r="D270" s="264">
        <v>2.8191766156575909E-2</v>
      </c>
      <c r="E270" s="264">
        <v>2.8292415994910714E-2</v>
      </c>
      <c r="F270" s="264">
        <v>2.8262430760448067E-2</v>
      </c>
      <c r="G270" s="264">
        <v>2.7394652904471687E-2</v>
      </c>
      <c r="H270" s="302">
        <v>2.6698046454680241E-2</v>
      </c>
      <c r="I270" s="303">
        <v>4.7153472373724338E-2</v>
      </c>
      <c r="J270" s="304"/>
      <c r="K270" s="305"/>
      <c r="L270" s="490"/>
    </row>
    <row r="271" spans="1:15" x14ac:dyDescent="0.2">
      <c r="A271" s="422" t="s">
        <v>1</v>
      </c>
      <c r="B271" s="266">
        <f>B268/B267*100-100</f>
        <v>-1.2012012012012008</v>
      </c>
      <c r="C271" s="267">
        <f t="shared" ref="C271:I271" si="55">C268/C267*100-100</f>
        <v>1.1111111111111143</v>
      </c>
      <c r="D271" s="267">
        <f t="shared" si="55"/>
        <v>2.680180180180173</v>
      </c>
      <c r="E271" s="267">
        <f t="shared" si="55"/>
        <v>6.0450450450450433</v>
      </c>
      <c r="F271" s="267">
        <f t="shared" si="55"/>
        <v>8.2900207900207903</v>
      </c>
      <c r="G271" s="267">
        <f t="shared" si="55"/>
        <v>9.407979407979397</v>
      </c>
      <c r="H271" s="267">
        <f t="shared" ref="H271" si="56">H268/H267*100-100</f>
        <v>11.356811356811349</v>
      </c>
      <c r="I271" s="269">
        <f t="shared" si="55"/>
        <v>6.032194985683347</v>
      </c>
      <c r="J271" s="304"/>
      <c r="K271" s="305"/>
      <c r="L271" s="490"/>
    </row>
    <row r="272" spans="1:15" ht="13.5" thickBot="1" x14ac:dyDescent="0.25">
      <c r="A272" s="420" t="s">
        <v>27</v>
      </c>
      <c r="B272" s="270">
        <f>B268-B254</f>
        <v>213.33333333333348</v>
      </c>
      <c r="C272" s="271">
        <f t="shared" ref="C272:G272" si="57">C268-C254</f>
        <v>218.45977011494233</v>
      </c>
      <c r="D272" s="271">
        <f t="shared" si="57"/>
        <v>165.05555555555566</v>
      </c>
      <c r="E272" s="271">
        <f t="shared" si="57"/>
        <v>196.5076923076922</v>
      </c>
      <c r="F272" s="271">
        <f t="shared" si="57"/>
        <v>192.00142450142448</v>
      </c>
      <c r="G272" s="271">
        <f t="shared" si="57"/>
        <v>148.85714285714266</v>
      </c>
      <c r="H272" s="271">
        <f>H268-G254</f>
        <v>192.12121212121201</v>
      </c>
      <c r="I272" s="307">
        <f>I268-H254</f>
        <v>189.59654686398835</v>
      </c>
      <c r="J272" s="308"/>
      <c r="K272" s="305"/>
      <c r="L272" s="490"/>
    </row>
    <row r="273" spans="1:13" x14ac:dyDescent="0.2">
      <c r="A273" s="309" t="s">
        <v>51</v>
      </c>
      <c r="B273" s="274">
        <v>252</v>
      </c>
      <c r="C273" s="275">
        <v>407</v>
      </c>
      <c r="D273" s="275">
        <v>618</v>
      </c>
      <c r="E273" s="275">
        <v>686</v>
      </c>
      <c r="F273" s="275">
        <v>720</v>
      </c>
      <c r="G273" s="499">
        <v>439</v>
      </c>
      <c r="H273" s="500">
        <v>432</v>
      </c>
      <c r="I273" s="277">
        <f>SUM(B273:H273)</f>
        <v>3554</v>
      </c>
      <c r="J273" s="310" t="s">
        <v>56</v>
      </c>
      <c r="K273" s="311">
        <f>H259-I273</f>
        <v>7</v>
      </c>
      <c r="L273" s="332">
        <f>K273/H259</f>
        <v>1.9657399606852009E-3</v>
      </c>
      <c r="M273" s="411" t="s">
        <v>126</v>
      </c>
    </row>
    <row r="274" spans="1:13" x14ac:dyDescent="0.2">
      <c r="A274" s="309" t="s">
        <v>28</v>
      </c>
      <c r="B274" s="229">
        <f>B260+6.5</f>
        <v>97</v>
      </c>
      <c r="C274" s="491">
        <f t="shared" ref="C274:G274" si="58">C260+6.5</f>
        <v>96</v>
      </c>
      <c r="D274" s="491">
        <f t="shared" si="58"/>
        <v>95.5</v>
      </c>
      <c r="E274" s="491">
        <f t="shared" si="58"/>
        <v>95</v>
      </c>
      <c r="F274" s="491">
        <f t="shared" si="58"/>
        <v>94</v>
      </c>
      <c r="G274" s="491">
        <f t="shared" si="58"/>
        <v>93</v>
      </c>
      <c r="H274" s="387">
        <v>92.5</v>
      </c>
      <c r="I274" s="233"/>
      <c r="J274" s="227" t="s">
        <v>57</v>
      </c>
      <c r="K274" s="490">
        <v>88.4</v>
      </c>
      <c r="L274" s="490"/>
      <c r="M274" s="497" t="s">
        <v>130</v>
      </c>
    </row>
    <row r="275" spans="1:13" ht="13.5" thickBot="1" x14ac:dyDescent="0.25">
      <c r="A275" s="312" t="s">
        <v>26</v>
      </c>
      <c r="B275" s="231">
        <f>B274-B260</f>
        <v>6.5</v>
      </c>
      <c r="C275" s="232">
        <f t="shared" ref="C275:G275" si="59">C274-C260</f>
        <v>6.5</v>
      </c>
      <c r="D275" s="232">
        <f t="shared" si="59"/>
        <v>6.5</v>
      </c>
      <c r="E275" s="232">
        <f t="shared" si="59"/>
        <v>6.5</v>
      </c>
      <c r="F275" s="232">
        <f t="shared" si="59"/>
        <v>6.5</v>
      </c>
      <c r="G275" s="232">
        <f t="shared" si="59"/>
        <v>6.5</v>
      </c>
      <c r="H275" s="489">
        <f>H274-G260</f>
        <v>6</v>
      </c>
      <c r="I275" s="234"/>
      <c r="J275" s="490" t="s">
        <v>26</v>
      </c>
      <c r="K275" s="462">
        <f>K274-J260</f>
        <v>6.1600000000000108</v>
      </c>
      <c r="L275" s="490"/>
    </row>
    <row r="277" spans="1:13" ht="13.5" thickBot="1" x14ac:dyDescent="0.25"/>
    <row r="278" spans="1:13" ht="13.5" thickBot="1" x14ac:dyDescent="0.25">
      <c r="A278" s="639" t="s">
        <v>135</v>
      </c>
      <c r="B278" s="737" t="s">
        <v>53</v>
      </c>
      <c r="C278" s="738"/>
      <c r="D278" s="738"/>
      <c r="E278" s="738"/>
      <c r="F278" s="738"/>
      <c r="G278" s="738"/>
      <c r="H278" s="739"/>
      <c r="I278" s="633" t="s">
        <v>0</v>
      </c>
      <c r="J278" s="584"/>
      <c r="K278" s="657"/>
      <c r="L278" s="657"/>
    </row>
    <row r="279" spans="1:13" x14ac:dyDescent="0.2">
      <c r="A279" s="640" t="s">
        <v>54</v>
      </c>
      <c r="B279" s="590">
        <v>1</v>
      </c>
      <c r="C279" s="591">
        <v>2</v>
      </c>
      <c r="D279" s="591">
        <v>3</v>
      </c>
      <c r="E279" s="591">
        <v>4</v>
      </c>
      <c r="F279" s="591">
        <v>5</v>
      </c>
      <c r="G279" s="591">
        <v>6</v>
      </c>
      <c r="H279" s="637">
        <v>7</v>
      </c>
      <c r="I279" s="613"/>
      <c r="J279" s="614"/>
      <c r="K279" s="657"/>
      <c r="L279" s="657"/>
    </row>
    <row r="280" spans="1:13" x14ac:dyDescent="0.2">
      <c r="A280" s="640" t="s">
        <v>2</v>
      </c>
      <c r="B280" s="592">
        <v>1</v>
      </c>
      <c r="C280" s="636">
        <v>2</v>
      </c>
      <c r="D280" s="593">
        <v>3</v>
      </c>
      <c r="E280" s="634">
        <v>4</v>
      </c>
      <c r="F280" s="594">
        <v>5</v>
      </c>
      <c r="G280" s="363">
        <v>6</v>
      </c>
      <c r="H280" s="447">
        <v>7</v>
      </c>
      <c r="I280" s="612" t="s">
        <v>0</v>
      </c>
      <c r="J280" s="589"/>
      <c r="K280" s="615"/>
      <c r="L280" s="657"/>
    </row>
    <row r="281" spans="1:13" x14ac:dyDescent="0.2">
      <c r="A281" s="641" t="s">
        <v>3</v>
      </c>
      <c r="B281" s="595">
        <v>2385</v>
      </c>
      <c r="C281" s="596">
        <v>2385</v>
      </c>
      <c r="D281" s="596">
        <v>2385</v>
      </c>
      <c r="E281" s="596">
        <v>2385</v>
      </c>
      <c r="F281" s="596">
        <v>2385</v>
      </c>
      <c r="G281" s="596">
        <v>2385</v>
      </c>
      <c r="H281" s="638">
        <v>2385</v>
      </c>
      <c r="I281" s="616">
        <v>2385</v>
      </c>
      <c r="J281" s="617"/>
      <c r="K281" s="615"/>
      <c r="L281" s="657"/>
    </row>
    <row r="282" spans="1:13" x14ac:dyDescent="0.2">
      <c r="A282" s="642" t="s">
        <v>6</v>
      </c>
      <c r="B282" s="597">
        <v>2390.7692307692309</v>
      </c>
      <c r="C282" s="598">
        <v>2394.705882352941</v>
      </c>
      <c r="D282" s="598">
        <v>2498.3333333333335</v>
      </c>
      <c r="E282" s="598">
        <v>2552.1052631578946</v>
      </c>
      <c r="F282" s="598">
        <v>2574</v>
      </c>
      <c r="G282" s="598">
        <v>2610</v>
      </c>
      <c r="H282" s="618">
        <v>2647.3076923076924</v>
      </c>
      <c r="I282" s="619">
        <v>2528.442028985507</v>
      </c>
      <c r="J282" s="620"/>
      <c r="K282" s="615"/>
      <c r="L282" s="657"/>
    </row>
    <row r="283" spans="1:13" x14ac:dyDescent="0.2">
      <c r="A283" s="640" t="s">
        <v>7</v>
      </c>
      <c r="B283" s="599">
        <v>100</v>
      </c>
      <c r="C283" s="600">
        <v>100</v>
      </c>
      <c r="D283" s="600">
        <v>100</v>
      </c>
      <c r="E283" s="600">
        <v>100</v>
      </c>
      <c r="F283" s="600">
        <v>100</v>
      </c>
      <c r="G283" s="600">
        <v>100</v>
      </c>
      <c r="H283" s="621">
        <v>100</v>
      </c>
      <c r="I283" s="622">
        <v>98.188405797101453</v>
      </c>
      <c r="J283" s="623"/>
      <c r="K283" s="615"/>
      <c r="L283" s="657"/>
    </row>
    <row r="284" spans="1:13" x14ac:dyDescent="0.2">
      <c r="A284" s="640" t="s">
        <v>8</v>
      </c>
      <c r="B284" s="601">
        <v>3.703065255179875E-2</v>
      </c>
      <c r="C284" s="602">
        <v>3.7050118224019303E-2</v>
      </c>
      <c r="D284" s="602">
        <v>3.6950987122419121E-2</v>
      </c>
      <c r="E284" s="602">
        <v>3.1609682688409323E-2</v>
      </c>
      <c r="F284" s="602">
        <v>3.2102452618669147E-2</v>
      </c>
      <c r="G284" s="602">
        <v>3.8193570440556261E-2</v>
      </c>
      <c r="H284" s="624">
        <v>3.5660114623101515E-2</v>
      </c>
      <c r="I284" s="625">
        <v>4.7924869569082651E-2</v>
      </c>
      <c r="J284" s="626"/>
      <c r="K284" s="627"/>
      <c r="L284" s="657"/>
    </row>
    <row r="285" spans="1:13" x14ac:dyDescent="0.2">
      <c r="A285" s="642" t="s">
        <v>1</v>
      </c>
      <c r="B285" s="603">
        <f>B282/B281*100-100</f>
        <v>0.24189646831156608</v>
      </c>
      <c r="C285" s="604">
        <f t="shared" ref="C285:I285" si="60">C282/C281*100-100</f>
        <v>0.40695523492415475</v>
      </c>
      <c r="D285" s="604">
        <f t="shared" si="60"/>
        <v>4.7519217330538055</v>
      </c>
      <c r="E285" s="604">
        <f t="shared" si="60"/>
        <v>7.0065099856559527</v>
      </c>
      <c r="F285" s="604">
        <f t="shared" si="60"/>
        <v>7.9245283018867951</v>
      </c>
      <c r="G285" s="604">
        <f t="shared" si="60"/>
        <v>9.4339622641509351</v>
      </c>
      <c r="H285" s="604">
        <f t="shared" si="60"/>
        <v>10.998226092565716</v>
      </c>
      <c r="I285" s="605">
        <f t="shared" si="60"/>
        <v>6.014340837966742</v>
      </c>
      <c r="J285" s="626"/>
      <c r="K285" s="627"/>
      <c r="L285" s="657"/>
    </row>
    <row r="286" spans="1:13" ht="13.5" thickBot="1" x14ac:dyDescent="0.25">
      <c r="A286" s="640" t="s">
        <v>27</v>
      </c>
      <c r="B286" s="606">
        <f>B282-B268</f>
        <v>197.43589743589746</v>
      </c>
      <c r="C286" s="607">
        <f t="shared" ref="C286:G286" si="61">C282-C268</f>
        <v>150.03921568627447</v>
      </c>
      <c r="D286" s="607">
        <f t="shared" si="61"/>
        <v>218.83333333333348</v>
      </c>
      <c r="E286" s="607">
        <f t="shared" si="61"/>
        <v>197.90526315789475</v>
      </c>
      <c r="F286" s="607">
        <f t="shared" si="61"/>
        <v>169.96153846153857</v>
      </c>
      <c r="G286" s="607">
        <f t="shared" si="61"/>
        <v>181.14285714285734</v>
      </c>
      <c r="H286" s="607">
        <f>H282-H268</f>
        <v>175.18648018648037</v>
      </c>
      <c r="I286" s="628">
        <f>I282-I268</f>
        <v>174.52730030333669</v>
      </c>
      <c r="J286" s="308"/>
      <c r="K286" s="627"/>
      <c r="L286" s="657"/>
    </row>
    <row r="287" spans="1:13" x14ac:dyDescent="0.2">
      <c r="A287" s="629" t="s">
        <v>51</v>
      </c>
      <c r="B287" s="608">
        <v>242</v>
      </c>
      <c r="C287" s="609">
        <v>407</v>
      </c>
      <c r="D287" s="609">
        <v>618</v>
      </c>
      <c r="E287" s="609">
        <v>685</v>
      </c>
      <c r="F287" s="609">
        <v>720</v>
      </c>
      <c r="G287" s="609">
        <v>439</v>
      </c>
      <c r="H287" s="566">
        <v>432</v>
      </c>
      <c r="I287" s="610">
        <f>SUM(B287:H287)</f>
        <v>3543</v>
      </c>
      <c r="J287" s="630" t="s">
        <v>56</v>
      </c>
      <c r="K287" s="631">
        <f>I273-I287</f>
        <v>11</v>
      </c>
      <c r="L287" s="635">
        <f>K287/I273</f>
        <v>3.0951041080472708E-3</v>
      </c>
      <c r="M287" s="366" t="s">
        <v>136</v>
      </c>
    </row>
    <row r="288" spans="1:13" x14ac:dyDescent="0.2">
      <c r="A288" s="629" t="s">
        <v>28</v>
      </c>
      <c r="B288" s="581">
        <v>101</v>
      </c>
      <c r="C288" s="658">
        <v>100.5</v>
      </c>
      <c r="D288" s="658">
        <v>99.5</v>
      </c>
      <c r="E288" s="658">
        <v>99</v>
      </c>
      <c r="F288" s="658">
        <v>98</v>
      </c>
      <c r="G288" s="658">
        <v>97</v>
      </c>
      <c r="H288" s="582">
        <v>96.5</v>
      </c>
      <c r="I288" s="587"/>
      <c r="J288" s="584" t="s">
        <v>57</v>
      </c>
      <c r="K288" s="657">
        <v>94.88</v>
      </c>
      <c r="L288" s="657"/>
      <c r="M288" s="662" t="s">
        <v>137</v>
      </c>
    </row>
    <row r="289" spans="1:13" ht="13.5" thickBot="1" x14ac:dyDescent="0.25">
      <c r="A289" s="632" t="s">
        <v>26</v>
      </c>
      <c r="B289" s="585">
        <f>B288-B274</f>
        <v>4</v>
      </c>
      <c r="C289" s="586">
        <f t="shared" ref="C289:G289" si="62">C288-C274</f>
        <v>4.5</v>
      </c>
      <c r="D289" s="586">
        <f t="shared" si="62"/>
        <v>4</v>
      </c>
      <c r="E289" s="586">
        <f t="shared" si="62"/>
        <v>4</v>
      </c>
      <c r="F289" s="586">
        <f t="shared" si="62"/>
        <v>4</v>
      </c>
      <c r="G289" s="586">
        <f t="shared" si="62"/>
        <v>4</v>
      </c>
      <c r="H289" s="647">
        <f>H288-H274</f>
        <v>4</v>
      </c>
      <c r="I289" s="588"/>
      <c r="J289" s="657" t="s">
        <v>26</v>
      </c>
      <c r="K289" s="643">
        <f>K288-K274</f>
        <v>6.4799999999999898</v>
      </c>
      <c r="L289" s="657"/>
      <c r="M289" s="561" t="s">
        <v>138</v>
      </c>
    </row>
    <row r="290" spans="1:13" x14ac:dyDescent="0.2">
      <c r="F290" s="280">
        <v>98</v>
      </c>
      <c r="G290" s="280">
        <v>97</v>
      </c>
      <c r="H290" s="280">
        <v>96.5</v>
      </c>
    </row>
    <row r="291" spans="1:13" ht="13.5" thickBot="1" x14ac:dyDescent="0.25">
      <c r="G291" s="661"/>
      <c r="H291" s="661"/>
    </row>
    <row r="292" spans="1:13" ht="13.5" thickBot="1" x14ac:dyDescent="0.25">
      <c r="A292" s="639" t="s">
        <v>140</v>
      </c>
      <c r="B292" s="737" t="s">
        <v>53</v>
      </c>
      <c r="C292" s="738"/>
      <c r="D292" s="738"/>
      <c r="E292" s="738"/>
      <c r="F292" s="738"/>
      <c r="G292" s="738"/>
      <c r="H292" s="739"/>
      <c r="I292" s="633" t="s">
        <v>0</v>
      </c>
      <c r="J292" s="584"/>
      <c r="K292" s="664"/>
      <c r="L292" s="664"/>
    </row>
    <row r="293" spans="1:13" x14ac:dyDescent="0.2">
      <c r="A293" s="640" t="s">
        <v>54</v>
      </c>
      <c r="B293" s="590">
        <v>1</v>
      </c>
      <c r="C293" s="591">
        <v>2</v>
      </c>
      <c r="D293" s="591">
        <v>3</v>
      </c>
      <c r="E293" s="591">
        <v>4</v>
      </c>
      <c r="F293" s="591">
        <v>5</v>
      </c>
      <c r="G293" s="591">
        <v>6</v>
      </c>
      <c r="H293" s="637">
        <v>7</v>
      </c>
      <c r="I293" s="613"/>
      <c r="J293" s="614"/>
      <c r="K293" s="664"/>
      <c r="L293" s="664"/>
    </row>
    <row r="294" spans="1:13" x14ac:dyDescent="0.2">
      <c r="A294" s="640" t="s">
        <v>2</v>
      </c>
      <c r="B294" s="592">
        <v>1</v>
      </c>
      <c r="C294" s="636">
        <v>2</v>
      </c>
      <c r="D294" s="593">
        <v>3</v>
      </c>
      <c r="E294" s="634">
        <v>4</v>
      </c>
      <c r="F294" s="594">
        <v>5</v>
      </c>
      <c r="G294" s="363">
        <v>6</v>
      </c>
      <c r="H294" s="447">
        <v>7</v>
      </c>
      <c r="I294" s="612" t="s">
        <v>0</v>
      </c>
      <c r="J294" s="589"/>
      <c r="K294" s="615"/>
      <c r="L294" s="664"/>
    </row>
    <row r="295" spans="1:13" x14ac:dyDescent="0.2">
      <c r="A295" s="641" t="s">
        <v>3</v>
      </c>
      <c r="B295" s="595">
        <v>2565</v>
      </c>
      <c r="C295" s="596">
        <v>2565</v>
      </c>
      <c r="D295" s="596">
        <v>2565</v>
      </c>
      <c r="E295" s="596">
        <v>2565</v>
      </c>
      <c r="F295" s="596">
        <v>2565</v>
      </c>
      <c r="G295" s="596">
        <v>2565</v>
      </c>
      <c r="H295" s="638">
        <v>2565</v>
      </c>
      <c r="I295" s="616">
        <v>2565</v>
      </c>
      <c r="J295" s="617"/>
      <c r="K295" s="615"/>
      <c r="L295" s="664"/>
    </row>
    <row r="296" spans="1:13" x14ac:dyDescent="0.2">
      <c r="A296" s="642" t="s">
        <v>6</v>
      </c>
      <c r="B296" s="597">
        <v>2534.375</v>
      </c>
      <c r="C296" s="598">
        <v>2568</v>
      </c>
      <c r="D296" s="598">
        <v>2655.8139534883721</v>
      </c>
      <c r="E296" s="598">
        <v>2722.962962962963</v>
      </c>
      <c r="F296" s="598">
        <v>2744.8</v>
      </c>
      <c r="G296" s="598">
        <v>2748.75</v>
      </c>
      <c r="H296" s="618">
        <v>2849.6774193548385</v>
      </c>
      <c r="I296" s="619">
        <v>2704.5703125</v>
      </c>
      <c r="J296" s="620"/>
      <c r="K296" s="615"/>
      <c r="L296" s="664"/>
    </row>
    <row r="297" spans="1:13" x14ac:dyDescent="0.2">
      <c r="A297" s="640" t="s">
        <v>7</v>
      </c>
      <c r="B297" s="599">
        <v>75</v>
      </c>
      <c r="C297" s="600">
        <v>96.666666666666671</v>
      </c>
      <c r="D297" s="600">
        <v>95.348837209302332</v>
      </c>
      <c r="E297" s="600">
        <v>96.296296296296291</v>
      </c>
      <c r="F297" s="600">
        <v>96</v>
      </c>
      <c r="G297" s="600">
        <v>96.875</v>
      </c>
      <c r="H297" s="621">
        <v>96.774193548387103</v>
      </c>
      <c r="I297" s="622">
        <v>91.40625</v>
      </c>
      <c r="J297" s="623"/>
      <c r="K297" s="615"/>
      <c r="L297" s="664"/>
    </row>
    <row r="298" spans="1:13" x14ac:dyDescent="0.2">
      <c r="A298" s="640" t="s">
        <v>8</v>
      </c>
      <c r="B298" s="601">
        <v>7.967535894389341E-2</v>
      </c>
      <c r="C298" s="602">
        <v>4.6178393684813475E-2</v>
      </c>
      <c r="D298" s="602">
        <v>4.7622686738918917E-2</v>
      </c>
      <c r="E298" s="602">
        <v>4.580172968383172E-2</v>
      </c>
      <c r="F298" s="602">
        <v>4.6441055289616437E-2</v>
      </c>
      <c r="G298" s="602">
        <v>4.9153218358539863E-2</v>
      </c>
      <c r="H298" s="624">
        <v>3.7536352717360139E-2</v>
      </c>
      <c r="I298" s="625">
        <v>5.7970757551619977E-2</v>
      </c>
      <c r="J298" s="626"/>
      <c r="K298" s="627"/>
      <c r="L298" s="664"/>
    </row>
    <row r="299" spans="1:13" x14ac:dyDescent="0.2">
      <c r="A299" s="642" t="s">
        <v>1</v>
      </c>
      <c r="B299" s="603">
        <f>B296/B295*100-100</f>
        <v>-1.1939571150097521</v>
      </c>
      <c r="C299" s="604">
        <f t="shared" ref="C299:I299" si="63">C296/C295*100-100</f>
        <v>0.1169590643274887</v>
      </c>
      <c r="D299" s="604">
        <f t="shared" si="63"/>
        <v>3.5405050092932555</v>
      </c>
      <c r="E299" s="604">
        <f t="shared" si="63"/>
        <v>6.1584001155151356</v>
      </c>
      <c r="F299" s="604">
        <f t="shared" si="63"/>
        <v>7.0097465886939574</v>
      </c>
      <c r="G299" s="604">
        <f t="shared" si="63"/>
        <v>7.1637426900584842</v>
      </c>
      <c r="H299" s="604">
        <f t="shared" si="63"/>
        <v>11.098534867635038</v>
      </c>
      <c r="I299" s="605">
        <f t="shared" si="63"/>
        <v>5.4413377192982466</v>
      </c>
      <c r="J299" s="626"/>
      <c r="K299" s="627"/>
      <c r="L299" s="664"/>
    </row>
    <row r="300" spans="1:13" ht="13.5" thickBot="1" x14ac:dyDescent="0.25">
      <c r="A300" s="640" t="s">
        <v>27</v>
      </c>
      <c r="B300" s="606">
        <f>B296-B282</f>
        <v>143.60576923076906</v>
      </c>
      <c r="C300" s="607">
        <f t="shared" ref="C300:G300" si="64">C296-C282</f>
        <v>173.29411764705901</v>
      </c>
      <c r="D300" s="607">
        <f t="shared" si="64"/>
        <v>157.48062015503865</v>
      </c>
      <c r="E300" s="607">
        <f t="shared" si="64"/>
        <v>170.85769980506848</v>
      </c>
      <c r="F300" s="607">
        <f t="shared" si="64"/>
        <v>170.80000000000018</v>
      </c>
      <c r="G300" s="607">
        <f t="shared" si="64"/>
        <v>138.75</v>
      </c>
      <c r="H300" s="607">
        <f>H296-H282</f>
        <v>202.36972704714617</v>
      </c>
      <c r="I300" s="628">
        <f>I296-I282</f>
        <v>176.12828351449298</v>
      </c>
      <c r="J300" s="308"/>
      <c r="K300" s="627"/>
      <c r="L300" s="664"/>
    </row>
    <row r="301" spans="1:13" x14ac:dyDescent="0.2">
      <c r="A301" s="629" t="s">
        <v>51</v>
      </c>
      <c r="B301" s="608">
        <v>240</v>
      </c>
      <c r="C301" s="609">
        <v>406</v>
      </c>
      <c r="D301" s="609">
        <v>617</v>
      </c>
      <c r="E301" s="609">
        <v>685</v>
      </c>
      <c r="F301" s="609">
        <v>719</v>
      </c>
      <c r="G301" s="609">
        <v>439</v>
      </c>
      <c r="H301" s="566">
        <v>432</v>
      </c>
      <c r="I301" s="610">
        <f>SUM(B301:H301)</f>
        <v>3538</v>
      </c>
      <c r="J301" s="630" t="s">
        <v>56</v>
      </c>
      <c r="K301" s="631">
        <f>I287-I301</f>
        <v>5</v>
      </c>
      <c r="L301" s="635">
        <f>K301/I287</f>
        <v>1.4112334180073384E-3</v>
      </c>
    </row>
    <row r="302" spans="1:13" x14ac:dyDescent="0.2">
      <c r="A302" s="629" t="s">
        <v>28</v>
      </c>
      <c r="B302" s="581">
        <v>105.5</v>
      </c>
      <c r="C302" s="665">
        <v>105</v>
      </c>
      <c r="D302" s="665">
        <v>104</v>
      </c>
      <c r="E302" s="665">
        <v>103</v>
      </c>
      <c r="F302" s="665">
        <v>102</v>
      </c>
      <c r="G302" s="665">
        <v>101.5</v>
      </c>
      <c r="H302" s="582">
        <v>100.5</v>
      </c>
      <c r="I302" s="587"/>
      <c r="J302" s="584" t="s">
        <v>57</v>
      </c>
      <c r="K302" s="664">
        <v>98.77</v>
      </c>
      <c r="L302" s="664"/>
    </row>
    <row r="303" spans="1:13" ht="13.5" thickBot="1" x14ac:dyDescent="0.25">
      <c r="A303" s="632" t="s">
        <v>26</v>
      </c>
      <c r="B303" s="585">
        <f>B302-B288</f>
        <v>4.5</v>
      </c>
      <c r="C303" s="586">
        <f t="shared" ref="C303:G303" si="65">C302-C288</f>
        <v>4.5</v>
      </c>
      <c r="D303" s="586">
        <f t="shared" si="65"/>
        <v>4.5</v>
      </c>
      <c r="E303" s="586">
        <f t="shared" si="65"/>
        <v>4</v>
      </c>
      <c r="F303" s="586">
        <f t="shared" si="65"/>
        <v>4</v>
      </c>
      <c r="G303" s="586">
        <f t="shared" si="65"/>
        <v>4.5</v>
      </c>
      <c r="H303" s="647">
        <f>H302-H288</f>
        <v>4</v>
      </c>
      <c r="I303" s="588"/>
      <c r="J303" s="664" t="s">
        <v>26</v>
      </c>
      <c r="K303" s="643">
        <f>K302-K288</f>
        <v>3.8900000000000006</v>
      </c>
      <c r="L303" s="664"/>
    </row>
    <row r="305" spans="1:12" ht="13.5" thickBot="1" x14ac:dyDescent="0.25"/>
    <row r="306" spans="1:12" s="667" customFormat="1" ht="13.5" thickBot="1" x14ac:dyDescent="0.25">
      <c r="A306" s="639" t="s">
        <v>143</v>
      </c>
      <c r="B306" s="737" t="s">
        <v>53</v>
      </c>
      <c r="C306" s="738"/>
      <c r="D306" s="738"/>
      <c r="E306" s="738"/>
      <c r="F306" s="738"/>
      <c r="G306" s="738"/>
      <c r="H306" s="739"/>
      <c r="I306" s="633" t="s">
        <v>0</v>
      </c>
      <c r="J306" s="584"/>
    </row>
    <row r="307" spans="1:12" s="667" customFormat="1" x14ac:dyDescent="0.2">
      <c r="A307" s="640" t="s">
        <v>54</v>
      </c>
      <c r="B307" s="590">
        <v>1</v>
      </c>
      <c r="C307" s="591">
        <v>2</v>
      </c>
      <c r="D307" s="591">
        <v>3</v>
      </c>
      <c r="E307" s="591">
        <v>4</v>
      </c>
      <c r="F307" s="591">
        <v>5</v>
      </c>
      <c r="G307" s="591">
        <v>6</v>
      </c>
      <c r="H307" s="637">
        <v>7</v>
      </c>
      <c r="I307" s="613"/>
      <c r="J307" s="614"/>
    </row>
    <row r="308" spans="1:12" s="667" customFormat="1" x14ac:dyDescent="0.2">
      <c r="A308" s="640" t="s">
        <v>2</v>
      </c>
      <c r="B308" s="592">
        <v>1</v>
      </c>
      <c r="C308" s="636">
        <v>2</v>
      </c>
      <c r="D308" s="593">
        <v>3</v>
      </c>
      <c r="E308" s="634">
        <v>4</v>
      </c>
      <c r="F308" s="594">
        <v>5</v>
      </c>
      <c r="G308" s="363">
        <v>6</v>
      </c>
      <c r="H308" s="447">
        <v>7</v>
      </c>
      <c r="I308" s="612" t="s">
        <v>0</v>
      </c>
      <c r="J308" s="589"/>
      <c r="K308" s="615"/>
    </row>
    <row r="309" spans="1:12" s="667" customFormat="1" x14ac:dyDescent="0.2">
      <c r="A309" s="641" t="s">
        <v>3</v>
      </c>
      <c r="B309" s="595">
        <v>2740</v>
      </c>
      <c r="C309" s="596">
        <v>2740</v>
      </c>
      <c r="D309" s="596">
        <v>2740</v>
      </c>
      <c r="E309" s="596">
        <v>2740</v>
      </c>
      <c r="F309" s="596">
        <v>2740</v>
      </c>
      <c r="G309" s="596">
        <v>2740</v>
      </c>
      <c r="H309" s="638">
        <v>2740</v>
      </c>
      <c r="I309" s="616">
        <v>2740</v>
      </c>
      <c r="J309" s="617"/>
      <c r="K309" s="615"/>
    </row>
    <row r="310" spans="1:12" s="667" customFormat="1" x14ac:dyDescent="0.2">
      <c r="A310" s="642" t="s">
        <v>6</v>
      </c>
      <c r="B310" s="597">
        <v>2804.1176470588234</v>
      </c>
      <c r="C310" s="598">
        <v>2833.5483870967741</v>
      </c>
      <c r="D310" s="598">
        <v>2828.913043478261</v>
      </c>
      <c r="E310" s="598">
        <v>2872.2448979591836</v>
      </c>
      <c r="F310" s="598">
        <v>2899.375</v>
      </c>
      <c r="G310" s="598">
        <v>2988.4375</v>
      </c>
      <c r="H310" s="618">
        <v>2946.2857142857142</v>
      </c>
      <c r="I310" s="619">
        <v>2885.7299270072995</v>
      </c>
      <c r="J310" s="620"/>
      <c r="K310" s="615"/>
    </row>
    <row r="311" spans="1:12" s="667" customFormat="1" x14ac:dyDescent="0.2">
      <c r="A311" s="640" t="s">
        <v>7</v>
      </c>
      <c r="B311" s="599">
        <v>88.235294117647058</v>
      </c>
      <c r="C311" s="600">
        <v>93.548387096774192</v>
      </c>
      <c r="D311" s="600">
        <v>97.826086956521735</v>
      </c>
      <c r="E311" s="600">
        <v>91.836734693877546</v>
      </c>
      <c r="F311" s="600">
        <v>98.4375</v>
      </c>
      <c r="G311" s="600">
        <v>100</v>
      </c>
      <c r="H311" s="621">
        <v>94.285714285714292</v>
      </c>
      <c r="I311" s="622">
        <v>95.255474452554751</v>
      </c>
      <c r="J311" s="623"/>
      <c r="K311" s="615"/>
    </row>
    <row r="312" spans="1:12" s="667" customFormat="1" x14ac:dyDescent="0.2">
      <c r="A312" s="640" t="s">
        <v>8</v>
      </c>
      <c r="B312" s="601">
        <v>6.4679619823191523E-2</v>
      </c>
      <c r="C312" s="602">
        <v>5.6120500138522135E-2</v>
      </c>
      <c r="D312" s="602">
        <v>4.1690691411416056E-2</v>
      </c>
      <c r="E312" s="602">
        <v>5.0971506698404251E-2</v>
      </c>
      <c r="F312" s="602">
        <v>4.9430876065393328E-2</v>
      </c>
      <c r="G312" s="602">
        <v>4.2763636100959908E-2</v>
      </c>
      <c r="H312" s="624">
        <v>5.3770183574708266E-2</v>
      </c>
      <c r="I312" s="625">
        <v>5.3707904630128589E-2</v>
      </c>
      <c r="J312" s="626"/>
      <c r="K312" s="627"/>
    </row>
    <row r="313" spans="1:12" s="667" customFormat="1" x14ac:dyDescent="0.2">
      <c r="A313" s="642" t="s">
        <v>1</v>
      </c>
      <c r="B313" s="603">
        <f>B310/B309*100-100</f>
        <v>2.3400601116358928</v>
      </c>
      <c r="C313" s="604">
        <f t="shared" ref="C313:I313" si="66">C310/C309*100-100</f>
        <v>3.4141747115610883</v>
      </c>
      <c r="D313" s="604">
        <f t="shared" si="66"/>
        <v>3.2450015867978408</v>
      </c>
      <c r="E313" s="604">
        <f t="shared" si="66"/>
        <v>4.8264561298972097</v>
      </c>
      <c r="F313" s="604">
        <f t="shared" si="66"/>
        <v>5.8166058394160558</v>
      </c>
      <c r="G313" s="604">
        <f t="shared" si="66"/>
        <v>9.067062043795616</v>
      </c>
      <c r="H313" s="604">
        <f t="shared" si="66"/>
        <v>7.528675703858184</v>
      </c>
      <c r="I313" s="605">
        <f t="shared" si="66"/>
        <v>5.3186104747189518</v>
      </c>
      <c r="J313" s="626"/>
      <c r="K313" s="627"/>
    </row>
    <row r="314" spans="1:12" s="667" customFormat="1" ht="13.5" thickBot="1" x14ac:dyDescent="0.25">
      <c r="A314" s="640" t="s">
        <v>27</v>
      </c>
      <c r="B314" s="606">
        <f>B310-B296</f>
        <v>269.74264705882342</v>
      </c>
      <c r="C314" s="607">
        <f t="shared" ref="C314:G314" si="67">C310-C296</f>
        <v>265.54838709677415</v>
      </c>
      <c r="D314" s="607">
        <f t="shared" si="67"/>
        <v>173.09908998988885</v>
      </c>
      <c r="E314" s="607">
        <f t="shared" si="67"/>
        <v>149.28193499622057</v>
      </c>
      <c r="F314" s="607">
        <f t="shared" si="67"/>
        <v>154.57499999999982</v>
      </c>
      <c r="G314" s="607">
        <f t="shared" si="67"/>
        <v>239.6875</v>
      </c>
      <c r="H314" s="607">
        <f>H310-H296</f>
        <v>96.608294930875672</v>
      </c>
      <c r="I314" s="628">
        <f>I310-I296</f>
        <v>181.15961450729947</v>
      </c>
      <c r="J314" s="308"/>
      <c r="K314" s="627"/>
    </row>
    <row r="315" spans="1:12" s="667" customFormat="1" x14ac:dyDescent="0.2">
      <c r="A315" s="629" t="s">
        <v>51</v>
      </c>
      <c r="B315" s="608">
        <v>235</v>
      </c>
      <c r="C315" s="609">
        <v>404</v>
      </c>
      <c r="D315" s="609">
        <v>615</v>
      </c>
      <c r="E315" s="609">
        <v>685</v>
      </c>
      <c r="F315" s="609">
        <v>718</v>
      </c>
      <c r="G315" s="609">
        <v>438</v>
      </c>
      <c r="H315" s="566">
        <v>431</v>
      </c>
      <c r="I315" s="610">
        <f>SUM(B315:H315)</f>
        <v>3526</v>
      </c>
      <c r="J315" s="630" t="s">
        <v>56</v>
      </c>
      <c r="K315" s="631">
        <f>I301-I315</f>
        <v>12</v>
      </c>
      <c r="L315" s="635">
        <f>K315/I301</f>
        <v>3.3917467495760316E-3</v>
      </c>
    </row>
    <row r="316" spans="1:12" s="667" customFormat="1" x14ac:dyDescent="0.2">
      <c r="A316" s="629" t="s">
        <v>28</v>
      </c>
      <c r="B316" s="581">
        <v>109.5</v>
      </c>
      <c r="C316" s="668">
        <v>109</v>
      </c>
      <c r="D316" s="668">
        <v>108.5</v>
      </c>
      <c r="E316" s="668">
        <v>107.5</v>
      </c>
      <c r="F316" s="668">
        <v>106.5</v>
      </c>
      <c r="G316" s="668">
        <v>105.5</v>
      </c>
      <c r="H316" s="582">
        <v>105</v>
      </c>
      <c r="I316" s="587"/>
      <c r="J316" s="584" t="s">
        <v>57</v>
      </c>
      <c r="K316" s="667">
        <v>103.25</v>
      </c>
    </row>
    <row r="317" spans="1:12" s="667" customFormat="1" ht="13.5" thickBot="1" x14ac:dyDescent="0.25">
      <c r="A317" s="632" t="s">
        <v>26</v>
      </c>
      <c r="B317" s="585">
        <f>B316-B302</f>
        <v>4</v>
      </c>
      <c r="C317" s="586">
        <f t="shared" ref="C317:G317" si="68">C316-C302</f>
        <v>4</v>
      </c>
      <c r="D317" s="586">
        <f t="shared" si="68"/>
        <v>4.5</v>
      </c>
      <c r="E317" s="586">
        <f t="shared" si="68"/>
        <v>4.5</v>
      </c>
      <c r="F317" s="586">
        <f t="shared" si="68"/>
        <v>4.5</v>
      </c>
      <c r="G317" s="586">
        <f t="shared" si="68"/>
        <v>4</v>
      </c>
      <c r="H317" s="647">
        <f>H316-H302</f>
        <v>4.5</v>
      </c>
      <c r="I317" s="588"/>
      <c r="J317" s="667" t="s">
        <v>26</v>
      </c>
      <c r="K317" s="643">
        <f>K316-K302</f>
        <v>4.480000000000004</v>
      </c>
    </row>
    <row r="319" spans="1:12" ht="13.5" thickBot="1" x14ac:dyDescent="0.25"/>
    <row r="320" spans="1:12" s="670" customFormat="1" ht="13.5" thickBot="1" x14ac:dyDescent="0.25">
      <c r="A320" s="639" t="s">
        <v>146</v>
      </c>
      <c r="B320" s="737" t="s">
        <v>53</v>
      </c>
      <c r="C320" s="738"/>
      <c r="D320" s="738"/>
      <c r="E320" s="738"/>
      <c r="F320" s="738"/>
      <c r="G320" s="738"/>
      <c r="H320" s="739"/>
      <c r="I320" s="633" t="s">
        <v>0</v>
      </c>
      <c r="J320" s="584"/>
    </row>
    <row r="321" spans="1:12" s="670" customFormat="1" x14ac:dyDescent="0.2">
      <c r="A321" s="640" t="s">
        <v>54</v>
      </c>
      <c r="B321" s="590">
        <v>1</v>
      </c>
      <c r="C321" s="591">
        <v>2</v>
      </c>
      <c r="D321" s="591">
        <v>3</v>
      </c>
      <c r="E321" s="591">
        <v>4</v>
      </c>
      <c r="F321" s="591">
        <v>5</v>
      </c>
      <c r="G321" s="591">
        <v>6</v>
      </c>
      <c r="H321" s="637">
        <v>7</v>
      </c>
      <c r="I321" s="613"/>
      <c r="J321" s="614"/>
    </row>
    <row r="322" spans="1:12" s="670" customFormat="1" x14ac:dyDescent="0.2">
      <c r="A322" s="640" t="s">
        <v>2</v>
      </c>
      <c r="B322" s="592">
        <v>1</v>
      </c>
      <c r="C322" s="636">
        <v>2</v>
      </c>
      <c r="D322" s="593">
        <v>3</v>
      </c>
      <c r="E322" s="634">
        <v>4</v>
      </c>
      <c r="F322" s="594">
        <v>5</v>
      </c>
      <c r="G322" s="363">
        <v>6</v>
      </c>
      <c r="H322" s="447">
        <v>7</v>
      </c>
      <c r="I322" s="612" t="s">
        <v>0</v>
      </c>
      <c r="J322" s="589"/>
      <c r="K322" s="615"/>
    </row>
    <row r="323" spans="1:12" s="670" customFormat="1" x14ac:dyDescent="0.2">
      <c r="A323" s="641" t="s">
        <v>3</v>
      </c>
      <c r="B323" s="595">
        <v>2910</v>
      </c>
      <c r="C323" s="596">
        <v>2910</v>
      </c>
      <c r="D323" s="596">
        <v>2910</v>
      </c>
      <c r="E323" s="596">
        <v>2910</v>
      </c>
      <c r="F323" s="596">
        <v>2910</v>
      </c>
      <c r="G323" s="596">
        <v>2910</v>
      </c>
      <c r="H323" s="638">
        <v>2910</v>
      </c>
      <c r="I323" s="616">
        <v>2910</v>
      </c>
      <c r="J323" s="617"/>
      <c r="K323" s="615"/>
    </row>
    <row r="324" spans="1:12" s="670" customFormat="1" x14ac:dyDescent="0.2">
      <c r="A324" s="642" t="s">
        <v>6</v>
      </c>
      <c r="B324" s="597">
        <v>2943.5</v>
      </c>
      <c r="C324" s="598">
        <v>3077.9310344827586</v>
      </c>
      <c r="D324" s="598">
        <v>3049.6</v>
      </c>
      <c r="E324" s="598">
        <v>3101.8333333333335</v>
      </c>
      <c r="F324" s="598">
        <v>3113.1034482758619</v>
      </c>
      <c r="G324" s="598">
        <v>3171.3888888888887</v>
      </c>
      <c r="H324" s="618">
        <v>3133.2352941176468</v>
      </c>
      <c r="I324" s="619">
        <v>3094.0069686411148</v>
      </c>
      <c r="J324" s="620"/>
      <c r="K324" s="615"/>
    </row>
    <row r="325" spans="1:12" s="670" customFormat="1" x14ac:dyDescent="0.2">
      <c r="A325" s="640" t="s">
        <v>7</v>
      </c>
      <c r="B325" s="599">
        <v>70</v>
      </c>
      <c r="C325" s="600">
        <v>96.551724137931032</v>
      </c>
      <c r="D325" s="600">
        <v>92</v>
      </c>
      <c r="E325" s="600">
        <v>95</v>
      </c>
      <c r="F325" s="600">
        <v>96.551724137931032</v>
      </c>
      <c r="G325" s="600">
        <v>100</v>
      </c>
      <c r="H325" s="621">
        <v>97.058823529411768</v>
      </c>
      <c r="I325" s="622">
        <v>92.334494773519168</v>
      </c>
      <c r="J325" s="623"/>
      <c r="K325" s="615"/>
    </row>
    <row r="326" spans="1:12" s="670" customFormat="1" x14ac:dyDescent="0.2">
      <c r="A326" s="640" t="s">
        <v>8</v>
      </c>
      <c r="B326" s="601">
        <v>8.984777191966771E-2</v>
      </c>
      <c r="C326" s="602">
        <v>5.4913869367544568E-2</v>
      </c>
      <c r="D326" s="602">
        <v>5.9009412877904739E-2</v>
      </c>
      <c r="E326" s="602">
        <v>6.2639667870364041E-2</v>
      </c>
      <c r="F326" s="602">
        <v>4.9821537366610262E-2</v>
      </c>
      <c r="G326" s="602">
        <v>4.2927659697938748E-2</v>
      </c>
      <c r="H326" s="624">
        <v>4.8444427147619915E-2</v>
      </c>
      <c r="I326" s="625">
        <v>5.9752570798061025E-2</v>
      </c>
      <c r="J326" s="626"/>
      <c r="K326" s="627"/>
    </row>
    <row r="327" spans="1:12" s="670" customFormat="1" x14ac:dyDescent="0.2">
      <c r="A327" s="642" t="s">
        <v>1</v>
      </c>
      <c r="B327" s="603">
        <f>B324/B323*100-100</f>
        <v>1.1512027491408929</v>
      </c>
      <c r="C327" s="604">
        <f t="shared" ref="C327:I327" si="69">C324/C323*100-100</f>
        <v>5.7708259272425551</v>
      </c>
      <c r="D327" s="604">
        <f t="shared" si="69"/>
        <v>4.7972508591065122</v>
      </c>
      <c r="E327" s="604">
        <f t="shared" si="69"/>
        <v>6.5922107674685009</v>
      </c>
      <c r="F327" s="604">
        <f t="shared" si="69"/>
        <v>6.9794999407512677</v>
      </c>
      <c r="G327" s="604">
        <f t="shared" si="69"/>
        <v>8.9824360442917026</v>
      </c>
      <c r="H327" s="604">
        <f t="shared" si="69"/>
        <v>7.6713159490600304</v>
      </c>
      <c r="I327" s="605">
        <f t="shared" si="69"/>
        <v>6.3232635271860858</v>
      </c>
      <c r="J327" s="626"/>
      <c r="K327" s="627"/>
    </row>
    <row r="328" spans="1:12" s="670" customFormat="1" ht="13.5" thickBot="1" x14ac:dyDescent="0.25">
      <c r="A328" s="640" t="s">
        <v>27</v>
      </c>
      <c r="B328" s="606">
        <f>B324-B310</f>
        <v>139.38235294117658</v>
      </c>
      <c r="C328" s="607">
        <f t="shared" ref="C328:G328" si="70">C324-C310</f>
        <v>244.38264738598446</v>
      </c>
      <c r="D328" s="607">
        <f t="shared" si="70"/>
        <v>220.68695652173892</v>
      </c>
      <c r="E328" s="607">
        <f t="shared" si="70"/>
        <v>229.58843537414987</v>
      </c>
      <c r="F328" s="607">
        <f t="shared" si="70"/>
        <v>213.72844827586187</v>
      </c>
      <c r="G328" s="607">
        <f t="shared" si="70"/>
        <v>182.95138888888869</v>
      </c>
      <c r="H328" s="607">
        <f>H324-H310</f>
        <v>186.94957983193262</v>
      </c>
      <c r="I328" s="628">
        <f>I324-I310</f>
        <v>208.27704163381532</v>
      </c>
      <c r="J328" s="308"/>
      <c r="K328" s="627"/>
    </row>
    <row r="329" spans="1:12" s="670" customFormat="1" x14ac:dyDescent="0.2">
      <c r="A329" s="629" t="s">
        <v>51</v>
      </c>
      <c r="B329" s="608">
        <v>235</v>
      </c>
      <c r="C329" s="609">
        <v>404</v>
      </c>
      <c r="D329" s="609">
        <v>615</v>
      </c>
      <c r="E329" s="609">
        <v>684</v>
      </c>
      <c r="F329" s="609">
        <v>717</v>
      </c>
      <c r="G329" s="609">
        <v>438</v>
      </c>
      <c r="H329" s="566">
        <v>431</v>
      </c>
      <c r="I329" s="610">
        <f>SUM(B329:H329)</f>
        <v>3524</v>
      </c>
      <c r="J329" s="630" t="s">
        <v>56</v>
      </c>
      <c r="K329" s="631">
        <f>I315-I329</f>
        <v>2</v>
      </c>
      <c r="L329" s="635">
        <f>K329/I315</f>
        <v>5.6721497447532619E-4</v>
      </c>
    </row>
    <row r="330" spans="1:12" s="670" customFormat="1" x14ac:dyDescent="0.2">
      <c r="A330" s="629" t="s">
        <v>28</v>
      </c>
      <c r="B330" s="581">
        <v>113.5</v>
      </c>
      <c r="C330" s="669">
        <v>112.5</v>
      </c>
      <c r="D330" s="669">
        <v>112</v>
      </c>
      <c r="E330" s="669">
        <v>111</v>
      </c>
      <c r="F330" s="669">
        <v>110</v>
      </c>
      <c r="G330" s="669">
        <v>109.5</v>
      </c>
      <c r="H330" s="582">
        <v>108.5</v>
      </c>
      <c r="I330" s="587"/>
      <c r="J330" s="584" t="s">
        <v>57</v>
      </c>
      <c r="K330" s="670">
        <v>107.28</v>
      </c>
    </row>
    <row r="331" spans="1:12" s="670" customFormat="1" ht="13.5" thickBot="1" x14ac:dyDescent="0.25">
      <c r="A331" s="632" t="s">
        <v>26</v>
      </c>
      <c r="B331" s="585">
        <f>B330-B316</f>
        <v>4</v>
      </c>
      <c r="C331" s="586">
        <f t="shared" ref="C331:G331" si="71">C330-C316</f>
        <v>3.5</v>
      </c>
      <c r="D331" s="586">
        <f t="shared" si="71"/>
        <v>3.5</v>
      </c>
      <c r="E331" s="586">
        <f t="shared" si="71"/>
        <v>3.5</v>
      </c>
      <c r="F331" s="586">
        <f t="shared" si="71"/>
        <v>3.5</v>
      </c>
      <c r="G331" s="586">
        <f t="shared" si="71"/>
        <v>4</v>
      </c>
      <c r="H331" s="647">
        <f>H330-H316</f>
        <v>3.5</v>
      </c>
      <c r="I331" s="588"/>
      <c r="J331" s="670" t="s">
        <v>26</v>
      </c>
      <c r="K331" s="643">
        <f>K330-K316</f>
        <v>4.0300000000000011</v>
      </c>
    </row>
    <row r="332" spans="1:12" x14ac:dyDescent="0.2">
      <c r="G332" s="280">
        <v>109</v>
      </c>
      <c r="H332" s="280">
        <v>108.5</v>
      </c>
    </row>
    <row r="333" spans="1:12" s="689" customFormat="1" x14ac:dyDescent="0.2"/>
    <row r="334" spans="1:12" s="679" customFormat="1" x14ac:dyDescent="0.2">
      <c r="B334" s="679">
        <v>112.5</v>
      </c>
      <c r="C334" s="679">
        <v>112</v>
      </c>
      <c r="D334" s="679">
        <v>113.5</v>
      </c>
      <c r="E334" s="679">
        <v>110.5</v>
      </c>
      <c r="F334" s="679">
        <v>110</v>
      </c>
      <c r="G334" s="679">
        <v>109</v>
      </c>
    </row>
    <row r="335" spans="1:12" ht="13.5" thickBot="1" x14ac:dyDescent="0.25">
      <c r="B335" s="551">
        <v>3094.0069686411148</v>
      </c>
      <c r="C335" s="551">
        <v>3094.0069686411148</v>
      </c>
      <c r="D335" s="551">
        <v>3094.0069686411148</v>
      </c>
      <c r="E335" s="551">
        <v>3094.0069686411148</v>
      </c>
      <c r="F335" s="551">
        <v>3094.0069686411148</v>
      </c>
      <c r="G335" s="551">
        <v>3094.0069686411148</v>
      </c>
      <c r="H335" s="551">
        <v>3094.0069686411148</v>
      </c>
    </row>
    <row r="336" spans="1:12" ht="13.5" thickBot="1" x14ac:dyDescent="0.25">
      <c r="A336" s="639" t="s">
        <v>149</v>
      </c>
      <c r="B336" s="737" t="s">
        <v>53</v>
      </c>
      <c r="C336" s="738"/>
      <c r="D336" s="738"/>
      <c r="E336" s="738"/>
      <c r="F336" s="738"/>
      <c r="G336" s="738"/>
      <c r="H336" s="492" t="s">
        <v>0</v>
      </c>
      <c r="I336" s="584"/>
      <c r="J336" s="679"/>
      <c r="K336" s="679"/>
    </row>
    <row r="337" spans="1:11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591">
        <v>6</v>
      </c>
      <c r="H337" s="684"/>
      <c r="I337" s="614"/>
      <c r="J337" s="679"/>
      <c r="K337" s="679"/>
    </row>
    <row r="338" spans="1:11" x14ac:dyDescent="0.2">
      <c r="A338" s="640" t="s">
        <v>2</v>
      </c>
      <c r="B338" s="592">
        <v>1</v>
      </c>
      <c r="C338" s="636">
        <v>2</v>
      </c>
      <c r="D338" s="593">
        <v>3</v>
      </c>
      <c r="E338" s="634">
        <v>4</v>
      </c>
      <c r="F338" s="594">
        <v>5</v>
      </c>
      <c r="G338" s="363">
        <v>6</v>
      </c>
      <c r="H338" s="612" t="s">
        <v>0</v>
      </c>
      <c r="I338" s="589"/>
      <c r="J338" s="615"/>
      <c r="K338" s="679"/>
    </row>
    <row r="339" spans="1:11" x14ac:dyDescent="0.2">
      <c r="A339" s="641" t="s">
        <v>3</v>
      </c>
      <c r="B339" s="595">
        <v>3080</v>
      </c>
      <c r="C339" s="596">
        <v>3080</v>
      </c>
      <c r="D339" s="596">
        <v>3080</v>
      </c>
      <c r="E339" s="596">
        <v>3080</v>
      </c>
      <c r="F339" s="596">
        <v>3080</v>
      </c>
      <c r="G339" s="596">
        <v>3080</v>
      </c>
      <c r="H339" s="616">
        <v>3080</v>
      </c>
      <c r="I339" s="617"/>
      <c r="J339" s="615"/>
      <c r="K339" s="679"/>
    </row>
    <row r="340" spans="1:11" x14ac:dyDescent="0.2">
      <c r="A340" s="642" t="s">
        <v>6</v>
      </c>
      <c r="B340" s="597">
        <v>3172.439024390244</v>
      </c>
      <c r="C340" s="598">
        <v>3283.939393939394</v>
      </c>
      <c r="D340" s="598">
        <v>3145.3846153846152</v>
      </c>
      <c r="E340" s="598">
        <v>3275.8139534883721</v>
      </c>
      <c r="F340" s="598">
        <v>3336.25</v>
      </c>
      <c r="G340" s="598">
        <v>3411</v>
      </c>
      <c r="H340" s="619">
        <v>3286.0952380952381</v>
      </c>
      <c r="I340" s="620"/>
      <c r="J340" s="615"/>
      <c r="K340" s="679"/>
    </row>
    <row r="341" spans="1:11" x14ac:dyDescent="0.2">
      <c r="A341" s="640" t="s">
        <v>7</v>
      </c>
      <c r="B341" s="599">
        <v>90.243902439024396</v>
      </c>
      <c r="C341" s="600">
        <v>84.848484848484844</v>
      </c>
      <c r="D341" s="600">
        <v>76.92307692307692</v>
      </c>
      <c r="E341" s="600">
        <v>88.372093023255815</v>
      </c>
      <c r="F341" s="600">
        <v>95</v>
      </c>
      <c r="G341" s="600">
        <v>100</v>
      </c>
      <c r="H341" s="622">
        <v>86.666666666666671</v>
      </c>
      <c r="I341" s="623"/>
      <c r="J341" s="615"/>
      <c r="K341" s="679"/>
    </row>
    <row r="342" spans="1:11" x14ac:dyDescent="0.2">
      <c r="A342" s="640" t="s">
        <v>8</v>
      </c>
      <c r="B342" s="601">
        <v>5.8937517258509257E-2</v>
      </c>
      <c r="C342" s="602">
        <v>5.9539701145584489E-2</v>
      </c>
      <c r="D342" s="602">
        <v>8.7189160988631512E-2</v>
      </c>
      <c r="E342" s="602">
        <v>6.0261196037806233E-2</v>
      </c>
      <c r="F342" s="602">
        <v>4.8422662667833488E-2</v>
      </c>
      <c r="G342" s="602">
        <v>5.03141826304703E-2</v>
      </c>
      <c r="H342" s="625">
        <v>6.3301739696881035E-2</v>
      </c>
      <c r="I342" s="626"/>
      <c r="J342" s="627"/>
      <c r="K342" s="679"/>
    </row>
    <row r="343" spans="1:11" x14ac:dyDescent="0.2">
      <c r="A343" s="642" t="s">
        <v>1</v>
      </c>
      <c r="B343" s="603">
        <f>B340/B339*100-100</f>
        <v>3.0012670256572562</v>
      </c>
      <c r="C343" s="604">
        <f t="shared" ref="C343:H343" si="72">C340/C339*100-100</f>
        <v>6.6214088941361666</v>
      </c>
      <c r="D343" s="604">
        <f t="shared" si="72"/>
        <v>2.1228771228771137</v>
      </c>
      <c r="E343" s="604">
        <f t="shared" si="72"/>
        <v>6.3575958924796225</v>
      </c>
      <c r="F343" s="604">
        <f t="shared" si="72"/>
        <v>8.3198051948051983</v>
      </c>
      <c r="G343" s="604">
        <f t="shared" si="72"/>
        <v>10.746753246753244</v>
      </c>
      <c r="H343" s="605">
        <f t="shared" si="72"/>
        <v>6.6914038342609672</v>
      </c>
      <c r="I343" s="626"/>
      <c r="J343" s="627"/>
      <c r="K343" s="679"/>
    </row>
    <row r="344" spans="1:11" ht="13.5" thickBot="1" x14ac:dyDescent="0.25">
      <c r="A344" s="640" t="s">
        <v>27</v>
      </c>
      <c r="B344" s="606">
        <f>B340-B335</f>
        <v>78.432055749129177</v>
      </c>
      <c r="C344" s="607">
        <f t="shared" ref="C344:H344" si="73">C340-C335</f>
        <v>189.93242529827921</v>
      </c>
      <c r="D344" s="607">
        <f t="shared" si="73"/>
        <v>51.377646743500463</v>
      </c>
      <c r="E344" s="607">
        <f t="shared" si="73"/>
        <v>181.80698484725735</v>
      </c>
      <c r="F344" s="607">
        <f t="shared" si="73"/>
        <v>242.24303135888522</v>
      </c>
      <c r="G344" s="607">
        <f t="shared" si="73"/>
        <v>316.99303135888522</v>
      </c>
      <c r="H344" s="628">
        <f t="shared" si="73"/>
        <v>192.08826945412329</v>
      </c>
      <c r="I344" s="308"/>
      <c r="J344" s="627"/>
      <c r="K344" s="679"/>
    </row>
    <row r="345" spans="1:11" x14ac:dyDescent="0.2">
      <c r="A345" s="629" t="s">
        <v>51</v>
      </c>
      <c r="B345" s="608">
        <v>662</v>
      </c>
      <c r="C345" s="609">
        <v>662</v>
      </c>
      <c r="D345" s="609">
        <v>200</v>
      </c>
      <c r="E345" s="609">
        <v>663</v>
      </c>
      <c r="F345" s="609">
        <v>662</v>
      </c>
      <c r="G345" s="609">
        <v>663</v>
      </c>
      <c r="H345" s="610">
        <f>SUM(B345:G345)</f>
        <v>3512</v>
      </c>
      <c r="I345" s="630" t="s">
        <v>56</v>
      </c>
      <c r="J345" s="631">
        <f>I329-H345</f>
        <v>12</v>
      </c>
      <c r="K345" s="635">
        <f>J345/I329</f>
        <v>3.4052213393870601E-3</v>
      </c>
    </row>
    <row r="346" spans="1:11" x14ac:dyDescent="0.2">
      <c r="A346" s="629" t="s">
        <v>28</v>
      </c>
      <c r="B346" s="581">
        <v>116</v>
      </c>
      <c r="C346" s="680">
        <v>115.5</v>
      </c>
      <c r="D346" s="680">
        <v>117</v>
      </c>
      <c r="E346" s="680">
        <v>114</v>
      </c>
      <c r="F346" s="680">
        <v>113.5</v>
      </c>
      <c r="G346" s="680">
        <v>112.5</v>
      </c>
      <c r="H346" s="587"/>
      <c r="I346" s="584" t="s">
        <v>57</v>
      </c>
      <c r="J346" s="679">
        <v>111.17</v>
      </c>
      <c r="K346" s="679"/>
    </row>
    <row r="347" spans="1:11" ht="13.5" thickBot="1" x14ac:dyDescent="0.25">
      <c r="A347" s="632" t="s">
        <v>26</v>
      </c>
      <c r="B347" s="585">
        <f>B346-B334</f>
        <v>3.5</v>
      </c>
      <c r="C347" s="586">
        <f t="shared" ref="C347:G347" si="74">C346-C334</f>
        <v>3.5</v>
      </c>
      <c r="D347" s="586">
        <f t="shared" si="74"/>
        <v>3.5</v>
      </c>
      <c r="E347" s="586">
        <f t="shared" si="74"/>
        <v>3.5</v>
      </c>
      <c r="F347" s="586">
        <f t="shared" si="74"/>
        <v>3.5</v>
      </c>
      <c r="G347" s="586">
        <f t="shared" si="74"/>
        <v>3.5</v>
      </c>
      <c r="H347" s="588"/>
      <c r="I347" s="679" t="s">
        <v>26</v>
      </c>
      <c r="J347" s="643">
        <f>J346-K330</f>
        <v>3.8900000000000006</v>
      </c>
      <c r="K347" s="679"/>
    </row>
    <row r="349" spans="1:11" ht="13.5" thickBot="1" x14ac:dyDescent="0.25"/>
    <row r="350" spans="1:11" ht="13.5" thickBot="1" x14ac:dyDescent="0.25">
      <c r="A350" s="639" t="s">
        <v>151</v>
      </c>
      <c r="B350" s="737" t="s">
        <v>53</v>
      </c>
      <c r="C350" s="738"/>
      <c r="D350" s="738"/>
      <c r="E350" s="738"/>
      <c r="F350" s="738"/>
      <c r="G350" s="738"/>
      <c r="H350" s="492" t="s">
        <v>0</v>
      </c>
      <c r="I350" s="584"/>
      <c r="J350" s="692"/>
      <c r="K350" s="692"/>
    </row>
    <row r="351" spans="1:11" x14ac:dyDescent="0.2">
      <c r="A351" s="640" t="s">
        <v>54</v>
      </c>
      <c r="B351" s="590">
        <v>1</v>
      </c>
      <c r="C351" s="591">
        <v>2</v>
      </c>
      <c r="D351" s="591">
        <v>3</v>
      </c>
      <c r="E351" s="591">
        <v>4</v>
      </c>
      <c r="F351" s="591">
        <v>5</v>
      </c>
      <c r="G351" s="591">
        <v>6</v>
      </c>
      <c r="H351" s="684"/>
      <c r="I351" s="614"/>
      <c r="J351" s="692"/>
      <c r="K351" s="692"/>
    </row>
    <row r="352" spans="1:11" x14ac:dyDescent="0.2">
      <c r="A352" s="641" t="s">
        <v>3</v>
      </c>
      <c r="B352" s="595">
        <v>3280</v>
      </c>
      <c r="C352" s="596">
        <v>3280</v>
      </c>
      <c r="D352" s="596">
        <v>3280</v>
      </c>
      <c r="E352" s="596">
        <v>3280</v>
      </c>
      <c r="F352" s="596">
        <v>3280</v>
      </c>
      <c r="G352" s="596">
        <v>3280</v>
      </c>
      <c r="H352" s="616">
        <v>3280</v>
      </c>
      <c r="I352" s="617"/>
      <c r="J352" s="615"/>
      <c r="K352" s="692"/>
    </row>
    <row r="353" spans="1:11" x14ac:dyDescent="0.2">
      <c r="A353" s="642" t="s">
        <v>6</v>
      </c>
      <c r="B353" s="597">
        <v>3446.4864864864867</v>
      </c>
      <c r="C353" s="598">
        <v>3478.5714285714284</v>
      </c>
      <c r="D353" s="598">
        <v>3427.6470588235293</v>
      </c>
      <c r="E353" s="598">
        <v>3598.75</v>
      </c>
      <c r="F353" s="598">
        <v>3524.1463414634145</v>
      </c>
      <c r="G353" s="598">
        <v>3572.439024390244</v>
      </c>
      <c r="H353" s="619">
        <v>3518.7203791469196</v>
      </c>
      <c r="I353" s="620"/>
      <c r="J353" s="615"/>
      <c r="K353" s="692"/>
    </row>
    <row r="354" spans="1:11" x14ac:dyDescent="0.2">
      <c r="A354" s="640" t="s">
        <v>7</v>
      </c>
      <c r="B354" s="599">
        <v>89.189189189189193</v>
      </c>
      <c r="C354" s="600">
        <v>91.428571428571431</v>
      </c>
      <c r="D354" s="600">
        <v>94.117647058823536</v>
      </c>
      <c r="E354" s="600">
        <v>92.5</v>
      </c>
      <c r="F354" s="600">
        <v>90.243902439024396</v>
      </c>
      <c r="G354" s="600">
        <v>97.560975609756099</v>
      </c>
      <c r="H354" s="622">
        <v>91.469194312796205</v>
      </c>
      <c r="I354" s="623"/>
      <c r="J354" s="615"/>
      <c r="K354" s="692"/>
    </row>
    <row r="355" spans="1:11" x14ac:dyDescent="0.2">
      <c r="A355" s="640" t="s">
        <v>8</v>
      </c>
      <c r="B355" s="601">
        <v>5.4891669628337997E-2</v>
      </c>
      <c r="C355" s="602">
        <v>6.8185347986085193E-2</v>
      </c>
      <c r="D355" s="602">
        <v>5.8336444591671942E-2</v>
      </c>
      <c r="E355" s="602">
        <v>5.5192108559296363E-2</v>
      </c>
      <c r="F355" s="602">
        <v>6.5499746183883809E-2</v>
      </c>
      <c r="G355" s="602">
        <v>4.6928492007753918E-2</v>
      </c>
      <c r="H355" s="625">
        <v>6.078985934181947E-2</v>
      </c>
      <c r="I355" s="626"/>
      <c r="J355" s="627"/>
      <c r="K355" s="692"/>
    </row>
    <row r="356" spans="1:11" x14ac:dyDescent="0.2">
      <c r="A356" s="642" t="s">
        <v>1</v>
      </c>
      <c r="B356" s="603">
        <f>B353/B352*100-100</f>
        <v>5.0758075148319222</v>
      </c>
      <c r="C356" s="604">
        <f t="shared" ref="C356:H356" si="75">C353/C352*100-100</f>
        <v>6.0540069686411186</v>
      </c>
      <c r="D356" s="604">
        <f t="shared" si="75"/>
        <v>4.5014347202295539</v>
      </c>
      <c r="E356" s="604">
        <f t="shared" si="75"/>
        <v>9.7179878048780495</v>
      </c>
      <c r="F356" s="604">
        <f t="shared" si="75"/>
        <v>7.4434860202260467</v>
      </c>
      <c r="G356" s="604">
        <f t="shared" si="75"/>
        <v>8.9158239143366984</v>
      </c>
      <c r="H356" s="605">
        <f t="shared" si="75"/>
        <v>7.2780603398450978</v>
      </c>
      <c r="I356" s="626"/>
      <c r="J356" s="627"/>
      <c r="K356" s="692"/>
    </row>
    <row r="357" spans="1:11" ht="13.5" thickBot="1" x14ac:dyDescent="0.25">
      <c r="A357" s="640" t="s">
        <v>27</v>
      </c>
      <c r="B357" s="606">
        <f>B353-B340</f>
        <v>274.04746209624273</v>
      </c>
      <c r="C357" s="607">
        <f t="shared" ref="C357:H357" si="76">C353-C340</f>
        <v>194.63203463203445</v>
      </c>
      <c r="D357" s="607">
        <f t="shared" si="76"/>
        <v>282.26244343891403</v>
      </c>
      <c r="E357" s="607">
        <f t="shared" si="76"/>
        <v>322.93604651162786</v>
      </c>
      <c r="F357" s="607">
        <f t="shared" si="76"/>
        <v>187.8963414634145</v>
      </c>
      <c r="G357" s="607">
        <f t="shared" si="76"/>
        <v>161.43902439024396</v>
      </c>
      <c r="H357" s="628">
        <f t="shared" si="76"/>
        <v>232.62514105168157</v>
      </c>
      <c r="I357" s="308"/>
      <c r="J357" s="627"/>
      <c r="K357" s="692"/>
    </row>
    <row r="358" spans="1:11" x14ac:dyDescent="0.2">
      <c r="A358" s="629" t="s">
        <v>51</v>
      </c>
      <c r="B358" s="608">
        <v>662</v>
      </c>
      <c r="C358" s="609">
        <v>662</v>
      </c>
      <c r="D358" s="609">
        <v>199</v>
      </c>
      <c r="E358" s="609">
        <v>662</v>
      </c>
      <c r="F358" s="609">
        <v>662</v>
      </c>
      <c r="G358" s="609">
        <v>663</v>
      </c>
      <c r="H358" s="610">
        <f>SUM(B358:G358)</f>
        <v>3510</v>
      </c>
      <c r="I358" s="630" t="s">
        <v>56</v>
      </c>
      <c r="J358" s="631">
        <f>H345-H358</f>
        <v>2</v>
      </c>
      <c r="K358" s="635">
        <f>J358/H345</f>
        <v>5.6947608200455578E-4</v>
      </c>
    </row>
    <row r="359" spans="1:11" x14ac:dyDescent="0.2">
      <c r="A359" s="629" t="s">
        <v>28</v>
      </c>
      <c r="B359" s="581">
        <v>118.5</v>
      </c>
      <c r="C359" s="691">
        <v>118.5</v>
      </c>
      <c r="D359" s="691">
        <v>119.5</v>
      </c>
      <c r="E359" s="691">
        <v>116.5</v>
      </c>
      <c r="F359" s="691">
        <v>116.5</v>
      </c>
      <c r="G359" s="691">
        <v>115.5</v>
      </c>
      <c r="H359" s="587"/>
      <c r="I359" s="584" t="s">
        <v>57</v>
      </c>
      <c r="J359" s="692">
        <v>114.46</v>
      </c>
      <c r="K359" s="692"/>
    </row>
    <row r="360" spans="1:11" ht="13.5" thickBot="1" x14ac:dyDescent="0.25">
      <c r="A360" s="632" t="s">
        <v>26</v>
      </c>
      <c r="B360" s="585">
        <f t="shared" ref="B360:G360" si="77">B359-B346</f>
        <v>2.5</v>
      </c>
      <c r="C360" s="586">
        <f t="shared" si="77"/>
        <v>3</v>
      </c>
      <c r="D360" s="586">
        <f t="shared" si="77"/>
        <v>2.5</v>
      </c>
      <c r="E360" s="586">
        <f t="shared" si="77"/>
        <v>2.5</v>
      </c>
      <c r="F360" s="586">
        <f t="shared" si="77"/>
        <v>3</v>
      </c>
      <c r="G360" s="586">
        <f t="shared" si="77"/>
        <v>3</v>
      </c>
      <c r="H360" s="588"/>
      <c r="I360" s="692" t="s">
        <v>26</v>
      </c>
      <c r="J360" s="643">
        <f>J359-J346</f>
        <v>3.289999999999992</v>
      </c>
      <c r="K360" s="692"/>
    </row>
    <row r="362" spans="1:11" ht="13.5" thickBot="1" x14ac:dyDescent="0.25"/>
    <row r="363" spans="1:11" ht="13.5" thickBot="1" x14ac:dyDescent="0.25">
      <c r="A363" s="639" t="s">
        <v>154</v>
      </c>
      <c r="B363" s="737" t="s">
        <v>53</v>
      </c>
      <c r="C363" s="738"/>
      <c r="D363" s="738"/>
      <c r="E363" s="738"/>
      <c r="F363" s="738"/>
      <c r="G363" s="738"/>
      <c r="H363" s="492" t="s">
        <v>0</v>
      </c>
      <c r="I363" s="584"/>
      <c r="J363" s="702"/>
      <c r="K363" s="702"/>
    </row>
    <row r="364" spans="1:11" x14ac:dyDescent="0.2">
      <c r="A364" s="640" t="s">
        <v>54</v>
      </c>
      <c r="B364" s="590">
        <v>1</v>
      </c>
      <c r="C364" s="591">
        <v>2</v>
      </c>
      <c r="D364" s="591">
        <v>3</v>
      </c>
      <c r="E364" s="591">
        <v>4</v>
      </c>
      <c r="F364" s="591">
        <v>5</v>
      </c>
      <c r="G364" s="591">
        <v>6</v>
      </c>
      <c r="H364" s="684"/>
      <c r="I364" s="614"/>
      <c r="J364" s="702"/>
      <c r="K364" s="702"/>
    </row>
    <row r="365" spans="1:11" x14ac:dyDescent="0.2">
      <c r="A365" s="641" t="s">
        <v>3</v>
      </c>
      <c r="B365" s="595">
        <v>3460</v>
      </c>
      <c r="C365" s="596">
        <v>3460</v>
      </c>
      <c r="D365" s="596">
        <v>3460</v>
      </c>
      <c r="E365" s="596">
        <v>3460</v>
      </c>
      <c r="F365" s="596">
        <v>3460</v>
      </c>
      <c r="G365" s="596">
        <v>3460</v>
      </c>
      <c r="H365" s="616">
        <v>3460</v>
      </c>
      <c r="I365" s="617"/>
      <c r="J365" s="615"/>
      <c r="K365" s="702"/>
    </row>
    <row r="366" spans="1:11" x14ac:dyDescent="0.2">
      <c r="A366" s="642" t="s">
        <v>6</v>
      </c>
      <c r="B366" s="597">
        <v>3578.7804878048782</v>
      </c>
      <c r="C366" s="598">
        <v>3612.5</v>
      </c>
      <c r="D366" s="598">
        <v>3636.6666666666665</v>
      </c>
      <c r="E366" s="598">
        <v>3677.6744186046512</v>
      </c>
      <c r="F366" s="598">
        <v>3660.731707317073</v>
      </c>
      <c r="G366" s="598">
        <v>3683.3333333333335</v>
      </c>
      <c r="H366" s="619">
        <v>3642.7555555555555</v>
      </c>
      <c r="I366" s="620"/>
      <c r="J366" s="615"/>
      <c r="K366" s="702"/>
    </row>
    <row r="367" spans="1:11" x14ac:dyDescent="0.2">
      <c r="A367" s="640" t="s">
        <v>7</v>
      </c>
      <c r="B367" s="599">
        <v>87.804878048780495</v>
      </c>
      <c r="C367" s="600">
        <v>95</v>
      </c>
      <c r="D367" s="600">
        <v>77.777777777777771</v>
      </c>
      <c r="E367" s="600">
        <v>86.04651162790698</v>
      </c>
      <c r="F367" s="600">
        <v>90.243902439024396</v>
      </c>
      <c r="G367" s="600">
        <v>92.857142857142861</v>
      </c>
      <c r="H367" s="622">
        <v>90.666666666666671</v>
      </c>
      <c r="I367" s="623"/>
      <c r="J367" s="615"/>
      <c r="K367" s="702"/>
    </row>
    <row r="368" spans="1:11" x14ac:dyDescent="0.2">
      <c r="A368" s="640" t="s">
        <v>8</v>
      </c>
      <c r="B368" s="601">
        <v>6.7187333440257471E-2</v>
      </c>
      <c r="C368" s="602">
        <v>5.226906744159443E-2</v>
      </c>
      <c r="D368" s="602">
        <v>8.1813064031156249E-2</v>
      </c>
      <c r="E368" s="602">
        <v>6.4478914526147055E-2</v>
      </c>
      <c r="F368" s="602">
        <v>6.6001665560964984E-2</v>
      </c>
      <c r="G368" s="602">
        <v>5.0738721537029123E-2</v>
      </c>
      <c r="H368" s="625">
        <v>6.3418990351027452E-2</v>
      </c>
      <c r="I368" s="626"/>
      <c r="J368" s="627"/>
      <c r="K368" s="702"/>
    </row>
    <row r="369" spans="1:12" x14ac:dyDescent="0.2">
      <c r="A369" s="642" t="s">
        <v>1</v>
      </c>
      <c r="B369" s="603">
        <f>B366/B365*100-100</f>
        <v>3.4329620752855021</v>
      </c>
      <c r="C369" s="604">
        <f t="shared" ref="C369:H369" si="78">C366/C365*100-100</f>
        <v>4.4075144508670405</v>
      </c>
      <c r="D369" s="604">
        <f t="shared" si="78"/>
        <v>5.1059730250481579</v>
      </c>
      <c r="E369" s="604">
        <f t="shared" si="78"/>
        <v>6.2911681677644964</v>
      </c>
      <c r="F369" s="604">
        <f t="shared" si="78"/>
        <v>5.8014944311292709</v>
      </c>
      <c r="G369" s="604">
        <f t="shared" si="78"/>
        <v>6.4547206165703273</v>
      </c>
      <c r="H369" s="605">
        <f t="shared" si="78"/>
        <v>5.2819524727039067</v>
      </c>
      <c r="I369" s="626"/>
      <c r="J369" s="627"/>
      <c r="K369" s="702"/>
    </row>
    <row r="370" spans="1:12" ht="13.5" thickBot="1" x14ac:dyDescent="0.25">
      <c r="A370" s="640" t="s">
        <v>27</v>
      </c>
      <c r="B370" s="606">
        <f>B366-B353</f>
        <v>132.29400131839157</v>
      </c>
      <c r="C370" s="607">
        <f t="shared" ref="C370:H370" si="79">C366-C353</f>
        <v>133.92857142857156</v>
      </c>
      <c r="D370" s="607">
        <f t="shared" si="79"/>
        <v>209.01960784313724</v>
      </c>
      <c r="E370" s="607">
        <f t="shared" si="79"/>
        <v>78.924418604651237</v>
      </c>
      <c r="F370" s="607">
        <f t="shared" si="79"/>
        <v>136.58536585365846</v>
      </c>
      <c r="G370" s="607">
        <f t="shared" si="79"/>
        <v>110.89430894308953</v>
      </c>
      <c r="H370" s="628">
        <f t="shared" si="79"/>
        <v>124.03517640863583</v>
      </c>
      <c r="I370" s="308"/>
      <c r="J370" s="627"/>
      <c r="K370" s="702"/>
    </row>
    <row r="371" spans="1:12" x14ac:dyDescent="0.2">
      <c r="A371" s="629" t="s">
        <v>51</v>
      </c>
      <c r="B371" s="608">
        <v>661</v>
      </c>
      <c r="C371" s="609">
        <v>660</v>
      </c>
      <c r="D371" s="609">
        <v>197</v>
      </c>
      <c r="E371" s="609">
        <v>661</v>
      </c>
      <c r="F371" s="609">
        <v>661</v>
      </c>
      <c r="G371" s="609">
        <v>659</v>
      </c>
      <c r="H371" s="610">
        <f>SUM(B371:G371)</f>
        <v>3499</v>
      </c>
      <c r="I371" s="630" t="s">
        <v>56</v>
      </c>
      <c r="J371" s="631">
        <f>H358-H371</f>
        <v>11</v>
      </c>
      <c r="K371" s="635">
        <f>J371/H358</f>
        <v>3.1339031339031338E-3</v>
      </c>
    </row>
    <row r="372" spans="1:12" x14ac:dyDescent="0.2">
      <c r="A372" s="629" t="s">
        <v>28</v>
      </c>
      <c r="B372" s="581">
        <v>121.5</v>
      </c>
      <c r="C372" s="701">
        <v>121.5</v>
      </c>
      <c r="D372" s="701">
        <v>122</v>
      </c>
      <c r="E372" s="701">
        <v>119.5</v>
      </c>
      <c r="F372" s="701">
        <v>119.5</v>
      </c>
      <c r="G372" s="701">
        <v>118.5</v>
      </c>
      <c r="H372" s="587"/>
      <c r="I372" s="584" t="s">
        <v>57</v>
      </c>
      <c r="J372" s="702">
        <v>117.62</v>
      </c>
      <c r="K372" s="702"/>
    </row>
    <row r="373" spans="1:12" ht="13.5" thickBot="1" x14ac:dyDescent="0.25">
      <c r="A373" s="632" t="s">
        <v>26</v>
      </c>
      <c r="B373" s="585">
        <f t="shared" ref="B373:G373" si="80">B372-B359</f>
        <v>3</v>
      </c>
      <c r="C373" s="586">
        <f t="shared" si="80"/>
        <v>3</v>
      </c>
      <c r="D373" s="586">
        <f t="shared" si="80"/>
        <v>2.5</v>
      </c>
      <c r="E373" s="586">
        <f t="shared" si="80"/>
        <v>3</v>
      </c>
      <c r="F373" s="586">
        <f t="shared" si="80"/>
        <v>3</v>
      </c>
      <c r="G373" s="586">
        <f t="shared" si="80"/>
        <v>3</v>
      </c>
      <c r="H373" s="588"/>
      <c r="I373" s="702" t="s">
        <v>26</v>
      </c>
      <c r="J373" s="643">
        <f>J372-J359</f>
        <v>3.1600000000000108</v>
      </c>
      <c r="K373" s="702"/>
    </row>
    <row r="375" spans="1:12" ht="13.5" thickBot="1" x14ac:dyDescent="0.25"/>
    <row r="376" spans="1:12" ht="13.5" thickBot="1" x14ac:dyDescent="0.25">
      <c r="A376" s="639" t="s">
        <v>157</v>
      </c>
      <c r="B376" s="737" t="s">
        <v>53</v>
      </c>
      <c r="C376" s="738"/>
      <c r="D376" s="738"/>
      <c r="E376" s="738"/>
      <c r="F376" s="738"/>
      <c r="G376" s="738"/>
      <c r="H376" s="492" t="s">
        <v>0</v>
      </c>
      <c r="I376" s="584"/>
      <c r="J376" s="708"/>
      <c r="K376" s="708"/>
    </row>
    <row r="377" spans="1:12" x14ac:dyDescent="0.2">
      <c r="A377" s="640" t="s">
        <v>54</v>
      </c>
      <c r="B377" s="590">
        <v>1</v>
      </c>
      <c r="C377" s="591">
        <v>2</v>
      </c>
      <c r="D377" s="591">
        <v>3</v>
      </c>
      <c r="E377" s="591">
        <v>4</v>
      </c>
      <c r="F377" s="591">
        <v>5</v>
      </c>
      <c r="G377" s="591">
        <v>6</v>
      </c>
      <c r="H377" s="684"/>
      <c r="I377" s="614"/>
      <c r="J377" s="708"/>
      <c r="K377" s="708"/>
    </row>
    <row r="378" spans="1:12" x14ac:dyDescent="0.2">
      <c r="A378" s="641" t="s">
        <v>3</v>
      </c>
      <c r="B378" s="595">
        <v>3610</v>
      </c>
      <c r="C378" s="596">
        <v>3610</v>
      </c>
      <c r="D378" s="596">
        <v>3610</v>
      </c>
      <c r="E378" s="596">
        <v>3610</v>
      </c>
      <c r="F378" s="596">
        <v>3610</v>
      </c>
      <c r="G378" s="596">
        <v>3610</v>
      </c>
      <c r="H378" s="616">
        <v>3610</v>
      </c>
      <c r="I378" s="617"/>
      <c r="J378" s="615"/>
      <c r="K378" s="708"/>
    </row>
    <row r="379" spans="1:12" x14ac:dyDescent="0.2">
      <c r="A379" s="642" t="s">
        <v>6</v>
      </c>
      <c r="B379" s="597">
        <v>3825.483870967742</v>
      </c>
      <c r="C379" s="598">
        <v>3929.3548387096776</v>
      </c>
      <c r="D379" s="598">
        <v>3659.090909090909</v>
      </c>
      <c r="E379" s="598">
        <v>3848.2142857142858</v>
      </c>
      <c r="F379" s="598">
        <v>3880</v>
      </c>
      <c r="G379" s="598">
        <v>3940.9375</v>
      </c>
      <c r="H379" s="619">
        <v>3870.7831325301204</v>
      </c>
      <c r="I379" s="620"/>
      <c r="J379" s="615"/>
      <c r="K379" s="708"/>
    </row>
    <row r="380" spans="1:12" x14ac:dyDescent="0.2">
      <c r="A380" s="640" t="s">
        <v>7</v>
      </c>
      <c r="B380" s="599">
        <v>87.096774193548384</v>
      </c>
      <c r="C380" s="600">
        <v>90.322580645161295</v>
      </c>
      <c r="D380" s="600">
        <v>72.727272727272734</v>
      </c>
      <c r="E380" s="600">
        <v>92.857142857142861</v>
      </c>
      <c r="F380" s="600">
        <v>81.818181818181813</v>
      </c>
      <c r="G380" s="600">
        <v>87.5</v>
      </c>
      <c r="H380" s="622">
        <v>83.132530120481931</v>
      </c>
      <c r="I380" s="623"/>
      <c r="J380" s="615"/>
      <c r="K380" s="708"/>
    </row>
    <row r="381" spans="1:12" x14ac:dyDescent="0.2">
      <c r="A381" s="640" t="s">
        <v>8</v>
      </c>
      <c r="B381" s="601">
        <v>6.5503957452550138E-2</v>
      </c>
      <c r="C381" s="602">
        <v>6.1307262998019814E-2</v>
      </c>
      <c r="D381" s="602">
        <v>6.5956065213764029E-2</v>
      </c>
      <c r="E381" s="602">
        <v>5.5033081203045654E-2</v>
      </c>
      <c r="F381" s="602">
        <v>7.2201200337955004E-2</v>
      </c>
      <c r="G381" s="602">
        <v>6.7602074766178494E-2</v>
      </c>
      <c r="H381" s="625">
        <v>6.7525078499572108E-2</v>
      </c>
      <c r="I381" s="626"/>
      <c r="J381" s="627"/>
      <c r="K381" s="708"/>
    </row>
    <row r="382" spans="1:12" x14ac:dyDescent="0.2">
      <c r="A382" s="642" t="s">
        <v>1</v>
      </c>
      <c r="B382" s="603">
        <f>B379/B378*100-100</f>
        <v>5.9690822982753957</v>
      </c>
      <c r="C382" s="604">
        <f t="shared" ref="C382:H382" si="81">C379/C378*100-100</f>
        <v>8.8463944240907892</v>
      </c>
      <c r="D382" s="604">
        <f t="shared" si="81"/>
        <v>1.359858977587507</v>
      </c>
      <c r="E382" s="604">
        <f t="shared" si="81"/>
        <v>6.5987336762959927</v>
      </c>
      <c r="F382" s="604">
        <f t="shared" si="81"/>
        <v>7.4792243767312954</v>
      </c>
      <c r="G382" s="604">
        <f t="shared" si="81"/>
        <v>9.1672437673130105</v>
      </c>
      <c r="H382" s="605">
        <f t="shared" si="81"/>
        <v>7.2239094883690029</v>
      </c>
      <c r="I382" s="626"/>
      <c r="J382" s="627"/>
      <c r="K382" s="708"/>
    </row>
    <row r="383" spans="1:12" ht="13.5" thickBot="1" x14ac:dyDescent="0.25">
      <c r="A383" s="640" t="s">
        <v>27</v>
      </c>
      <c r="B383" s="606">
        <f>B379-B366</f>
        <v>246.7033831628637</v>
      </c>
      <c r="C383" s="607">
        <f t="shared" ref="C383:H383" si="82">C379-C366</f>
        <v>316.85483870967755</v>
      </c>
      <c r="D383" s="607">
        <f t="shared" si="82"/>
        <v>22.424242424242493</v>
      </c>
      <c r="E383" s="607">
        <f t="shared" si="82"/>
        <v>170.53986710963454</v>
      </c>
      <c r="F383" s="607">
        <f t="shared" si="82"/>
        <v>219.26829268292704</v>
      </c>
      <c r="G383" s="607">
        <f t="shared" si="82"/>
        <v>257.60416666666652</v>
      </c>
      <c r="H383" s="628">
        <f t="shared" si="82"/>
        <v>228.02757697456491</v>
      </c>
      <c r="I383" s="308"/>
      <c r="J383" s="627"/>
      <c r="K383" s="708"/>
    </row>
    <row r="384" spans="1:12" x14ac:dyDescent="0.2">
      <c r="A384" s="629" t="s">
        <v>51</v>
      </c>
      <c r="B384" s="608">
        <v>661</v>
      </c>
      <c r="C384" s="609">
        <v>660</v>
      </c>
      <c r="D384" s="609">
        <v>196</v>
      </c>
      <c r="E384" s="609">
        <v>661</v>
      </c>
      <c r="F384" s="609">
        <v>656</v>
      </c>
      <c r="G384" s="609">
        <v>659</v>
      </c>
      <c r="H384" s="610">
        <f>SUM(B384:G384)</f>
        <v>3493</v>
      </c>
      <c r="I384" s="630" t="s">
        <v>56</v>
      </c>
      <c r="J384" s="631">
        <f>H371-H384</f>
        <v>6</v>
      </c>
      <c r="K384" s="635">
        <f>J384/H371</f>
        <v>1.7147756501857674E-3</v>
      </c>
      <c r="L384" s="561" t="s">
        <v>158</v>
      </c>
    </row>
    <row r="385" spans="1:12" x14ac:dyDescent="0.2">
      <c r="A385" s="629" t="s">
        <v>28</v>
      </c>
      <c r="B385" s="581"/>
      <c r="C385" s="709"/>
      <c r="D385" s="709"/>
      <c r="E385" s="709"/>
      <c r="F385" s="709"/>
      <c r="G385" s="709"/>
      <c r="H385" s="587"/>
      <c r="I385" s="584" t="s">
        <v>57</v>
      </c>
      <c r="J385" s="708">
        <v>120.42</v>
      </c>
      <c r="K385" s="708"/>
      <c r="L385" s="280" t="s">
        <v>71</v>
      </c>
    </row>
    <row r="386" spans="1:12" ht="13.5" thickBot="1" x14ac:dyDescent="0.25">
      <c r="A386" s="632" t="s">
        <v>26</v>
      </c>
      <c r="B386" s="585">
        <f t="shared" ref="B386:G386" si="83">B385-B372</f>
        <v>-121.5</v>
      </c>
      <c r="C386" s="586">
        <f t="shared" si="83"/>
        <v>-121.5</v>
      </c>
      <c r="D386" s="586">
        <f t="shared" si="83"/>
        <v>-122</v>
      </c>
      <c r="E386" s="586">
        <f t="shared" si="83"/>
        <v>-119.5</v>
      </c>
      <c r="F386" s="586">
        <f t="shared" si="83"/>
        <v>-119.5</v>
      </c>
      <c r="G386" s="586">
        <f t="shared" si="83"/>
        <v>-118.5</v>
      </c>
      <c r="H386" s="588"/>
      <c r="I386" s="708" t="s">
        <v>26</v>
      </c>
      <c r="J386" s="643">
        <f>J385-J372</f>
        <v>2.7999999999999972</v>
      </c>
      <c r="K386" s="708"/>
    </row>
    <row r="388" spans="1:12" ht="13.5" thickBot="1" x14ac:dyDescent="0.25"/>
    <row r="389" spans="1:12" ht="13.5" thickBot="1" x14ac:dyDescent="0.25">
      <c r="A389" s="639" t="s">
        <v>160</v>
      </c>
      <c r="B389" s="737" t="s">
        <v>53</v>
      </c>
      <c r="C389" s="738"/>
      <c r="D389" s="738"/>
      <c r="E389" s="738"/>
      <c r="F389" s="738"/>
      <c r="G389" s="738"/>
      <c r="H389" s="492" t="s">
        <v>0</v>
      </c>
      <c r="I389" s="584"/>
      <c r="J389" s="710"/>
      <c r="K389" s="710"/>
    </row>
    <row r="390" spans="1:12" x14ac:dyDescent="0.2">
      <c r="A390" s="640" t="s">
        <v>54</v>
      </c>
      <c r="B390" s="590">
        <v>1</v>
      </c>
      <c r="C390" s="591">
        <v>2</v>
      </c>
      <c r="D390" s="591">
        <v>3</v>
      </c>
      <c r="E390" s="591">
        <v>4</v>
      </c>
      <c r="F390" s="591">
        <v>5</v>
      </c>
      <c r="G390" s="591">
        <v>6</v>
      </c>
      <c r="H390" s="714">
        <v>232</v>
      </c>
      <c r="I390" s="614"/>
      <c r="J390" s="710"/>
      <c r="K390" s="710"/>
    </row>
    <row r="391" spans="1:12" x14ac:dyDescent="0.2">
      <c r="A391" s="641" t="s">
        <v>3</v>
      </c>
      <c r="B391" s="595">
        <v>3730</v>
      </c>
      <c r="C391" s="596">
        <v>3730</v>
      </c>
      <c r="D391" s="596">
        <v>3730</v>
      </c>
      <c r="E391" s="596">
        <v>3730</v>
      </c>
      <c r="F391" s="596">
        <v>3730</v>
      </c>
      <c r="G391" s="596">
        <v>3730</v>
      </c>
      <c r="H391" s="616">
        <v>3730</v>
      </c>
      <c r="I391" s="617"/>
      <c r="J391" s="615"/>
      <c r="K391" s="710"/>
    </row>
    <row r="392" spans="1:12" x14ac:dyDescent="0.2">
      <c r="A392" s="642" t="s">
        <v>6</v>
      </c>
      <c r="B392" s="597">
        <v>3998.181818181818</v>
      </c>
      <c r="C392" s="598">
        <v>4032.1428571428573</v>
      </c>
      <c r="D392" s="598">
        <v>4010.5555555555557</v>
      </c>
      <c r="E392" s="598">
        <v>4013.1707317073169</v>
      </c>
      <c r="F392" s="598">
        <v>4020.8888888888887</v>
      </c>
      <c r="G392" s="598">
        <v>3955</v>
      </c>
      <c r="H392" s="619">
        <v>4004.5258620689656</v>
      </c>
      <c r="I392" s="620"/>
      <c r="J392" s="615"/>
      <c r="K392" s="710"/>
    </row>
    <row r="393" spans="1:12" x14ac:dyDescent="0.2">
      <c r="A393" s="640" t="s">
        <v>7</v>
      </c>
      <c r="B393" s="599">
        <v>97.727272727272734</v>
      </c>
      <c r="C393" s="600">
        <v>88.095238095238102</v>
      </c>
      <c r="D393" s="600">
        <v>88.888888888888886</v>
      </c>
      <c r="E393" s="600">
        <v>90.243902439024396</v>
      </c>
      <c r="F393" s="600">
        <v>82.222222222222229</v>
      </c>
      <c r="G393" s="600">
        <v>80.952380952380949</v>
      </c>
      <c r="H393" s="622">
        <v>87.5</v>
      </c>
      <c r="I393" s="623"/>
      <c r="J393" s="615"/>
      <c r="K393" s="710"/>
    </row>
    <row r="394" spans="1:12" x14ac:dyDescent="0.2">
      <c r="A394" s="640" t="s">
        <v>8</v>
      </c>
      <c r="B394" s="601">
        <v>5.7294034971675054E-2</v>
      </c>
      <c r="C394" s="602">
        <v>6.4050099470242788E-2</v>
      </c>
      <c r="D394" s="602">
        <v>6.6949206411449386E-2</v>
      </c>
      <c r="E394" s="602">
        <v>6.1297322177440244E-2</v>
      </c>
      <c r="F394" s="602">
        <v>7.1228429339917479E-2</v>
      </c>
      <c r="G394" s="602">
        <v>8.1025386880866385E-2</v>
      </c>
      <c r="H394" s="625">
        <v>6.7688195225648021E-2</v>
      </c>
      <c r="I394" s="626"/>
      <c r="J394" s="627"/>
      <c r="K394" s="710"/>
    </row>
    <row r="395" spans="1:12" x14ac:dyDescent="0.2">
      <c r="A395" s="642" t="s">
        <v>1</v>
      </c>
      <c r="B395" s="603">
        <f>B392/B391*100-100</f>
        <v>7.1898610772605451</v>
      </c>
      <c r="C395" s="604">
        <f t="shared" ref="C395:H395" si="84">C392/C391*100-100</f>
        <v>8.1003446955189702</v>
      </c>
      <c r="D395" s="604">
        <f t="shared" si="84"/>
        <v>7.5215966636878164</v>
      </c>
      <c r="E395" s="604">
        <f t="shared" si="84"/>
        <v>7.5917086248610417</v>
      </c>
      <c r="F395" s="604">
        <f t="shared" si="84"/>
        <v>7.7986297289246238</v>
      </c>
      <c r="G395" s="604">
        <f t="shared" si="84"/>
        <v>6.0321715817694326</v>
      </c>
      <c r="H395" s="605">
        <f t="shared" si="84"/>
        <v>7.3599426828140793</v>
      </c>
      <c r="I395" s="626"/>
      <c r="J395" s="627"/>
      <c r="K395" s="710"/>
    </row>
    <row r="396" spans="1:12" ht="13.5" thickBot="1" x14ac:dyDescent="0.25">
      <c r="A396" s="640" t="s">
        <v>27</v>
      </c>
      <c r="B396" s="606">
        <f>B392-B379</f>
        <v>172.69794721407607</v>
      </c>
      <c r="C396" s="607">
        <f t="shared" ref="C396:H396" si="85">C392-C379</f>
        <v>102.78801843317979</v>
      </c>
      <c r="D396" s="607">
        <f t="shared" si="85"/>
        <v>351.46464646464665</v>
      </c>
      <c r="E396" s="607">
        <f t="shared" si="85"/>
        <v>164.95644599303114</v>
      </c>
      <c r="F396" s="607">
        <f t="shared" si="85"/>
        <v>140.88888888888869</v>
      </c>
      <c r="G396" s="607">
        <f t="shared" si="85"/>
        <v>14.0625</v>
      </c>
      <c r="H396" s="628">
        <f t="shared" si="85"/>
        <v>133.7427295388452</v>
      </c>
      <c r="I396" s="308"/>
      <c r="J396" s="627"/>
      <c r="K396" s="710"/>
    </row>
    <row r="397" spans="1:12" x14ac:dyDescent="0.2">
      <c r="A397" s="629" t="s">
        <v>51</v>
      </c>
      <c r="B397" s="608">
        <v>660</v>
      </c>
      <c r="C397" s="609">
        <v>659</v>
      </c>
      <c r="D397" s="609">
        <v>194</v>
      </c>
      <c r="E397" s="609">
        <v>660</v>
      </c>
      <c r="F397" s="609">
        <v>655</v>
      </c>
      <c r="G397" s="609">
        <v>653</v>
      </c>
      <c r="H397" s="610">
        <f>SUM(B397:G397)</f>
        <v>3481</v>
      </c>
      <c r="I397" s="630" t="s">
        <v>56</v>
      </c>
      <c r="J397" s="631">
        <f>H384-H397</f>
        <v>12</v>
      </c>
      <c r="K397" s="635">
        <f>J397/H384</f>
        <v>3.4354423131978244E-3</v>
      </c>
    </row>
    <row r="398" spans="1:12" x14ac:dyDescent="0.2">
      <c r="A398" s="629" t="s">
        <v>28</v>
      </c>
      <c r="B398" s="581"/>
      <c r="C398" s="711"/>
      <c r="D398" s="711"/>
      <c r="E398" s="711"/>
      <c r="F398" s="711"/>
      <c r="G398" s="711"/>
      <c r="H398" s="587"/>
      <c r="I398" s="584" t="s">
        <v>57</v>
      </c>
      <c r="J398" s="710">
        <v>123.54</v>
      </c>
      <c r="K398" s="710"/>
    </row>
    <row r="399" spans="1:12" ht="13.5" thickBot="1" x14ac:dyDescent="0.25">
      <c r="A399" s="632" t="s">
        <v>26</v>
      </c>
      <c r="B399" s="585">
        <f t="shared" ref="B399:G399" si="86">B398-B385</f>
        <v>0</v>
      </c>
      <c r="C399" s="586">
        <f t="shared" si="86"/>
        <v>0</v>
      </c>
      <c r="D399" s="586">
        <f t="shared" si="86"/>
        <v>0</v>
      </c>
      <c r="E399" s="586">
        <f t="shared" si="86"/>
        <v>0</v>
      </c>
      <c r="F399" s="586">
        <f t="shared" si="86"/>
        <v>0</v>
      </c>
      <c r="G399" s="586">
        <f t="shared" si="86"/>
        <v>0</v>
      </c>
      <c r="H399" s="588"/>
      <c r="I399" s="710" t="s">
        <v>26</v>
      </c>
      <c r="J399" s="643">
        <f>J398-J385</f>
        <v>3.1200000000000045</v>
      </c>
      <c r="K399" s="710"/>
    </row>
    <row r="401" spans="1:11" ht="13.5" thickBot="1" x14ac:dyDescent="0.25"/>
    <row r="402" spans="1:11" ht="13.5" thickBot="1" x14ac:dyDescent="0.25">
      <c r="A402" s="639" t="s">
        <v>162</v>
      </c>
      <c r="B402" s="737" t="s">
        <v>53</v>
      </c>
      <c r="C402" s="738"/>
      <c r="D402" s="738"/>
      <c r="E402" s="738"/>
      <c r="F402" s="738"/>
      <c r="G402" s="738"/>
      <c r="H402" s="492" t="s">
        <v>0</v>
      </c>
      <c r="I402" s="584"/>
      <c r="J402" s="717"/>
      <c r="K402" s="717"/>
    </row>
    <row r="403" spans="1:11" x14ac:dyDescent="0.2">
      <c r="A403" s="640" t="s">
        <v>54</v>
      </c>
      <c r="B403" s="590">
        <v>1</v>
      </c>
      <c r="C403" s="591">
        <v>2</v>
      </c>
      <c r="D403" s="591">
        <v>3</v>
      </c>
      <c r="E403" s="591">
        <v>4</v>
      </c>
      <c r="F403" s="591">
        <v>5</v>
      </c>
      <c r="G403" s="591">
        <v>6</v>
      </c>
      <c r="H403" s="714">
        <v>232</v>
      </c>
      <c r="I403" s="614"/>
      <c r="J403" s="717"/>
      <c r="K403" s="717"/>
    </row>
    <row r="404" spans="1:11" x14ac:dyDescent="0.2">
      <c r="A404" s="641" t="s">
        <v>3</v>
      </c>
      <c r="B404" s="595">
        <v>3810</v>
      </c>
      <c r="C404" s="596">
        <v>3810</v>
      </c>
      <c r="D404" s="596">
        <v>3810</v>
      </c>
      <c r="E404" s="596">
        <v>3810</v>
      </c>
      <c r="F404" s="596">
        <v>3810</v>
      </c>
      <c r="G404" s="596">
        <v>3810</v>
      </c>
      <c r="H404" s="616">
        <v>3810</v>
      </c>
      <c r="I404" s="617"/>
      <c r="J404" s="615"/>
      <c r="K404" s="717"/>
    </row>
    <row r="405" spans="1:11" x14ac:dyDescent="0.2">
      <c r="A405" s="642" t="s">
        <v>6</v>
      </c>
      <c r="B405" s="597">
        <v>4075</v>
      </c>
      <c r="C405" s="598">
        <v>4029.7222222222222</v>
      </c>
      <c r="D405" s="598">
        <v>3967.5</v>
      </c>
      <c r="E405" s="598">
        <v>4178</v>
      </c>
      <c r="F405" s="598">
        <v>4124.2105263157891</v>
      </c>
      <c r="G405" s="598">
        <v>4221.3513513513517</v>
      </c>
      <c r="H405" s="619">
        <v>4113.8659793814431</v>
      </c>
      <c r="I405" s="620"/>
      <c r="J405" s="615"/>
      <c r="K405" s="717"/>
    </row>
    <row r="406" spans="1:11" x14ac:dyDescent="0.2">
      <c r="A406" s="640" t="s">
        <v>7</v>
      </c>
      <c r="B406" s="599">
        <v>93.75</v>
      </c>
      <c r="C406" s="600">
        <v>86.111111111111114</v>
      </c>
      <c r="D406" s="600">
        <v>81.25</v>
      </c>
      <c r="E406" s="600">
        <v>88.571428571428569</v>
      </c>
      <c r="F406" s="600">
        <v>89.473684210526315</v>
      </c>
      <c r="G406" s="600">
        <v>89.189189189189193</v>
      </c>
      <c r="H406" s="622">
        <v>84.020618556701038</v>
      </c>
      <c r="I406" s="623"/>
      <c r="J406" s="615"/>
      <c r="K406" s="717"/>
    </row>
    <row r="407" spans="1:11" x14ac:dyDescent="0.2">
      <c r="A407" s="640" t="s">
        <v>8</v>
      </c>
      <c r="B407" s="601">
        <v>5.3091416285447696E-2</v>
      </c>
      <c r="C407" s="602">
        <v>7.2520483654432075E-2</v>
      </c>
      <c r="D407" s="602">
        <v>7.4649908842590679E-2</v>
      </c>
      <c r="E407" s="602">
        <v>6.7058730523073096E-2</v>
      </c>
      <c r="F407" s="602">
        <v>6.4446777752779974E-2</v>
      </c>
      <c r="G407" s="602">
        <v>6.3988209142474287E-2</v>
      </c>
      <c r="H407" s="625">
        <v>6.8328688039428792E-2</v>
      </c>
      <c r="I407" s="626"/>
      <c r="J407" s="627"/>
      <c r="K407" s="717"/>
    </row>
    <row r="408" spans="1:11" x14ac:dyDescent="0.2">
      <c r="A408" s="642" t="s">
        <v>1</v>
      </c>
      <c r="B408" s="603">
        <f>B405/B404*100-100</f>
        <v>6.9553805774278175</v>
      </c>
      <c r="C408" s="604">
        <f t="shared" ref="C408:H408" si="87">C405/C404*100-100</f>
        <v>5.7669874599008466</v>
      </c>
      <c r="D408" s="604">
        <f t="shared" si="87"/>
        <v>4.1338582677165334</v>
      </c>
      <c r="E408" s="604">
        <f t="shared" si="87"/>
        <v>9.6587926509186417</v>
      </c>
      <c r="F408" s="604">
        <f t="shared" si="87"/>
        <v>8.2469954413592887</v>
      </c>
      <c r="G408" s="604">
        <f t="shared" si="87"/>
        <v>10.796623395048613</v>
      </c>
      <c r="H408" s="605">
        <f t="shared" si="87"/>
        <v>7.9754850231349934</v>
      </c>
      <c r="I408" s="626"/>
      <c r="J408" s="627"/>
      <c r="K408" s="717"/>
    </row>
    <row r="409" spans="1:11" ht="13.5" thickBot="1" x14ac:dyDescent="0.25">
      <c r="A409" s="640" t="s">
        <v>27</v>
      </c>
      <c r="B409" s="606">
        <f>B405-B392</f>
        <v>76.818181818181984</v>
      </c>
      <c r="C409" s="607">
        <f t="shared" ref="C409:H409" si="88">C405-C392</f>
        <v>-2.4206349206351661</v>
      </c>
      <c r="D409" s="607">
        <f t="shared" si="88"/>
        <v>-43.055555555555657</v>
      </c>
      <c r="E409" s="607">
        <f t="shared" si="88"/>
        <v>164.82926829268308</v>
      </c>
      <c r="F409" s="607">
        <f t="shared" si="88"/>
        <v>103.32163742690045</v>
      </c>
      <c r="G409" s="607">
        <f t="shared" si="88"/>
        <v>266.3513513513517</v>
      </c>
      <c r="H409" s="628">
        <f t="shared" si="88"/>
        <v>109.34011731247756</v>
      </c>
      <c r="I409" s="308"/>
      <c r="J409" s="627"/>
      <c r="K409" s="717"/>
    </row>
    <row r="410" spans="1:11" x14ac:dyDescent="0.2">
      <c r="A410" s="629" t="s">
        <v>51</v>
      </c>
      <c r="B410" s="608">
        <v>657</v>
      </c>
      <c r="C410" s="609">
        <v>656</v>
      </c>
      <c r="D410" s="609">
        <v>194</v>
      </c>
      <c r="E410" s="609">
        <v>660</v>
      </c>
      <c r="F410" s="609">
        <v>654</v>
      </c>
      <c r="G410" s="609">
        <v>651</v>
      </c>
      <c r="H410" s="610">
        <f>SUM(B410:G410)</f>
        <v>3472</v>
      </c>
      <c r="I410" s="630" t="s">
        <v>56</v>
      </c>
      <c r="J410" s="631">
        <f>H397-H410</f>
        <v>9</v>
      </c>
      <c r="K410" s="635">
        <f>J410/H397</f>
        <v>2.5854639471416261E-3</v>
      </c>
    </row>
    <row r="411" spans="1:11" x14ac:dyDescent="0.2">
      <c r="A411" s="629" t="s">
        <v>28</v>
      </c>
      <c r="B411" s="581"/>
      <c r="C411" s="716"/>
      <c r="D411" s="716"/>
      <c r="E411" s="716"/>
      <c r="F411" s="716"/>
      <c r="G411" s="716"/>
      <c r="H411" s="587"/>
      <c r="I411" s="584" t="s">
        <v>57</v>
      </c>
      <c r="J411" s="717">
        <v>129.41</v>
      </c>
      <c r="K411" s="717"/>
    </row>
    <row r="412" spans="1:11" ht="13.5" thickBot="1" x14ac:dyDescent="0.25">
      <c r="A412" s="632" t="s">
        <v>26</v>
      </c>
      <c r="B412" s="585">
        <f t="shared" ref="B412:G412" si="89">B411-B398</f>
        <v>0</v>
      </c>
      <c r="C412" s="586">
        <f t="shared" si="89"/>
        <v>0</v>
      </c>
      <c r="D412" s="586">
        <f t="shared" si="89"/>
        <v>0</v>
      </c>
      <c r="E412" s="586">
        <f t="shared" si="89"/>
        <v>0</v>
      </c>
      <c r="F412" s="586">
        <f t="shared" si="89"/>
        <v>0</v>
      </c>
      <c r="G412" s="586">
        <f t="shared" si="89"/>
        <v>0</v>
      </c>
      <c r="H412" s="588"/>
      <c r="I412" s="717" t="s">
        <v>26</v>
      </c>
      <c r="J412" s="643">
        <f>J411-J398</f>
        <v>5.8699999999999903</v>
      </c>
      <c r="K412" s="717"/>
    </row>
    <row r="414" spans="1:11" ht="13.5" thickBot="1" x14ac:dyDescent="0.25"/>
    <row r="415" spans="1:11" ht="13.5" thickBot="1" x14ac:dyDescent="0.25">
      <c r="A415" s="639" t="s">
        <v>164</v>
      </c>
      <c r="B415" s="737" t="s">
        <v>53</v>
      </c>
      <c r="C415" s="738"/>
      <c r="D415" s="738"/>
      <c r="E415" s="738"/>
      <c r="F415" s="738"/>
      <c r="G415" s="738"/>
      <c r="H415" s="492" t="s">
        <v>0</v>
      </c>
      <c r="I415" s="584"/>
      <c r="J415" s="718"/>
      <c r="K415" s="718"/>
    </row>
    <row r="416" spans="1:11" x14ac:dyDescent="0.2">
      <c r="A416" s="640" t="s">
        <v>54</v>
      </c>
      <c r="B416" s="590">
        <v>1</v>
      </c>
      <c r="C416" s="591">
        <v>2</v>
      </c>
      <c r="D416" s="591">
        <v>3</v>
      </c>
      <c r="E416" s="591">
        <v>4</v>
      </c>
      <c r="F416" s="591">
        <v>5</v>
      </c>
      <c r="G416" s="591">
        <v>6</v>
      </c>
      <c r="H416" s="714">
        <v>192</v>
      </c>
      <c r="I416" s="614"/>
      <c r="J416" s="718"/>
      <c r="K416" s="718"/>
    </row>
    <row r="417" spans="1:11" x14ac:dyDescent="0.2">
      <c r="A417" s="641" t="s">
        <v>3</v>
      </c>
      <c r="B417" s="595">
        <v>3865</v>
      </c>
      <c r="C417" s="596">
        <v>3865</v>
      </c>
      <c r="D417" s="596">
        <v>3865</v>
      </c>
      <c r="E417" s="596">
        <v>3865</v>
      </c>
      <c r="F417" s="596">
        <v>3865</v>
      </c>
      <c r="G417" s="596">
        <v>3865</v>
      </c>
      <c r="H417" s="616">
        <v>3865</v>
      </c>
      <c r="I417" s="617"/>
      <c r="J417" s="615"/>
      <c r="K417" s="718"/>
    </row>
    <row r="418" spans="1:11" x14ac:dyDescent="0.2">
      <c r="A418" s="642" t="s">
        <v>6</v>
      </c>
      <c r="B418" s="597">
        <v>3971.8918918918921</v>
      </c>
      <c r="C418" s="598">
        <v>4106</v>
      </c>
      <c r="D418" s="598">
        <v>4229.090909090909</v>
      </c>
      <c r="E418" s="598">
        <v>4240.5555555555557</v>
      </c>
      <c r="F418" s="598">
        <v>4231.3157894736842</v>
      </c>
      <c r="G418" s="598">
        <v>4192.8571428571431</v>
      </c>
      <c r="H418" s="619">
        <v>4153.072916666667</v>
      </c>
      <c r="I418" s="620"/>
      <c r="J418" s="615"/>
      <c r="K418" s="718"/>
    </row>
    <row r="419" spans="1:11" x14ac:dyDescent="0.2">
      <c r="A419" s="640" t="s">
        <v>7</v>
      </c>
      <c r="B419" s="599">
        <v>91.891891891891888</v>
      </c>
      <c r="C419" s="600">
        <v>74.285714285714292</v>
      </c>
      <c r="D419" s="600">
        <v>81.818181818181813</v>
      </c>
      <c r="E419" s="600">
        <v>83.333333333333329</v>
      </c>
      <c r="F419" s="600">
        <v>92.10526315789474</v>
      </c>
      <c r="G419" s="600">
        <v>82.857142857142861</v>
      </c>
      <c r="H419" s="622">
        <v>82.8125</v>
      </c>
      <c r="I419" s="623"/>
      <c r="J419" s="615"/>
      <c r="K419" s="718"/>
    </row>
    <row r="420" spans="1:11" x14ac:dyDescent="0.2">
      <c r="A420" s="640" t="s">
        <v>8</v>
      </c>
      <c r="B420" s="601">
        <v>6.1999851866210751E-2</v>
      </c>
      <c r="C420" s="602">
        <v>8.3330374608637819E-2</v>
      </c>
      <c r="D420" s="602">
        <v>7.4559663211870561E-2</v>
      </c>
      <c r="E420" s="602">
        <v>7.0863137280236368E-2</v>
      </c>
      <c r="F420" s="602">
        <v>6.1447016538682162E-2</v>
      </c>
      <c r="G420" s="602">
        <v>6.3883566152863405E-2</v>
      </c>
      <c r="H420" s="625">
        <v>7.3077044361584659E-2</v>
      </c>
      <c r="I420" s="626"/>
      <c r="J420" s="627"/>
      <c r="K420" s="718"/>
    </row>
    <row r="421" spans="1:11" x14ac:dyDescent="0.2">
      <c r="A421" s="642" t="s">
        <v>1</v>
      </c>
      <c r="B421" s="603">
        <f>B418/B417*100-100</f>
        <v>2.7656375651201159</v>
      </c>
      <c r="C421" s="604">
        <f t="shared" ref="C421:H421" si="90">C418/C417*100-100</f>
        <v>6.2354463130659781</v>
      </c>
      <c r="D421" s="604">
        <f t="shared" si="90"/>
        <v>9.4202046336587131</v>
      </c>
      <c r="E421" s="604">
        <f t="shared" si="90"/>
        <v>9.7168319678022215</v>
      </c>
      <c r="F421" s="604">
        <f t="shared" si="90"/>
        <v>9.4777694559814876</v>
      </c>
      <c r="G421" s="604">
        <f t="shared" si="90"/>
        <v>8.4827203844021426</v>
      </c>
      <c r="H421" s="605">
        <f t="shared" si="90"/>
        <v>7.4533742992669403</v>
      </c>
      <c r="I421" s="626"/>
      <c r="J421" s="627"/>
      <c r="K421" s="718"/>
    </row>
    <row r="422" spans="1:11" ht="13.5" thickBot="1" x14ac:dyDescent="0.25">
      <c r="A422" s="640" t="s">
        <v>27</v>
      </c>
      <c r="B422" s="606">
        <f>B418-B405</f>
        <v>-103.1081081081079</v>
      </c>
      <c r="C422" s="607">
        <f t="shared" ref="C422:H422" si="91">C418-C405</f>
        <v>76.277777777777828</v>
      </c>
      <c r="D422" s="607">
        <f t="shared" si="91"/>
        <v>261.59090909090901</v>
      </c>
      <c r="E422" s="607">
        <f t="shared" si="91"/>
        <v>62.555555555555657</v>
      </c>
      <c r="F422" s="607">
        <f t="shared" si="91"/>
        <v>107.10526315789502</v>
      </c>
      <c r="G422" s="607">
        <f t="shared" si="91"/>
        <v>-28.494208494208578</v>
      </c>
      <c r="H422" s="628">
        <f t="shared" si="91"/>
        <v>39.20693728522383</v>
      </c>
      <c r="I422" s="308"/>
      <c r="J422" s="627"/>
      <c r="K422" s="718"/>
    </row>
    <row r="423" spans="1:11" x14ac:dyDescent="0.2">
      <c r="A423" s="629" t="s">
        <v>51</v>
      </c>
      <c r="B423" s="608">
        <v>655</v>
      </c>
      <c r="C423" s="609">
        <v>655</v>
      </c>
      <c r="D423" s="609">
        <v>189</v>
      </c>
      <c r="E423" s="609">
        <v>657</v>
      </c>
      <c r="F423" s="609">
        <v>650</v>
      </c>
      <c r="G423" s="609">
        <v>650</v>
      </c>
      <c r="H423" s="610">
        <f>SUM(B423:G423)</f>
        <v>3456</v>
      </c>
      <c r="I423" s="630" t="s">
        <v>56</v>
      </c>
      <c r="J423" s="631">
        <f>H410-H423</f>
        <v>16</v>
      </c>
      <c r="K423" s="635">
        <f>J423/H410</f>
        <v>4.608294930875576E-3</v>
      </c>
    </row>
    <row r="424" spans="1:11" x14ac:dyDescent="0.2">
      <c r="A424" s="629" t="s">
        <v>28</v>
      </c>
      <c r="B424" s="581"/>
      <c r="C424" s="719"/>
      <c r="D424" s="719"/>
      <c r="E424" s="719"/>
      <c r="F424" s="719"/>
      <c r="G424" s="719"/>
      <c r="H424" s="587"/>
      <c r="I424" s="584" t="s">
        <v>57</v>
      </c>
      <c r="J424" s="718">
        <v>139.22999999999999</v>
      </c>
      <c r="K424" s="718"/>
    </row>
    <row r="425" spans="1:11" ht="13.5" thickBot="1" x14ac:dyDescent="0.25">
      <c r="A425" s="632" t="s">
        <v>26</v>
      </c>
      <c r="B425" s="585">
        <f t="shared" ref="B425:G425" si="92">B424-B411</f>
        <v>0</v>
      </c>
      <c r="C425" s="586">
        <f t="shared" si="92"/>
        <v>0</v>
      </c>
      <c r="D425" s="586">
        <f t="shared" si="92"/>
        <v>0</v>
      </c>
      <c r="E425" s="586">
        <f t="shared" si="92"/>
        <v>0</v>
      </c>
      <c r="F425" s="586">
        <f t="shared" si="92"/>
        <v>0</v>
      </c>
      <c r="G425" s="586">
        <f t="shared" si="92"/>
        <v>0</v>
      </c>
      <c r="H425" s="588"/>
      <c r="I425" s="718" t="s">
        <v>26</v>
      </c>
      <c r="J425" s="643">
        <f>J424-J411</f>
        <v>9.8199999999999932</v>
      </c>
      <c r="K425" s="718"/>
    </row>
    <row r="427" spans="1:11" ht="13.5" thickBot="1" x14ac:dyDescent="0.25"/>
    <row r="428" spans="1:11" ht="13.5" thickBot="1" x14ac:dyDescent="0.25">
      <c r="A428" s="639" t="s">
        <v>165</v>
      </c>
      <c r="B428" s="737" t="s">
        <v>53</v>
      </c>
      <c r="C428" s="738"/>
      <c r="D428" s="738"/>
      <c r="E428" s="738"/>
      <c r="F428" s="738"/>
      <c r="G428" s="738"/>
      <c r="H428" s="492" t="s">
        <v>0</v>
      </c>
      <c r="I428" s="584"/>
      <c r="J428" s="721"/>
      <c r="K428" s="721"/>
    </row>
    <row r="429" spans="1:11" x14ac:dyDescent="0.2">
      <c r="A429" s="640" t="s">
        <v>54</v>
      </c>
      <c r="B429" s="590">
        <v>1</v>
      </c>
      <c r="C429" s="591">
        <v>2</v>
      </c>
      <c r="D429" s="591">
        <v>3</v>
      </c>
      <c r="E429" s="591">
        <v>4</v>
      </c>
      <c r="F429" s="591">
        <v>5</v>
      </c>
      <c r="G429" s="591">
        <v>6</v>
      </c>
      <c r="H429" s="714">
        <v>202</v>
      </c>
      <c r="I429" s="614"/>
      <c r="J429" s="721"/>
      <c r="K429" s="721"/>
    </row>
    <row r="430" spans="1:11" x14ac:dyDescent="0.2">
      <c r="A430" s="641" t="s">
        <v>3</v>
      </c>
      <c r="B430" s="595">
        <v>3885</v>
      </c>
      <c r="C430" s="596">
        <v>3885</v>
      </c>
      <c r="D430" s="596">
        <v>3885</v>
      </c>
      <c r="E430" s="596">
        <v>3885</v>
      </c>
      <c r="F430" s="596">
        <v>3885</v>
      </c>
      <c r="G430" s="596">
        <v>3885</v>
      </c>
      <c r="H430" s="616">
        <v>3885</v>
      </c>
      <c r="I430" s="617"/>
      <c r="J430" s="615"/>
      <c r="K430" s="721"/>
    </row>
    <row r="431" spans="1:11" x14ac:dyDescent="0.2">
      <c r="A431" s="642" t="s">
        <v>6</v>
      </c>
      <c r="B431" s="597">
        <v>4262.1621621621625</v>
      </c>
      <c r="C431" s="598">
        <v>4344.2105263157891</v>
      </c>
      <c r="D431" s="598">
        <v>4157.1428571428569</v>
      </c>
      <c r="E431" s="598">
        <v>4344.0540540540542</v>
      </c>
      <c r="F431" s="598">
        <v>4346.4102564102568</v>
      </c>
      <c r="G431" s="598">
        <v>4331.6216216216217</v>
      </c>
      <c r="H431" s="619">
        <v>4314.3069306930693</v>
      </c>
      <c r="I431" s="620"/>
      <c r="J431" s="615"/>
      <c r="K431" s="721"/>
    </row>
    <row r="432" spans="1:11" x14ac:dyDescent="0.2">
      <c r="A432" s="640" t="s">
        <v>7</v>
      </c>
      <c r="B432" s="599">
        <v>75.675675675675677</v>
      </c>
      <c r="C432" s="600">
        <v>86.84210526315789</v>
      </c>
      <c r="D432" s="600">
        <v>100</v>
      </c>
      <c r="E432" s="600">
        <v>83.78378378378379</v>
      </c>
      <c r="F432" s="600">
        <v>87.179487179487182</v>
      </c>
      <c r="G432" s="600">
        <v>86.486486486486484</v>
      </c>
      <c r="H432" s="622">
        <v>84.158415841584159</v>
      </c>
      <c r="I432" s="623"/>
      <c r="J432" s="615"/>
      <c r="K432" s="721"/>
    </row>
    <row r="433" spans="1:11" x14ac:dyDescent="0.2">
      <c r="A433" s="640" t="s">
        <v>8</v>
      </c>
      <c r="B433" s="601">
        <v>8.2131777320703689E-2</v>
      </c>
      <c r="C433" s="602">
        <v>6.9677835820694825E-2</v>
      </c>
      <c r="D433" s="602">
        <v>5.2129576134161554E-2</v>
      </c>
      <c r="E433" s="602">
        <v>7.5063043148450026E-2</v>
      </c>
      <c r="F433" s="602">
        <v>7.7012755575090408E-2</v>
      </c>
      <c r="G433" s="602">
        <v>7.6153707173856805E-2</v>
      </c>
      <c r="H433" s="625">
        <v>7.5737979191274785E-2</v>
      </c>
      <c r="I433" s="626"/>
      <c r="J433" s="627"/>
      <c r="K433" s="721"/>
    </row>
    <row r="434" spans="1:11" x14ac:dyDescent="0.2">
      <c r="A434" s="642" t="s">
        <v>1</v>
      </c>
      <c r="B434" s="603">
        <f>B431/B430*100-100</f>
        <v>9.7081637622178363</v>
      </c>
      <c r="C434" s="604">
        <f t="shared" ref="C434:H434" si="93">C431/C430*100-100</f>
        <v>11.820090767459178</v>
      </c>
      <c r="D434" s="604">
        <f t="shared" si="93"/>
        <v>7.0049641478212834</v>
      </c>
      <c r="E434" s="604">
        <f t="shared" si="93"/>
        <v>11.816063167414526</v>
      </c>
      <c r="F434" s="604">
        <f t="shared" si="93"/>
        <v>11.87671187671188</v>
      </c>
      <c r="G434" s="604">
        <f t="shared" si="93"/>
        <v>11.496052036592587</v>
      </c>
      <c r="H434" s="605">
        <f t="shared" si="93"/>
        <v>11.050371446411049</v>
      </c>
      <c r="I434" s="626"/>
      <c r="J434" s="627"/>
      <c r="K434" s="721"/>
    </row>
    <row r="435" spans="1:11" ht="13.5" thickBot="1" x14ac:dyDescent="0.25">
      <c r="A435" s="640" t="s">
        <v>27</v>
      </c>
      <c r="B435" s="606">
        <f>B431-B418</f>
        <v>290.27027027027043</v>
      </c>
      <c r="C435" s="607">
        <f t="shared" ref="C435:H435" si="94">C431-C418</f>
        <v>238.21052631578914</v>
      </c>
      <c r="D435" s="607">
        <f t="shared" si="94"/>
        <v>-71.948051948052125</v>
      </c>
      <c r="E435" s="607">
        <f t="shared" si="94"/>
        <v>103.49849849849852</v>
      </c>
      <c r="F435" s="607">
        <f t="shared" si="94"/>
        <v>115.09446693657264</v>
      </c>
      <c r="G435" s="607">
        <f t="shared" si="94"/>
        <v>138.76447876447855</v>
      </c>
      <c r="H435" s="628">
        <f t="shared" si="94"/>
        <v>161.23401402640229</v>
      </c>
      <c r="I435" s="308"/>
      <c r="J435" s="627"/>
      <c r="K435" s="721"/>
    </row>
    <row r="436" spans="1:11" x14ac:dyDescent="0.2">
      <c r="A436" s="629" t="s">
        <v>51</v>
      </c>
      <c r="B436" s="608">
        <v>651</v>
      </c>
      <c r="C436" s="609">
        <v>655</v>
      </c>
      <c r="D436" s="609">
        <v>188</v>
      </c>
      <c r="E436" s="609">
        <v>653</v>
      </c>
      <c r="F436" s="609">
        <v>647</v>
      </c>
      <c r="G436" s="609">
        <v>647</v>
      </c>
      <c r="H436" s="610">
        <f>SUM(B436:G436)</f>
        <v>3441</v>
      </c>
      <c r="I436" s="630" t="s">
        <v>56</v>
      </c>
      <c r="J436" s="631">
        <f>H423-H436</f>
        <v>15</v>
      </c>
      <c r="K436" s="635">
        <f>J436/H423</f>
        <v>4.340277777777778E-3</v>
      </c>
    </row>
    <row r="437" spans="1:11" x14ac:dyDescent="0.2">
      <c r="A437" s="629" t="s">
        <v>28</v>
      </c>
      <c r="B437" s="581"/>
      <c r="C437" s="720"/>
      <c r="D437" s="720"/>
      <c r="E437" s="720"/>
      <c r="F437" s="720"/>
      <c r="G437" s="720"/>
      <c r="H437" s="587"/>
      <c r="I437" s="584" t="s">
        <v>57</v>
      </c>
      <c r="J437" s="721">
        <v>151.51</v>
      </c>
      <c r="K437" s="721"/>
    </row>
    <row r="438" spans="1:11" ht="13.5" thickBot="1" x14ac:dyDescent="0.25">
      <c r="A438" s="632" t="s">
        <v>26</v>
      </c>
      <c r="B438" s="585">
        <f t="shared" ref="B438:G438" si="95">B437-B424</f>
        <v>0</v>
      </c>
      <c r="C438" s="586">
        <f t="shared" si="95"/>
        <v>0</v>
      </c>
      <c r="D438" s="586">
        <f t="shared" si="95"/>
        <v>0</v>
      </c>
      <c r="E438" s="586">
        <f t="shared" si="95"/>
        <v>0</v>
      </c>
      <c r="F438" s="586">
        <f t="shared" si="95"/>
        <v>0</v>
      </c>
      <c r="G438" s="586">
        <f t="shared" si="95"/>
        <v>0</v>
      </c>
      <c r="H438" s="588"/>
      <c r="I438" s="721" t="s">
        <v>26</v>
      </c>
      <c r="J438" s="643">
        <f>J437-J424</f>
        <v>12.280000000000001</v>
      </c>
      <c r="K438" s="721"/>
    </row>
    <row r="440" spans="1:11" ht="13.5" thickBot="1" x14ac:dyDescent="0.25"/>
    <row r="441" spans="1:11" ht="13.5" thickBot="1" x14ac:dyDescent="0.25">
      <c r="A441" s="639" t="s">
        <v>168</v>
      </c>
      <c r="B441" s="737" t="s">
        <v>53</v>
      </c>
      <c r="C441" s="738"/>
      <c r="D441" s="738"/>
      <c r="E441" s="738"/>
      <c r="F441" s="738"/>
      <c r="G441" s="738"/>
      <c r="H441" s="492" t="s">
        <v>0</v>
      </c>
      <c r="I441" s="584"/>
      <c r="J441" s="723"/>
      <c r="K441" s="723"/>
    </row>
    <row r="442" spans="1:11" x14ac:dyDescent="0.2">
      <c r="A442" s="640" t="s">
        <v>54</v>
      </c>
      <c r="B442" s="590">
        <v>1</v>
      </c>
      <c r="C442" s="591">
        <v>2</v>
      </c>
      <c r="D442" s="591">
        <v>3</v>
      </c>
      <c r="E442" s="591">
        <v>4</v>
      </c>
      <c r="F442" s="591">
        <v>5</v>
      </c>
      <c r="G442" s="591">
        <v>6</v>
      </c>
      <c r="H442" s="714">
        <v>191</v>
      </c>
      <c r="I442" s="614"/>
      <c r="J442" s="723"/>
      <c r="K442" s="723"/>
    </row>
    <row r="443" spans="1:11" x14ac:dyDescent="0.2">
      <c r="A443" s="641" t="s">
        <v>3</v>
      </c>
      <c r="B443" s="595">
        <v>3905</v>
      </c>
      <c r="C443" s="596">
        <v>3905</v>
      </c>
      <c r="D443" s="596">
        <v>3905</v>
      </c>
      <c r="E443" s="596">
        <v>3905</v>
      </c>
      <c r="F443" s="596">
        <v>3905</v>
      </c>
      <c r="G443" s="596">
        <v>3905</v>
      </c>
      <c r="H443" s="616">
        <v>3905</v>
      </c>
      <c r="I443" s="617"/>
      <c r="J443" s="615"/>
      <c r="K443" s="723"/>
    </row>
    <row r="444" spans="1:11" x14ac:dyDescent="0.2">
      <c r="A444" s="642" t="s">
        <v>6</v>
      </c>
      <c r="B444" s="597">
        <v>4310.5714285714284</v>
      </c>
      <c r="C444" s="598">
        <v>4359.4285714285716</v>
      </c>
      <c r="D444" s="598">
        <v>4164.4444444444443</v>
      </c>
      <c r="E444" s="598">
        <v>4408.8888888888887</v>
      </c>
      <c r="F444" s="598">
        <v>4279.1176470588234</v>
      </c>
      <c r="G444" s="598">
        <v>4374.242424242424</v>
      </c>
      <c r="H444" s="619">
        <v>4329.6858638743452</v>
      </c>
      <c r="I444" s="620"/>
      <c r="J444" s="615"/>
      <c r="K444" s="723"/>
    </row>
    <row r="445" spans="1:11" x14ac:dyDescent="0.2">
      <c r="A445" s="640" t="s">
        <v>7</v>
      </c>
      <c r="B445" s="599">
        <v>77.142857142857139</v>
      </c>
      <c r="C445" s="600">
        <v>74.285714285714292</v>
      </c>
      <c r="D445" s="600">
        <v>72.222222222222229</v>
      </c>
      <c r="E445" s="600">
        <v>72.222222222222229</v>
      </c>
      <c r="F445" s="600">
        <v>82.352941176470594</v>
      </c>
      <c r="G445" s="600">
        <v>75.757575757575751</v>
      </c>
      <c r="H445" s="622">
        <v>73.298429319371721</v>
      </c>
      <c r="I445" s="623"/>
      <c r="J445" s="615"/>
      <c r="K445" s="723"/>
    </row>
    <row r="446" spans="1:11" x14ac:dyDescent="0.2">
      <c r="A446" s="640" t="s">
        <v>8</v>
      </c>
      <c r="B446" s="601">
        <v>7.7230773028804003E-2</v>
      </c>
      <c r="C446" s="602">
        <v>8.6175100821326248E-2</v>
      </c>
      <c r="D446" s="602">
        <v>8.223474745661459E-2</v>
      </c>
      <c r="E446" s="602">
        <v>8.4616268362062555E-2</v>
      </c>
      <c r="F446" s="602">
        <v>8.2734417242907102E-2</v>
      </c>
      <c r="G446" s="602">
        <v>8.2361579336013555E-2</v>
      </c>
      <c r="H446" s="625">
        <v>8.4222521014673868E-2</v>
      </c>
      <c r="I446" s="626"/>
      <c r="J446" s="627"/>
      <c r="K446" s="723"/>
    </row>
    <row r="447" spans="1:11" x14ac:dyDescent="0.2">
      <c r="A447" s="642" t="s">
        <v>1</v>
      </c>
      <c r="B447" s="603">
        <f>B444/B443*100-100</f>
        <v>10.38595207609292</v>
      </c>
      <c r="C447" s="604">
        <f t="shared" ref="C447:H447" si="96">C444/C443*100-100</f>
        <v>11.637095299067141</v>
      </c>
      <c r="D447" s="604">
        <f t="shared" si="96"/>
        <v>6.6439038270024184</v>
      </c>
      <c r="E447" s="604">
        <f t="shared" si="96"/>
        <v>12.903684734670648</v>
      </c>
      <c r="F447" s="604">
        <f t="shared" si="96"/>
        <v>9.5804775175114827</v>
      </c>
      <c r="G447" s="604">
        <f t="shared" si="96"/>
        <v>12.016451325030062</v>
      </c>
      <c r="H447" s="605">
        <f t="shared" si="96"/>
        <v>10.875438255424967</v>
      </c>
      <c r="I447" s="626"/>
      <c r="J447" s="627"/>
      <c r="K447" s="723"/>
    </row>
    <row r="448" spans="1:11" ht="13.5" thickBot="1" x14ac:dyDescent="0.25">
      <c r="A448" s="640" t="s">
        <v>27</v>
      </c>
      <c r="B448" s="606">
        <f>B444-B431</f>
        <v>48.409266409265911</v>
      </c>
      <c r="C448" s="607">
        <f t="shared" ref="C448:H448" si="97">C444-C431</f>
        <v>15.21804511278242</v>
      </c>
      <c r="D448" s="607">
        <f t="shared" si="97"/>
        <v>7.3015873015874604</v>
      </c>
      <c r="E448" s="607">
        <f t="shared" si="97"/>
        <v>64.83483483483451</v>
      </c>
      <c r="F448" s="607">
        <f t="shared" si="97"/>
        <v>-67.292609351433384</v>
      </c>
      <c r="G448" s="607">
        <f t="shared" si="97"/>
        <v>42.620802620802351</v>
      </c>
      <c r="H448" s="628">
        <f t="shared" si="97"/>
        <v>15.378933181275897</v>
      </c>
      <c r="I448" s="308"/>
      <c r="J448" s="627"/>
      <c r="K448" s="723"/>
    </row>
    <row r="449" spans="1:11" x14ac:dyDescent="0.2">
      <c r="A449" s="629" t="s">
        <v>51</v>
      </c>
      <c r="B449" s="608">
        <v>650</v>
      </c>
      <c r="C449" s="609">
        <v>653</v>
      </c>
      <c r="D449" s="609">
        <v>188</v>
      </c>
      <c r="E449" s="609">
        <v>649</v>
      </c>
      <c r="F449" s="609">
        <v>641</v>
      </c>
      <c r="G449" s="609">
        <v>647</v>
      </c>
      <c r="H449" s="610">
        <f>SUM(B449:G449)</f>
        <v>3428</v>
      </c>
      <c r="I449" s="630" t="s">
        <v>56</v>
      </c>
      <c r="J449" s="631">
        <f>H436-H449</f>
        <v>13</v>
      </c>
      <c r="K449" s="635">
        <f>J449/H436</f>
        <v>3.7779715199070039E-3</v>
      </c>
    </row>
    <row r="450" spans="1:11" x14ac:dyDescent="0.2">
      <c r="A450" s="629" t="s">
        <v>28</v>
      </c>
      <c r="B450" s="581"/>
      <c r="C450" s="722"/>
      <c r="D450" s="722"/>
      <c r="E450" s="722"/>
      <c r="F450" s="722"/>
      <c r="G450" s="722"/>
      <c r="H450" s="587"/>
      <c r="I450" s="584" t="s">
        <v>57</v>
      </c>
      <c r="J450" s="723">
        <v>157.87</v>
      </c>
      <c r="K450" s="723"/>
    </row>
    <row r="451" spans="1:11" ht="13.5" thickBot="1" x14ac:dyDescent="0.25">
      <c r="A451" s="632" t="s">
        <v>26</v>
      </c>
      <c r="B451" s="585">
        <f t="shared" ref="B451:G451" si="98">B450-B437</f>
        <v>0</v>
      </c>
      <c r="C451" s="586">
        <f t="shared" si="98"/>
        <v>0</v>
      </c>
      <c r="D451" s="586">
        <f t="shared" si="98"/>
        <v>0</v>
      </c>
      <c r="E451" s="586">
        <f t="shared" si="98"/>
        <v>0</v>
      </c>
      <c r="F451" s="586">
        <f t="shared" si="98"/>
        <v>0</v>
      </c>
      <c r="G451" s="586">
        <f t="shared" si="98"/>
        <v>0</v>
      </c>
      <c r="H451" s="588"/>
      <c r="I451" s="723" t="s">
        <v>26</v>
      </c>
      <c r="J451" s="643">
        <f>J450-J437</f>
        <v>6.3600000000000136</v>
      </c>
      <c r="K451" s="723"/>
    </row>
    <row r="453" spans="1:11" ht="13.5" thickBot="1" x14ac:dyDescent="0.25"/>
    <row r="454" spans="1:11" ht="13.5" thickBot="1" x14ac:dyDescent="0.25">
      <c r="A454" s="639" t="s">
        <v>170</v>
      </c>
      <c r="B454" s="737" t="s">
        <v>53</v>
      </c>
      <c r="C454" s="738"/>
      <c r="D454" s="738"/>
      <c r="E454" s="738"/>
      <c r="F454" s="738"/>
      <c r="G454" s="738"/>
      <c r="H454" s="492" t="s">
        <v>0</v>
      </c>
      <c r="I454" s="584"/>
      <c r="J454" s="726"/>
      <c r="K454" s="726"/>
    </row>
    <row r="455" spans="1:11" x14ac:dyDescent="0.2">
      <c r="A455" s="640" t="s">
        <v>54</v>
      </c>
      <c r="B455" s="590">
        <v>1</v>
      </c>
      <c r="C455" s="591">
        <v>2</v>
      </c>
      <c r="D455" s="591">
        <v>3</v>
      </c>
      <c r="E455" s="591">
        <v>4</v>
      </c>
      <c r="F455" s="591">
        <v>5</v>
      </c>
      <c r="G455" s="591">
        <v>6</v>
      </c>
      <c r="H455" s="714">
        <v>189</v>
      </c>
      <c r="I455" s="614"/>
      <c r="J455" s="726"/>
      <c r="K455" s="726"/>
    </row>
    <row r="456" spans="1:11" x14ac:dyDescent="0.2">
      <c r="A456" s="641" t="s">
        <v>3</v>
      </c>
      <c r="B456" s="595">
        <v>3925</v>
      </c>
      <c r="C456" s="596">
        <v>3925</v>
      </c>
      <c r="D456" s="596">
        <v>3925</v>
      </c>
      <c r="E456" s="596">
        <v>3925</v>
      </c>
      <c r="F456" s="596">
        <v>3925</v>
      </c>
      <c r="G456" s="596">
        <v>3925</v>
      </c>
      <c r="H456" s="616">
        <v>3925</v>
      </c>
      <c r="I456" s="617"/>
      <c r="J456" s="615"/>
      <c r="K456" s="726"/>
    </row>
    <row r="457" spans="1:11" x14ac:dyDescent="0.2">
      <c r="A457" s="642" t="s">
        <v>6</v>
      </c>
      <c r="B457" s="597">
        <v>4374</v>
      </c>
      <c r="C457" s="598">
        <v>4423.2352941176468</v>
      </c>
      <c r="D457" s="598">
        <v>4207.333333333333</v>
      </c>
      <c r="E457" s="598">
        <v>4446.5714285714284</v>
      </c>
      <c r="F457" s="598">
        <v>4507.7777777777774</v>
      </c>
      <c r="G457" s="598">
        <v>4510</v>
      </c>
      <c r="H457" s="619">
        <v>4433.0158730158728</v>
      </c>
      <c r="I457" s="620"/>
      <c r="J457" s="615"/>
      <c r="K457" s="726"/>
    </row>
    <row r="458" spans="1:11" x14ac:dyDescent="0.2">
      <c r="A458" s="640" t="s">
        <v>7</v>
      </c>
      <c r="B458" s="599">
        <v>71.428571428571431</v>
      </c>
      <c r="C458" s="600">
        <v>73.529411764705884</v>
      </c>
      <c r="D458" s="600">
        <v>100</v>
      </c>
      <c r="E458" s="600">
        <v>91.428571428571431</v>
      </c>
      <c r="F458" s="600">
        <v>86.111111111111114</v>
      </c>
      <c r="G458" s="600">
        <v>82.352941176470594</v>
      </c>
      <c r="H458" s="622">
        <v>83.068783068783063</v>
      </c>
      <c r="I458" s="623"/>
      <c r="J458" s="615"/>
      <c r="K458" s="726"/>
    </row>
    <row r="459" spans="1:11" x14ac:dyDescent="0.2">
      <c r="A459" s="640" t="s">
        <v>8</v>
      </c>
      <c r="B459" s="601">
        <v>9.08632987045222E-2</v>
      </c>
      <c r="C459" s="602">
        <v>7.4989334603208252E-2</v>
      </c>
      <c r="D459" s="602">
        <v>3.433874032214148E-2</v>
      </c>
      <c r="E459" s="602">
        <v>6.0299303734443123E-2</v>
      </c>
      <c r="F459" s="602">
        <v>6.9880416575473558E-2</v>
      </c>
      <c r="G459" s="602">
        <v>7.0345560292288903E-2</v>
      </c>
      <c r="H459" s="625">
        <v>7.4095358025419361E-2</v>
      </c>
      <c r="I459" s="626"/>
      <c r="J459" s="627"/>
      <c r="K459" s="726"/>
    </row>
    <row r="460" spans="1:11" x14ac:dyDescent="0.2">
      <c r="A460" s="642" t="s">
        <v>1</v>
      </c>
      <c r="B460" s="603">
        <f>B457/B456*100-100</f>
        <v>11.439490445859875</v>
      </c>
      <c r="C460" s="604">
        <f t="shared" ref="C460:H460" si="99">C457/C456*100-100</f>
        <v>12.693892843761702</v>
      </c>
      <c r="D460" s="604">
        <f t="shared" si="99"/>
        <v>7.1932059447982795</v>
      </c>
      <c r="E460" s="604">
        <f t="shared" si="99"/>
        <v>13.288444040036396</v>
      </c>
      <c r="F460" s="604">
        <f t="shared" si="99"/>
        <v>14.847841472045275</v>
      </c>
      <c r="G460" s="604">
        <f t="shared" si="99"/>
        <v>14.904458598726109</v>
      </c>
      <c r="H460" s="605">
        <f t="shared" si="99"/>
        <v>12.943079567283377</v>
      </c>
      <c r="I460" s="626"/>
      <c r="J460" s="627"/>
      <c r="K460" s="726"/>
    </row>
    <row r="461" spans="1:11" ht="13.5" thickBot="1" x14ac:dyDescent="0.25">
      <c r="A461" s="640" t="s">
        <v>27</v>
      </c>
      <c r="B461" s="606">
        <f>B457-B444</f>
        <v>63.428571428571558</v>
      </c>
      <c r="C461" s="607">
        <f t="shared" ref="C461:H461" si="100">C457-C444</f>
        <v>63.806722689075286</v>
      </c>
      <c r="D461" s="607">
        <f t="shared" si="100"/>
        <v>42.888888888888687</v>
      </c>
      <c r="E461" s="607">
        <f t="shared" si="100"/>
        <v>37.682539682539755</v>
      </c>
      <c r="F461" s="607">
        <f t="shared" si="100"/>
        <v>228.66013071895395</v>
      </c>
      <c r="G461" s="607">
        <f t="shared" si="100"/>
        <v>135.75757575757598</v>
      </c>
      <c r="H461" s="628">
        <f t="shared" si="100"/>
        <v>103.33000914152763</v>
      </c>
      <c r="I461" s="308"/>
      <c r="J461" s="627"/>
      <c r="K461" s="726"/>
    </row>
    <row r="462" spans="1:11" x14ac:dyDescent="0.2">
      <c r="A462" s="629" t="s">
        <v>51</v>
      </c>
      <c r="B462" s="608">
        <v>648</v>
      </c>
      <c r="C462" s="609">
        <v>652</v>
      </c>
      <c r="D462" s="609">
        <v>187</v>
      </c>
      <c r="E462" s="609">
        <v>648</v>
      </c>
      <c r="F462" s="609">
        <v>636</v>
      </c>
      <c r="G462" s="609">
        <v>645</v>
      </c>
      <c r="H462" s="610">
        <f>SUM(B462:G462)</f>
        <v>3416</v>
      </c>
      <c r="I462" s="630" t="s">
        <v>56</v>
      </c>
      <c r="J462" s="631">
        <f>H449-H462</f>
        <v>12</v>
      </c>
      <c r="K462" s="635">
        <f>J462/H449</f>
        <v>3.5005834305717621E-3</v>
      </c>
    </row>
    <row r="463" spans="1:11" x14ac:dyDescent="0.2">
      <c r="A463" s="629" t="s">
        <v>28</v>
      </c>
      <c r="B463" s="581"/>
      <c r="C463" s="725"/>
      <c r="D463" s="725"/>
      <c r="E463" s="725"/>
      <c r="F463" s="725"/>
      <c r="G463" s="725"/>
      <c r="H463" s="587"/>
      <c r="I463" s="584" t="s">
        <v>57</v>
      </c>
      <c r="J463" s="726">
        <v>159</v>
      </c>
      <c r="K463" s="726"/>
    </row>
    <row r="464" spans="1:11" ht="13.5" thickBot="1" x14ac:dyDescent="0.25">
      <c r="A464" s="632" t="s">
        <v>26</v>
      </c>
      <c r="B464" s="585">
        <f t="shared" ref="B464:G464" si="101">B463-B450</f>
        <v>0</v>
      </c>
      <c r="C464" s="586">
        <f t="shared" si="101"/>
        <v>0</v>
      </c>
      <c r="D464" s="586">
        <f t="shared" si="101"/>
        <v>0</v>
      </c>
      <c r="E464" s="586">
        <f t="shared" si="101"/>
        <v>0</v>
      </c>
      <c r="F464" s="586">
        <f t="shared" si="101"/>
        <v>0</v>
      </c>
      <c r="G464" s="586">
        <f t="shared" si="101"/>
        <v>0</v>
      </c>
      <c r="H464" s="588"/>
      <c r="I464" s="726" t="s">
        <v>26</v>
      </c>
      <c r="J464" s="643">
        <f>J463-J450</f>
        <v>1.1299999999999955</v>
      </c>
      <c r="K464" s="726"/>
    </row>
    <row r="466" spans="1:11" ht="13.5" thickBot="1" x14ac:dyDescent="0.25"/>
    <row r="467" spans="1:11" ht="13.5" thickBot="1" x14ac:dyDescent="0.25">
      <c r="A467" s="639" t="s">
        <v>171</v>
      </c>
      <c r="B467" s="737" t="s">
        <v>53</v>
      </c>
      <c r="C467" s="738"/>
      <c r="D467" s="738"/>
      <c r="E467" s="738"/>
      <c r="F467" s="738"/>
      <c r="G467" s="738"/>
      <c r="H467" s="492" t="s">
        <v>0</v>
      </c>
      <c r="I467" s="584"/>
      <c r="J467" s="727"/>
      <c r="K467" s="727"/>
    </row>
    <row r="468" spans="1:11" x14ac:dyDescent="0.2">
      <c r="A468" s="640" t="s">
        <v>54</v>
      </c>
      <c r="B468" s="590">
        <v>1</v>
      </c>
      <c r="C468" s="591">
        <v>2</v>
      </c>
      <c r="D468" s="591">
        <v>3</v>
      </c>
      <c r="E468" s="591">
        <v>4</v>
      </c>
      <c r="F468" s="591">
        <v>5</v>
      </c>
      <c r="G468" s="591">
        <v>6</v>
      </c>
      <c r="H468" s="714"/>
      <c r="I468" s="614"/>
      <c r="J468" s="727"/>
      <c r="K468" s="727"/>
    </row>
    <row r="469" spans="1:11" x14ac:dyDescent="0.2">
      <c r="A469" s="641" t="s">
        <v>3</v>
      </c>
      <c r="B469" s="595">
        <v>3945</v>
      </c>
      <c r="C469" s="596">
        <v>3945</v>
      </c>
      <c r="D469" s="596">
        <v>3945</v>
      </c>
      <c r="E469" s="596">
        <v>3945</v>
      </c>
      <c r="F469" s="596">
        <v>3945</v>
      </c>
      <c r="G469" s="596">
        <v>3945</v>
      </c>
      <c r="H469" s="616">
        <v>3945</v>
      </c>
      <c r="I469" s="617"/>
      <c r="J469" s="615"/>
      <c r="K469" s="727"/>
    </row>
    <row r="470" spans="1:11" x14ac:dyDescent="0.2">
      <c r="A470" s="642" t="s">
        <v>6</v>
      </c>
      <c r="B470" s="597">
        <v>4281.1428571428569</v>
      </c>
      <c r="C470" s="598">
        <v>4377.4285714285716</v>
      </c>
      <c r="D470" s="598">
        <v>4302</v>
      </c>
      <c r="E470" s="598">
        <v>4356.25</v>
      </c>
      <c r="F470" s="598">
        <v>4324.411764705882</v>
      </c>
      <c r="G470" s="598">
        <v>4472.5</v>
      </c>
      <c r="H470" s="619">
        <v>4353.2960893854752</v>
      </c>
      <c r="I470" s="620"/>
      <c r="J470" s="615"/>
      <c r="K470" s="727"/>
    </row>
    <row r="471" spans="1:11" x14ac:dyDescent="0.2">
      <c r="A471" s="640" t="s">
        <v>7</v>
      </c>
      <c r="B471" s="599">
        <v>80</v>
      </c>
      <c r="C471" s="600">
        <v>68.571428571428569</v>
      </c>
      <c r="D471" s="600">
        <v>86.666666666666671</v>
      </c>
      <c r="E471" s="600">
        <v>84.375</v>
      </c>
      <c r="F471" s="600">
        <v>67.647058823529406</v>
      </c>
      <c r="G471" s="600">
        <v>85.714285714285708</v>
      </c>
      <c r="H471" s="622">
        <v>77.653631284916202</v>
      </c>
      <c r="I471" s="623"/>
      <c r="J471" s="615"/>
      <c r="K471" s="727"/>
    </row>
    <row r="472" spans="1:11" x14ac:dyDescent="0.2">
      <c r="A472" s="640" t="s">
        <v>8</v>
      </c>
      <c r="B472" s="601">
        <v>7.7007906848539809E-2</v>
      </c>
      <c r="C472" s="602">
        <v>9.1665142741990419E-2</v>
      </c>
      <c r="D472" s="602">
        <v>5.9301033667459375E-2</v>
      </c>
      <c r="E472" s="602">
        <v>6.7893047214274055E-2</v>
      </c>
      <c r="F472" s="602">
        <v>8.9952020280900255E-2</v>
      </c>
      <c r="G472" s="602">
        <v>6.1193247539193557E-2</v>
      </c>
      <c r="H472" s="625">
        <v>7.8914587159536115E-2</v>
      </c>
      <c r="I472" s="626"/>
      <c r="J472" s="627"/>
      <c r="K472" s="727"/>
    </row>
    <row r="473" spans="1:11" x14ac:dyDescent="0.2">
      <c r="A473" s="642" t="s">
        <v>1</v>
      </c>
      <c r="B473" s="603">
        <f>B470/B469*100-100</f>
        <v>8.5207314865109538</v>
      </c>
      <c r="C473" s="604">
        <f t="shared" ref="C473:H473" si="102">C470/C469*100-100</f>
        <v>10.961434003259114</v>
      </c>
      <c r="D473" s="604">
        <f t="shared" si="102"/>
        <v>9.0494296577946756</v>
      </c>
      <c r="E473" s="604">
        <f t="shared" si="102"/>
        <v>10.424588086185054</v>
      </c>
      <c r="F473" s="604">
        <f t="shared" si="102"/>
        <v>9.6175352270185641</v>
      </c>
      <c r="G473" s="604">
        <f t="shared" si="102"/>
        <v>13.371356147021544</v>
      </c>
      <c r="H473" s="605">
        <f t="shared" si="102"/>
        <v>10.34971075755324</v>
      </c>
      <c r="I473" s="626"/>
      <c r="J473" s="627"/>
      <c r="K473" s="727"/>
    </row>
    <row r="474" spans="1:11" ht="13.5" thickBot="1" x14ac:dyDescent="0.25">
      <c r="A474" s="640" t="s">
        <v>27</v>
      </c>
      <c r="B474" s="606">
        <f>B470-B457</f>
        <v>-92.857142857143117</v>
      </c>
      <c r="C474" s="607">
        <f t="shared" ref="C474:H474" si="103">C470-C457</f>
        <v>-45.806722689075286</v>
      </c>
      <c r="D474" s="607">
        <f t="shared" si="103"/>
        <v>94.66666666666697</v>
      </c>
      <c r="E474" s="607">
        <f t="shared" si="103"/>
        <v>-90.321428571428442</v>
      </c>
      <c r="F474" s="607">
        <f t="shared" si="103"/>
        <v>-183.3660130718954</v>
      </c>
      <c r="G474" s="607">
        <f t="shared" si="103"/>
        <v>-37.5</v>
      </c>
      <c r="H474" s="628">
        <f t="shared" si="103"/>
        <v>-79.719783630397615</v>
      </c>
      <c r="I474" s="308"/>
      <c r="J474" s="627"/>
      <c r="K474" s="727"/>
    </row>
    <row r="475" spans="1:11" x14ac:dyDescent="0.2">
      <c r="A475" s="629" t="s">
        <v>51</v>
      </c>
      <c r="B475" s="608">
        <v>643</v>
      </c>
      <c r="C475" s="609">
        <v>644</v>
      </c>
      <c r="D475" s="609">
        <v>183</v>
      </c>
      <c r="E475" s="609">
        <v>641</v>
      </c>
      <c r="F475" s="609">
        <v>629</v>
      </c>
      <c r="G475" s="609">
        <v>638</v>
      </c>
      <c r="H475" s="610">
        <f>SUM(B475:G475)</f>
        <v>3378</v>
      </c>
      <c r="I475" s="630" t="s">
        <v>56</v>
      </c>
      <c r="J475" s="631">
        <f>H462-H475</f>
        <v>38</v>
      </c>
      <c r="K475" s="635">
        <f>J475/H462</f>
        <v>1.1124121779859485E-2</v>
      </c>
    </row>
    <row r="476" spans="1:11" x14ac:dyDescent="0.2">
      <c r="A476" s="629" t="s">
        <v>28</v>
      </c>
      <c r="B476" s="581"/>
      <c r="C476" s="728"/>
      <c r="D476" s="728"/>
      <c r="E476" s="728"/>
      <c r="F476" s="728"/>
      <c r="G476" s="728"/>
      <c r="H476" s="587"/>
      <c r="I476" s="584" t="s">
        <v>57</v>
      </c>
      <c r="J476" s="727">
        <v>159.76</v>
      </c>
      <c r="K476" s="727"/>
    </row>
    <row r="477" spans="1:11" ht="13.5" thickBot="1" x14ac:dyDescent="0.25">
      <c r="A477" s="632" t="s">
        <v>26</v>
      </c>
      <c r="B477" s="585">
        <f t="shared" ref="B477:G477" si="104">B476-B463</f>
        <v>0</v>
      </c>
      <c r="C477" s="586">
        <f t="shared" si="104"/>
        <v>0</v>
      </c>
      <c r="D477" s="586">
        <f t="shared" si="104"/>
        <v>0</v>
      </c>
      <c r="E477" s="586">
        <f t="shared" si="104"/>
        <v>0</v>
      </c>
      <c r="F477" s="586">
        <f t="shared" si="104"/>
        <v>0</v>
      </c>
      <c r="G477" s="586">
        <f t="shared" si="104"/>
        <v>0</v>
      </c>
      <c r="H477" s="588"/>
      <c r="I477" s="727" t="s">
        <v>26</v>
      </c>
      <c r="J477" s="643">
        <f>J476-J463</f>
        <v>0.75999999999999091</v>
      </c>
      <c r="K477" s="727"/>
    </row>
    <row r="479" spans="1:11" ht="13.5" thickBot="1" x14ac:dyDescent="0.25"/>
    <row r="480" spans="1:11" ht="13.5" thickBot="1" x14ac:dyDescent="0.25">
      <c r="A480" s="984" t="s">
        <v>174</v>
      </c>
      <c r="B480" s="737" t="s">
        <v>53</v>
      </c>
      <c r="C480" s="738"/>
      <c r="D480" s="738"/>
      <c r="E480" s="738"/>
      <c r="F480" s="738"/>
      <c r="G480" s="738"/>
      <c r="H480" s="1004" t="s">
        <v>0</v>
      </c>
      <c r="I480" s="920"/>
      <c r="J480" s="919"/>
      <c r="K480" s="919"/>
    </row>
    <row r="481" spans="1:11" x14ac:dyDescent="0.2">
      <c r="A481" s="985" t="s">
        <v>54</v>
      </c>
      <c r="B481" s="927">
        <v>1</v>
      </c>
      <c r="C481" s="928">
        <v>2</v>
      </c>
      <c r="D481" s="928">
        <v>3</v>
      </c>
      <c r="E481" s="928">
        <v>4</v>
      </c>
      <c r="F481" s="928">
        <v>5</v>
      </c>
      <c r="G481" s="928">
        <v>6</v>
      </c>
      <c r="H481" s="1005">
        <v>192</v>
      </c>
      <c r="I481" s="948"/>
      <c r="J481" s="919"/>
      <c r="K481" s="919"/>
    </row>
    <row r="482" spans="1:11" x14ac:dyDescent="0.2">
      <c r="A482" s="986" t="s">
        <v>3</v>
      </c>
      <c r="B482" s="929">
        <v>3965</v>
      </c>
      <c r="C482" s="930">
        <v>3965</v>
      </c>
      <c r="D482" s="930">
        <v>3965</v>
      </c>
      <c r="E482" s="930">
        <v>3965</v>
      </c>
      <c r="F482" s="930">
        <v>3965</v>
      </c>
      <c r="G482" s="930">
        <v>3965</v>
      </c>
      <c r="H482" s="950">
        <v>3965</v>
      </c>
      <c r="I482" s="951"/>
      <c r="J482" s="949"/>
      <c r="K482" s="919"/>
    </row>
    <row r="483" spans="1:11" x14ac:dyDescent="0.2">
      <c r="A483" s="987" t="s">
        <v>6</v>
      </c>
      <c r="B483" s="931">
        <v>4397.5</v>
      </c>
      <c r="C483" s="932">
        <v>4460.2777777777774</v>
      </c>
      <c r="D483" s="932">
        <v>4158</v>
      </c>
      <c r="E483" s="932">
        <v>4563.0555555555557</v>
      </c>
      <c r="F483" s="932">
        <v>4466.2162162162158</v>
      </c>
      <c r="G483" s="932">
        <v>4600</v>
      </c>
      <c r="H483" s="952">
        <v>4472.8125</v>
      </c>
      <c r="I483" s="953"/>
      <c r="J483" s="949"/>
      <c r="K483" s="919"/>
    </row>
    <row r="484" spans="1:11" x14ac:dyDescent="0.2">
      <c r="A484" s="985" t="s">
        <v>7</v>
      </c>
      <c r="B484" s="1008">
        <v>71.875</v>
      </c>
      <c r="C484" s="933">
        <v>75</v>
      </c>
      <c r="D484" s="933">
        <v>80</v>
      </c>
      <c r="E484" s="933">
        <v>88.888888888888886</v>
      </c>
      <c r="F484" s="1007">
        <v>72.972972972972968</v>
      </c>
      <c r="G484" s="933">
        <v>86.111111111111114</v>
      </c>
      <c r="H484" s="954">
        <v>76.041666666666671</v>
      </c>
      <c r="I484" s="1003" t="s">
        <v>178</v>
      </c>
      <c r="J484" s="949"/>
      <c r="K484" s="919"/>
    </row>
    <row r="485" spans="1:11" x14ac:dyDescent="0.2">
      <c r="A485" s="985" t="s">
        <v>8</v>
      </c>
      <c r="B485" s="934">
        <v>9.1389693670514166E-2</v>
      </c>
      <c r="C485" s="935">
        <v>7.7549531868572094E-2</v>
      </c>
      <c r="D485" s="935">
        <v>7.6428135983075185E-2</v>
      </c>
      <c r="E485" s="935">
        <v>7.453979359460669E-2</v>
      </c>
      <c r="F485" s="935">
        <v>9.0613114363750191E-2</v>
      </c>
      <c r="G485" s="935">
        <v>6.7286032784965907E-2</v>
      </c>
      <c r="H485" s="955">
        <v>8.4172517908437189E-2</v>
      </c>
      <c r="I485" s="956"/>
      <c r="J485" s="957"/>
      <c r="K485" s="919"/>
    </row>
    <row r="486" spans="1:11" x14ac:dyDescent="0.2">
      <c r="A486" s="987" t="s">
        <v>1</v>
      </c>
      <c r="B486" s="936">
        <v>10.907944514501906</v>
      </c>
      <c r="C486" s="937">
        <v>12.491242819111676</v>
      </c>
      <c r="D486" s="937">
        <v>4.8675914249684666</v>
      </c>
      <c r="E486" s="937">
        <v>15.083368362056888</v>
      </c>
      <c r="F486" s="937">
        <v>12.641014280358533</v>
      </c>
      <c r="G486" s="937">
        <v>16.015132408575042</v>
      </c>
      <c r="H486" s="939">
        <v>12.807377049180332</v>
      </c>
      <c r="I486" s="956"/>
      <c r="J486" s="957"/>
      <c r="K486" s="919"/>
    </row>
    <row r="487" spans="1:11" ht="13.5" thickBot="1" x14ac:dyDescent="0.25">
      <c r="A487" s="985" t="s">
        <v>27</v>
      </c>
      <c r="B487" s="940">
        <v>116.35714285714312</v>
      </c>
      <c r="C487" s="941">
        <v>82.849206349205815</v>
      </c>
      <c r="D487" s="941">
        <v>-144</v>
      </c>
      <c r="E487" s="941">
        <v>206.80555555555566</v>
      </c>
      <c r="F487" s="941">
        <v>141.80445151033382</v>
      </c>
      <c r="G487" s="941">
        <v>127.5</v>
      </c>
      <c r="H487" s="958">
        <v>119.51641061452483</v>
      </c>
      <c r="I487" s="959"/>
      <c r="J487" s="957"/>
      <c r="K487" s="919"/>
    </row>
    <row r="488" spans="1:11" x14ac:dyDescent="0.2">
      <c r="A488" s="960" t="s">
        <v>51</v>
      </c>
      <c r="B488" s="943">
        <v>640</v>
      </c>
      <c r="C488" s="944">
        <v>641</v>
      </c>
      <c r="D488" s="944">
        <v>179</v>
      </c>
      <c r="E488" s="944">
        <v>640</v>
      </c>
      <c r="F488" s="944">
        <v>628</v>
      </c>
      <c r="G488" s="944">
        <v>635</v>
      </c>
      <c r="H488" s="945">
        <v>3363</v>
      </c>
      <c r="I488" s="961" t="s">
        <v>56</v>
      </c>
      <c r="J488" s="962">
        <v>15</v>
      </c>
      <c r="K488" s="977">
        <v>4.4404973357015983E-3</v>
      </c>
    </row>
    <row r="489" spans="1:11" x14ac:dyDescent="0.2">
      <c r="A489" s="960" t="s">
        <v>28</v>
      </c>
      <c r="B489" s="918"/>
      <c r="C489" s="946"/>
      <c r="D489" s="946"/>
      <c r="E489" s="946"/>
      <c r="F489" s="946"/>
      <c r="G489" s="946"/>
      <c r="H489" s="924"/>
      <c r="I489" s="920" t="s">
        <v>57</v>
      </c>
      <c r="J489" s="919">
        <v>158.41999999999999</v>
      </c>
      <c r="K489" s="919"/>
    </row>
    <row r="490" spans="1:11" ht="13.5" thickBot="1" x14ac:dyDescent="0.25">
      <c r="A490" s="963" t="s">
        <v>26</v>
      </c>
      <c r="B490" s="922">
        <v>0</v>
      </c>
      <c r="C490" s="923">
        <v>0</v>
      </c>
      <c r="D490" s="923">
        <v>0</v>
      </c>
      <c r="E490" s="923">
        <v>0</v>
      </c>
      <c r="F490" s="923">
        <v>0</v>
      </c>
      <c r="G490" s="923">
        <v>0</v>
      </c>
      <c r="H490" s="925"/>
      <c r="I490" s="919" t="s">
        <v>26</v>
      </c>
      <c r="J490" s="1002">
        <v>-1.3400000000000034</v>
      </c>
      <c r="K490" s="919"/>
    </row>
    <row r="492" spans="1:11" ht="13.5" thickBot="1" x14ac:dyDescent="0.25"/>
    <row r="493" spans="1:11" ht="13.5" thickBot="1" x14ac:dyDescent="0.25">
      <c r="A493" s="639" t="s">
        <v>177</v>
      </c>
      <c r="B493" s="737" t="s">
        <v>53</v>
      </c>
      <c r="C493" s="738"/>
      <c r="D493" s="738"/>
      <c r="E493" s="738"/>
      <c r="F493" s="738"/>
      <c r="G493" s="738"/>
      <c r="H493" s="492" t="s">
        <v>0</v>
      </c>
      <c r="I493" s="584"/>
      <c r="J493" s="731"/>
      <c r="K493" s="731"/>
    </row>
    <row r="494" spans="1:11" x14ac:dyDescent="0.2">
      <c r="A494" s="640" t="s">
        <v>54</v>
      </c>
      <c r="B494" s="590">
        <v>1</v>
      </c>
      <c r="C494" s="591">
        <v>2</v>
      </c>
      <c r="D494" s="591">
        <v>3</v>
      </c>
      <c r="E494" s="591">
        <v>4</v>
      </c>
      <c r="F494" s="591">
        <v>5</v>
      </c>
      <c r="G494" s="591">
        <v>6</v>
      </c>
      <c r="H494" s="714">
        <v>196</v>
      </c>
      <c r="I494" s="614"/>
      <c r="J494" s="731"/>
      <c r="K494" s="731"/>
    </row>
    <row r="495" spans="1:11" x14ac:dyDescent="0.2">
      <c r="A495" s="641" t="s">
        <v>3</v>
      </c>
      <c r="B495" s="595">
        <v>3985</v>
      </c>
      <c r="C495" s="596">
        <v>3985</v>
      </c>
      <c r="D495" s="596">
        <v>3985</v>
      </c>
      <c r="E495" s="596">
        <v>3985</v>
      </c>
      <c r="F495" s="596">
        <v>3985</v>
      </c>
      <c r="G495" s="596">
        <v>3985</v>
      </c>
      <c r="H495" s="616">
        <v>3985</v>
      </c>
      <c r="I495" s="617"/>
      <c r="J495" s="615"/>
      <c r="K495" s="731"/>
    </row>
    <row r="496" spans="1:11" x14ac:dyDescent="0.2">
      <c r="A496" s="642" t="s">
        <v>6</v>
      </c>
      <c r="B496" s="597">
        <v>4453.75</v>
      </c>
      <c r="C496" s="598">
        <v>4494</v>
      </c>
      <c r="D496" s="598">
        <v>4235.7142857142853</v>
      </c>
      <c r="E496" s="598">
        <v>4683.5135135135133</v>
      </c>
      <c r="F496" s="598">
        <v>4427.4358974358975</v>
      </c>
      <c r="G496" s="598">
        <v>4548.9743589743593</v>
      </c>
      <c r="H496" s="619">
        <v>4502.4489795918371</v>
      </c>
      <c r="I496" s="620"/>
      <c r="J496" s="615"/>
      <c r="K496" s="731"/>
    </row>
    <row r="497" spans="1:11" x14ac:dyDescent="0.2">
      <c r="A497" s="640" t="s">
        <v>7</v>
      </c>
      <c r="B497" s="599">
        <v>71.875</v>
      </c>
      <c r="C497" s="600">
        <v>74.285714285714292</v>
      </c>
      <c r="D497" s="600">
        <v>85.714285714285708</v>
      </c>
      <c r="E497" s="600">
        <v>75.675675675675677</v>
      </c>
      <c r="F497" s="600">
        <v>79.487179487179489</v>
      </c>
      <c r="G497" s="600">
        <v>82.051282051282058</v>
      </c>
      <c r="H497" s="622">
        <v>77.040816326530617</v>
      </c>
      <c r="I497" s="623"/>
      <c r="J497" s="615"/>
      <c r="K497" s="731"/>
    </row>
    <row r="498" spans="1:11" x14ac:dyDescent="0.2">
      <c r="A498" s="640" t="s">
        <v>8</v>
      </c>
      <c r="B498" s="601">
        <v>9.597791099282163E-2</v>
      </c>
      <c r="C498" s="602">
        <v>8.7930092267590923E-2</v>
      </c>
      <c r="D498" s="602">
        <v>6.7920810465903952E-2</v>
      </c>
      <c r="E498" s="602">
        <v>7.8634271690736376E-2</v>
      </c>
      <c r="F498" s="602">
        <v>7.4498759872409004E-2</v>
      </c>
      <c r="G498" s="602">
        <v>7.0965985324871569E-2</v>
      </c>
      <c r="H498" s="625">
        <v>8.4526381877883652E-2</v>
      </c>
      <c r="I498" s="626"/>
      <c r="J498" s="627"/>
      <c r="K498" s="731"/>
    </row>
    <row r="499" spans="1:11" x14ac:dyDescent="0.2">
      <c r="A499" s="642" t="s">
        <v>1</v>
      </c>
      <c r="B499" s="603">
        <f>B496/B495*100-100</f>
        <v>11.762860727728992</v>
      </c>
      <c r="C499" s="604">
        <f t="shared" ref="C499:H499" si="105">C496/C495*100-100</f>
        <v>12.772898368883318</v>
      </c>
      <c r="D499" s="604">
        <f t="shared" si="105"/>
        <v>6.2914500806596152</v>
      </c>
      <c r="E499" s="604">
        <f t="shared" si="105"/>
        <v>17.528569975245006</v>
      </c>
      <c r="F499" s="604">
        <f t="shared" si="105"/>
        <v>11.102531930637326</v>
      </c>
      <c r="G499" s="604">
        <f t="shared" si="105"/>
        <v>14.15243058906799</v>
      </c>
      <c r="H499" s="605">
        <f t="shared" si="105"/>
        <v>12.984917932041085</v>
      </c>
      <c r="I499" s="626"/>
      <c r="J499" s="627"/>
      <c r="K499" s="731"/>
    </row>
    <row r="500" spans="1:11" ht="13.5" thickBot="1" x14ac:dyDescent="0.25">
      <c r="A500" s="640" t="s">
        <v>27</v>
      </c>
      <c r="B500" s="606">
        <f>B496-B483</f>
        <v>56.25</v>
      </c>
      <c r="C500" s="607">
        <f t="shared" ref="C500:H500" si="106">C496-C483</f>
        <v>33.722222222222626</v>
      </c>
      <c r="D500" s="607">
        <f t="shared" si="106"/>
        <v>77.714285714285325</v>
      </c>
      <c r="E500" s="607">
        <f t="shared" si="106"/>
        <v>120.45795795795766</v>
      </c>
      <c r="F500" s="607">
        <f t="shared" si="106"/>
        <v>-38.780318780318339</v>
      </c>
      <c r="G500" s="607">
        <f t="shared" si="106"/>
        <v>-51.025641025640653</v>
      </c>
      <c r="H500" s="628">
        <f t="shared" si="106"/>
        <v>29.636479591837087</v>
      </c>
      <c r="I500" s="308"/>
      <c r="J500" s="627"/>
      <c r="K500" s="731"/>
    </row>
    <row r="501" spans="1:11" x14ac:dyDescent="0.2">
      <c r="A501" s="629" t="s">
        <v>51</v>
      </c>
      <c r="B501" s="608">
        <v>637</v>
      </c>
      <c r="C501" s="609">
        <v>639</v>
      </c>
      <c r="D501" s="609">
        <v>165</v>
      </c>
      <c r="E501" s="609">
        <v>638</v>
      </c>
      <c r="F501" s="609">
        <v>626</v>
      </c>
      <c r="G501" s="609">
        <v>631</v>
      </c>
      <c r="H501" s="610">
        <f>SUM(B501:G501)</f>
        <v>3336</v>
      </c>
      <c r="I501" s="630" t="s">
        <v>56</v>
      </c>
      <c r="J501" s="631">
        <f>H488-H501</f>
        <v>27</v>
      </c>
      <c r="K501" s="635">
        <f>J501/H488</f>
        <v>8.0285459411239962E-3</v>
      </c>
    </row>
    <row r="502" spans="1:11" x14ac:dyDescent="0.2">
      <c r="A502" s="629" t="s">
        <v>28</v>
      </c>
      <c r="B502" s="581"/>
      <c r="C502" s="730"/>
      <c r="D502" s="730"/>
      <c r="E502" s="730"/>
      <c r="F502" s="730"/>
      <c r="G502" s="730"/>
      <c r="H502" s="587"/>
      <c r="I502" s="584" t="s">
        <v>57</v>
      </c>
      <c r="J502" s="731">
        <v>158.47</v>
      </c>
      <c r="K502" s="731"/>
    </row>
    <row r="503" spans="1:11" ht="13.5" thickBot="1" x14ac:dyDescent="0.25">
      <c r="A503" s="632" t="s">
        <v>26</v>
      </c>
      <c r="B503" s="585">
        <f t="shared" ref="B503:G503" si="107">B502-B489</f>
        <v>0</v>
      </c>
      <c r="C503" s="586">
        <f t="shared" si="107"/>
        <v>0</v>
      </c>
      <c r="D503" s="586">
        <f t="shared" si="107"/>
        <v>0</v>
      </c>
      <c r="E503" s="586">
        <f t="shared" si="107"/>
        <v>0</v>
      </c>
      <c r="F503" s="586">
        <f t="shared" si="107"/>
        <v>0</v>
      </c>
      <c r="G503" s="586">
        <f t="shared" si="107"/>
        <v>0</v>
      </c>
      <c r="H503" s="588"/>
      <c r="I503" s="731" t="s">
        <v>26</v>
      </c>
      <c r="J503" s="643">
        <f>J502-J489</f>
        <v>5.0000000000011369E-2</v>
      </c>
      <c r="K503" s="731"/>
    </row>
  </sheetData>
  <mergeCells count="36">
    <mergeCell ref="B376:G376"/>
    <mergeCell ref="B336:G336"/>
    <mergeCell ref="B320:H320"/>
    <mergeCell ref="B363:G363"/>
    <mergeCell ref="B480:G480"/>
    <mergeCell ref="B207:H207"/>
    <mergeCell ref="B178:I178"/>
    <mergeCell ref="B136:I136"/>
    <mergeCell ref="B150:I150"/>
    <mergeCell ref="B493:G493"/>
    <mergeCell ref="B292:H292"/>
    <mergeCell ref="B278:H278"/>
    <mergeCell ref="B264:H264"/>
    <mergeCell ref="B235:H235"/>
    <mergeCell ref="B454:G454"/>
    <mergeCell ref="B415:G415"/>
    <mergeCell ref="B441:G441"/>
    <mergeCell ref="B467:G467"/>
    <mergeCell ref="B306:H306"/>
    <mergeCell ref="B428:G428"/>
    <mergeCell ref="B350:G350"/>
    <mergeCell ref="B402:G402"/>
    <mergeCell ref="B389:G389"/>
    <mergeCell ref="B9:G9"/>
    <mergeCell ref="B23:G23"/>
    <mergeCell ref="B37:G37"/>
    <mergeCell ref="B51:G51"/>
    <mergeCell ref="B108:H108"/>
    <mergeCell ref="B94:H94"/>
    <mergeCell ref="B80:H80"/>
    <mergeCell ref="B66:H66"/>
    <mergeCell ref="B221:H221"/>
    <mergeCell ref="B122:I122"/>
    <mergeCell ref="B250:G250"/>
    <mergeCell ref="B193:H193"/>
    <mergeCell ref="B164:I164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L476"/>
  <sheetViews>
    <sheetView showGridLines="0" tabSelected="1" topLeftCell="A445" zoomScale="73" zoomScaleNormal="73" workbookViewId="0">
      <selection activeCell="H475" sqref="H475"/>
    </sheetView>
  </sheetViews>
  <sheetFormatPr baseColWidth="10" defaultRowHeight="12.75" x14ac:dyDescent="0.2"/>
  <cols>
    <col min="1" max="1" width="16.28515625" style="280" bestFit="1" customWidth="1"/>
    <col min="2" max="7" width="10.710937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40.6</v>
      </c>
    </row>
    <row r="3" spans="1:7" x14ac:dyDescent="0.2">
      <c r="A3" s="280" t="s">
        <v>7</v>
      </c>
      <c r="B3" s="280">
        <v>73.8</v>
      </c>
    </row>
    <row r="4" spans="1:7" x14ac:dyDescent="0.2">
      <c r="A4" s="280" t="s">
        <v>60</v>
      </c>
      <c r="B4" s="280">
        <v>3386</v>
      </c>
    </row>
    <row r="6" spans="1:7" x14ac:dyDescent="0.2">
      <c r="A6" s="246" t="s">
        <v>61</v>
      </c>
      <c r="B6" s="239">
        <v>40.6</v>
      </c>
      <c r="C6" s="239">
        <v>40.6</v>
      </c>
      <c r="D6" s="239">
        <v>40.6</v>
      </c>
      <c r="E6" s="239">
        <v>40.6</v>
      </c>
      <c r="F6" s="239">
        <v>40.6</v>
      </c>
      <c r="G6" s="280">
        <v>40.6</v>
      </c>
    </row>
    <row r="7" spans="1:7" x14ac:dyDescent="0.2">
      <c r="A7" s="246" t="s">
        <v>62</v>
      </c>
      <c r="B7" s="280">
        <v>30.44</v>
      </c>
      <c r="C7" s="280">
        <v>30.44</v>
      </c>
      <c r="D7" s="280">
        <v>30.44</v>
      </c>
      <c r="E7" s="280">
        <v>30.44</v>
      </c>
      <c r="F7" s="280">
        <v>30.44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737" t="s">
        <v>53</v>
      </c>
      <c r="C9" s="738"/>
      <c r="D9" s="738"/>
      <c r="E9" s="738"/>
      <c r="F9" s="739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181.1044776119403</v>
      </c>
      <c r="C12" s="322">
        <v>184.33333333333334</v>
      </c>
      <c r="D12" s="322">
        <v>184.859375</v>
      </c>
      <c r="E12" s="322">
        <v>188.578125</v>
      </c>
      <c r="F12" s="322">
        <v>183.953125</v>
      </c>
      <c r="G12" s="259">
        <v>184.53416149068323</v>
      </c>
    </row>
    <row r="13" spans="1:7" x14ac:dyDescent="0.2">
      <c r="A13" s="226" t="s">
        <v>7</v>
      </c>
      <c r="B13" s="323">
        <v>73.134328358208961</v>
      </c>
      <c r="C13" s="324">
        <v>73.015873015873012</v>
      </c>
      <c r="D13" s="325">
        <v>71.875</v>
      </c>
      <c r="E13" s="325">
        <v>67.1875</v>
      </c>
      <c r="F13" s="325">
        <v>73.4375</v>
      </c>
      <c r="G13" s="326">
        <v>69.254658385093165</v>
      </c>
    </row>
    <row r="14" spans="1:7" x14ac:dyDescent="0.2">
      <c r="A14" s="226" t="s">
        <v>8</v>
      </c>
      <c r="B14" s="263">
        <v>8.5866018426455706E-2</v>
      </c>
      <c r="C14" s="264">
        <v>8.5955600128207826E-2</v>
      </c>
      <c r="D14" s="327">
        <v>8.873745641377756E-2</v>
      </c>
      <c r="E14" s="327">
        <v>9.6229619814993519E-2</v>
      </c>
      <c r="F14" s="327">
        <v>8.4901673114373799E-2</v>
      </c>
      <c r="G14" s="328">
        <v>8.9479400777072518E-2</v>
      </c>
    </row>
    <row r="15" spans="1:7" x14ac:dyDescent="0.2">
      <c r="A15" s="295" t="s">
        <v>1</v>
      </c>
      <c r="B15" s="266">
        <f t="shared" ref="B15:G15" si="0">B12/B11*100-100</f>
        <v>29.360341151385938</v>
      </c>
      <c r="C15" s="267">
        <f t="shared" si="0"/>
        <v>31.666666666666657</v>
      </c>
      <c r="D15" s="267">
        <f t="shared" si="0"/>
        <v>32.042410714285694</v>
      </c>
      <c r="E15" s="267">
        <f t="shared" si="0"/>
        <v>34.698660714285722</v>
      </c>
      <c r="F15" s="267">
        <f t="shared" ref="F15" si="1">F12/F11*100-100</f>
        <v>31.395089285714278</v>
      </c>
      <c r="G15" s="269">
        <f t="shared" si="0"/>
        <v>31.810115350488047</v>
      </c>
    </row>
    <row r="16" spans="1:7" ht="13.5" thickBot="1" x14ac:dyDescent="0.25">
      <c r="A16" s="226" t="s">
        <v>27</v>
      </c>
      <c r="B16" s="270">
        <f>B12-B6</f>
        <v>140.5044776119403</v>
      </c>
      <c r="C16" s="271">
        <f t="shared" ref="C16:G16" si="2">C12-C6</f>
        <v>143.73333333333335</v>
      </c>
      <c r="D16" s="271">
        <f t="shared" si="2"/>
        <v>144.25937500000001</v>
      </c>
      <c r="E16" s="271">
        <f t="shared" si="2"/>
        <v>147.97812500000001</v>
      </c>
      <c r="F16" s="271">
        <f t="shared" ref="F16" si="3">F12-F6</f>
        <v>143.35312500000001</v>
      </c>
      <c r="G16" s="273">
        <f t="shared" si="2"/>
        <v>143.93416149068324</v>
      </c>
    </row>
    <row r="17" spans="1:10" x14ac:dyDescent="0.2">
      <c r="A17" s="309" t="s">
        <v>52</v>
      </c>
      <c r="B17" s="274">
        <v>617</v>
      </c>
      <c r="C17" s="275">
        <v>658</v>
      </c>
      <c r="D17" s="275">
        <v>636</v>
      </c>
      <c r="E17" s="275">
        <v>654</v>
      </c>
      <c r="F17" s="329">
        <v>657</v>
      </c>
      <c r="G17" s="330">
        <f>SUM(B17:F17)</f>
        <v>3222</v>
      </c>
      <c r="H17" s="280" t="s">
        <v>56</v>
      </c>
      <c r="I17" s="331">
        <f>B4-G17</f>
        <v>164</v>
      </c>
      <c r="J17" s="332">
        <f>I17/B4</f>
        <v>4.843473124630833E-2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30.44</v>
      </c>
    </row>
    <row r="19" spans="1:10" ht="13.5" thickBot="1" x14ac:dyDescent="0.25">
      <c r="A19" s="312" t="s">
        <v>26</v>
      </c>
      <c r="B19" s="336">
        <f>B18-B7</f>
        <v>34.56</v>
      </c>
      <c r="C19" s="337">
        <f>C18-C7</f>
        <v>34.56</v>
      </c>
      <c r="D19" s="337">
        <f>D18-D7</f>
        <v>34.56</v>
      </c>
      <c r="E19" s="337">
        <f>E18-E7</f>
        <v>34.56</v>
      </c>
      <c r="F19" s="337">
        <f>F18-F7</f>
        <v>34.56</v>
      </c>
      <c r="G19" s="234"/>
      <c r="H19" s="280" t="s">
        <v>26</v>
      </c>
    </row>
    <row r="21" spans="1:10" ht="13.5" thickBot="1" x14ac:dyDescent="0.25"/>
    <row r="22" spans="1:10" s="352" customFormat="1" ht="13.5" thickBot="1" x14ac:dyDescent="0.25">
      <c r="A22" s="285" t="s">
        <v>64</v>
      </c>
      <c r="B22" s="737" t="s">
        <v>53</v>
      </c>
      <c r="C22" s="738"/>
      <c r="D22" s="738"/>
      <c r="E22" s="738"/>
      <c r="F22" s="739"/>
      <c r="G22" s="314" t="s">
        <v>0</v>
      </c>
    </row>
    <row r="23" spans="1:10" s="352" customFormat="1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52" customFormat="1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</row>
    <row r="25" spans="1:10" s="352" customFormat="1" x14ac:dyDescent="0.2">
      <c r="A25" s="295" t="s">
        <v>6</v>
      </c>
      <c r="B25" s="321">
        <v>479.66101694915255</v>
      </c>
      <c r="C25" s="322">
        <v>505.40983606557376</v>
      </c>
      <c r="D25" s="322">
        <v>498.19672131147541</v>
      </c>
      <c r="E25" s="322">
        <v>519.50819672131149</v>
      </c>
      <c r="F25" s="322">
        <v>508</v>
      </c>
      <c r="G25" s="259">
        <v>502.37785016286642</v>
      </c>
    </row>
    <row r="26" spans="1:10" s="352" customFormat="1" x14ac:dyDescent="0.2">
      <c r="A26" s="226" t="s">
        <v>7</v>
      </c>
      <c r="B26" s="323">
        <v>76.271186440677965</v>
      </c>
      <c r="C26" s="324">
        <v>65.573770491803273</v>
      </c>
      <c r="D26" s="325">
        <v>75.409836065573771</v>
      </c>
      <c r="E26" s="325">
        <v>70.491803278688522</v>
      </c>
      <c r="F26" s="325">
        <v>69.230769230769226</v>
      </c>
      <c r="G26" s="326">
        <v>69.706840390879478</v>
      </c>
    </row>
    <row r="27" spans="1:10" s="352" customFormat="1" x14ac:dyDescent="0.2">
      <c r="A27" s="226" t="s">
        <v>8</v>
      </c>
      <c r="B27" s="263">
        <v>8.2946343459604735E-2</v>
      </c>
      <c r="C27" s="264">
        <v>9.6836353809115955E-2</v>
      </c>
      <c r="D27" s="327">
        <v>9.0097565323629766E-2</v>
      </c>
      <c r="E27" s="327">
        <v>9.406985270115735E-2</v>
      </c>
      <c r="F27" s="327">
        <v>9.3179407490005944E-2</v>
      </c>
      <c r="G27" s="328">
        <v>9.5439934409139296E-2</v>
      </c>
    </row>
    <row r="28" spans="1:10" s="352" customFormat="1" x14ac:dyDescent="0.2">
      <c r="A28" s="295" t="s">
        <v>1</v>
      </c>
      <c r="B28" s="266">
        <f t="shared" ref="B28:G28" si="4">B25/B24*100-100</f>
        <v>59.887005649717509</v>
      </c>
      <c r="C28" s="267">
        <f t="shared" si="4"/>
        <v>68.469945355191243</v>
      </c>
      <c r="D28" s="267">
        <f t="shared" si="4"/>
        <v>66.065573770491795</v>
      </c>
      <c r="E28" s="267">
        <f t="shared" si="4"/>
        <v>73.16939890710384</v>
      </c>
      <c r="F28" s="267">
        <f t="shared" si="4"/>
        <v>69.333333333333343</v>
      </c>
      <c r="G28" s="269">
        <f t="shared" si="4"/>
        <v>67.45928338762215</v>
      </c>
    </row>
    <row r="29" spans="1:10" s="352" customFormat="1" ht="13.5" thickBot="1" x14ac:dyDescent="0.25">
      <c r="A29" s="226" t="s">
        <v>27</v>
      </c>
      <c r="B29" s="270">
        <f>B25-B12</f>
        <v>298.55653933721226</v>
      </c>
      <c r="C29" s="271">
        <f t="shared" ref="C29:G29" si="5">C25-C12</f>
        <v>321.07650273224044</v>
      </c>
      <c r="D29" s="271">
        <f t="shared" si="5"/>
        <v>313.33734631147541</v>
      </c>
      <c r="E29" s="271">
        <f t="shared" si="5"/>
        <v>330.93007172131149</v>
      </c>
      <c r="F29" s="271">
        <f t="shared" si="5"/>
        <v>324.046875</v>
      </c>
      <c r="G29" s="273">
        <f t="shared" si="5"/>
        <v>317.84368867218319</v>
      </c>
    </row>
    <row r="30" spans="1:10" s="352" customFormat="1" x14ac:dyDescent="0.2">
      <c r="A30" s="309" t="s">
        <v>52</v>
      </c>
      <c r="B30" s="274">
        <v>591</v>
      </c>
      <c r="C30" s="275">
        <v>652</v>
      </c>
      <c r="D30" s="275">
        <v>628</v>
      </c>
      <c r="E30" s="275">
        <v>649</v>
      </c>
      <c r="F30" s="329">
        <v>653</v>
      </c>
      <c r="G30" s="330">
        <f>SUM(B30:F30)</f>
        <v>3173</v>
      </c>
      <c r="H30" s="352" t="s">
        <v>56</v>
      </c>
      <c r="I30" s="331">
        <f>G17-G30</f>
        <v>49</v>
      </c>
      <c r="J30" s="332">
        <f>I30/G17</f>
        <v>1.520794537554314E-2</v>
      </c>
    </row>
    <row r="31" spans="1:10" s="352" customFormat="1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65.400000000000006</v>
      </c>
    </row>
    <row r="32" spans="1:10" s="352" customFormat="1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34.960000000000008</v>
      </c>
    </row>
    <row r="33" spans="1:10" x14ac:dyDescent="0.2">
      <c r="B33" s="280" t="s">
        <v>66</v>
      </c>
    </row>
    <row r="34" spans="1:10" ht="13.5" thickBot="1" x14ac:dyDescent="0.25"/>
    <row r="35" spans="1:10" s="354" customFormat="1" ht="13.5" thickBot="1" x14ac:dyDescent="0.25">
      <c r="A35" s="285" t="s">
        <v>67</v>
      </c>
      <c r="B35" s="737" t="s">
        <v>53</v>
      </c>
      <c r="C35" s="738"/>
      <c r="D35" s="738"/>
      <c r="E35" s="738"/>
      <c r="F35" s="739"/>
      <c r="G35" s="314" t="s">
        <v>0</v>
      </c>
    </row>
    <row r="36" spans="1:10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0" s="354" customFormat="1" x14ac:dyDescent="0.2">
      <c r="A37" s="292" t="s">
        <v>3</v>
      </c>
      <c r="B37" s="317">
        <v>490</v>
      </c>
      <c r="C37" s="318">
        <v>490</v>
      </c>
      <c r="D37" s="319">
        <v>490</v>
      </c>
      <c r="E37" s="319">
        <v>490</v>
      </c>
      <c r="F37" s="319">
        <v>490</v>
      </c>
      <c r="G37" s="320">
        <v>490</v>
      </c>
    </row>
    <row r="38" spans="1:10" s="354" customFormat="1" x14ac:dyDescent="0.2">
      <c r="A38" s="295" t="s">
        <v>6</v>
      </c>
      <c r="B38" s="321">
        <v>1019.2380952380952</v>
      </c>
      <c r="C38" s="322"/>
      <c r="D38" s="322"/>
      <c r="E38" s="322"/>
      <c r="F38" s="322"/>
      <c r="G38" s="259">
        <v>1019.2380952380952</v>
      </c>
    </row>
    <row r="39" spans="1:10" s="354" customFormat="1" x14ac:dyDescent="0.2">
      <c r="A39" s="226" t="s">
        <v>7</v>
      </c>
      <c r="B39" s="323">
        <v>80</v>
      </c>
      <c r="C39" s="324"/>
      <c r="D39" s="325"/>
      <c r="E39" s="325"/>
      <c r="F39" s="325"/>
      <c r="G39" s="326">
        <v>80</v>
      </c>
    </row>
    <row r="40" spans="1:10" s="354" customFormat="1" x14ac:dyDescent="0.2">
      <c r="A40" s="226" t="s">
        <v>8</v>
      </c>
      <c r="B40" s="263">
        <v>8.1568025231268285E-2</v>
      </c>
      <c r="C40" s="264"/>
      <c r="D40" s="327"/>
      <c r="E40" s="327"/>
      <c r="F40" s="327"/>
      <c r="G40" s="328">
        <v>8.1568025231268285E-2</v>
      </c>
    </row>
    <row r="41" spans="1:10" s="354" customFormat="1" x14ac:dyDescent="0.2">
      <c r="A41" s="295" t="s">
        <v>1</v>
      </c>
      <c r="B41" s="266">
        <f t="shared" ref="B41:G41" si="7">B38/B37*100-100</f>
        <v>108.00777453838677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108.00777453838677</v>
      </c>
    </row>
    <row r="42" spans="1:10" s="354" customFormat="1" ht="13.5" thickBot="1" x14ac:dyDescent="0.25">
      <c r="A42" s="226" t="s">
        <v>27</v>
      </c>
      <c r="B42" s="270">
        <f>B38-B25</f>
        <v>539.57707828894263</v>
      </c>
      <c r="C42" s="271">
        <f t="shared" ref="C42:G42" si="8">C38-C25</f>
        <v>-505.40983606557376</v>
      </c>
      <c r="D42" s="271">
        <f t="shared" si="8"/>
        <v>-498.19672131147541</v>
      </c>
      <c r="E42" s="271">
        <f t="shared" si="8"/>
        <v>-519.50819672131149</v>
      </c>
      <c r="F42" s="271">
        <f t="shared" si="8"/>
        <v>-508</v>
      </c>
      <c r="G42" s="273">
        <f t="shared" si="8"/>
        <v>516.8602450752287</v>
      </c>
    </row>
    <row r="43" spans="1:10" s="354" customFormat="1" x14ac:dyDescent="0.2">
      <c r="A43" s="309" t="s">
        <v>52</v>
      </c>
      <c r="B43" s="274">
        <v>3104</v>
      </c>
      <c r="C43" s="275"/>
      <c r="D43" s="275"/>
      <c r="E43" s="275"/>
      <c r="F43" s="329"/>
      <c r="G43" s="330">
        <f>SUM(B43:F43)</f>
        <v>3104</v>
      </c>
      <c r="H43" s="354" t="s">
        <v>56</v>
      </c>
      <c r="I43" s="331">
        <f>G30-G43</f>
        <v>69</v>
      </c>
      <c r="J43" s="332">
        <f>I43/G30</f>
        <v>2.1745981720768987E-2</v>
      </c>
    </row>
    <row r="44" spans="1:10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96.84</v>
      </c>
    </row>
    <row r="45" spans="1:10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31.439999999999998</v>
      </c>
    </row>
    <row r="47" spans="1:10" ht="13.5" thickBot="1" x14ac:dyDescent="0.25"/>
    <row r="48" spans="1:10" ht="13.5" thickBot="1" x14ac:dyDescent="0.25">
      <c r="A48" s="285" t="s">
        <v>72</v>
      </c>
      <c r="B48" s="737" t="s">
        <v>53</v>
      </c>
      <c r="C48" s="738"/>
      <c r="D48" s="738"/>
      <c r="E48" s="738"/>
      <c r="F48" s="739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17">
        <v>690</v>
      </c>
      <c r="C50" s="318">
        <v>690</v>
      </c>
      <c r="D50" s="319">
        <v>690</v>
      </c>
      <c r="E50" s="319">
        <v>690</v>
      </c>
      <c r="F50" s="319">
        <v>690</v>
      </c>
      <c r="G50" s="320">
        <v>690</v>
      </c>
      <c r="H50" s="362"/>
      <c r="I50" s="362"/>
      <c r="J50" s="362"/>
    </row>
    <row r="51" spans="1:10" x14ac:dyDescent="0.2">
      <c r="A51" s="295" t="s">
        <v>6</v>
      </c>
      <c r="B51" s="321">
        <v>1583.3333333333333</v>
      </c>
      <c r="C51" s="322"/>
      <c r="D51" s="322"/>
      <c r="E51" s="322"/>
      <c r="F51" s="322"/>
      <c r="G51" s="259">
        <v>1583.3333333333333</v>
      </c>
      <c r="H51" s="362"/>
      <c r="I51" s="362"/>
      <c r="J51" s="362"/>
    </row>
    <row r="52" spans="1:10" x14ac:dyDescent="0.2">
      <c r="A52" s="226" t="s">
        <v>7</v>
      </c>
      <c r="B52" s="323">
        <v>88.257575757575751</v>
      </c>
      <c r="C52" s="324"/>
      <c r="D52" s="325"/>
      <c r="E52" s="325"/>
      <c r="F52" s="325"/>
      <c r="G52" s="326">
        <v>88.257575757575751</v>
      </c>
      <c r="H52" s="362"/>
      <c r="I52" s="362"/>
      <c r="J52" s="362"/>
    </row>
    <row r="53" spans="1:10" x14ac:dyDescent="0.2">
      <c r="A53" s="226" t="s">
        <v>8</v>
      </c>
      <c r="B53" s="263">
        <v>6.1232205798462738E-2</v>
      </c>
      <c r="C53" s="264"/>
      <c r="D53" s="327"/>
      <c r="E53" s="327"/>
      <c r="F53" s="327"/>
      <c r="G53" s="328">
        <v>6.1232205798462738E-2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129.46859903381642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129.46859903381642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564.09523809523807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564.09523809523807</v>
      </c>
      <c r="H55" s="362"/>
      <c r="I55" s="362"/>
      <c r="J55" s="362"/>
    </row>
    <row r="56" spans="1:10" x14ac:dyDescent="0.2">
      <c r="A56" s="309" t="s">
        <v>52</v>
      </c>
      <c r="B56" s="274">
        <v>3026</v>
      </c>
      <c r="C56" s="275"/>
      <c r="D56" s="275"/>
      <c r="E56" s="275"/>
      <c r="F56" s="329"/>
      <c r="G56" s="330">
        <f>SUM(B56:F56)</f>
        <v>3026</v>
      </c>
      <c r="H56" s="362" t="s">
        <v>56</v>
      </c>
      <c r="I56" s="331">
        <f>G43-G56</f>
        <v>78</v>
      </c>
      <c r="J56" s="332">
        <f>I56/G43</f>
        <v>2.5128865979381444E-2</v>
      </c>
    </row>
    <row r="57" spans="1:10" x14ac:dyDescent="0.2">
      <c r="A57" s="309" t="s">
        <v>28</v>
      </c>
      <c r="B57" s="229">
        <v>81.569999999999993</v>
      </c>
      <c r="C57" s="281"/>
      <c r="D57" s="281"/>
      <c r="E57" s="281"/>
      <c r="F57" s="281"/>
      <c r="G57" s="233"/>
      <c r="H57" s="362" t="s">
        <v>57</v>
      </c>
      <c r="I57" s="362">
        <v>122.59</v>
      </c>
      <c r="J57" s="362"/>
    </row>
    <row r="58" spans="1:10" ht="13.5" thickBot="1" x14ac:dyDescent="0.25">
      <c r="A58" s="312" t="s">
        <v>26</v>
      </c>
      <c r="B58" s="336">
        <f>B57-B44</f>
        <v>-38.430000000000007</v>
      </c>
      <c r="C58" s="337">
        <f t="shared" ref="C58:F58" si="12">C57-C44</f>
        <v>0</v>
      </c>
      <c r="D58" s="337">
        <f t="shared" si="12"/>
        <v>0</v>
      </c>
      <c r="E58" s="337">
        <f t="shared" si="12"/>
        <v>0</v>
      </c>
      <c r="F58" s="337">
        <f t="shared" si="12"/>
        <v>0</v>
      </c>
      <c r="G58" s="234"/>
      <c r="H58" s="362" t="s">
        <v>26</v>
      </c>
      <c r="I58" s="227">
        <f>I57-I44</f>
        <v>25.75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737" t="s">
        <v>53</v>
      </c>
      <c r="C61" s="738"/>
      <c r="D61" s="738"/>
      <c r="E61" s="738"/>
      <c r="F61" s="739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</row>
    <row r="64" spans="1:10" s="383" customFormat="1" x14ac:dyDescent="0.2">
      <c r="A64" s="295" t="s">
        <v>6</v>
      </c>
      <c r="B64" s="321">
        <v>1700</v>
      </c>
      <c r="C64" s="322">
        <v>1729.5652173913043</v>
      </c>
      <c r="D64" s="322">
        <v>1820.8333333333333</v>
      </c>
      <c r="E64" s="322"/>
      <c r="F64" s="322"/>
      <c r="G64" s="259">
        <v>1740.9615384615386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100</v>
      </c>
    </row>
    <row r="66" spans="1:11" s="383" customFormat="1" x14ac:dyDescent="0.2">
      <c r="A66" s="226" t="s">
        <v>8</v>
      </c>
      <c r="B66" s="263">
        <v>2.1064679938026885E-2</v>
      </c>
      <c r="C66" s="264">
        <v>2.0135730914528367E-2</v>
      </c>
      <c r="D66" s="327">
        <v>3.237157351993683E-2</v>
      </c>
      <c r="E66" s="327"/>
      <c r="F66" s="327"/>
      <c r="G66" s="328">
        <v>3.5573636700371794E-2</v>
      </c>
    </row>
    <row r="67" spans="1:11" s="383" customFormat="1" x14ac:dyDescent="0.2">
      <c r="A67" s="295" t="s">
        <v>1</v>
      </c>
      <c r="B67" s="266">
        <f t="shared" ref="B67:G67" si="13">B64/B63*100-100</f>
        <v>91.011235955056179</v>
      </c>
      <c r="C67" s="267">
        <f t="shared" si="13"/>
        <v>94.333170493404964</v>
      </c>
      <c r="D67" s="267">
        <f t="shared" si="13"/>
        <v>104.5880149812734</v>
      </c>
      <c r="E67" s="267">
        <f t="shared" si="13"/>
        <v>-100</v>
      </c>
      <c r="F67" s="267">
        <f t="shared" si="13"/>
        <v>-100</v>
      </c>
      <c r="G67" s="269">
        <f t="shared" si="13"/>
        <v>95.613656006914454</v>
      </c>
    </row>
    <row r="68" spans="1:11" s="383" customFormat="1" ht="13.5" thickBot="1" x14ac:dyDescent="0.25">
      <c r="A68" s="226" t="s">
        <v>27</v>
      </c>
      <c r="B68" s="270">
        <f>B64-B51</f>
        <v>116.66666666666674</v>
      </c>
      <c r="C68" s="271">
        <f t="shared" ref="C68:G68" si="14">C64-C51</f>
        <v>1729.5652173913043</v>
      </c>
      <c r="D68" s="271">
        <f t="shared" si="14"/>
        <v>1820.8333333333333</v>
      </c>
      <c r="E68" s="271">
        <f t="shared" si="14"/>
        <v>0</v>
      </c>
      <c r="F68" s="271">
        <f t="shared" si="14"/>
        <v>0</v>
      </c>
      <c r="G68" s="273">
        <f t="shared" si="14"/>
        <v>157.62820512820531</v>
      </c>
    </row>
    <row r="69" spans="1:11" s="383" customFormat="1" x14ac:dyDescent="0.2">
      <c r="A69" s="309" t="s">
        <v>52</v>
      </c>
      <c r="B69" s="274">
        <v>198</v>
      </c>
      <c r="C69" s="275">
        <v>246</v>
      </c>
      <c r="D69" s="275">
        <v>123</v>
      </c>
      <c r="E69" s="275"/>
      <c r="F69" s="329"/>
      <c r="G69" s="330">
        <f>SUM(B69:F69)</f>
        <v>567</v>
      </c>
      <c r="H69" s="383" t="s">
        <v>56</v>
      </c>
      <c r="I69" s="331">
        <f>G56-G69</f>
        <v>2459</v>
      </c>
      <c r="J69" s="332">
        <f>I69/G56</f>
        <v>0.81262392597488431</v>
      </c>
      <c r="K69" s="359" t="s">
        <v>79</v>
      </c>
    </row>
    <row r="70" spans="1:11" s="383" customFormat="1" x14ac:dyDescent="0.2">
      <c r="A70" s="309" t="s">
        <v>28</v>
      </c>
      <c r="B70" s="229">
        <v>60</v>
      </c>
      <c r="C70" s="382">
        <v>60</v>
      </c>
      <c r="D70" s="382">
        <v>60</v>
      </c>
      <c r="E70" s="382"/>
      <c r="F70" s="382"/>
      <c r="G70" s="233"/>
      <c r="H70" s="383" t="s">
        <v>57</v>
      </c>
      <c r="I70" s="383">
        <v>82.44</v>
      </c>
    </row>
    <row r="71" spans="1:11" s="383" customFormat="1" ht="13.5" thickBot="1" x14ac:dyDescent="0.25">
      <c r="A71" s="312" t="s">
        <v>26</v>
      </c>
      <c r="B71" s="336">
        <f>B70-B57</f>
        <v>-21.569999999999993</v>
      </c>
      <c r="C71" s="337">
        <f t="shared" ref="C71:F71" si="15">C70-C57</f>
        <v>60</v>
      </c>
      <c r="D71" s="337">
        <f t="shared" si="15"/>
        <v>60</v>
      </c>
      <c r="E71" s="337">
        <f t="shared" si="15"/>
        <v>0</v>
      </c>
      <c r="F71" s="337">
        <f t="shared" si="15"/>
        <v>0</v>
      </c>
      <c r="G71" s="234"/>
      <c r="H71" s="383" t="s">
        <v>26</v>
      </c>
      <c r="I71" s="227">
        <f>I70-I57</f>
        <v>-40.150000000000006</v>
      </c>
    </row>
    <row r="73" spans="1:11" ht="13.5" thickBot="1" x14ac:dyDescent="0.25"/>
    <row r="74" spans="1:11" ht="13.5" thickBot="1" x14ac:dyDescent="0.25">
      <c r="A74" s="285" t="s">
        <v>80</v>
      </c>
      <c r="B74" s="737" t="s">
        <v>53</v>
      </c>
      <c r="C74" s="738"/>
      <c r="D74" s="738"/>
      <c r="E74" s="738"/>
      <c r="F74" s="739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>
        <v>1080</v>
      </c>
      <c r="G76" s="320">
        <v>1080</v>
      </c>
      <c r="H76" s="389"/>
      <c r="I76" s="389"/>
      <c r="J76" s="389"/>
    </row>
    <row r="77" spans="1:11" x14ac:dyDescent="0.2">
      <c r="A77" s="295" t="s">
        <v>6</v>
      </c>
      <c r="B77" s="321">
        <v>1770.5263157894738</v>
      </c>
      <c r="C77" s="322">
        <v>1804.1666666666667</v>
      </c>
      <c r="D77" s="322">
        <v>1939.090909090909</v>
      </c>
      <c r="E77" s="322"/>
      <c r="F77" s="322"/>
      <c r="G77" s="259">
        <v>1819.8148148148148</v>
      </c>
      <c r="H77" s="389"/>
      <c r="I77" s="389"/>
      <c r="J77" s="389"/>
    </row>
    <row r="78" spans="1:11" x14ac:dyDescent="0.2">
      <c r="A78" s="226" t="s">
        <v>7</v>
      </c>
      <c r="B78" s="323">
        <v>100</v>
      </c>
      <c r="C78" s="324">
        <v>100</v>
      </c>
      <c r="D78" s="325">
        <v>100</v>
      </c>
      <c r="E78" s="325"/>
      <c r="F78" s="325"/>
      <c r="G78" s="326">
        <v>94.444444444444443</v>
      </c>
      <c r="H78" s="389"/>
      <c r="I78" s="389"/>
      <c r="J78" s="389"/>
    </row>
    <row r="79" spans="1:11" x14ac:dyDescent="0.2">
      <c r="A79" s="226" t="s">
        <v>8</v>
      </c>
      <c r="B79" s="263">
        <v>3.8371394080245272E-2</v>
      </c>
      <c r="C79" s="264">
        <v>4.085345250529087E-2</v>
      </c>
      <c r="D79" s="327">
        <v>3.9487054269564233E-2</v>
      </c>
      <c r="E79" s="327"/>
      <c r="F79" s="327"/>
      <c r="G79" s="328">
        <v>5.2403473196466259E-2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63.937621832358673</v>
      </c>
      <c r="C80" s="267">
        <f t="shared" si="16"/>
        <v>67.052469135802482</v>
      </c>
      <c r="D80" s="267">
        <f t="shared" si="16"/>
        <v>79.545454545454533</v>
      </c>
      <c r="E80" s="267">
        <f t="shared" si="16"/>
        <v>-100</v>
      </c>
      <c r="F80" s="267">
        <f t="shared" si="16"/>
        <v>-100</v>
      </c>
      <c r="G80" s="269">
        <f t="shared" si="16"/>
        <v>68.501371742112497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70.526315789473756</v>
      </c>
      <c r="C81" s="271">
        <f t="shared" ref="C81:G81" si="17">C77-C64</f>
        <v>74.601449275362484</v>
      </c>
      <c r="D81" s="271">
        <f t="shared" si="17"/>
        <v>118.25757575757575</v>
      </c>
      <c r="E81" s="271">
        <f t="shared" si="17"/>
        <v>0</v>
      </c>
      <c r="F81" s="271">
        <f t="shared" si="17"/>
        <v>0</v>
      </c>
      <c r="G81" s="273">
        <f t="shared" si="17"/>
        <v>78.853276353276215</v>
      </c>
      <c r="H81" s="389"/>
      <c r="I81" s="389"/>
      <c r="J81" s="389"/>
    </row>
    <row r="82" spans="1:10" x14ac:dyDescent="0.2">
      <c r="A82" s="309" t="s">
        <v>52</v>
      </c>
      <c r="B82" s="274">
        <v>197</v>
      </c>
      <c r="C82" s="275">
        <v>246</v>
      </c>
      <c r="D82" s="275">
        <v>120</v>
      </c>
      <c r="E82" s="275"/>
      <c r="F82" s="329"/>
      <c r="G82" s="330">
        <f>SUM(B82:F82)</f>
        <v>563</v>
      </c>
      <c r="H82" s="389" t="s">
        <v>56</v>
      </c>
      <c r="I82" s="331">
        <f>G69-G82</f>
        <v>4</v>
      </c>
      <c r="J82" s="332">
        <f>I82/G69</f>
        <v>7.0546737213403876E-3</v>
      </c>
    </row>
    <row r="83" spans="1:10" x14ac:dyDescent="0.2">
      <c r="A83" s="309" t="s">
        <v>28</v>
      </c>
      <c r="B83" s="229">
        <v>61</v>
      </c>
      <c r="C83" s="388">
        <v>61</v>
      </c>
      <c r="D83" s="388">
        <v>61</v>
      </c>
      <c r="E83" s="388"/>
      <c r="F83" s="388"/>
      <c r="G83" s="233"/>
      <c r="H83" s="389" t="s">
        <v>57</v>
      </c>
      <c r="I83" s="389">
        <v>60.23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89" t="s">
        <v>26</v>
      </c>
      <c r="I84" s="227">
        <f>I83-I70</f>
        <v>-22.21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737" t="s">
        <v>53</v>
      </c>
      <c r="C87" s="738"/>
      <c r="D87" s="738"/>
      <c r="E87" s="738"/>
      <c r="F87" s="739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>
        <v>1250</v>
      </c>
      <c r="G89" s="320">
        <v>1250</v>
      </c>
    </row>
    <row r="90" spans="1:10" s="391" customFormat="1" x14ac:dyDescent="0.2">
      <c r="A90" s="295" t="s">
        <v>6</v>
      </c>
      <c r="B90" s="321">
        <v>1897.8947368421052</v>
      </c>
      <c r="C90" s="322">
        <v>1914.3478260869565</v>
      </c>
      <c r="D90" s="322">
        <v>1981.4285714285713</v>
      </c>
      <c r="E90" s="322"/>
      <c r="F90" s="322"/>
      <c r="G90" s="259">
        <v>1925.5357142857142</v>
      </c>
    </row>
    <row r="91" spans="1:10" s="391" customFormat="1" x14ac:dyDescent="0.2">
      <c r="A91" s="226" t="s">
        <v>7</v>
      </c>
      <c r="B91" s="323">
        <v>100</v>
      </c>
      <c r="C91" s="324">
        <v>91.304347826086953</v>
      </c>
      <c r="D91" s="325">
        <v>100</v>
      </c>
      <c r="E91" s="325"/>
      <c r="F91" s="325"/>
      <c r="G91" s="326">
        <v>92.857142857142861</v>
      </c>
    </row>
    <row r="92" spans="1:10" s="391" customFormat="1" x14ac:dyDescent="0.2">
      <c r="A92" s="226" t="s">
        <v>8</v>
      </c>
      <c r="B92" s="263">
        <v>3.4932958948418392E-2</v>
      </c>
      <c r="C92" s="264">
        <v>5.3378982045624759E-2</v>
      </c>
      <c r="D92" s="327">
        <v>5.7948179660879451E-2</v>
      </c>
      <c r="E92" s="327"/>
      <c r="F92" s="327"/>
      <c r="G92" s="328">
        <v>5.2366917503300719E-2</v>
      </c>
    </row>
    <row r="93" spans="1:10" s="391" customFormat="1" x14ac:dyDescent="0.2">
      <c r="A93" s="295" t="s">
        <v>1</v>
      </c>
      <c r="B93" s="266">
        <f t="shared" ref="B93:G93" si="19">B90/B89*100-100</f>
        <v>51.831578947368399</v>
      </c>
      <c r="C93" s="267">
        <f t="shared" si="19"/>
        <v>53.147826086956513</v>
      </c>
      <c r="D93" s="267">
        <f t="shared" si="19"/>
        <v>58.514285714285705</v>
      </c>
      <c r="E93" s="267">
        <f t="shared" si="19"/>
        <v>-100</v>
      </c>
      <c r="F93" s="267">
        <f t="shared" si="19"/>
        <v>-100</v>
      </c>
      <c r="G93" s="269">
        <f t="shared" si="19"/>
        <v>54.042857142857144</v>
      </c>
    </row>
    <row r="94" spans="1:10" s="391" customFormat="1" ht="13.5" thickBot="1" x14ac:dyDescent="0.25">
      <c r="A94" s="226" t="s">
        <v>27</v>
      </c>
      <c r="B94" s="270">
        <f>B90-B77</f>
        <v>127.36842105263145</v>
      </c>
      <c r="C94" s="271">
        <f t="shared" ref="C94:G94" si="20">C90-C77</f>
        <v>110.18115942028976</v>
      </c>
      <c r="D94" s="271">
        <f t="shared" si="20"/>
        <v>42.337662337662323</v>
      </c>
      <c r="E94" s="271">
        <f t="shared" si="20"/>
        <v>0</v>
      </c>
      <c r="F94" s="271">
        <f t="shared" si="20"/>
        <v>0</v>
      </c>
      <c r="G94" s="407">
        <f t="shared" si="20"/>
        <v>105.72089947089944</v>
      </c>
    </row>
    <row r="95" spans="1:10" s="391" customFormat="1" x14ac:dyDescent="0.2">
      <c r="A95" s="309" t="s">
        <v>52</v>
      </c>
      <c r="B95" s="274">
        <v>197</v>
      </c>
      <c r="C95" s="275">
        <v>246</v>
      </c>
      <c r="D95" s="275">
        <v>120</v>
      </c>
      <c r="E95" s="275"/>
      <c r="F95" s="329"/>
      <c r="G95" s="330">
        <f>SUM(B95:F95)</f>
        <v>563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62</v>
      </c>
      <c r="C96" s="390">
        <v>62</v>
      </c>
      <c r="D96" s="390">
        <v>62</v>
      </c>
      <c r="E96" s="390"/>
      <c r="F96" s="390"/>
      <c r="G96" s="233"/>
      <c r="H96" s="391" t="s">
        <v>57</v>
      </c>
      <c r="I96" s="391">
        <v>61.05</v>
      </c>
    </row>
    <row r="97" spans="1:11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0</v>
      </c>
      <c r="F97" s="337">
        <f t="shared" si="21"/>
        <v>0</v>
      </c>
      <c r="G97" s="234"/>
      <c r="H97" s="391" t="s">
        <v>26</v>
      </c>
      <c r="I97" s="227">
        <f>I96-I83</f>
        <v>0.82000000000000028</v>
      </c>
    </row>
    <row r="99" spans="1:11" ht="13.5" thickBot="1" x14ac:dyDescent="0.25"/>
    <row r="100" spans="1:11" ht="13.5" thickBot="1" x14ac:dyDescent="0.25">
      <c r="A100" s="285" t="s">
        <v>82</v>
      </c>
      <c r="B100" s="737" t="s">
        <v>53</v>
      </c>
      <c r="C100" s="738"/>
      <c r="D100" s="738"/>
      <c r="E100" s="738"/>
      <c r="F100" s="739"/>
      <c r="G100" s="314" t="s">
        <v>0</v>
      </c>
      <c r="H100" s="392"/>
      <c r="I100" s="392"/>
      <c r="J100" s="39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410"/>
      <c r="K101" s="410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92"/>
      <c r="I102" s="392"/>
      <c r="J102" s="392"/>
    </row>
    <row r="103" spans="1:11" x14ac:dyDescent="0.2">
      <c r="A103" s="295" t="s">
        <v>6</v>
      </c>
      <c r="B103" s="321">
        <v>1892.3529411764705</v>
      </c>
      <c r="C103" s="322">
        <v>1879.6</v>
      </c>
      <c r="D103" s="322">
        <v>2033.0769230769231</v>
      </c>
      <c r="E103" s="322"/>
      <c r="F103" s="322"/>
      <c r="G103" s="259">
        <v>1919.8181818181818</v>
      </c>
      <c r="H103" s="392"/>
      <c r="I103" s="392"/>
      <c r="J103" s="392"/>
    </row>
    <row r="104" spans="1:11" x14ac:dyDescent="0.2">
      <c r="A104" s="226" t="s">
        <v>7</v>
      </c>
      <c r="B104" s="323">
        <v>76.470588235294116</v>
      </c>
      <c r="C104" s="324">
        <v>96</v>
      </c>
      <c r="D104" s="325">
        <v>84.615384615384613</v>
      </c>
      <c r="E104" s="325"/>
      <c r="F104" s="325"/>
      <c r="G104" s="326">
        <v>81.818181818181813</v>
      </c>
      <c r="H104" s="392"/>
      <c r="I104" s="392"/>
      <c r="J104" s="392"/>
    </row>
    <row r="105" spans="1:11" x14ac:dyDescent="0.2">
      <c r="A105" s="226" t="s">
        <v>8</v>
      </c>
      <c r="B105" s="263">
        <v>7.8286963383795705E-2</v>
      </c>
      <c r="C105" s="264">
        <v>5.7310662598468703E-2</v>
      </c>
      <c r="D105" s="327">
        <v>7.2555990077170507E-2</v>
      </c>
      <c r="E105" s="327"/>
      <c r="F105" s="327"/>
      <c r="G105" s="328">
        <v>7.5844853005580609E-2</v>
      </c>
      <c r="H105" s="392"/>
      <c r="I105" s="392"/>
      <c r="J105" s="392"/>
    </row>
    <row r="106" spans="1:11" x14ac:dyDescent="0.2">
      <c r="A106" s="295" t="s">
        <v>1</v>
      </c>
      <c r="B106" s="266">
        <f t="shared" ref="B106:G106" si="22">B103/B102*100-100</f>
        <v>35.168067226890741</v>
      </c>
      <c r="C106" s="267">
        <f t="shared" si="22"/>
        <v>34.257142857142867</v>
      </c>
      <c r="D106" s="267">
        <f t="shared" si="22"/>
        <v>45.219780219780205</v>
      </c>
      <c r="E106" s="267">
        <f t="shared" si="22"/>
        <v>-100</v>
      </c>
      <c r="F106" s="267">
        <f t="shared" si="22"/>
        <v>-100</v>
      </c>
      <c r="G106" s="269">
        <f t="shared" si="22"/>
        <v>37.129870129870113</v>
      </c>
      <c r="H106" s="392"/>
      <c r="I106" s="392"/>
      <c r="J106" s="392"/>
    </row>
    <row r="107" spans="1:11" ht="13.5" thickBot="1" x14ac:dyDescent="0.25">
      <c r="A107" s="226" t="s">
        <v>27</v>
      </c>
      <c r="B107" s="270">
        <f>B103-B90</f>
        <v>-5.5417956656347087</v>
      </c>
      <c r="C107" s="271">
        <f t="shared" ref="C107:G107" si="23">C103-C90</f>
        <v>-34.747826086956593</v>
      </c>
      <c r="D107" s="271">
        <f t="shared" si="23"/>
        <v>51.648351648351763</v>
      </c>
      <c r="E107" s="271">
        <f t="shared" si="23"/>
        <v>0</v>
      </c>
      <c r="F107" s="271">
        <f t="shared" si="23"/>
        <v>0</v>
      </c>
      <c r="G107" s="407">
        <f t="shared" si="23"/>
        <v>-5.7175324675324646</v>
      </c>
      <c r="H107" s="353" t="s">
        <v>90</v>
      </c>
      <c r="I107" s="392"/>
      <c r="J107" s="392"/>
    </row>
    <row r="108" spans="1:11" x14ac:dyDescent="0.2">
      <c r="A108" s="309" t="s">
        <v>52</v>
      </c>
      <c r="B108" s="274">
        <v>195</v>
      </c>
      <c r="C108" s="275">
        <v>246</v>
      </c>
      <c r="D108" s="275">
        <v>119</v>
      </c>
      <c r="E108" s="275"/>
      <c r="F108" s="329"/>
      <c r="G108" s="330">
        <f>SUM(B108:F108)</f>
        <v>560</v>
      </c>
      <c r="H108" s="392" t="s">
        <v>56</v>
      </c>
      <c r="I108" s="331">
        <f>G95-G108</f>
        <v>3</v>
      </c>
      <c r="J108" s="332">
        <f>I108/G95</f>
        <v>5.3285968028419185E-3</v>
      </c>
      <c r="K108" s="406" t="s">
        <v>89</v>
      </c>
    </row>
    <row r="109" spans="1:11" x14ac:dyDescent="0.2">
      <c r="A109" s="309" t="s">
        <v>28</v>
      </c>
      <c r="B109" s="229">
        <v>63</v>
      </c>
      <c r="C109" s="393">
        <v>63</v>
      </c>
      <c r="D109" s="393">
        <v>63</v>
      </c>
      <c r="E109" s="393"/>
      <c r="F109" s="393"/>
      <c r="G109" s="233"/>
      <c r="H109" s="392" t="s">
        <v>57</v>
      </c>
      <c r="I109" s="392">
        <v>61.96</v>
      </c>
      <c r="J109" s="392"/>
    </row>
    <row r="110" spans="1:11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0</v>
      </c>
      <c r="F110" s="337">
        <f t="shared" si="24"/>
        <v>0</v>
      </c>
      <c r="G110" s="234"/>
      <c r="H110" s="392" t="s">
        <v>26</v>
      </c>
      <c r="I110" s="227">
        <f>I109-I96</f>
        <v>0.91000000000000369</v>
      </c>
      <c r="J110" s="366" t="s">
        <v>92</v>
      </c>
    </row>
    <row r="111" spans="1:11" x14ac:dyDescent="0.2">
      <c r="J111" s="411" t="s">
        <v>93</v>
      </c>
    </row>
    <row r="112" spans="1:11" ht="13.5" thickBot="1" x14ac:dyDescent="0.25"/>
    <row r="113" spans="1:10" ht="13.5" thickBot="1" x14ac:dyDescent="0.25">
      <c r="A113" s="285" t="s">
        <v>91</v>
      </c>
      <c r="B113" s="737" t="s">
        <v>53</v>
      </c>
      <c r="C113" s="738"/>
      <c r="D113" s="738"/>
      <c r="E113" s="738"/>
      <c r="F113" s="739"/>
      <c r="G113" s="314" t="s">
        <v>0</v>
      </c>
      <c r="H113" s="408"/>
      <c r="I113" s="408"/>
      <c r="J113" s="408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08"/>
      <c r="I114" s="408"/>
      <c r="J114" s="408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408"/>
      <c r="I115" s="408"/>
      <c r="J115" s="408"/>
    </row>
    <row r="116" spans="1:10" x14ac:dyDescent="0.2">
      <c r="A116" s="295" t="s">
        <v>6</v>
      </c>
      <c r="B116" s="321">
        <v>1959.375</v>
      </c>
      <c r="C116" s="322">
        <v>2041.578947368421</v>
      </c>
      <c r="D116" s="322">
        <v>2133.8461538461538</v>
      </c>
      <c r="E116" s="322"/>
      <c r="F116" s="322"/>
      <c r="G116" s="259">
        <v>2039.1666666666667</v>
      </c>
      <c r="H116" s="408"/>
      <c r="I116" s="408"/>
      <c r="J116" s="408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100</v>
      </c>
      <c r="H117" s="408"/>
      <c r="I117" s="408"/>
      <c r="J117" s="408"/>
    </row>
    <row r="118" spans="1:10" x14ac:dyDescent="0.2">
      <c r="A118" s="226" t="s">
        <v>8</v>
      </c>
      <c r="B118" s="263">
        <v>3.2302065035362905E-2</v>
      </c>
      <c r="C118" s="264">
        <v>2.9911281048376492E-2</v>
      </c>
      <c r="D118" s="327">
        <v>3.0842465228850886E-2</v>
      </c>
      <c r="E118" s="327"/>
      <c r="F118" s="327"/>
      <c r="G118" s="328">
        <v>4.5310094865377931E-2</v>
      </c>
      <c r="H118" s="408"/>
      <c r="I118" s="408"/>
      <c r="J118" s="408"/>
    </row>
    <row r="119" spans="1:10" x14ac:dyDescent="0.2">
      <c r="A119" s="295" t="s">
        <v>1</v>
      </c>
      <c r="B119" s="266">
        <f t="shared" ref="B119:G119" si="25">B116/B115*100-100</f>
        <v>27.232142857142861</v>
      </c>
      <c r="C119" s="267">
        <f t="shared" si="25"/>
        <v>32.570061517429934</v>
      </c>
      <c r="D119" s="267">
        <f t="shared" si="25"/>
        <v>38.561438561438564</v>
      </c>
      <c r="E119" s="267">
        <f t="shared" si="25"/>
        <v>-100</v>
      </c>
      <c r="F119" s="267">
        <f t="shared" si="25"/>
        <v>-100</v>
      </c>
      <c r="G119" s="269">
        <f t="shared" si="25"/>
        <v>32.413419913419915</v>
      </c>
      <c r="H119" s="408"/>
      <c r="I119" s="408"/>
      <c r="J119" s="408"/>
    </row>
    <row r="120" spans="1:10" ht="13.5" thickBot="1" x14ac:dyDescent="0.25">
      <c r="A120" s="226" t="s">
        <v>27</v>
      </c>
      <c r="B120" s="270">
        <f>B116-B103</f>
        <v>67.022058823529505</v>
      </c>
      <c r="C120" s="271">
        <f t="shared" ref="C120:G120" si="26">C116-C103</f>
        <v>161.97894736842113</v>
      </c>
      <c r="D120" s="271">
        <f t="shared" si="26"/>
        <v>100.76923076923072</v>
      </c>
      <c r="E120" s="271">
        <f t="shared" si="26"/>
        <v>0</v>
      </c>
      <c r="F120" s="271">
        <f t="shared" si="26"/>
        <v>0</v>
      </c>
      <c r="G120" s="273">
        <f t="shared" si="26"/>
        <v>119.34848484848499</v>
      </c>
      <c r="H120" s="408"/>
      <c r="I120" s="408"/>
      <c r="J120" s="408"/>
    </row>
    <row r="121" spans="1:10" x14ac:dyDescent="0.2">
      <c r="A121" s="309" t="s">
        <v>52</v>
      </c>
      <c r="B121" s="274">
        <v>161</v>
      </c>
      <c r="C121" s="275">
        <v>195</v>
      </c>
      <c r="D121" s="275">
        <v>154</v>
      </c>
      <c r="E121" s="275"/>
      <c r="F121" s="329"/>
      <c r="G121" s="330">
        <f>SUM(B121:F121)</f>
        <v>510</v>
      </c>
      <c r="H121" s="408" t="s">
        <v>56</v>
      </c>
      <c r="I121" s="331">
        <f>G108-G121</f>
        <v>50</v>
      </c>
      <c r="J121" s="332">
        <f>I121/G108</f>
        <v>8.9285714285714288E-2</v>
      </c>
    </row>
    <row r="122" spans="1:10" x14ac:dyDescent="0.2">
      <c r="A122" s="309" t="s">
        <v>28</v>
      </c>
      <c r="B122" s="229">
        <v>64.5</v>
      </c>
      <c r="C122" s="409">
        <v>64.5</v>
      </c>
      <c r="D122" s="409">
        <v>64.5</v>
      </c>
      <c r="E122" s="409"/>
      <c r="F122" s="409"/>
      <c r="G122" s="233"/>
      <c r="H122" s="408" t="s">
        <v>57</v>
      </c>
      <c r="I122" s="408">
        <v>63.01</v>
      </c>
      <c r="J122" s="408"/>
    </row>
    <row r="123" spans="1:10" ht="13.5" thickBot="1" x14ac:dyDescent="0.25">
      <c r="A123" s="312" t="s">
        <v>26</v>
      </c>
      <c r="B123" s="336">
        <f>B122-B109</f>
        <v>1.5</v>
      </c>
      <c r="C123" s="337">
        <f t="shared" ref="C123:F123" si="27">C122-C109</f>
        <v>1.5</v>
      </c>
      <c r="D123" s="337">
        <f t="shared" si="27"/>
        <v>1.5</v>
      </c>
      <c r="E123" s="337">
        <f t="shared" si="27"/>
        <v>0</v>
      </c>
      <c r="F123" s="337">
        <f t="shared" si="27"/>
        <v>0</v>
      </c>
      <c r="G123" s="234"/>
      <c r="H123" s="408" t="s">
        <v>26</v>
      </c>
      <c r="I123" s="227">
        <f>I122-I109</f>
        <v>1.0499999999999972</v>
      </c>
      <c r="J123" s="408"/>
    </row>
    <row r="125" spans="1:10" ht="13.5" thickBot="1" x14ac:dyDescent="0.25"/>
    <row r="126" spans="1:10" ht="13.5" thickBot="1" x14ac:dyDescent="0.25">
      <c r="A126" s="285" t="s">
        <v>95</v>
      </c>
      <c r="B126" s="737" t="s">
        <v>53</v>
      </c>
      <c r="C126" s="738"/>
      <c r="D126" s="738"/>
      <c r="E126" s="738"/>
      <c r="F126" s="739"/>
      <c r="G126" s="314" t="s">
        <v>0</v>
      </c>
      <c r="H126" s="428"/>
      <c r="I126" s="428"/>
      <c r="J126" s="428"/>
    </row>
    <row r="127" spans="1:10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433">
        <v>5</v>
      </c>
      <c r="G127" s="235"/>
      <c r="H127" s="428"/>
      <c r="I127" s="428"/>
      <c r="J127" s="428"/>
    </row>
    <row r="128" spans="1:10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/>
      <c r="F128" s="434"/>
      <c r="G128" s="320">
        <v>1670</v>
      </c>
      <c r="H128" s="428"/>
      <c r="I128" s="428"/>
      <c r="J128" s="428"/>
    </row>
    <row r="129" spans="1:10" x14ac:dyDescent="0.2">
      <c r="A129" s="295" t="s">
        <v>6</v>
      </c>
      <c r="B129" s="321">
        <v>2023.3333333333333</v>
      </c>
      <c r="C129" s="322">
        <v>2132.1052631578946</v>
      </c>
      <c r="D129" s="322">
        <v>2090</v>
      </c>
      <c r="E129" s="322"/>
      <c r="F129" s="435"/>
      <c r="G129" s="259">
        <v>2085.9183673469388</v>
      </c>
      <c r="H129" s="428"/>
      <c r="I129" s="428"/>
      <c r="J129" s="428"/>
    </row>
    <row r="130" spans="1:10" x14ac:dyDescent="0.2">
      <c r="A130" s="226" t="s">
        <v>7</v>
      </c>
      <c r="B130" s="323">
        <v>93.333333333333329</v>
      </c>
      <c r="C130" s="324">
        <v>100</v>
      </c>
      <c r="D130" s="325">
        <v>100</v>
      </c>
      <c r="E130" s="325"/>
      <c r="F130" s="436"/>
      <c r="G130" s="326">
        <v>95.91836734693878</v>
      </c>
      <c r="H130" s="428"/>
      <c r="I130" s="428"/>
      <c r="J130" s="428"/>
    </row>
    <row r="131" spans="1:10" x14ac:dyDescent="0.2">
      <c r="A131" s="226" t="s">
        <v>8</v>
      </c>
      <c r="B131" s="263">
        <v>5.6197004301388562E-2</v>
      </c>
      <c r="C131" s="264">
        <v>2.8532576206960713E-2</v>
      </c>
      <c r="D131" s="327">
        <v>1.8654151856093711E-2</v>
      </c>
      <c r="E131" s="327"/>
      <c r="F131" s="437"/>
      <c r="G131" s="328">
        <v>4.2582034356964137E-2</v>
      </c>
      <c r="H131" s="428"/>
      <c r="I131" s="428"/>
      <c r="J131" s="428"/>
    </row>
    <row r="132" spans="1:10" x14ac:dyDescent="0.2">
      <c r="A132" s="295" t="s">
        <v>1</v>
      </c>
      <c r="B132" s="266">
        <f t="shared" ref="B132:G132" si="28">B129/B128*100-100</f>
        <v>21.15768463073853</v>
      </c>
      <c r="C132" s="267">
        <f t="shared" si="28"/>
        <v>27.670973841790087</v>
      </c>
      <c r="D132" s="267">
        <f t="shared" si="28"/>
        <v>25.149700598802397</v>
      </c>
      <c r="E132" s="267" t="e">
        <f t="shared" si="28"/>
        <v>#DIV/0!</v>
      </c>
      <c r="F132" s="268" t="e">
        <f t="shared" si="28"/>
        <v>#DIV/0!</v>
      </c>
      <c r="G132" s="269">
        <f t="shared" si="28"/>
        <v>24.905291457900518</v>
      </c>
      <c r="H132" s="428"/>
      <c r="I132" s="428"/>
      <c r="J132" s="428"/>
    </row>
    <row r="133" spans="1:10" ht="13.5" thickBot="1" x14ac:dyDescent="0.25">
      <c r="A133" s="226" t="s">
        <v>27</v>
      </c>
      <c r="B133" s="270">
        <f>B129-B116</f>
        <v>63.958333333333258</v>
      </c>
      <c r="C133" s="271">
        <f t="shared" ref="C133:G133" si="29">C129-C116</f>
        <v>90.526315789473529</v>
      </c>
      <c r="D133" s="271">
        <f t="shared" si="29"/>
        <v>-43.846153846153811</v>
      </c>
      <c r="E133" s="271">
        <f t="shared" si="29"/>
        <v>0</v>
      </c>
      <c r="F133" s="272">
        <f t="shared" si="29"/>
        <v>0</v>
      </c>
      <c r="G133" s="273">
        <f t="shared" si="29"/>
        <v>46.751700680272052</v>
      </c>
      <c r="H133" s="428"/>
      <c r="I133" s="428"/>
      <c r="J133" s="428"/>
    </row>
    <row r="134" spans="1:10" x14ac:dyDescent="0.2">
      <c r="A134" s="309" t="s">
        <v>52</v>
      </c>
      <c r="B134" s="274">
        <v>160</v>
      </c>
      <c r="C134" s="275">
        <v>194</v>
      </c>
      <c r="D134" s="275">
        <v>153</v>
      </c>
      <c r="E134" s="275"/>
      <c r="F134" s="438"/>
      <c r="G134" s="330">
        <f>SUM(B134:F134)</f>
        <v>507</v>
      </c>
      <c r="H134" s="428" t="s">
        <v>56</v>
      </c>
      <c r="I134" s="331">
        <f>G121-G134</f>
        <v>3</v>
      </c>
      <c r="J134" s="332">
        <f>I134/G121</f>
        <v>5.8823529411764705E-3</v>
      </c>
    </row>
    <row r="135" spans="1:10" x14ac:dyDescent="0.2">
      <c r="A135" s="309" t="s">
        <v>28</v>
      </c>
      <c r="B135" s="229">
        <v>66.5</v>
      </c>
      <c r="C135" s="429">
        <v>66.5</v>
      </c>
      <c r="D135" s="429">
        <v>66.5</v>
      </c>
      <c r="E135" s="429"/>
      <c r="F135" s="230"/>
      <c r="G135" s="233"/>
      <c r="H135" s="428" t="s">
        <v>57</v>
      </c>
      <c r="I135" s="428">
        <v>64.5</v>
      </c>
      <c r="J135" s="428"/>
    </row>
    <row r="136" spans="1:10" ht="13.5" thickBot="1" x14ac:dyDescent="0.25">
      <c r="A136" s="312" t="s">
        <v>26</v>
      </c>
      <c r="B136" s="336">
        <f>B135-B122</f>
        <v>2</v>
      </c>
      <c r="C136" s="337">
        <f t="shared" ref="C136:F136" si="30">C135-C122</f>
        <v>2</v>
      </c>
      <c r="D136" s="337">
        <f t="shared" si="30"/>
        <v>2</v>
      </c>
      <c r="E136" s="337">
        <f t="shared" si="30"/>
        <v>0</v>
      </c>
      <c r="F136" s="439">
        <f t="shared" si="30"/>
        <v>0</v>
      </c>
      <c r="G136" s="234"/>
      <c r="H136" s="428" t="s">
        <v>26</v>
      </c>
      <c r="I136" s="227">
        <f>I135-I122</f>
        <v>1.490000000000002</v>
      </c>
      <c r="J136" s="428"/>
    </row>
    <row r="137" spans="1:10" x14ac:dyDescent="0.2">
      <c r="A137" s="428"/>
      <c r="B137" s="428"/>
      <c r="C137" s="428"/>
      <c r="D137" s="428" t="s">
        <v>63</v>
      </c>
      <c r="E137" s="428"/>
      <c r="F137" s="428"/>
      <c r="G137" s="428"/>
      <c r="H137" s="428"/>
      <c r="I137" s="428"/>
      <c r="J137" s="428"/>
    </row>
    <row r="138" spans="1:10" ht="13.5" thickBot="1" x14ac:dyDescent="0.25"/>
    <row r="139" spans="1:10" ht="13.5" thickBot="1" x14ac:dyDescent="0.25">
      <c r="A139" s="285" t="s">
        <v>98</v>
      </c>
      <c r="B139" s="737" t="s">
        <v>53</v>
      </c>
      <c r="C139" s="738"/>
      <c r="D139" s="738"/>
      <c r="E139" s="738"/>
      <c r="F139" s="739"/>
      <c r="G139" s="314" t="s">
        <v>0</v>
      </c>
      <c r="H139" s="414"/>
      <c r="I139" s="414"/>
      <c r="J139" s="414"/>
    </row>
    <row r="140" spans="1:10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433">
        <v>5</v>
      </c>
      <c r="G140" s="440"/>
      <c r="H140" s="414"/>
      <c r="I140" s="414"/>
      <c r="J140" s="414"/>
    </row>
    <row r="141" spans="1:10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/>
      <c r="F141" s="434"/>
      <c r="G141" s="444">
        <v>1800</v>
      </c>
      <c r="H141" s="414"/>
      <c r="I141" s="414"/>
      <c r="J141" s="414"/>
    </row>
    <row r="142" spans="1:10" x14ac:dyDescent="0.2">
      <c r="A142" s="295" t="s">
        <v>6</v>
      </c>
      <c r="B142" s="321">
        <v>2118.125</v>
      </c>
      <c r="C142" s="322">
        <v>2219.5</v>
      </c>
      <c r="D142" s="322">
        <v>2308.6666666666665</v>
      </c>
      <c r="E142" s="322"/>
      <c r="F142" s="435"/>
      <c r="G142" s="342">
        <v>2213.9215686274511</v>
      </c>
      <c r="H142" s="414"/>
      <c r="I142" s="414"/>
      <c r="J142" s="414"/>
    </row>
    <row r="143" spans="1:10" x14ac:dyDescent="0.2">
      <c r="A143" s="226" t="s">
        <v>7</v>
      </c>
      <c r="B143" s="323">
        <v>100</v>
      </c>
      <c r="C143" s="324">
        <v>100</v>
      </c>
      <c r="D143" s="325">
        <v>93.333333333333329</v>
      </c>
      <c r="E143" s="325"/>
      <c r="F143" s="436"/>
      <c r="G143" s="441">
        <v>92.156862745098039</v>
      </c>
      <c r="H143" s="414"/>
      <c r="I143" s="414"/>
      <c r="J143" s="414"/>
    </row>
    <row r="144" spans="1:10" x14ac:dyDescent="0.2">
      <c r="A144" s="226" t="s">
        <v>8</v>
      </c>
      <c r="B144" s="263">
        <v>4.2726427228795272E-2</v>
      </c>
      <c r="C144" s="264">
        <v>3.8481328509199331E-2</v>
      </c>
      <c r="D144" s="327">
        <v>5.0012570998144948E-2</v>
      </c>
      <c r="E144" s="327"/>
      <c r="F144" s="437"/>
      <c r="G144" s="442">
        <v>5.5103356827701774E-2</v>
      </c>
      <c r="H144" s="414"/>
      <c r="I144" s="414"/>
      <c r="J144" s="414"/>
    </row>
    <row r="145" spans="1:10" x14ac:dyDescent="0.2">
      <c r="A145" s="295" t="s">
        <v>1</v>
      </c>
      <c r="B145" s="266">
        <f t="shared" ref="B145:G145" si="31">B142/B141*100-100</f>
        <v>17.673611111111114</v>
      </c>
      <c r="C145" s="267">
        <f t="shared" si="31"/>
        <v>23.305555555555557</v>
      </c>
      <c r="D145" s="267">
        <f t="shared" si="31"/>
        <v>28.259259259259238</v>
      </c>
      <c r="E145" s="267" t="e">
        <f t="shared" si="31"/>
        <v>#DIV/0!</v>
      </c>
      <c r="F145" s="268" t="e">
        <f t="shared" si="31"/>
        <v>#DIV/0!</v>
      </c>
      <c r="G145" s="345">
        <f t="shared" si="31"/>
        <v>22.995642701525057</v>
      </c>
      <c r="H145" s="414"/>
      <c r="I145" s="414"/>
      <c r="J145" s="414"/>
    </row>
    <row r="146" spans="1:10" ht="13.5" thickBot="1" x14ac:dyDescent="0.25">
      <c r="A146" s="226" t="s">
        <v>27</v>
      </c>
      <c r="B146" s="270">
        <f>B142-B129</f>
        <v>94.791666666666742</v>
      </c>
      <c r="C146" s="271">
        <f t="shared" ref="C146:G146" si="32">C142-C129</f>
        <v>87.394736842105431</v>
      </c>
      <c r="D146" s="271">
        <f t="shared" si="32"/>
        <v>218.66666666666652</v>
      </c>
      <c r="E146" s="271">
        <f t="shared" si="32"/>
        <v>0</v>
      </c>
      <c r="F146" s="272">
        <f t="shared" si="32"/>
        <v>0</v>
      </c>
      <c r="G146" s="346">
        <f t="shared" si="32"/>
        <v>128.00320128051226</v>
      </c>
      <c r="H146" s="414"/>
      <c r="I146" s="414"/>
      <c r="J146" s="414"/>
    </row>
    <row r="147" spans="1:10" x14ac:dyDescent="0.2">
      <c r="A147" s="309" t="s">
        <v>52</v>
      </c>
      <c r="B147" s="274">
        <v>160</v>
      </c>
      <c r="C147" s="275">
        <v>194</v>
      </c>
      <c r="D147" s="275">
        <v>153</v>
      </c>
      <c r="E147" s="275"/>
      <c r="F147" s="438"/>
      <c r="G147" s="443">
        <f>SUM(B147:F147)</f>
        <v>507</v>
      </c>
      <c r="H147" s="414" t="s">
        <v>56</v>
      </c>
      <c r="I147" s="331">
        <f>G134-G147</f>
        <v>0</v>
      </c>
      <c r="J147" s="332">
        <f>I147/G134</f>
        <v>0</v>
      </c>
    </row>
    <row r="148" spans="1:10" x14ac:dyDescent="0.2">
      <c r="A148" s="309" t="s">
        <v>28</v>
      </c>
      <c r="B148" s="229">
        <v>68.5</v>
      </c>
      <c r="C148" s="429">
        <v>68.5</v>
      </c>
      <c r="D148" s="429">
        <v>68.5</v>
      </c>
      <c r="E148" s="429"/>
      <c r="F148" s="230"/>
      <c r="G148" s="339"/>
      <c r="H148" s="414" t="s">
        <v>57</v>
      </c>
      <c r="I148" s="414">
        <v>66.459999999999994</v>
      </c>
      <c r="J148" s="414"/>
    </row>
    <row r="149" spans="1:10" ht="13.5" thickBot="1" x14ac:dyDescent="0.25">
      <c r="A149" s="312" t="s">
        <v>26</v>
      </c>
      <c r="B149" s="336">
        <f>B148-B135</f>
        <v>2</v>
      </c>
      <c r="C149" s="337">
        <f t="shared" ref="C149:F149" si="33">C148-C135</f>
        <v>2</v>
      </c>
      <c r="D149" s="337">
        <f t="shared" si="33"/>
        <v>2</v>
      </c>
      <c r="E149" s="337">
        <f t="shared" si="33"/>
        <v>0</v>
      </c>
      <c r="F149" s="439">
        <f t="shared" si="33"/>
        <v>0</v>
      </c>
      <c r="G149" s="348"/>
      <c r="H149" s="414" t="s">
        <v>26</v>
      </c>
      <c r="I149" s="227">
        <f>I148-I135</f>
        <v>1.9599999999999937</v>
      </c>
      <c r="J149" s="414"/>
    </row>
    <row r="151" spans="1:10" ht="13.5" thickBot="1" x14ac:dyDescent="0.25"/>
    <row r="152" spans="1:10" ht="13.5" thickBot="1" x14ac:dyDescent="0.25">
      <c r="A152" s="285" t="s">
        <v>104</v>
      </c>
      <c r="B152" s="737" t="s">
        <v>53</v>
      </c>
      <c r="C152" s="738"/>
      <c r="D152" s="738"/>
      <c r="E152" s="738"/>
      <c r="F152" s="739"/>
      <c r="G152" s="314" t="s">
        <v>0</v>
      </c>
      <c r="H152" s="450"/>
      <c r="I152" s="450"/>
      <c r="J152" s="450"/>
    </row>
    <row r="153" spans="1:10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433">
        <v>5</v>
      </c>
      <c r="G153" s="440"/>
      <c r="H153" s="450"/>
      <c r="I153" s="450"/>
      <c r="J153" s="450"/>
    </row>
    <row r="154" spans="1:10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434"/>
      <c r="G154" s="444">
        <v>1920</v>
      </c>
      <c r="H154" s="450"/>
      <c r="I154" s="450"/>
      <c r="J154" s="450"/>
    </row>
    <row r="155" spans="1:10" x14ac:dyDescent="0.2">
      <c r="A155" s="295" t="s">
        <v>6</v>
      </c>
      <c r="B155" s="321">
        <v>2155.294117647059</v>
      </c>
      <c r="C155" s="322">
        <v>2308.4210526315787</v>
      </c>
      <c r="D155" s="322">
        <v>2357.3333333333335</v>
      </c>
      <c r="E155" s="322"/>
      <c r="F155" s="435"/>
      <c r="G155" s="342">
        <v>2271.7647058823532</v>
      </c>
      <c r="H155" s="450"/>
      <c r="I155" s="450"/>
      <c r="J155" s="450"/>
    </row>
    <row r="156" spans="1:10" x14ac:dyDescent="0.2">
      <c r="A156" s="226" t="s">
        <v>7</v>
      </c>
      <c r="B156" s="323">
        <v>82.352941176470594</v>
      </c>
      <c r="C156" s="324">
        <v>100</v>
      </c>
      <c r="D156" s="325">
        <v>93.333333333333329</v>
      </c>
      <c r="E156" s="325"/>
      <c r="F156" s="436"/>
      <c r="G156" s="441">
        <v>84.313725490196077</v>
      </c>
      <c r="H156" s="450"/>
      <c r="I156" s="450"/>
      <c r="J156" s="450"/>
    </row>
    <row r="157" spans="1:10" x14ac:dyDescent="0.2">
      <c r="A157" s="226" t="s">
        <v>8</v>
      </c>
      <c r="B157" s="263">
        <v>7.1491964911385444E-2</v>
      </c>
      <c r="C157" s="264">
        <v>3.7588595524033694E-2</v>
      </c>
      <c r="D157" s="327">
        <v>6.059828155181099E-2</v>
      </c>
      <c r="E157" s="327"/>
      <c r="F157" s="437"/>
      <c r="G157" s="442">
        <v>6.8046737238644919E-2</v>
      </c>
      <c r="H157" s="450"/>
      <c r="I157" s="450"/>
      <c r="J157" s="450"/>
    </row>
    <row r="158" spans="1:10" x14ac:dyDescent="0.2">
      <c r="A158" s="295" t="s">
        <v>1</v>
      </c>
      <c r="B158" s="266">
        <f t="shared" ref="B158:G158" si="34">B155/B154*100-100</f>
        <v>12.254901960784309</v>
      </c>
      <c r="C158" s="267">
        <f t="shared" si="34"/>
        <v>20.23026315789474</v>
      </c>
      <c r="D158" s="267">
        <f t="shared" si="34"/>
        <v>22.777777777777786</v>
      </c>
      <c r="E158" s="267" t="e">
        <f t="shared" si="34"/>
        <v>#DIV/0!</v>
      </c>
      <c r="F158" s="268" t="e">
        <f t="shared" si="34"/>
        <v>#DIV/0!</v>
      </c>
      <c r="G158" s="345">
        <f t="shared" si="34"/>
        <v>18.321078431372555</v>
      </c>
      <c r="H158" s="450"/>
      <c r="I158" s="450"/>
      <c r="J158" s="450"/>
    </row>
    <row r="159" spans="1:10" ht="13.5" thickBot="1" x14ac:dyDescent="0.25">
      <c r="A159" s="226" t="s">
        <v>27</v>
      </c>
      <c r="B159" s="270">
        <f>B155-B142</f>
        <v>37.169117647059011</v>
      </c>
      <c r="C159" s="271">
        <f t="shared" ref="C159:G159" si="35">C155-C142</f>
        <v>88.921052631578732</v>
      </c>
      <c r="D159" s="271">
        <f t="shared" si="35"/>
        <v>48.66666666666697</v>
      </c>
      <c r="E159" s="271">
        <f t="shared" si="35"/>
        <v>0</v>
      </c>
      <c r="F159" s="272">
        <f t="shared" si="35"/>
        <v>0</v>
      </c>
      <c r="G159" s="346">
        <f t="shared" si="35"/>
        <v>57.843137254902103</v>
      </c>
      <c r="H159" s="450"/>
      <c r="I159" s="450"/>
      <c r="J159" s="450"/>
    </row>
    <row r="160" spans="1:10" x14ac:dyDescent="0.2">
      <c r="A160" s="309" t="s">
        <v>52</v>
      </c>
      <c r="B160" s="274">
        <v>159</v>
      </c>
      <c r="C160" s="275">
        <v>194</v>
      </c>
      <c r="D160" s="275">
        <v>152</v>
      </c>
      <c r="E160" s="275"/>
      <c r="F160" s="438"/>
      <c r="G160" s="443">
        <f>SUM(B160:F160)</f>
        <v>505</v>
      </c>
      <c r="H160" s="450" t="s">
        <v>56</v>
      </c>
      <c r="I160" s="331">
        <f>G147-G160</f>
        <v>2</v>
      </c>
      <c r="J160" s="332">
        <f>I160/G147</f>
        <v>3.9447731755424065E-3</v>
      </c>
    </row>
    <row r="161" spans="1:10" x14ac:dyDescent="0.2">
      <c r="A161" s="309" t="s">
        <v>28</v>
      </c>
      <c r="B161" s="229">
        <v>71.5</v>
      </c>
      <c r="C161" s="449">
        <v>71</v>
      </c>
      <c r="D161" s="449">
        <v>71</v>
      </c>
      <c r="E161" s="449"/>
      <c r="F161" s="230"/>
      <c r="G161" s="339"/>
      <c r="H161" s="450" t="s">
        <v>57</v>
      </c>
      <c r="I161" s="454">
        <v>68.47</v>
      </c>
      <c r="J161" s="450"/>
    </row>
    <row r="162" spans="1:10" ht="13.5" thickBot="1" x14ac:dyDescent="0.25">
      <c r="A162" s="312" t="s">
        <v>26</v>
      </c>
      <c r="B162" s="336">
        <f>B161-B148</f>
        <v>3</v>
      </c>
      <c r="C162" s="337">
        <f t="shared" ref="C162:F162" si="36">C161-C148</f>
        <v>2.5</v>
      </c>
      <c r="D162" s="337">
        <f t="shared" si="36"/>
        <v>2.5</v>
      </c>
      <c r="E162" s="337">
        <f t="shared" si="36"/>
        <v>0</v>
      </c>
      <c r="F162" s="439">
        <f t="shared" si="36"/>
        <v>0</v>
      </c>
      <c r="G162" s="348"/>
      <c r="H162" s="450" t="s">
        <v>26</v>
      </c>
      <c r="I162" s="227">
        <f>I161-I148</f>
        <v>2.0100000000000051</v>
      </c>
      <c r="J162" s="450"/>
    </row>
    <row r="164" spans="1:10" ht="13.5" thickBot="1" x14ac:dyDescent="0.25"/>
    <row r="165" spans="1:10" s="459" customFormat="1" ht="13.5" thickBot="1" x14ac:dyDescent="0.25">
      <c r="A165" s="285" t="s">
        <v>106</v>
      </c>
      <c r="B165" s="737" t="s">
        <v>53</v>
      </c>
      <c r="C165" s="738"/>
      <c r="D165" s="738"/>
      <c r="E165" s="738"/>
      <c r="F165" s="739"/>
      <c r="G165" s="314" t="s">
        <v>0</v>
      </c>
    </row>
    <row r="166" spans="1:10" s="459" customFormat="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433">
        <v>5</v>
      </c>
      <c r="G166" s="440"/>
    </row>
    <row r="167" spans="1:10" s="459" customFormat="1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>
        <v>2040</v>
      </c>
      <c r="F167" s="434">
        <v>2040</v>
      </c>
      <c r="G167" s="444">
        <v>2040</v>
      </c>
    </row>
    <row r="168" spans="1:10" s="459" customFormat="1" x14ac:dyDescent="0.2">
      <c r="A168" s="295" t="s">
        <v>6</v>
      </c>
      <c r="B168" s="321">
        <v>2371.54</v>
      </c>
      <c r="C168" s="322">
        <v>2369.52</v>
      </c>
      <c r="D168" s="322">
        <v>2450</v>
      </c>
      <c r="E168" s="322"/>
      <c r="F168" s="435"/>
      <c r="G168" s="342">
        <v>2396.86</v>
      </c>
    </row>
    <row r="169" spans="1:10" s="459" customFormat="1" x14ac:dyDescent="0.2">
      <c r="A169" s="226" t="s">
        <v>7</v>
      </c>
      <c r="B169" s="323">
        <v>84.6</v>
      </c>
      <c r="C169" s="324">
        <v>95.2</v>
      </c>
      <c r="D169" s="325">
        <v>82.35</v>
      </c>
      <c r="E169" s="325"/>
      <c r="F169" s="436"/>
      <c r="G169" s="441">
        <v>90.2</v>
      </c>
    </row>
    <row r="170" spans="1:10" s="459" customFormat="1" x14ac:dyDescent="0.2">
      <c r="A170" s="226" t="s">
        <v>8</v>
      </c>
      <c r="B170" s="263">
        <v>6.83E-2</v>
      </c>
      <c r="C170" s="264">
        <v>5.2999999999999999E-2</v>
      </c>
      <c r="D170" s="327">
        <v>7.0499999999999993E-2</v>
      </c>
      <c r="E170" s="327"/>
      <c r="F170" s="437"/>
      <c r="G170" s="442">
        <v>6.5299999999999997E-2</v>
      </c>
    </row>
    <row r="171" spans="1:10" s="459" customFormat="1" x14ac:dyDescent="0.2">
      <c r="A171" s="295" t="s">
        <v>1</v>
      </c>
      <c r="B171" s="266">
        <f t="shared" ref="B171:G171" si="37">B168/B167*100-100</f>
        <v>16.251960784313724</v>
      </c>
      <c r="C171" s="267">
        <f t="shared" si="37"/>
        <v>16.152941176470591</v>
      </c>
      <c r="D171" s="267">
        <f t="shared" si="37"/>
        <v>20.098039215686271</v>
      </c>
      <c r="E171" s="267">
        <f t="shared" si="37"/>
        <v>-100</v>
      </c>
      <c r="F171" s="268">
        <f t="shared" si="37"/>
        <v>-100</v>
      </c>
      <c r="G171" s="345">
        <f t="shared" si="37"/>
        <v>17.493137254901953</v>
      </c>
    </row>
    <row r="172" spans="1:10" s="459" customFormat="1" ht="13.5" thickBot="1" x14ac:dyDescent="0.25">
      <c r="A172" s="226" t="s">
        <v>27</v>
      </c>
      <c r="B172" s="270">
        <f>B168-B155</f>
        <v>216.24588235294095</v>
      </c>
      <c r="C172" s="271">
        <f t="shared" ref="C172:G172" si="38">C168-C155</f>
        <v>61.09894736842125</v>
      </c>
      <c r="D172" s="271">
        <f t="shared" si="38"/>
        <v>92.666666666666515</v>
      </c>
      <c r="E172" s="271">
        <f t="shared" si="38"/>
        <v>0</v>
      </c>
      <c r="F172" s="272">
        <f t="shared" si="38"/>
        <v>0</v>
      </c>
      <c r="G172" s="346">
        <f t="shared" si="38"/>
        <v>125.09529411764697</v>
      </c>
    </row>
    <row r="173" spans="1:10" s="459" customFormat="1" x14ac:dyDescent="0.2">
      <c r="A173" s="309" t="s">
        <v>52</v>
      </c>
      <c r="B173" s="274">
        <v>156</v>
      </c>
      <c r="C173" s="275">
        <v>194</v>
      </c>
      <c r="D173" s="275">
        <v>152</v>
      </c>
      <c r="E173" s="275"/>
      <c r="F173" s="438"/>
      <c r="G173" s="443">
        <f>SUM(B173:F173)</f>
        <v>502</v>
      </c>
      <c r="H173" s="459" t="s">
        <v>56</v>
      </c>
      <c r="I173" s="331">
        <f>G160-G173</f>
        <v>3</v>
      </c>
      <c r="J173" s="332">
        <f>I173/G160</f>
        <v>5.9405940594059407E-3</v>
      </c>
    </row>
    <row r="174" spans="1:10" s="459" customFormat="1" x14ac:dyDescent="0.2">
      <c r="A174" s="309" t="s">
        <v>28</v>
      </c>
      <c r="B174" s="229">
        <v>74</v>
      </c>
      <c r="C174" s="460">
        <v>74</v>
      </c>
      <c r="D174" s="460">
        <v>74</v>
      </c>
      <c r="E174" s="460"/>
      <c r="F174" s="230"/>
      <c r="G174" s="339"/>
      <c r="H174" s="459" t="s">
        <v>57</v>
      </c>
      <c r="I174" s="459">
        <v>71.2</v>
      </c>
    </row>
    <row r="175" spans="1:10" s="459" customFormat="1" ht="13.5" thickBot="1" x14ac:dyDescent="0.25">
      <c r="A175" s="312" t="s">
        <v>26</v>
      </c>
      <c r="B175" s="336">
        <f>B174-B161</f>
        <v>2.5</v>
      </c>
      <c r="C175" s="337">
        <f t="shared" ref="C175:F175" si="39">C174-C161</f>
        <v>3</v>
      </c>
      <c r="D175" s="337">
        <f t="shared" si="39"/>
        <v>3</v>
      </c>
      <c r="E175" s="337">
        <f t="shared" si="39"/>
        <v>0</v>
      </c>
      <c r="F175" s="439">
        <f t="shared" si="39"/>
        <v>0</v>
      </c>
      <c r="G175" s="348"/>
      <c r="H175" s="459" t="s">
        <v>26</v>
      </c>
      <c r="I175" s="227">
        <f>I174-I161</f>
        <v>2.730000000000004</v>
      </c>
    </row>
    <row r="176" spans="1:10" x14ac:dyDescent="0.2">
      <c r="B176" s="280" t="s">
        <v>63</v>
      </c>
      <c r="D176" s="280">
        <v>74</v>
      </c>
    </row>
    <row r="177" spans="1:11" ht="13.5" thickBot="1" x14ac:dyDescent="0.25"/>
    <row r="178" spans="1:11" ht="13.5" thickBot="1" x14ac:dyDescent="0.25">
      <c r="A178" s="285" t="s">
        <v>109</v>
      </c>
      <c r="B178" s="737" t="s">
        <v>53</v>
      </c>
      <c r="C178" s="738"/>
      <c r="D178" s="738"/>
      <c r="E178" s="738"/>
      <c r="F178" s="739"/>
      <c r="G178" s="314" t="s">
        <v>0</v>
      </c>
      <c r="H178" s="465"/>
      <c r="I178" s="465"/>
      <c r="J178" s="465"/>
    </row>
    <row r="179" spans="1:11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433">
        <v>5</v>
      </c>
      <c r="G179" s="440"/>
      <c r="H179" s="465"/>
      <c r="I179" s="465"/>
      <c r="J179" s="465"/>
    </row>
    <row r="180" spans="1:11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434"/>
      <c r="G180" s="444">
        <v>2160</v>
      </c>
      <c r="H180" s="465"/>
      <c r="I180" s="465"/>
      <c r="J180" s="465"/>
    </row>
    <row r="181" spans="1:11" x14ac:dyDescent="0.2">
      <c r="A181" s="295" t="s">
        <v>6</v>
      </c>
      <c r="B181" s="321">
        <v>2356.67</v>
      </c>
      <c r="C181" s="322">
        <v>2466.15</v>
      </c>
      <c r="D181" s="322">
        <v>2629.33</v>
      </c>
      <c r="E181" s="322"/>
      <c r="F181" s="435"/>
      <c r="G181" s="342">
        <v>2494.5</v>
      </c>
      <c r="H181" s="465"/>
      <c r="I181" s="465"/>
      <c r="J181" s="465"/>
    </row>
    <row r="182" spans="1:11" x14ac:dyDescent="0.2">
      <c r="A182" s="226" t="s">
        <v>7</v>
      </c>
      <c r="B182" s="323">
        <v>100</v>
      </c>
      <c r="C182" s="324">
        <v>100</v>
      </c>
      <c r="D182" s="325">
        <v>100</v>
      </c>
      <c r="E182" s="325"/>
      <c r="F182" s="436"/>
      <c r="G182" s="441">
        <v>95</v>
      </c>
      <c r="H182" s="465"/>
      <c r="I182" s="465"/>
      <c r="J182" s="465"/>
    </row>
    <row r="183" spans="1:11" x14ac:dyDescent="0.2">
      <c r="A183" s="226" t="s">
        <v>8</v>
      </c>
      <c r="B183" s="263">
        <v>2.7E-2</v>
      </c>
      <c r="C183" s="264">
        <v>3.85E-2</v>
      </c>
      <c r="D183" s="327">
        <v>2.7199999999999998E-2</v>
      </c>
      <c r="E183" s="327"/>
      <c r="F183" s="437"/>
      <c r="G183" s="442">
        <v>5.5E-2</v>
      </c>
      <c r="H183" s="465"/>
      <c r="I183" s="465"/>
      <c r="J183" s="465"/>
    </row>
    <row r="184" spans="1:11" x14ac:dyDescent="0.2">
      <c r="A184" s="295" t="s">
        <v>1</v>
      </c>
      <c r="B184" s="266">
        <f t="shared" ref="B184:G184" si="40">B181/B180*100-100</f>
        <v>9.1050925925925981</v>
      </c>
      <c r="C184" s="267">
        <f t="shared" si="40"/>
        <v>14.1736111111111</v>
      </c>
      <c r="D184" s="267">
        <f t="shared" si="40"/>
        <v>21.728240740740731</v>
      </c>
      <c r="E184" s="267" t="e">
        <f t="shared" si="40"/>
        <v>#DIV/0!</v>
      </c>
      <c r="F184" s="268" t="e">
        <f t="shared" si="40"/>
        <v>#DIV/0!</v>
      </c>
      <c r="G184" s="345">
        <f t="shared" si="40"/>
        <v>15.486111111111114</v>
      </c>
      <c r="H184" s="465"/>
      <c r="I184" s="465"/>
      <c r="J184" s="465"/>
    </row>
    <row r="185" spans="1:11" ht="13.5" thickBot="1" x14ac:dyDescent="0.25">
      <c r="A185" s="226" t="s">
        <v>27</v>
      </c>
      <c r="B185" s="270">
        <f>B181-B168</f>
        <v>-14.869999999999891</v>
      </c>
      <c r="C185" s="271">
        <f t="shared" ref="C185:G185" si="41">C181-C168</f>
        <v>96.630000000000109</v>
      </c>
      <c r="D185" s="271">
        <f t="shared" si="41"/>
        <v>179.32999999999993</v>
      </c>
      <c r="E185" s="271">
        <f t="shared" si="41"/>
        <v>0</v>
      </c>
      <c r="F185" s="272">
        <f t="shared" si="41"/>
        <v>0</v>
      </c>
      <c r="G185" s="346">
        <f t="shared" si="41"/>
        <v>97.639999999999873</v>
      </c>
      <c r="H185" s="465"/>
      <c r="I185" s="465"/>
      <c r="J185" s="465"/>
    </row>
    <row r="186" spans="1:11" x14ac:dyDescent="0.2">
      <c r="A186" s="309" t="s">
        <v>52</v>
      </c>
      <c r="B186" s="274">
        <v>121</v>
      </c>
      <c r="C186" s="275">
        <v>136</v>
      </c>
      <c r="D186" s="275">
        <v>158</v>
      </c>
      <c r="E186" s="275"/>
      <c r="F186" s="438"/>
      <c r="G186" s="443">
        <f>SUM(B186:F186)</f>
        <v>415</v>
      </c>
      <c r="H186" s="465" t="s">
        <v>56</v>
      </c>
      <c r="I186" s="331">
        <f>G173-G186</f>
        <v>87</v>
      </c>
      <c r="J186" s="332">
        <f>I186/G173</f>
        <v>0.17330677290836655</v>
      </c>
      <c r="K186" s="474" t="s">
        <v>110</v>
      </c>
    </row>
    <row r="187" spans="1:11" x14ac:dyDescent="0.2">
      <c r="A187" s="309" t="s">
        <v>28</v>
      </c>
      <c r="B187" s="229">
        <v>77.5</v>
      </c>
      <c r="C187" s="464">
        <v>77.5</v>
      </c>
      <c r="D187" s="464">
        <v>77.5</v>
      </c>
      <c r="E187" s="464"/>
      <c r="F187" s="230"/>
      <c r="G187" s="339"/>
      <c r="H187" s="465" t="s">
        <v>57</v>
      </c>
      <c r="I187" s="465">
        <v>73.959999999999994</v>
      </c>
      <c r="J187" s="465"/>
    </row>
    <row r="188" spans="1:11" ht="13.5" thickBot="1" x14ac:dyDescent="0.25">
      <c r="A188" s="312" t="s">
        <v>26</v>
      </c>
      <c r="B188" s="336">
        <f>B187-B174</f>
        <v>3.5</v>
      </c>
      <c r="C188" s="337">
        <f t="shared" ref="C188:F188" si="42">C187-C174</f>
        <v>3.5</v>
      </c>
      <c r="D188" s="337">
        <f t="shared" si="42"/>
        <v>3.5</v>
      </c>
      <c r="E188" s="337">
        <f t="shared" si="42"/>
        <v>0</v>
      </c>
      <c r="F188" s="439">
        <f t="shared" si="42"/>
        <v>0</v>
      </c>
      <c r="G188" s="348"/>
      <c r="H188" s="465" t="s">
        <v>26</v>
      </c>
      <c r="I188" s="227">
        <f>I187-I174</f>
        <v>2.7599999999999909</v>
      </c>
      <c r="J188" s="465"/>
    </row>
    <row r="190" spans="1:11" ht="13.5" thickBot="1" x14ac:dyDescent="0.25"/>
    <row r="191" spans="1:11" ht="13.5" thickBot="1" x14ac:dyDescent="0.25">
      <c r="A191" s="285" t="s">
        <v>112</v>
      </c>
      <c r="B191" s="737" t="s">
        <v>53</v>
      </c>
      <c r="C191" s="738"/>
      <c r="D191" s="738"/>
      <c r="E191" s="738"/>
      <c r="F191" s="739"/>
      <c r="G191" s="314" t="s">
        <v>0</v>
      </c>
      <c r="H191" s="475"/>
      <c r="I191" s="475"/>
      <c r="J191" s="475"/>
    </row>
    <row r="192" spans="1:1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433">
        <v>5</v>
      </c>
      <c r="G192" s="440"/>
      <c r="H192" s="475"/>
      <c r="I192" s="475"/>
      <c r="J192" s="475"/>
    </row>
    <row r="193" spans="1:10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434">
        <v>2290</v>
      </c>
      <c r="G193" s="444">
        <v>2290</v>
      </c>
      <c r="H193" s="475"/>
      <c r="I193" s="475"/>
      <c r="J193" s="475"/>
    </row>
    <row r="194" spans="1:10" x14ac:dyDescent="0.2">
      <c r="A194" s="295" t="s">
        <v>6</v>
      </c>
      <c r="B194" s="321">
        <v>2421.5384615384614</v>
      </c>
      <c r="C194" s="322">
        <v>2545.7142857142858</v>
      </c>
      <c r="D194" s="322">
        <v>2709.375</v>
      </c>
      <c r="E194" s="322"/>
      <c r="F194" s="435"/>
      <c r="G194" s="342">
        <v>2569.0697674418607</v>
      </c>
      <c r="H194" s="475"/>
      <c r="I194" s="475"/>
      <c r="J194" s="475"/>
    </row>
    <row r="195" spans="1:10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436"/>
      <c r="G195" s="441">
        <v>93.023255813953483</v>
      </c>
      <c r="H195" s="475"/>
      <c r="I195" s="475"/>
      <c r="J195" s="475"/>
    </row>
    <row r="196" spans="1:10" x14ac:dyDescent="0.2">
      <c r="A196" s="226" t="s">
        <v>8</v>
      </c>
      <c r="B196" s="263">
        <v>4.3094454592405823E-2</v>
      </c>
      <c r="C196" s="264">
        <v>3.8708337510617578E-2</v>
      </c>
      <c r="D196" s="327">
        <v>2.6405613894628241E-2</v>
      </c>
      <c r="E196" s="327"/>
      <c r="F196" s="437"/>
      <c r="G196" s="442">
        <v>5.8310284092034974E-2</v>
      </c>
      <c r="H196" s="475"/>
      <c r="I196" s="475"/>
      <c r="J196" s="475"/>
    </row>
    <row r="197" spans="1:10" x14ac:dyDescent="0.2">
      <c r="A197" s="295" t="s">
        <v>1</v>
      </c>
      <c r="B197" s="266">
        <f>B194/B193*100-100</f>
        <v>5.7440376217668785</v>
      </c>
      <c r="C197" s="267">
        <f>C194/C193*100-100</f>
        <v>11.166562694946975</v>
      </c>
      <c r="D197" s="267">
        <f>D194/D193*100-100</f>
        <v>18.313318777292579</v>
      </c>
      <c r="E197" s="267">
        <f t="shared" ref="E197:G197" si="43">E194/E193*100-100</f>
        <v>-100</v>
      </c>
      <c r="F197" s="268">
        <f t="shared" si="43"/>
        <v>-100</v>
      </c>
      <c r="G197" s="345">
        <f t="shared" si="43"/>
        <v>12.186452726718812</v>
      </c>
      <c r="H197" s="475"/>
      <c r="I197" s="475"/>
      <c r="J197" s="475"/>
    </row>
    <row r="198" spans="1:10" ht="13.5" thickBot="1" x14ac:dyDescent="0.25">
      <c r="A198" s="226" t="s">
        <v>27</v>
      </c>
      <c r="B198" s="270">
        <f>B194-B181</f>
        <v>64.868461538461361</v>
      </c>
      <c r="C198" s="271">
        <f>C194-C181</f>
        <v>79.564285714285688</v>
      </c>
      <c r="D198" s="271">
        <f>D194-D181</f>
        <v>80.045000000000073</v>
      </c>
      <c r="E198" s="271">
        <f t="shared" ref="E198:G198" si="44">E194-E181</f>
        <v>0</v>
      </c>
      <c r="F198" s="272">
        <f t="shared" si="44"/>
        <v>0</v>
      </c>
      <c r="G198" s="346">
        <f t="shared" si="44"/>
        <v>74.569767441860677</v>
      </c>
      <c r="H198" s="475"/>
      <c r="I198" s="475"/>
      <c r="J198" s="475"/>
    </row>
    <row r="199" spans="1:10" x14ac:dyDescent="0.2">
      <c r="A199" s="309" t="s">
        <v>52</v>
      </c>
      <c r="B199" s="274">
        <v>121</v>
      </c>
      <c r="C199" s="275">
        <v>136</v>
      </c>
      <c r="D199" s="275">
        <v>158</v>
      </c>
      <c r="E199" s="275"/>
      <c r="F199" s="438"/>
      <c r="G199" s="443">
        <f>SUM(B199:F199)</f>
        <v>415</v>
      </c>
      <c r="H199" s="475" t="s">
        <v>56</v>
      </c>
      <c r="I199" s="331">
        <f>G186-G199</f>
        <v>0</v>
      </c>
      <c r="J199" s="332">
        <f>I199/G186</f>
        <v>0</v>
      </c>
    </row>
    <row r="200" spans="1:10" x14ac:dyDescent="0.2">
      <c r="A200" s="309" t="s">
        <v>28</v>
      </c>
      <c r="B200" s="229">
        <v>82</v>
      </c>
      <c r="C200" s="476">
        <v>81.5</v>
      </c>
      <c r="D200" s="476">
        <v>81.5</v>
      </c>
      <c r="E200" s="476"/>
      <c r="F200" s="230"/>
      <c r="G200" s="339"/>
      <c r="H200" s="475" t="s">
        <v>57</v>
      </c>
      <c r="I200" s="475">
        <v>77.45</v>
      </c>
      <c r="J200" s="475"/>
    </row>
    <row r="201" spans="1:10" ht="13.5" thickBot="1" x14ac:dyDescent="0.25">
      <c r="A201" s="312" t="s">
        <v>26</v>
      </c>
      <c r="B201" s="336">
        <f>B200-B187</f>
        <v>4.5</v>
      </c>
      <c r="C201" s="337">
        <f t="shared" ref="C201:F201" si="45">C200-C187</f>
        <v>4</v>
      </c>
      <c r="D201" s="337">
        <f t="shared" si="45"/>
        <v>4</v>
      </c>
      <c r="E201" s="337">
        <f t="shared" si="45"/>
        <v>0</v>
      </c>
      <c r="F201" s="439">
        <f t="shared" si="45"/>
        <v>0</v>
      </c>
      <c r="G201" s="348"/>
      <c r="H201" s="475" t="s">
        <v>26</v>
      </c>
      <c r="I201" s="227">
        <f>I200-I187</f>
        <v>3.4900000000000091</v>
      </c>
      <c r="J201" s="475"/>
    </row>
    <row r="203" spans="1:10" ht="13.5" thickBot="1" x14ac:dyDescent="0.25"/>
    <row r="204" spans="1:10" ht="13.5" thickBot="1" x14ac:dyDescent="0.25">
      <c r="A204" s="285" t="s">
        <v>114</v>
      </c>
      <c r="B204" s="737" t="s">
        <v>53</v>
      </c>
      <c r="C204" s="738"/>
      <c r="D204" s="738"/>
      <c r="E204" s="738"/>
      <c r="F204" s="739"/>
      <c r="G204" s="314" t="s">
        <v>0</v>
      </c>
      <c r="H204" s="478"/>
      <c r="I204" s="478"/>
      <c r="J204" s="478"/>
    </row>
    <row r="205" spans="1:10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433">
        <v>5</v>
      </c>
      <c r="G205" s="440"/>
      <c r="H205" s="478"/>
      <c r="I205" s="478"/>
      <c r="J205" s="478"/>
    </row>
    <row r="206" spans="1:10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/>
      <c r="F206" s="434"/>
      <c r="G206" s="444">
        <v>2420</v>
      </c>
      <c r="H206" s="478"/>
      <c r="I206" s="478"/>
      <c r="J206" s="478"/>
    </row>
    <row r="207" spans="1:10" x14ac:dyDescent="0.2">
      <c r="A207" s="295" t="s">
        <v>6</v>
      </c>
      <c r="B207" s="321">
        <v>2567.6923076923076</v>
      </c>
      <c r="C207" s="322">
        <v>2742.8571428571427</v>
      </c>
      <c r="D207" s="322">
        <v>2856.25</v>
      </c>
      <c r="E207" s="322"/>
      <c r="F207" s="435"/>
      <c r="G207" s="342">
        <v>2732.0930232558139</v>
      </c>
      <c r="H207" s="478"/>
      <c r="I207" s="478"/>
      <c r="J207" s="478"/>
    </row>
    <row r="208" spans="1:10" x14ac:dyDescent="0.2">
      <c r="A208" s="226" t="s">
        <v>7</v>
      </c>
      <c r="B208" s="323">
        <v>76.92307692307692</v>
      </c>
      <c r="C208" s="324">
        <v>100</v>
      </c>
      <c r="D208" s="325">
        <v>100</v>
      </c>
      <c r="E208" s="325"/>
      <c r="F208" s="436"/>
      <c r="G208" s="441">
        <v>79.069767441860463</v>
      </c>
      <c r="H208" s="478"/>
      <c r="I208" s="478"/>
      <c r="J208" s="478"/>
    </row>
    <row r="209" spans="1:10" x14ac:dyDescent="0.2">
      <c r="A209" s="226" t="s">
        <v>8</v>
      </c>
      <c r="B209" s="263">
        <v>7.9332876473294123E-2</v>
      </c>
      <c r="C209" s="264">
        <v>3.2446704431609727E-2</v>
      </c>
      <c r="D209" s="327">
        <v>4.7922724115528281E-2</v>
      </c>
      <c r="E209" s="327"/>
      <c r="F209" s="437"/>
      <c r="G209" s="442">
        <v>6.9485747809606896E-2</v>
      </c>
      <c r="H209" s="478"/>
      <c r="I209" s="478"/>
      <c r="J209" s="478"/>
    </row>
    <row r="210" spans="1:10" x14ac:dyDescent="0.2">
      <c r="A210" s="295" t="s">
        <v>1</v>
      </c>
      <c r="B210" s="266">
        <f>B207/B206*100-100</f>
        <v>6.102987921169742</v>
      </c>
      <c r="C210" s="267">
        <f>C207/C206*100-100</f>
        <v>13.341204250295149</v>
      </c>
      <c r="D210" s="267">
        <f>D207/D206*100-100</f>
        <v>18.026859504132233</v>
      </c>
      <c r="E210" s="267" t="e">
        <f t="shared" ref="E210:G210" si="46">E207/E206*100-100</f>
        <v>#DIV/0!</v>
      </c>
      <c r="F210" s="268" t="e">
        <f t="shared" si="46"/>
        <v>#DIV/0!</v>
      </c>
      <c r="G210" s="345">
        <f t="shared" si="46"/>
        <v>12.896405919661731</v>
      </c>
      <c r="H210" s="478"/>
      <c r="I210" s="478"/>
      <c r="J210" s="478"/>
    </row>
    <row r="211" spans="1:10" ht="13.5" thickBot="1" x14ac:dyDescent="0.25">
      <c r="A211" s="226" t="s">
        <v>27</v>
      </c>
      <c r="B211" s="270">
        <f>B207-B194</f>
        <v>146.15384615384619</v>
      </c>
      <c r="C211" s="271">
        <f>C207-C194</f>
        <v>197.14285714285688</v>
      </c>
      <c r="D211" s="271">
        <f>D207-D194</f>
        <v>146.875</v>
      </c>
      <c r="E211" s="271">
        <f t="shared" ref="E211:G211" si="47">E207-E194</f>
        <v>0</v>
      </c>
      <c r="F211" s="272">
        <f t="shared" si="47"/>
        <v>0</v>
      </c>
      <c r="G211" s="346">
        <f t="shared" si="47"/>
        <v>163.02325581395326</v>
      </c>
      <c r="H211" s="478"/>
      <c r="I211" s="478"/>
      <c r="J211" s="478"/>
    </row>
    <row r="212" spans="1:10" x14ac:dyDescent="0.2">
      <c r="A212" s="309" t="s">
        <v>52</v>
      </c>
      <c r="B212" s="274">
        <v>121</v>
      </c>
      <c r="C212" s="275">
        <v>136</v>
      </c>
      <c r="D212" s="275">
        <v>158</v>
      </c>
      <c r="E212" s="275"/>
      <c r="F212" s="438"/>
      <c r="G212" s="443">
        <f>SUM(B212:F212)</f>
        <v>415</v>
      </c>
      <c r="H212" s="478" t="s">
        <v>56</v>
      </c>
      <c r="I212" s="331">
        <f>G199-G212</f>
        <v>0</v>
      </c>
      <c r="J212" s="332">
        <f>I212/G199</f>
        <v>0</v>
      </c>
    </row>
    <row r="213" spans="1:10" x14ac:dyDescent="0.2">
      <c r="A213" s="309" t="s">
        <v>28</v>
      </c>
      <c r="B213" s="229">
        <v>86.5</v>
      </c>
      <c r="C213" s="477">
        <v>86</v>
      </c>
      <c r="D213" s="477">
        <v>86</v>
      </c>
      <c r="E213" s="477"/>
      <c r="F213" s="230"/>
      <c r="G213" s="339"/>
      <c r="H213" s="478" t="s">
        <v>57</v>
      </c>
      <c r="I213" s="478">
        <v>81.58</v>
      </c>
      <c r="J213" s="478"/>
    </row>
    <row r="214" spans="1:10" ht="13.5" thickBot="1" x14ac:dyDescent="0.25">
      <c r="A214" s="312" t="s">
        <v>26</v>
      </c>
      <c r="B214" s="336">
        <f>B213-B200</f>
        <v>4.5</v>
      </c>
      <c r="C214" s="337">
        <f t="shared" ref="C214:F214" si="48">C213-C200</f>
        <v>4.5</v>
      </c>
      <c r="D214" s="337">
        <f t="shared" si="48"/>
        <v>4.5</v>
      </c>
      <c r="E214" s="337">
        <f t="shared" si="48"/>
        <v>0</v>
      </c>
      <c r="F214" s="439">
        <f t="shared" si="48"/>
        <v>0</v>
      </c>
      <c r="G214" s="348"/>
      <c r="H214" s="478" t="s">
        <v>26</v>
      </c>
      <c r="I214" s="227">
        <f>I213-I200</f>
        <v>4.1299999999999955</v>
      </c>
      <c r="J214" s="478"/>
    </row>
    <row r="216" spans="1:10" ht="13.5" thickBot="1" x14ac:dyDescent="0.25"/>
    <row r="217" spans="1:10" s="479" customFormat="1" ht="13.5" thickBot="1" x14ac:dyDescent="0.25">
      <c r="A217" s="285" t="s">
        <v>116</v>
      </c>
      <c r="B217" s="737" t="s">
        <v>53</v>
      </c>
      <c r="C217" s="738"/>
      <c r="D217" s="738"/>
      <c r="E217" s="738"/>
      <c r="F217" s="739"/>
      <c r="G217" s="314" t="s">
        <v>0</v>
      </c>
    </row>
    <row r="218" spans="1:10" s="479" customFormat="1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433">
        <v>5</v>
      </c>
      <c r="G218" s="440"/>
    </row>
    <row r="219" spans="1:10" s="479" customFormat="1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>
        <v>2560</v>
      </c>
      <c r="F219" s="434">
        <v>2560</v>
      </c>
      <c r="G219" s="444">
        <v>2560</v>
      </c>
    </row>
    <row r="220" spans="1:10" s="479" customFormat="1" x14ac:dyDescent="0.2">
      <c r="A220" s="295" t="s">
        <v>6</v>
      </c>
      <c r="B220" s="321">
        <v>2810.8333333333335</v>
      </c>
      <c r="C220" s="322">
        <v>2771.5384615384614</v>
      </c>
      <c r="D220" s="322">
        <v>2945.3333333333335</v>
      </c>
      <c r="E220" s="322"/>
      <c r="F220" s="435"/>
      <c r="G220" s="342">
        <v>2848.5</v>
      </c>
    </row>
    <row r="221" spans="1:10" s="479" customFormat="1" x14ac:dyDescent="0.2">
      <c r="A221" s="226" t="s">
        <v>7</v>
      </c>
      <c r="B221" s="323">
        <v>100</v>
      </c>
      <c r="C221" s="324">
        <v>100</v>
      </c>
      <c r="D221" s="325">
        <v>93.333333333333329</v>
      </c>
      <c r="E221" s="325"/>
      <c r="F221" s="436"/>
      <c r="G221" s="441">
        <v>95</v>
      </c>
    </row>
    <row r="222" spans="1:10" s="479" customFormat="1" x14ac:dyDescent="0.2">
      <c r="A222" s="226" t="s">
        <v>8</v>
      </c>
      <c r="B222" s="263">
        <v>3.68997467719328E-2</v>
      </c>
      <c r="C222" s="264">
        <v>3.6573003408335733E-2</v>
      </c>
      <c r="D222" s="327">
        <v>5.1129324003042265E-2</v>
      </c>
      <c r="E222" s="327"/>
      <c r="F222" s="437"/>
      <c r="G222" s="442">
        <v>5.0798253519650588E-2</v>
      </c>
    </row>
    <row r="223" spans="1:10" s="479" customFormat="1" x14ac:dyDescent="0.2">
      <c r="A223" s="295" t="s">
        <v>1</v>
      </c>
      <c r="B223" s="266">
        <f>B220/B219*100-100</f>
        <v>9.7981770833333428</v>
      </c>
      <c r="C223" s="267">
        <f>C220/C219*100-100</f>
        <v>8.2632211538461462</v>
      </c>
      <c r="D223" s="267">
        <f>D220/D219*100-100</f>
        <v>15.052083333333343</v>
      </c>
      <c r="E223" s="267">
        <f t="shared" ref="E223:G223" si="49">E220/E219*100-100</f>
        <v>-100</v>
      </c>
      <c r="F223" s="268">
        <f t="shared" si="49"/>
        <v>-100</v>
      </c>
      <c r="G223" s="345">
        <f t="shared" si="49"/>
        <v>11.269531250000014</v>
      </c>
    </row>
    <row r="224" spans="1:10" s="479" customFormat="1" ht="13.5" thickBot="1" x14ac:dyDescent="0.25">
      <c r="A224" s="226" t="s">
        <v>27</v>
      </c>
      <c r="B224" s="270">
        <f>B220-B207</f>
        <v>243.14102564102586</v>
      </c>
      <c r="C224" s="271">
        <f>C220-C207</f>
        <v>28.681318681318771</v>
      </c>
      <c r="D224" s="271">
        <f>D220-D207</f>
        <v>89.083333333333485</v>
      </c>
      <c r="E224" s="271">
        <f t="shared" ref="E224:G224" si="50">E220-E207</f>
        <v>0</v>
      </c>
      <c r="F224" s="272">
        <f t="shared" si="50"/>
        <v>0</v>
      </c>
      <c r="G224" s="346">
        <f t="shared" si="50"/>
        <v>116.40697674418607</v>
      </c>
    </row>
    <row r="225" spans="1:10" s="479" customFormat="1" x14ac:dyDescent="0.2">
      <c r="A225" s="309" t="s">
        <v>52</v>
      </c>
      <c r="B225" s="274">
        <v>121</v>
      </c>
      <c r="C225" s="275">
        <v>135</v>
      </c>
      <c r="D225" s="275">
        <v>157</v>
      </c>
      <c r="E225" s="275"/>
      <c r="F225" s="438"/>
      <c r="G225" s="443">
        <f>SUM(B225:F225)</f>
        <v>413</v>
      </c>
      <c r="H225" s="479" t="s">
        <v>56</v>
      </c>
      <c r="I225" s="331">
        <f>G212-G225</f>
        <v>2</v>
      </c>
      <c r="J225" s="332">
        <f>I225/G212</f>
        <v>4.8192771084337354E-3</v>
      </c>
    </row>
    <row r="226" spans="1:10" s="479" customFormat="1" x14ac:dyDescent="0.2">
      <c r="A226" s="309" t="s">
        <v>28</v>
      </c>
      <c r="B226" s="229">
        <v>91</v>
      </c>
      <c r="C226" s="480">
        <v>91</v>
      </c>
      <c r="D226" s="480">
        <f t="shared" ref="D226" si="51">D213+5</f>
        <v>91</v>
      </c>
      <c r="E226" s="480"/>
      <c r="F226" s="230"/>
      <c r="G226" s="339"/>
      <c r="H226" s="479" t="s">
        <v>57</v>
      </c>
      <c r="I226" s="479">
        <v>86.2</v>
      </c>
    </row>
    <row r="227" spans="1:10" s="479" customFormat="1" ht="13.5" thickBot="1" x14ac:dyDescent="0.25">
      <c r="A227" s="312" t="s">
        <v>26</v>
      </c>
      <c r="B227" s="336">
        <f>B226-B213</f>
        <v>4.5</v>
      </c>
      <c r="C227" s="337">
        <f t="shared" ref="C227:F227" si="52">C226-C213</f>
        <v>5</v>
      </c>
      <c r="D227" s="337">
        <f t="shared" si="52"/>
        <v>5</v>
      </c>
      <c r="E227" s="337">
        <f t="shared" si="52"/>
        <v>0</v>
      </c>
      <c r="F227" s="439">
        <f t="shared" si="52"/>
        <v>0</v>
      </c>
      <c r="G227" s="348"/>
      <c r="H227" s="479" t="s">
        <v>26</v>
      </c>
      <c r="I227" s="227">
        <f>I226-I213</f>
        <v>4.6200000000000045</v>
      </c>
    </row>
    <row r="228" spans="1:10" x14ac:dyDescent="0.2">
      <c r="B228" s="280" t="s">
        <v>63</v>
      </c>
      <c r="C228" s="280" t="s">
        <v>63</v>
      </c>
    </row>
    <row r="229" spans="1:10" ht="13.5" thickBot="1" x14ac:dyDescent="0.25">
      <c r="C229" s="280">
        <v>91</v>
      </c>
    </row>
    <row r="230" spans="1:10" ht="13.5" thickBot="1" x14ac:dyDescent="0.25">
      <c r="A230" s="285" t="s">
        <v>118</v>
      </c>
      <c r="B230" s="737" t="s">
        <v>53</v>
      </c>
      <c r="C230" s="738"/>
      <c r="D230" s="738"/>
      <c r="E230" s="738"/>
      <c r="F230" s="739"/>
      <c r="G230" s="314" t="s">
        <v>0</v>
      </c>
      <c r="H230" s="490"/>
      <c r="I230" s="490"/>
      <c r="J230" s="490"/>
    </row>
    <row r="231" spans="1:10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433">
        <v>5</v>
      </c>
      <c r="G231" s="440"/>
      <c r="H231" s="490"/>
      <c r="I231" s="490"/>
      <c r="J231" s="490"/>
    </row>
    <row r="232" spans="1:10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434"/>
      <c r="G232" s="444">
        <v>2710</v>
      </c>
      <c r="H232" s="490"/>
      <c r="I232" s="490"/>
      <c r="J232" s="490"/>
    </row>
    <row r="233" spans="1:10" x14ac:dyDescent="0.2">
      <c r="A233" s="295" t="s">
        <v>6</v>
      </c>
      <c r="B233" s="321">
        <v>2672.7272727272725</v>
      </c>
      <c r="C233" s="322">
        <v>2947.7777777777778</v>
      </c>
      <c r="D233" s="322">
        <v>3092.5</v>
      </c>
      <c r="E233" s="322"/>
      <c r="F233" s="435"/>
      <c r="G233" s="342">
        <v>2916.3414634146343</v>
      </c>
      <c r="H233" s="490"/>
      <c r="I233" s="490"/>
      <c r="J233" s="490"/>
    </row>
    <row r="234" spans="1:10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436"/>
      <c r="G234" s="441">
        <v>87.804878048780495</v>
      </c>
      <c r="H234" s="490"/>
      <c r="I234" s="490"/>
      <c r="J234" s="490"/>
    </row>
    <row r="235" spans="1:10" x14ac:dyDescent="0.2">
      <c r="A235" s="226" t="s">
        <v>8</v>
      </c>
      <c r="B235" s="263">
        <v>3.549821258680301E-2</v>
      </c>
      <c r="C235" s="264">
        <v>2.988714841303354E-2</v>
      </c>
      <c r="D235" s="327">
        <v>2.8562458343818604E-2</v>
      </c>
      <c r="E235" s="327"/>
      <c r="F235" s="437"/>
      <c r="G235" s="442">
        <v>6.2802438594300902E-2</v>
      </c>
      <c r="H235" s="490"/>
      <c r="I235" s="490"/>
      <c r="J235" s="490"/>
    </row>
    <row r="236" spans="1:10" x14ac:dyDescent="0.2">
      <c r="A236" s="295" t="s">
        <v>1</v>
      </c>
      <c r="B236" s="266">
        <f>B233/B232*100-100</f>
        <v>-1.3753773901375439</v>
      </c>
      <c r="C236" s="267">
        <f>C233/C232*100-100</f>
        <v>8.7740877408774054</v>
      </c>
      <c r="D236" s="267">
        <f>D233/D232*100-100</f>
        <v>14.114391143911448</v>
      </c>
      <c r="E236" s="267" t="e">
        <f t="shared" ref="E236:G236" si="53">E233/E232*100-100</f>
        <v>#DIV/0!</v>
      </c>
      <c r="F236" s="268" t="e">
        <f t="shared" si="53"/>
        <v>#DIV/0!</v>
      </c>
      <c r="G236" s="345">
        <f t="shared" si="53"/>
        <v>7.6140761407614121</v>
      </c>
      <c r="H236" s="490"/>
      <c r="I236" s="490"/>
      <c r="J236" s="490"/>
    </row>
    <row r="237" spans="1:10" ht="13.5" thickBot="1" x14ac:dyDescent="0.25">
      <c r="A237" s="226" t="s">
        <v>27</v>
      </c>
      <c r="B237" s="270">
        <f>B233-B220</f>
        <v>-138.10606060606096</v>
      </c>
      <c r="C237" s="271">
        <f>C233-C220</f>
        <v>176.23931623931639</v>
      </c>
      <c r="D237" s="271">
        <f>D233-D220</f>
        <v>147.16666666666652</v>
      </c>
      <c r="E237" s="271">
        <f t="shared" ref="E237:G237" si="54">E233-E220</f>
        <v>0</v>
      </c>
      <c r="F237" s="272">
        <f t="shared" si="54"/>
        <v>0</v>
      </c>
      <c r="G237" s="346">
        <f t="shared" si="54"/>
        <v>67.841463414634291</v>
      </c>
      <c r="H237" s="490"/>
      <c r="I237" s="490"/>
      <c r="J237" s="490"/>
    </row>
    <row r="238" spans="1:10" x14ac:dyDescent="0.2">
      <c r="A238" s="309" t="s">
        <v>52</v>
      </c>
      <c r="B238" s="274">
        <v>117</v>
      </c>
      <c r="C238" s="275">
        <v>184</v>
      </c>
      <c r="D238" s="275">
        <v>110</v>
      </c>
      <c r="E238" s="275"/>
      <c r="F238" s="438"/>
      <c r="G238" s="443">
        <f>SUM(B238:F238)</f>
        <v>411</v>
      </c>
      <c r="H238" s="490" t="s">
        <v>56</v>
      </c>
      <c r="I238" s="331">
        <f>G225-G238</f>
        <v>2</v>
      </c>
      <c r="J238" s="332">
        <f>I238/G225</f>
        <v>4.8426150121065378E-3</v>
      </c>
    </row>
    <row r="239" spans="1:10" x14ac:dyDescent="0.2">
      <c r="A239" s="309" t="s">
        <v>28</v>
      </c>
      <c r="B239" s="229">
        <v>98</v>
      </c>
      <c r="C239" s="491">
        <v>97</v>
      </c>
      <c r="D239" s="491">
        <v>97</v>
      </c>
      <c r="E239" s="491"/>
      <c r="F239" s="230"/>
      <c r="G239" s="339"/>
      <c r="H239" s="490" t="s">
        <v>57</v>
      </c>
      <c r="I239" s="490">
        <v>91.31</v>
      </c>
      <c r="J239" s="490"/>
    </row>
    <row r="240" spans="1:10" ht="13.5" thickBot="1" x14ac:dyDescent="0.25">
      <c r="A240" s="312" t="s">
        <v>26</v>
      </c>
      <c r="B240" s="336">
        <f>B239-B226</f>
        <v>7</v>
      </c>
      <c r="C240" s="337">
        <f t="shared" ref="C240:F240" si="55">C239-C226</f>
        <v>6</v>
      </c>
      <c r="D240" s="337">
        <f t="shared" si="55"/>
        <v>6</v>
      </c>
      <c r="E240" s="337">
        <f t="shared" si="55"/>
        <v>0</v>
      </c>
      <c r="F240" s="439">
        <f t="shared" si="55"/>
        <v>0</v>
      </c>
      <c r="G240" s="348"/>
      <c r="H240" s="490" t="s">
        <v>26</v>
      </c>
      <c r="I240" s="227">
        <f>I239-I226</f>
        <v>5.1099999999999994</v>
      </c>
      <c r="J240" s="490"/>
    </row>
    <row r="242" spans="1:10" ht="13.5" thickBot="1" x14ac:dyDescent="0.25"/>
    <row r="243" spans="1:10" ht="13.5" thickBot="1" x14ac:dyDescent="0.25">
      <c r="A243" s="285" t="s">
        <v>122</v>
      </c>
      <c r="B243" s="737" t="s">
        <v>53</v>
      </c>
      <c r="C243" s="738"/>
      <c r="D243" s="738"/>
      <c r="E243" s="738"/>
      <c r="F243" s="739"/>
      <c r="G243" s="314" t="s">
        <v>0</v>
      </c>
      <c r="H243" s="490"/>
      <c r="I243" s="490"/>
      <c r="J243" s="490"/>
    </row>
    <row r="244" spans="1:10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433">
        <v>5</v>
      </c>
      <c r="G244" s="440"/>
      <c r="H244" s="490"/>
      <c r="I244" s="490"/>
      <c r="J244" s="490"/>
    </row>
    <row r="245" spans="1:10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/>
      <c r="F245" s="434"/>
      <c r="G245" s="444">
        <v>2870</v>
      </c>
      <c r="H245" s="490"/>
      <c r="I245" s="490"/>
      <c r="J245" s="490"/>
    </row>
    <row r="246" spans="1:10" x14ac:dyDescent="0.2">
      <c r="A246" s="295" t="s">
        <v>6</v>
      </c>
      <c r="B246" s="321">
        <v>2919.090909090909</v>
      </c>
      <c r="C246" s="322">
        <v>3097.0588235294117</v>
      </c>
      <c r="D246" s="322">
        <v>3177.2727272727275</v>
      </c>
      <c r="E246" s="322"/>
      <c r="F246" s="435"/>
      <c r="G246" s="342">
        <v>3069.4871794871797</v>
      </c>
      <c r="H246" s="490"/>
      <c r="I246" s="490"/>
      <c r="J246" s="490"/>
    </row>
    <row r="247" spans="1:10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/>
      <c r="F247" s="436"/>
      <c r="G247" s="441">
        <v>94.871794871794876</v>
      </c>
      <c r="H247" s="490"/>
      <c r="I247" s="490"/>
      <c r="J247" s="490"/>
    </row>
    <row r="248" spans="1:10" x14ac:dyDescent="0.2">
      <c r="A248" s="226" t="s">
        <v>8</v>
      </c>
      <c r="B248" s="263">
        <v>4.8567022583912323E-2</v>
      </c>
      <c r="C248" s="264">
        <v>2.8078059748072582E-2</v>
      </c>
      <c r="D248" s="327">
        <v>4.7658169530545892E-2</v>
      </c>
      <c r="E248" s="327"/>
      <c r="F248" s="437"/>
      <c r="G248" s="442">
        <v>5.1942647715955373E-2</v>
      </c>
      <c r="H248" s="490"/>
      <c r="I248" s="490"/>
      <c r="J248" s="490"/>
    </row>
    <row r="249" spans="1:10" x14ac:dyDescent="0.2">
      <c r="A249" s="295" t="s">
        <v>1</v>
      </c>
      <c r="B249" s="266">
        <f>B246/B245*100-100</f>
        <v>1.7104846373139111</v>
      </c>
      <c r="C249" s="267">
        <f>C246/C245*100-100</f>
        <v>7.9114572658331497</v>
      </c>
      <c r="D249" s="267">
        <f>D246/D245*100-100</f>
        <v>10.706366803927779</v>
      </c>
      <c r="E249" s="267" t="e">
        <f t="shared" ref="E249:G249" si="56">E246/E245*100-100</f>
        <v>#DIV/0!</v>
      </c>
      <c r="F249" s="268" t="e">
        <f t="shared" si="56"/>
        <v>#DIV/0!</v>
      </c>
      <c r="G249" s="345">
        <f t="shared" si="56"/>
        <v>6.9507728044313524</v>
      </c>
      <c r="H249" s="490"/>
      <c r="I249" s="490"/>
      <c r="J249" s="490"/>
    </row>
    <row r="250" spans="1:10" ht="13.5" thickBot="1" x14ac:dyDescent="0.25">
      <c r="A250" s="226" t="s">
        <v>27</v>
      </c>
      <c r="B250" s="270">
        <f>B246-B233</f>
        <v>246.36363636363649</v>
      </c>
      <c r="C250" s="271">
        <f>C246-C233</f>
        <v>149.28104575163388</v>
      </c>
      <c r="D250" s="271">
        <f>D246-D233</f>
        <v>84.772727272727479</v>
      </c>
      <c r="E250" s="271">
        <f t="shared" ref="E250:G250" si="57">E246-E233</f>
        <v>0</v>
      </c>
      <c r="F250" s="272">
        <f t="shared" si="57"/>
        <v>0</v>
      </c>
      <c r="G250" s="346">
        <f t="shared" si="57"/>
        <v>153.14571607254538</v>
      </c>
      <c r="H250" s="490"/>
      <c r="I250" s="490"/>
      <c r="J250" s="490"/>
    </row>
    <row r="251" spans="1:10" x14ac:dyDescent="0.2">
      <c r="A251" s="309" t="s">
        <v>52</v>
      </c>
      <c r="B251" s="274">
        <v>113</v>
      </c>
      <c r="C251" s="275">
        <v>182</v>
      </c>
      <c r="D251" s="275">
        <v>110</v>
      </c>
      <c r="E251" s="275"/>
      <c r="F251" s="438"/>
      <c r="G251" s="443">
        <f>SUM(B251:F251)</f>
        <v>405</v>
      </c>
      <c r="H251" s="490" t="s">
        <v>56</v>
      </c>
      <c r="I251" s="331">
        <f>G238-G251</f>
        <v>6</v>
      </c>
      <c r="J251" s="332">
        <f>I251/G238</f>
        <v>1.4598540145985401E-2</v>
      </c>
    </row>
    <row r="252" spans="1:10" x14ac:dyDescent="0.2">
      <c r="A252" s="309" t="s">
        <v>28</v>
      </c>
      <c r="B252" s="229">
        <f>B239+6</f>
        <v>104</v>
      </c>
      <c r="C252" s="491">
        <f t="shared" ref="C252:D252" si="58">C239+6</f>
        <v>103</v>
      </c>
      <c r="D252" s="491">
        <f t="shared" si="58"/>
        <v>103</v>
      </c>
      <c r="E252" s="491"/>
      <c r="F252" s="230"/>
      <c r="G252" s="339"/>
      <c r="H252" s="490" t="s">
        <v>57</v>
      </c>
      <c r="I252" s="490">
        <v>98.27</v>
      </c>
      <c r="J252" s="490"/>
    </row>
    <row r="253" spans="1:10" ht="13.5" thickBot="1" x14ac:dyDescent="0.25">
      <c r="A253" s="312" t="s">
        <v>26</v>
      </c>
      <c r="B253" s="336">
        <f>B252-B239</f>
        <v>6</v>
      </c>
      <c r="C253" s="337">
        <f t="shared" ref="C253:F253" si="59">C252-C239</f>
        <v>6</v>
      </c>
      <c r="D253" s="337">
        <f t="shared" si="59"/>
        <v>6</v>
      </c>
      <c r="E253" s="337">
        <f t="shared" si="59"/>
        <v>0</v>
      </c>
      <c r="F253" s="439">
        <f t="shared" si="59"/>
        <v>0</v>
      </c>
      <c r="G253" s="348"/>
      <c r="H253" s="490" t="s">
        <v>26</v>
      </c>
      <c r="I253" s="227">
        <f>I252-I239</f>
        <v>6.9599999999999937</v>
      </c>
      <c r="J253" s="490"/>
    </row>
    <row r="255" spans="1:10" ht="13.5" thickBot="1" x14ac:dyDescent="0.25"/>
    <row r="256" spans="1:10" ht="13.5" thickBot="1" x14ac:dyDescent="0.25">
      <c r="A256" s="534" t="s">
        <v>135</v>
      </c>
      <c r="B256" s="737" t="s">
        <v>53</v>
      </c>
      <c r="C256" s="738"/>
      <c r="D256" s="738"/>
      <c r="E256" s="738"/>
      <c r="F256" s="739"/>
      <c r="G256" s="539" t="s">
        <v>0</v>
      </c>
      <c r="H256" s="657"/>
      <c r="I256" s="657"/>
      <c r="J256" s="657"/>
    </row>
    <row r="257" spans="1:10" x14ac:dyDescent="0.2">
      <c r="A257" s="504" t="s">
        <v>2</v>
      </c>
      <c r="B257" s="540">
        <v>1</v>
      </c>
      <c r="C257" s="509">
        <v>2</v>
      </c>
      <c r="D257" s="509">
        <v>3</v>
      </c>
      <c r="E257" s="509">
        <v>4</v>
      </c>
      <c r="F257" s="433">
        <v>5</v>
      </c>
      <c r="G257" s="440"/>
      <c r="H257" s="657"/>
      <c r="I257" s="657"/>
      <c r="J257" s="657"/>
    </row>
    <row r="258" spans="1:10" x14ac:dyDescent="0.2">
      <c r="A258" s="535" t="s">
        <v>3</v>
      </c>
      <c r="B258" s="317">
        <v>3040</v>
      </c>
      <c r="C258" s="318">
        <v>3040</v>
      </c>
      <c r="D258" s="319">
        <v>3040</v>
      </c>
      <c r="E258" s="319"/>
      <c r="F258" s="434"/>
      <c r="G258" s="444">
        <v>3040</v>
      </c>
      <c r="H258" s="657"/>
      <c r="I258" s="657"/>
      <c r="J258" s="657"/>
    </row>
    <row r="259" spans="1:10" x14ac:dyDescent="0.2">
      <c r="A259" s="536" t="s">
        <v>6</v>
      </c>
      <c r="B259" s="541">
        <v>3119.090909090909</v>
      </c>
      <c r="C259" s="542">
        <v>3165.5555555555557</v>
      </c>
      <c r="D259" s="542">
        <v>3447.2727272727275</v>
      </c>
      <c r="E259" s="542"/>
      <c r="F259" s="435"/>
      <c r="G259" s="342">
        <v>3230.25</v>
      </c>
      <c r="H259" s="657"/>
      <c r="I259" s="657"/>
      <c r="J259" s="657"/>
    </row>
    <row r="260" spans="1:10" x14ac:dyDescent="0.2">
      <c r="A260" s="504" t="s">
        <v>7</v>
      </c>
      <c r="B260" s="543">
        <v>100</v>
      </c>
      <c r="C260" s="544">
        <v>94.444444444444443</v>
      </c>
      <c r="D260" s="545">
        <v>100</v>
      </c>
      <c r="E260" s="545"/>
      <c r="F260" s="436"/>
      <c r="G260" s="441">
        <v>92.5</v>
      </c>
      <c r="H260" s="657"/>
      <c r="I260" s="657"/>
      <c r="J260" s="657"/>
    </row>
    <row r="261" spans="1:10" x14ac:dyDescent="0.2">
      <c r="A261" s="504" t="s">
        <v>8</v>
      </c>
      <c r="B261" s="601">
        <v>3.4972796962195705E-2</v>
      </c>
      <c r="C261" s="602">
        <v>4.3252871888696608E-2</v>
      </c>
      <c r="D261" s="547">
        <v>4.6939446712503795E-2</v>
      </c>
      <c r="E261" s="547"/>
      <c r="F261" s="437"/>
      <c r="G261" s="442">
        <v>5.9662172778849117E-2</v>
      </c>
      <c r="H261" s="657"/>
      <c r="I261" s="657"/>
      <c r="J261" s="657"/>
    </row>
    <row r="262" spans="1:10" x14ac:dyDescent="0.2">
      <c r="A262" s="536" t="s">
        <v>1</v>
      </c>
      <c r="B262" s="603">
        <f>B259/B258*100-100</f>
        <v>2.6016746411483354</v>
      </c>
      <c r="C262" s="604">
        <f>C259/C258*100-100</f>
        <v>4.1301169590643383</v>
      </c>
      <c r="D262" s="604">
        <f>D259/D258*100-100</f>
        <v>13.397129186602868</v>
      </c>
      <c r="E262" s="604" t="e">
        <f t="shared" ref="E262:G262" si="60">E259/E258*100-100</f>
        <v>#DIV/0!</v>
      </c>
      <c r="F262" s="522" t="e">
        <f t="shared" si="60"/>
        <v>#DIV/0!</v>
      </c>
      <c r="G262" s="556">
        <f t="shared" si="60"/>
        <v>6.2582236842105203</v>
      </c>
      <c r="H262" s="657"/>
      <c r="I262" s="657"/>
      <c r="J262" s="657"/>
    </row>
    <row r="263" spans="1:10" ht="13.5" thickBot="1" x14ac:dyDescent="0.25">
      <c r="A263" s="504" t="s">
        <v>27</v>
      </c>
      <c r="B263" s="606">
        <f>B259-B246</f>
        <v>200</v>
      </c>
      <c r="C263" s="607">
        <f>C259-C246</f>
        <v>68.496732026143945</v>
      </c>
      <c r="D263" s="607">
        <f>D259-D246</f>
        <v>270</v>
      </c>
      <c r="E263" s="607">
        <f t="shared" ref="E263:G263" si="61">E259-E246</f>
        <v>0</v>
      </c>
      <c r="F263" s="526">
        <f t="shared" si="61"/>
        <v>0</v>
      </c>
      <c r="G263" s="346">
        <f t="shared" si="61"/>
        <v>160.76282051282033</v>
      </c>
      <c r="H263" s="657"/>
      <c r="I263" s="657"/>
      <c r="J263" s="657"/>
    </row>
    <row r="264" spans="1:10" x14ac:dyDescent="0.2">
      <c r="A264" s="629" t="s">
        <v>52</v>
      </c>
      <c r="B264" s="608">
        <v>113</v>
      </c>
      <c r="C264" s="609">
        <v>182</v>
      </c>
      <c r="D264" s="609">
        <v>110</v>
      </c>
      <c r="E264" s="609"/>
      <c r="F264" s="438"/>
      <c r="G264" s="443">
        <f>SUM(B264:F264)</f>
        <v>405</v>
      </c>
      <c r="H264" s="657" t="s">
        <v>56</v>
      </c>
      <c r="I264" s="551">
        <f>G251-G264</f>
        <v>0</v>
      </c>
      <c r="J264" s="635">
        <f>I264/G251</f>
        <v>0</v>
      </c>
    </row>
    <row r="265" spans="1:10" x14ac:dyDescent="0.2">
      <c r="A265" s="629" t="s">
        <v>28</v>
      </c>
      <c r="B265" s="581">
        <f>B252+6.5</f>
        <v>110.5</v>
      </c>
      <c r="C265" s="658">
        <v>110</v>
      </c>
      <c r="D265" s="658">
        <f t="shared" ref="D265" si="62">D252+6.5</f>
        <v>109.5</v>
      </c>
      <c r="E265" s="658"/>
      <c r="F265" s="230"/>
      <c r="G265" s="555"/>
      <c r="H265" s="657" t="s">
        <v>57</v>
      </c>
      <c r="I265" s="657">
        <v>103.28</v>
      </c>
      <c r="J265" s="657"/>
    </row>
    <row r="266" spans="1:10" ht="13.5" thickBot="1" x14ac:dyDescent="0.25">
      <c r="A266" s="632" t="s">
        <v>26</v>
      </c>
      <c r="B266" s="553">
        <f>B265-B252</f>
        <v>6.5</v>
      </c>
      <c r="C266" s="554">
        <f t="shared" ref="C266:F266" si="63">C265-C252</f>
        <v>7</v>
      </c>
      <c r="D266" s="554">
        <f t="shared" si="63"/>
        <v>6.5</v>
      </c>
      <c r="E266" s="554">
        <f t="shared" si="63"/>
        <v>0</v>
      </c>
      <c r="F266" s="439">
        <f t="shared" si="63"/>
        <v>0</v>
      </c>
      <c r="G266" s="558"/>
      <c r="H266" s="657" t="s">
        <v>26</v>
      </c>
      <c r="I266" s="584">
        <f>I265-I252</f>
        <v>5.0100000000000051</v>
      </c>
      <c r="J266" s="657"/>
    </row>
    <row r="268" spans="1:10" ht="13.5" thickBot="1" x14ac:dyDescent="0.25"/>
    <row r="269" spans="1:10" ht="13.5" thickBot="1" x14ac:dyDescent="0.25">
      <c r="A269" s="534" t="s">
        <v>140</v>
      </c>
      <c r="B269" s="737" t="s">
        <v>53</v>
      </c>
      <c r="C269" s="738"/>
      <c r="D269" s="738"/>
      <c r="E269" s="738"/>
      <c r="F269" s="739"/>
      <c r="G269" s="539" t="s">
        <v>0</v>
      </c>
      <c r="H269" s="664"/>
      <c r="I269" s="664"/>
      <c r="J269" s="664"/>
    </row>
    <row r="270" spans="1:10" x14ac:dyDescent="0.2">
      <c r="A270" s="504" t="s">
        <v>2</v>
      </c>
      <c r="B270" s="540">
        <v>1</v>
      </c>
      <c r="C270" s="509">
        <v>2</v>
      </c>
      <c r="D270" s="509">
        <v>3</v>
      </c>
      <c r="E270" s="509">
        <v>4</v>
      </c>
      <c r="F270" s="433">
        <v>5</v>
      </c>
      <c r="G270" s="440"/>
      <c r="H270" s="664"/>
      <c r="I270" s="664"/>
      <c r="J270" s="664"/>
    </row>
    <row r="271" spans="1:10" x14ac:dyDescent="0.2">
      <c r="A271" s="535" t="s">
        <v>3</v>
      </c>
      <c r="B271" s="317">
        <v>3240</v>
      </c>
      <c r="C271" s="318">
        <v>3240</v>
      </c>
      <c r="D271" s="319">
        <v>3240</v>
      </c>
      <c r="E271" s="319"/>
      <c r="F271" s="434"/>
      <c r="G271" s="444">
        <v>3240</v>
      </c>
      <c r="H271" s="664"/>
      <c r="I271" s="664"/>
      <c r="J271" s="664"/>
    </row>
    <row r="272" spans="1:10" x14ac:dyDescent="0.2">
      <c r="A272" s="536" t="s">
        <v>6</v>
      </c>
      <c r="B272" s="541">
        <v>3370</v>
      </c>
      <c r="C272" s="542">
        <v>3519</v>
      </c>
      <c r="D272" s="542">
        <v>3524.375</v>
      </c>
      <c r="E272" s="542"/>
      <c r="F272" s="435"/>
      <c r="G272" s="342">
        <v>3479</v>
      </c>
      <c r="H272" s="664"/>
      <c r="I272" s="664"/>
      <c r="J272" s="664"/>
    </row>
    <row r="273" spans="1:11" x14ac:dyDescent="0.2">
      <c r="A273" s="504" t="s">
        <v>7</v>
      </c>
      <c r="B273" s="543">
        <v>85.714285714285708</v>
      </c>
      <c r="C273" s="544">
        <v>95</v>
      </c>
      <c r="D273" s="545">
        <v>93.75</v>
      </c>
      <c r="E273" s="545"/>
      <c r="F273" s="436"/>
      <c r="G273" s="441">
        <v>88</v>
      </c>
      <c r="H273" s="664"/>
      <c r="I273" s="664"/>
      <c r="J273" s="664"/>
    </row>
    <row r="274" spans="1:11" x14ac:dyDescent="0.2">
      <c r="A274" s="504" t="s">
        <v>8</v>
      </c>
      <c r="B274" s="601">
        <v>6.7068691620402215E-2</v>
      </c>
      <c r="C274" s="602">
        <v>6.3903245559034441E-2</v>
      </c>
      <c r="D274" s="547">
        <v>5.4679172875605142E-2</v>
      </c>
      <c r="E274" s="547"/>
      <c r="F274" s="437"/>
      <c r="G274" s="442">
        <v>6.4938934493165026E-2</v>
      </c>
      <c r="H274" s="664"/>
      <c r="I274" s="664"/>
      <c r="J274" s="664"/>
    </row>
    <row r="275" spans="1:11" x14ac:dyDescent="0.2">
      <c r="A275" s="536" t="s">
        <v>1</v>
      </c>
      <c r="B275" s="603">
        <f>B272/B271*100-100</f>
        <v>4.0123456790123413</v>
      </c>
      <c r="C275" s="604">
        <f>C272/C271*100-100</f>
        <v>8.6111111111111001</v>
      </c>
      <c r="D275" s="604">
        <f>D272/D271*100-100</f>
        <v>8.7770061728394921</v>
      </c>
      <c r="E275" s="604" t="e">
        <f t="shared" ref="E275:G275" si="64">E272/E271*100-100</f>
        <v>#DIV/0!</v>
      </c>
      <c r="F275" s="522" t="e">
        <f t="shared" si="64"/>
        <v>#DIV/0!</v>
      </c>
      <c r="G275" s="556">
        <f t="shared" si="64"/>
        <v>7.3765432098765586</v>
      </c>
      <c r="H275" s="664"/>
      <c r="I275" s="664"/>
      <c r="J275" s="664"/>
    </row>
    <row r="276" spans="1:11" ht="13.5" thickBot="1" x14ac:dyDescent="0.25">
      <c r="A276" s="504" t="s">
        <v>27</v>
      </c>
      <c r="B276" s="606">
        <f>B272-B259</f>
        <v>250.90909090909099</v>
      </c>
      <c r="C276" s="607">
        <f>C272-C259</f>
        <v>353.44444444444434</v>
      </c>
      <c r="D276" s="607">
        <f>D272-D259</f>
        <v>77.102272727272521</v>
      </c>
      <c r="E276" s="607">
        <f t="shared" ref="E276:G276" si="65">E272-E259</f>
        <v>0</v>
      </c>
      <c r="F276" s="526">
        <f t="shared" si="65"/>
        <v>0</v>
      </c>
      <c r="G276" s="346">
        <f t="shared" si="65"/>
        <v>248.75</v>
      </c>
      <c r="H276" s="664"/>
      <c r="I276" s="664"/>
      <c r="J276" s="664"/>
    </row>
    <row r="277" spans="1:11" x14ac:dyDescent="0.2">
      <c r="A277" s="629" t="s">
        <v>52</v>
      </c>
      <c r="B277" s="608">
        <v>111</v>
      </c>
      <c r="C277" s="609">
        <v>181</v>
      </c>
      <c r="D277" s="609">
        <v>110</v>
      </c>
      <c r="E277" s="609"/>
      <c r="F277" s="438"/>
      <c r="G277" s="443">
        <f>SUM(B277:F277)</f>
        <v>402</v>
      </c>
      <c r="H277" s="664" t="s">
        <v>56</v>
      </c>
      <c r="I277" s="551">
        <f>G264-G277</f>
        <v>3</v>
      </c>
      <c r="J277" s="635">
        <f>I277/G264</f>
        <v>7.4074074074074077E-3</v>
      </c>
      <c r="K277" s="572" t="s">
        <v>141</v>
      </c>
    </row>
    <row r="278" spans="1:11" x14ac:dyDescent="0.2">
      <c r="A278" s="629" t="s">
        <v>28</v>
      </c>
      <c r="B278" s="581">
        <v>115.5</v>
      </c>
      <c r="C278" s="665">
        <v>115.5</v>
      </c>
      <c r="D278" s="665">
        <v>115.5</v>
      </c>
      <c r="E278" s="665"/>
      <c r="F278" s="230"/>
      <c r="G278" s="555"/>
      <c r="H278" s="664" t="s">
        <v>57</v>
      </c>
      <c r="I278" s="664">
        <v>110.59</v>
      </c>
      <c r="J278" s="664"/>
    </row>
    <row r="279" spans="1:11" ht="13.5" thickBot="1" x14ac:dyDescent="0.25">
      <c r="A279" s="632" t="s">
        <v>26</v>
      </c>
      <c r="B279" s="553">
        <f>B278-B265</f>
        <v>5</v>
      </c>
      <c r="C279" s="554">
        <f t="shared" ref="C279:F279" si="66">C278-C265</f>
        <v>5.5</v>
      </c>
      <c r="D279" s="554">
        <f t="shared" si="66"/>
        <v>6</v>
      </c>
      <c r="E279" s="554">
        <f t="shared" si="66"/>
        <v>0</v>
      </c>
      <c r="F279" s="439">
        <f t="shared" si="66"/>
        <v>0</v>
      </c>
      <c r="G279" s="558"/>
      <c r="H279" s="664" t="s">
        <v>26</v>
      </c>
      <c r="I279" s="584">
        <f>I278-I265</f>
        <v>7.3100000000000023</v>
      </c>
      <c r="J279" s="664"/>
    </row>
    <row r="281" spans="1:11" ht="13.5" thickBot="1" x14ac:dyDescent="0.25"/>
    <row r="282" spans="1:11" ht="13.5" thickBot="1" x14ac:dyDescent="0.25">
      <c r="A282" s="534" t="s">
        <v>143</v>
      </c>
      <c r="B282" s="737" t="s">
        <v>53</v>
      </c>
      <c r="C282" s="738"/>
      <c r="D282" s="738"/>
      <c r="E282" s="738"/>
      <c r="F282" s="739"/>
      <c r="G282" s="539" t="s">
        <v>0</v>
      </c>
      <c r="H282" s="667"/>
      <c r="I282" s="667"/>
      <c r="J282" s="667"/>
    </row>
    <row r="283" spans="1:11" x14ac:dyDescent="0.2">
      <c r="A283" s="504" t="s">
        <v>2</v>
      </c>
      <c r="B283" s="540">
        <v>1</v>
      </c>
      <c r="C283" s="509">
        <v>2</v>
      </c>
      <c r="D283" s="509">
        <v>3</v>
      </c>
      <c r="E283" s="509">
        <v>4</v>
      </c>
      <c r="F283" s="433">
        <v>5</v>
      </c>
      <c r="G283" s="440"/>
      <c r="H283" s="667"/>
      <c r="I283" s="667"/>
      <c r="J283" s="667"/>
    </row>
    <row r="284" spans="1:11" x14ac:dyDescent="0.2">
      <c r="A284" s="535" t="s">
        <v>3</v>
      </c>
      <c r="B284" s="317">
        <v>3470</v>
      </c>
      <c r="C284" s="318">
        <v>3470</v>
      </c>
      <c r="D284" s="319">
        <v>3470</v>
      </c>
      <c r="E284" s="319">
        <v>3470</v>
      </c>
      <c r="F284" s="434">
        <v>3470</v>
      </c>
      <c r="G284" s="444">
        <v>3470</v>
      </c>
      <c r="H284" s="667"/>
      <c r="I284" s="667"/>
      <c r="J284" s="667"/>
    </row>
    <row r="285" spans="1:11" x14ac:dyDescent="0.2">
      <c r="A285" s="536" t="s">
        <v>6</v>
      </c>
      <c r="B285" s="541">
        <v>3474.17</v>
      </c>
      <c r="C285" s="542">
        <v>3585.56</v>
      </c>
      <c r="D285" s="542">
        <v>3762.22</v>
      </c>
      <c r="E285" s="542"/>
      <c r="F285" s="435"/>
      <c r="G285" s="342">
        <v>3594</v>
      </c>
      <c r="H285" s="667"/>
      <c r="I285" s="667"/>
      <c r="J285" s="667"/>
    </row>
    <row r="286" spans="1:11" x14ac:dyDescent="0.2">
      <c r="A286" s="504" t="s">
        <v>7</v>
      </c>
      <c r="B286" s="543">
        <v>100</v>
      </c>
      <c r="C286" s="544">
        <v>100</v>
      </c>
      <c r="D286" s="545">
        <v>100</v>
      </c>
      <c r="E286" s="545"/>
      <c r="F286" s="436"/>
      <c r="G286" s="441">
        <v>100</v>
      </c>
      <c r="H286" s="667"/>
      <c r="I286" s="667"/>
      <c r="J286" s="667"/>
    </row>
    <row r="287" spans="1:11" x14ac:dyDescent="0.2">
      <c r="A287" s="504" t="s">
        <v>8</v>
      </c>
      <c r="B287" s="601">
        <v>1.9199999999999998E-2</v>
      </c>
      <c r="C287" s="602">
        <v>1.83E-2</v>
      </c>
      <c r="D287" s="547">
        <v>3.4700000000000002E-2</v>
      </c>
      <c r="E287" s="547"/>
      <c r="F287" s="437"/>
      <c r="G287" s="442">
        <v>4.1700000000000001E-2</v>
      </c>
      <c r="H287" s="667"/>
      <c r="I287" s="667"/>
      <c r="J287" s="667"/>
    </row>
    <row r="288" spans="1:11" x14ac:dyDescent="0.2">
      <c r="A288" s="536" t="s">
        <v>1</v>
      </c>
      <c r="B288" s="603">
        <f>B285/B284*100-100</f>
        <v>0.12017291066281643</v>
      </c>
      <c r="C288" s="604">
        <f>C285/C284*100-100</f>
        <v>3.3302593659942232</v>
      </c>
      <c r="D288" s="604">
        <f>D285/D284*100-100</f>
        <v>8.4213256484149781</v>
      </c>
      <c r="E288" s="604">
        <f t="shared" ref="E288:G288" si="67">E285/E284*100-100</f>
        <v>-100</v>
      </c>
      <c r="F288" s="522">
        <f t="shared" si="67"/>
        <v>-100</v>
      </c>
      <c r="G288" s="556">
        <f t="shared" si="67"/>
        <v>3.5734870317002816</v>
      </c>
      <c r="H288" s="667"/>
      <c r="I288" s="667"/>
      <c r="J288" s="667"/>
    </row>
    <row r="289" spans="1:11" ht="13.5" thickBot="1" x14ac:dyDescent="0.25">
      <c r="A289" s="504" t="s">
        <v>27</v>
      </c>
      <c r="B289" s="606">
        <f>B285-B272</f>
        <v>104.17000000000007</v>
      </c>
      <c r="C289" s="607">
        <f>C285-C272</f>
        <v>66.559999999999945</v>
      </c>
      <c r="D289" s="607">
        <f>D285-D272</f>
        <v>237.8449999999998</v>
      </c>
      <c r="E289" s="607">
        <f t="shared" ref="E289:G289" si="68">E285-E272</f>
        <v>0</v>
      </c>
      <c r="F289" s="526">
        <f t="shared" si="68"/>
        <v>0</v>
      </c>
      <c r="G289" s="346">
        <f t="shared" si="68"/>
        <v>115</v>
      </c>
      <c r="H289" s="667"/>
      <c r="I289" s="667"/>
      <c r="J289" s="667"/>
    </row>
    <row r="290" spans="1:11" x14ac:dyDescent="0.2">
      <c r="A290" s="629" t="s">
        <v>52</v>
      </c>
      <c r="B290" s="608">
        <v>128</v>
      </c>
      <c r="C290" s="609">
        <v>91</v>
      </c>
      <c r="D290" s="609">
        <v>95</v>
      </c>
      <c r="E290" s="609"/>
      <c r="F290" s="438"/>
      <c r="G290" s="443">
        <f>SUM(B290:F290)</f>
        <v>314</v>
      </c>
      <c r="H290" s="667" t="s">
        <v>56</v>
      </c>
      <c r="I290" s="551">
        <f>G277-G290</f>
        <v>88</v>
      </c>
      <c r="J290" s="635">
        <f>I290/G277</f>
        <v>0.21890547263681592</v>
      </c>
      <c r="K290" s="572" t="s">
        <v>144</v>
      </c>
    </row>
    <row r="291" spans="1:11" x14ac:dyDescent="0.2">
      <c r="A291" s="629" t="s">
        <v>28</v>
      </c>
      <c r="B291" s="581">
        <v>121</v>
      </c>
      <c r="C291" s="668">
        <v>121</v>
      </c>
      <c r="D291" s="668">
        <v>120.5</v>
      </c>
      <c r="E291" s="668"/>
      <c r="F291" s="230"/>
      <c r="G291" s="555"/>
      <c r="H291" s="667" t="s">
        <v>57</v>
      </c>
      <c r="I291" s="667">
        <v>116.37</v>
      </c>
      <c r="J291" s="667"/>
    </row>
    <row r="292" spans="1:11" ht="13.5" thickBot="1" x14ac:dyDescent="0.25">
      <c r="A292" s="632" t="s">
        <v>26</v>
      </c>
      <c r="B292" s="553">
        <f>B291-B278</f>
        <v>5.5</v>
      </c>
      <c r="C292" s="554">
        <f t="shared" ref="C292:F292" si="69">C291-C278</f>
        <v>5.5</v>
      </c>
      <c r="D292" s="554">
        <f t="shared" si="69"/>
        <v>5</v>
      </c>
      <c r="E292" s="554">
        <f t="shared" si="69"/>
        <v>0</v>
      </c>
      <c r="F292" s="439">
        <f t="shared" si="69"/>
        <v>0</v>
      </c>
      <c r="G292" s="558"/>
      <c r="H292" s="667" t="s">
        <v>26</v>
      </c>
      <c r="I292" s="584">
        <f>I291-I278</f>
        <v>5.7800000000000011</v>
      </c>
      <c r="J292" s="667"/>
    </row>
    <row r="293" spans="1:11" x14ac:dyDescent="0.2">
      <c r="C293" s="280">
        <v>121</v>
      </c>
      <c r="D293" s="280">
        <v>120.5</v>
      </c>
    </row>
    <row r="294" spans="1:11" ht="13.5" thickBot="1" x14ac:dyDescent="0.25"/>
    <row r="295" spans="1:11" ht="13.5" thickBot="1" x14ac:dyDescent="0.25">
      <c r="A295" s="534" t="s">
        <v>146</v>
      </c>
      <c r="B295" s="737" t="s">
        <v>53</v>
      </c>
      <c r="C295" s="738"/>
      <c r="D295" s="738"/>
      <c r="E295" s="738"/>
      <c r="F295" s="739"/>
      <c r="G295" s="539" t="s">
        <v>0</v>
      </c>
      <c r="H295" s="670"/>
      <c r="I295" s="670"/>
      <c r="J295" s="670"/>
    </row>
    <row r="296" spans="1:11" x14ac:dyDescent="0.2">
      <c r="A296" s="504" t="s">
        <v>2</v>
      </c>
      <c r="B296" s="540">
        <v>1</v>
      </c>
      <c r="C296" s="509">
        <v>2</v>
      </c>
      <c r="D296" s="509">
        <v>3</v>
      </c>
      <c r="E296" s="509">
        <v>4</v>
      </c>
      <c r="F296" s="433">
        <v>5</v>
      </c>
      <c r="G296" s="440"/>
      <c r="H296" s="670"/>
      <c r="I296" s="670"/>
      <c r="J296" s="670"/>
    </row>
    <row r="297" spans="1:11" x14ac:dyDescent="0.2">
      <c r="A297" s="535" t="s">
        <v>3</v>
      </c>
      <c r="B297" s="317">
        <v>3660</v>
      </c>
      <c r="C297" s="318">
        <v>3660</v>
      </c>
      <c r="D297" s="319">
        <v>3660</v>
      </c>
      <c r="E297" s="319">
        <v>3660</v>
      </c>
      <c r="F297" s="434">
        <v>3660</v>
      </c>
      <c r="G297" s="444">
        <v>3660</v>
      </c>
      <c r="H297" s="670"/>
      <c r="I297" s="670"/>
      <c r="J297" s="670"/>
    </row>
    <row r="298" spans="1:11" x14ac:dyDescent="0.2">
      <c r="A298" s="536" t="s">
        <v>6</v>
      </c>
      <c r="B298" s="541">
        <v>3687.5</v>
      </c>
      <c r="C298" s="542">
        <v>3850</v>
      </c>
      <c r="D298" s="542">
        <v>3888</v>
      </c>
      <c r="E298" s="542"/>
      <c r="F298" s="435"/>
      <c r="G298" s="342">
        <v>3788.3333333333335</v>
      </c>
      <c r="H298" s="670"/>
      <c r="I298" s="670"/>
      <c r="J298" s="670"/>
    </row>
    <row r="299" spans="1:11" x14ac:dyDescent="0.2">
      <c r="A299" s="504" t="s">
        <v>7</v>
      </c>
      <c r="B299" s="543">
        <v>100</v>
      </c>
      <c r="C299" s="544">
        <v>100</v>
      </c>
      <c r="D299" s="545">
        <v>100</v>
      </c>
      <c r="E299" s="545"/>
      <c r="F299" s="436"/>
      <c r="G299" s="441">
        <v>100</v>
      </c>
      <c r="H299" s="670"/>
      <c r="I299" s="670"/>
      <c r="J299" s="670"/>
    </row>
    <row r="300" spans="1:11" x14ac:dyDescent="0.2">
      <c r="A300" s="504" t="s">
        <v>8</v>
      </c>
      <c r="B300" s="601">
        <v>2.6991226084602554E-2</v>
      </c>
      <c r="C300" s="602">
        <v>2.9977221914293004E-2</v>
      </c>
      <c r="D300" s="547">
        <v>3.3273583598346146E-2</v>
      </c>
      <c r="E300" s="547"/>
      <c r="F300" s="437"/>
      <c r="G300" s="442">
        <v>3.8330992098474619E-2</v>
      </c>
      <c r="H300" s="670"/>
      <c r="I300" s="670"/>
      <c r="J300" s="670"/>
    </row>
    <row r="301" spans="1:11" x14ac:dyDescent="0.2">
      <c r="A301" s="536" t="s">
        <v>1</v>
      </c>
      <c r="B301" s="603">
        <f>B298/B297*100-100</f>
        <v>0.75136612021857729</v>
      </c>
      <c r="C301" s="604">
        <f>C298/C297*100-100</f>
        <v>5.1912568306010911</v>
      </c>
      <c r="D301" s="604">
        <f>D298/D297*100-100</f>
        <v>6.229508196721298</v>
      </c>
      <c r="E301" s="604">
        <f t="shared" ref="E301:G301" si="70">E298/E297*100-100</f>
        <v>-100</v>
      </c>
      <c r="F301" s="522">
        <f t="shared" si="70"/>
        <v>-100</v>
      </c>
      <c r="G301" s="556">
        <f t="shared" si="70"/>
        <v>3.5063752276867035</v>
      </c>
      <c r="H301" s="670"/>
      <c r="I301" s="670"/>
      <c r="J301" s="670"/>
    </row>
    <row r="302" spans="1:11" ht="13.5" thickBot="1" x14ac:dyDescent="0.25">
      <c r="A302" s="504" t="s">
        <v>27</v>
      </c>
      <c r="B302" s="606">
        <f>B298-B285</f>
        <v>213.32999999999993</v>
      </c>
      <c r="C302" s="607">
        <f>C298-C285</f>
        <v>264.44000000000005</v>
      </c>
      <c r="D302" s="607">
        <f>D298-D285</f>
        <v>125.7800000000002</v>
      </c>
      <c r="E302" s="607">
        <f t="shared" ref="E302:G302" si="71">E298-E285</f>
        <v>0</v>
      </c>
      <c r="F302" s="526">
        <f t="shared" si="71"/>
        <v>0</v>
      </c>
      <c r="G302" s="346">
        <f t="shared" si="71"/>
        <v>194.33333333333348</v>
      </c>
      <c r="H302" s="670"/>
      <c r="I302" s="670"/>
      <c r="J302" s="670"/>
    </row>
    <row r="303" spans="1:11" x14ac:dyDescent="0.2">
      <c r="A303" s="629" t="s">
        <v>52</v>
      </c>
      <c r="B303" s="608">
        <v>128</v>
      </c>
      <c r="C303" s="609">
        <v>91</v>
      </c>
      <c r="D303" s="609">
        <v>95</v>
      </c>
      <c r="E303" s="609"/>
      <c r="F303" s="438"/>
      <c r="G303" s="443">
        <f>SUM(B303:F303)</f>
        <v>314</v>
      </c>
      <c r="H303" s="670" t="s">
        <v>56</v>
      </c>
      <c r="I303" s="551">
        <f>G290-G303</f>
        <v>0</v>
      </c>
      <c r="J303" s="635">
        <f>I303/G290</f>
        <v>0</v>
      </c>
    </row>
    <row r="304" spans="1:11" x14ac:dyDescent="0.2">
      <c r="A304" s="629" t="s">
        <v>28</v>
      </c>
      <c r="B304" s="581">
        <v>126</v>
      </c>
      <c r="C304" s="669">
        <v>126</v>
      </c>
      <c r="D304" s="669">
        <v>125.5</v>
      </c>
      <c r="E304" s="669"/>
      <c r="F304" s="230"/>
      <c r="G304" s="555"/>
      <c r="H304" s="670" t="s">
        <v>57</v>
      </c>
      <c r="I304" s="670">
        <v>120.7</v>
      </c>
      <c r="J304" s="670"/>
    </row>
    <row r="305" spans="1:11" ht="13.5" thickBot="1" x14ac:dyDescent="0.25">
      <c r="A305" s="632" t="s">
        <v>26</v>
      </c>
      <c r="B305" s="553">
        <f>B304-B291</f>
        <v>5</v>
      </c>
      <c r="C305" s="554">
        <f t="shared" ref="C305:F305" si="72">C304-C291</f>
        <v>5</v>
      </c>
      <c r="D305" s="554">
        <f t="shared" si="72"/>
        <v>5</v>
      </c>
      <c r="E305" s="554">
        <f t="shared" si="72"/>
        <v>0</v>
      </c>
      <c r="F305" s="439">
        <f t="shared" si="72"/>
        <v>0</v>
      </c>
      <c r="G305" s="558"/>
      <c r="H305" s="670" t="s">
        <v>26</v>
      </c>
      <c r="I305" s="584">
        <f>I304-I291</f>
        <v>4.3299999999999983</v>
      </c>
      <c r="J305" s="670"/>
    </row>
    <row r="306" spans="1:11" x14ac:dyDescent="0.2">
      <c r="B306" s="280">
        <v>126</v>
      </c>
      <c r="C306" s="280">
        <v>126</v>
      </c>
      <c r="D306" s="280">
        <v>125.5</v>
      </c>
    </row>
    <row r="307" spans="1:11" s="679" customFormat="1" x14ac:dyDescent="0.2"/>
    <row r="308" spans="1:11" s="689" customFormat="1" x14ac:dyDescent="0.2">
      <c r="B308" s="689">
        <v>126</v>
      </c>
      <c r="C308" s="689">
        <v>126</v>
      </c>
      <c r="D308" s="689">
        <v>126</v>
      </c>
      <c r="E308" s="689">
        <v>126</v>
      </c>
      <c r="F308" s="689">
        <v>125.5</v>
      </c>
      <c r="G308" s="689">
        <v>125.5</v>
      </c>
    </row>
    <row r="309" spans="1:11" ht="13.5" thickBot="1" x14ac:dyDescent="0.25">
      <c r="B309" s="510">
        <v>3788.3333333333335</v>
      </c>
      <c r="C309" s="510">
        <v>3788.3333333333335</v>
      </c>
      <c r="D309" s="510">
        <v>3788.3333333333335</v>
      </c>
      <c r="E309" s="510">
        <v>3788.3333333333335</v>
      </c>
      <c r="F309" s="510">
        <v>3788.3333333333335</v>
      </c>
      <c r="G309" s="510">
        <v>3788.3333333333335</v>
      </c>
      <c r="H309" s="510">
        <v>3788.3333333333335</v>
      </c>
    </row>
    <row r="310" spans="1:11" ht="13.5" thickBot="1" x14ac:dyDescent="0.25">
      <c r="A310" s="534" t="s">
        <v>149</v>
      </c>
      <c r="B310" s="737" t="s">
        <v>53</v>
      </c>
      <c r="C310" s="738"/>
      <c r="D310" s="738"/>
      <c r="E310" s="738"/>
      <c r="F310" s="738"/>
      <c r="G310" s="739"/>
      <c r="H310" s="539" t="s">
        <v>0</v>
      </c>
      <c r="I310" s="679"/>
      <c r="J310" s="679"/>
      <c r="K310" s="679"/>
    </row>
    <row r="311" spans="1:11" x14ac:dyDescent="0.2">
      <c r="A311" s="640" t="s">
        <v>2</v>
      </c>
      <c r="B311" s="540">
        <v>1</v>
      </c>
      <c r="C311" s="509">
        <v>2</v>
      </c>
      <c r="D311" s="509">
        <v>3</v>
      </c>
      <c r="E311" s="509">
        <v>4</v>
      </c>
      <c r="F311" s="509">
        <v>5</v>
      </c>
      <c r="G311" s="433">
        <v>6</v>
      </c>
      <c r="H311" s="440"/>
      <c r="I311" s="679"/>
      <c r="J311" s="679"/>
      <c r="K311" s="679"/>
    </row>
    <row r="312" spans="1:11" x14ac:dyDescent="0.2">
      <c r="A312" s="641" t="s">
        <v>3</v>
      </c>
      <c r="B312" s="317">
        <v>3820</v>
      </c>
      <c r="C312" s="318">
        <v>3820</v>
      </c>
      <c r="D312" s="319">
        <v>3820</v>
      </c>
      <c r="E312" s="319">
        <v>3820</v>
      </c>
      <c r="F312" s="319">
        <v>3820</v>
      </c>
      <c r="G312" s="434">
        <v>3820</v>
      </c>
      <c r="H312" s="444">
        <v>3820</v>
      </c>
      <c r="I312" s="679"/>
      <c r="J312" s="679"/>
      <c r="K312" s="679"/>
    </row>
    <row r="313" spans="1:11" x14ac:dyDescent="0.2">
      <c r="A313" s="642" t="s">
        <v>6</v>
      </c>
      <c r="B313" s="541">
        <v>3881.3333333333335</v>
      </c>
      <c r="C313" s="542">
        <v>3941.4285714285716</v>
      </c>
      <c r="D313" s="542">
        <v>3847.1428571428573</v>
      </c>
      <c r="E313" s="542">
        <v>3988.75</v>
      </c>
      <c r="F313" s="542">
        <v>4056</v>
      </c>
      <c r="G313" s="435">
        <v>4124.7058823529414</v>
      </c>
      <c r="H313" s="342">
        <v>3989.4047619047619</v>
      </c>
      <c r="I313" s="679"/>
      <c r="J313" s="679"/>
      <c r="K313" s="679"/>
    </row>
    <row r="314" spans="1:11" x14ac:dyDescent="0.2">
      <c r="A314" s="640" t="s">
        <v>7</v>
      </c>
      <c r="B314" s="543">
        <v>100</v>
      </c>
      <c r="C314" s="544">
        <v>100</v>
      </c>
      <c r="D314" s="545">
        <v>100</v>
      </c>
      <c r="E314" s="545">
        <v>100</v>
      </c>
      <c r="F314" s="545">
        <v>100</v>
      </c>
      <c r="G314" s="436">
        <v>94.117647058823536</v>
      </c>
      <c r="H314" s="441">
        <v>98.80952380952381</v>
      </c>
      <c r="I314" s="679"/>
      <c r="J314" s="679"/>
      <c r="K314" s="679"/>
    </row>
    <row r="315" spans="1:11" x14ac:dyDescent="0.2">
      <c r="A315" s="640" t="s">
        <v>8</v>
      </c>
      <c r="B315" s="601">
        <v>3.2287654105144427E-2</v>
      </c>
      <c r="C315" s="602">
        <v>2.4009416689640413E-2</v>
      </c>
      <c r="D315" s="547">
        <v>3.1796174717574441E-2</v>
      </c>
      <c r="E315" s="547">
        <v>3.1511585197070223E-2</v>
      </c>
      <c r="F315" s="547">
        <v>4.2406311637080869E-2</v>
      </c>
      <c r="G315" s="437">
        <v>4.0526594813739013E-2</v>
      </c>
      <c r="H315" s="442">
        <v>4.205159209246051E-2</v>
      </c>
      <c r="I315" s="679"/>
      <c r="J315" s="679"/>
      <c r="K315" s="679"/>
    </row>
    <row r="316" spans="1:11" x14ac:dyDescent="0.2">
      <c r="A316" s="642" t="s">
        <v>1</v>
      </c>
      <c r="B316" s="603">
        <f>B313/B312*100-100</f>
        <v>1.6055846422338647</v>
      </c>
      <c r="C316" s="604">
        <f>C313/C312*100-100</f>
        <v>3.1787584143605017</v>
      </c>
      <c r="D316" s="604">
        <f>D313/D312*100-100</f>
        <v>0.71054599850410227</v>
      </c>
      <c r="E316" s="604">
        <f t="shared" ref="E316:H316" si="73">E313/E312*100-100</f>
        <v>4.4175392670157123</v>
      </c>
      <c r="F316" s="604">
        <f t="shared" si="73"/>
        <v>6.178010471204189</v>
      </c>
      <c r="G316" s="522">
        <f t="shared" si="73"/>
        <v>7.976593778872811</v>
      </c>
      <c r="H316" s="556">
        <f t="shared" si="73"/>
        <v>4.434679631014717</v>
      </c>
      <c r="I316" s="679"/>
      <c r="J316" s="679"/>
      <c r="K316" s="679"/>
    </row>
    <row r="317" spans="1:11" ht="13.5" thickBot="1" x14ac:dyDescent="0.25">
      <c r="A317" s="640" t="s">
        <v>27</v>
      </c>
      <c r="B317" s="606">
        <f>B313-B309</f>
        <v>93</v>
      </c>
      <c r="C317" s="607">
        <f t="shared" ref="C317:H317" si="74">C313-C309</f>
        <v>153.09523809523807</v>
      </c>
      <c r="D317" s="607">
        <f t="shared" si="74"/>
        <v>58.809523809523853</v>
      </c>
      <c r="E317" s="607">
        <f t="shared" si="74"/>
        <v>200.41666666666652</v>
      </c>
      <c r="F317" s="607">
        <f t="shared" si="74"/>
        <v>267.66666666666652</v>
      </c>
      <c r="G317" s="526">
        <f t="shared" si="74"/>
        <v>336.37254901960796</v>
      </c>
      <c r="H317" s="567">
        <f t="shared" si="74"/>
        <v>201.07142857142844</v>
      </c>
      <c r="I317" s="679"/>
      <c r="J317" s="679"/>
      <c r="K317" s="679"/>
    </row>
    <row r="318" spans="1:11" x14ac:dyDescent="0.2">
      <c r="A318" s="431" t="s">
        <v>52</v>
      </c>
      <c r="B318" s="608">
        <v>59</v>
      </c>
      <c r="C318" s="609">
        <v>58</v>
      </c>
      <c r="D318" s="609">
        <v>18</v>
      </c>
      <c r="E318" s="609">
        <v>58</v>
      </c>
      <c r="F318" s="549">
        <v>58</v>
      </c>
      <c r="G318" s="438">
        <v>59</v>
      </c>
      <c r="H318" s="443">
        <f>SUM(B318:G318)</f>
        <v>310</v>
      </c>
      <c r="I318" s="679" t="s">
        <v>56</v>
      </c>
      <c r="J318" s="551">
        <f>G303-H318</f>
        <v>4</v>
      </c>
      <c r="K318" s="635">
        <f>J318/G303</f>
        <v>1.2738853503184714E-2</v>
      </c>
    </row>
    <row r="319" spans="1:11" x14ac:dyDescent="0.2">
      <c r="A319" s="431" t="s">
        <v>28</v>
      </c>
      <c r="B319" s="581">
        <v>130</v>
      </c>
      <c r="C319" s="690">
        <v>129.5</v>
      </c>
      <c r="D319" s="690">
        <v>130</v>
      </c>
      <c r="E319" s="690">
        <v>129.5</v>
      </c>
      <c r="F319" s="690">
        <v>129</v>
      </c>
      <c r="G319" s="230">
        <v>129</v>
      </c>
      <c r="H319" s="555"/>
      <c r="I319" s="679" t="s">
        <v>57</v>
      </c>
      <c r="J319" s="679">
        <v>126.54</v>
      </c>
      <c r="K319" s="679"/>
    </row>
    <row r="320" spans="1:11" ht="13.5" thickBot="1" x14ac:dyDescent="0.25">
      <c r="A320" s="432" t="s">
        <v>26</v>
      </c>
      <c r="B320" s="553">
        <f>B319-B308</f>
        <v>4</v>
      </c>
      <c r="C320" s="554">
        <f t="shared" ref="C320:G320" si="75">C319-C308</f>
        <v>3.5</v>
      </c>
      <c r="D320" s="554">
        <f t="shared" si="75"/>
        <v>4</v>
      </c>
      <c r="E320" s="554">
        <f t="shared" si="75"/>
        <v>3.5</v>
      </c>
      <c r="F320" s="554">
        <f t="shared" si="75"/>
        <v>3.5</v>
      </c>
      <c r="G320" s="439">
        <f t="shared" si="75"/>
        <v>3.5</v>
      </c>
      <c r="H320" s="558"/>
      <c r="I320" s="679" t="s">
        <v>26</v>
      </c>
      <c r="J320" s="584">
        <f>J319-I304</f>
        <v>5.8400000000000034</v>
      </c>
      <c r="K320" s="679"/>
    </row>
    <row r="322" spans="1:12" ht="13.5" thickBot="1" x14ac:dyDescent="0.25"/>
    <row r="323" spans="1:12" ht="13.5" thickBot="1" x14ac:dyDescent="0.25">
      <c r="A323" s="534" t="s">
        <v>151</v>
      </c>
      <c r="B323" s="737" t="s">
        <v>53</v>
      </c>
      <c r="C323" s="738"/>
      <c r="D323" s="738"/>
      <c r="E323" s="738"/>
      <c r="F323" s="738"/>
      <c r="G323" s="739"/>
      <c r="H323" s="539" t="s">
        <v>0</v>
      </c>
      <c r="I323" s="692"/>
      <c r="J323" s="692"/>
      <c r="K323" s="692"/>
    </row>
    <row r="324" spans="1:12" x14ac:dyDescent="0.2">
      <c r="A324" s="640" t="s">
        <v>2</v>
      </c>
      <c r="B324" s="540">
        <v>1</v>
      </c>
      <c r="C324" s="509">
        <v>2</v>
      </c>
      <c r="D324" s="509">
        <v>3</v>
      </c>
      <c r="E324" s="509">
        <v>4</v>
      </c>
      <c r="F324" s="509">
        <v>5</v>
      </c>
      <c r="G324" s="433">
        <v>6</v>
      </c>
      <c r="H324" s="440"/>
      <c r="I324" s="692"/>
      <c r="J324" s="692"/>
      <c r="K324" s="692"/>
    </row>
    <row r="325" spans="1:12" x14ac:dyDescent="0.2">
      <c r="A325" s="641" t="s">
        <v>3</v>
      </c>
      <c r="B325" s="317">
        <v>3950</v>
      </c>
      <c r="C325" s="318">
        <v>3950</v>
      </c>
      <c r="D325" s="319">
        <v>3950</v>
      </c>
      <c r="E325" s="319">
        <v>3950</v>
      </c>
      <c r="F325" s="319">
        <v>3950</v>
      </c>
      <c r="G325" s="434">
        <v>3950</v>
      </c>
      <c r="H325" s="444">
        <v>3950</v>
      </c>
      <c r="I325" s="692"/>
      <c r="J325" s="692"/>
      <c r="K325" s="692"/>
    </row>
    <row r="326" spans="1:12" x14ac:dyDescent="0.2">
      <c r="A326" s="642" t="s">
        <v>6</v>
      </c>
      <c r="B326" s="541">
        <v>4090.6666666666665</v>
      </c>
      <c r="C326" s="542">
        <v>4035.3333333333335</v>
      </c>
      <c r="D326" s="542">
        <v>4141.4285714285716</v>
      </c>
      <c r="E326" s="542">
        <v>4150</v>
      </c>
      <c r="F326" s="542">
        <v>4256.25</v>
      </c>
      <c r="G326" s="435">
        <v>4443.5714285714284</v>
      </c>
      <c r="H326" s="342">
        <v>4188.7654320987658</v>
      </c>
      <c r="I326" s="692"/>
      <c r="J326" s="692"/>
      <c r="K326" s="692"/>
    </row>
    <row r="327" spans="1:12" x14ac:dyDescent="0.2">
      <c r="A327" s="640" t="s">
        <v>7</v>
      </c>
      <c r="B327" s="543">
        <v>93.333333333333329</v>
      </c>
      <c r="C327" s="544">
        <v>100</v>
      </c>
      <c r="D327" s="545">
        <v>100</v>
      </c>
      <c r="E327" s="545">
        <v>100</v>
      </c>
      <c r="F327" s="545">
        <v>93.75</v>
      </c>
      <c r="G327" s="436">
        <v>92.857142857142861</v>
      </c>
      <c r="H327" s="441">
        <v>95.061728395061735</v>
      </c>
      <c r="I327" s="692"/>
      <c r="J327" s="692"/>
      <c r="K327" s="692"/>
    </row>
    <row r="328" spans="1:12" x14ac:dyDescent="0.2">
      <c r="A328" s="640" t="s">
        <v>8</v>
      </c>
      <c r="B328" s="601">
        <v>4.3970605002573229E-2</v>
      </c>
      <c r="C328" s="602">
        <v>3.4632911393916901E-2</v>
      </c>
      <c r="D328" s="547">
        <v>2.7604344979293257E-2</v>
      </c>
      <c r="E328" s="547">
        <v>3.7485178761696498E-2</v>
      </c>
      <c r="F328" s="547">
        <v>4.7470920856472927E-2</v>
      </c>
      <c r="G328" s="437">
        <v>6.0455191147137981E-2</v>
      </c>
      <c r="H328" s="442">
        <v>5.556592481919493E-2</v>
      </c>
      <c r="I328" s="692"/>
      <c r="J328" s="692"/>
      <c r="K328" s="692"/>
    </row>
    <row r="329" spans="1:12" x14ac:dyDescent="0.2">
      <c r="A329" s="642" t="s">
        <v>1</v>
      </c>
      <c r="B329" s="603">
        <f>B326/B325*100-100</f>
        <v>3.5611814345991633</v>
      </c>
      <c r="C329" s="604">
        <f>C326/C325*100-100</f>
        <v>2.1603375527426323</v>
      </c>
      <c r="D329" s="604">
        <f>D326/D325*100-100</f>
        <v>4.8462929475587799</v>
      </c>
      <c r="E329" s="604">
        <f t="shared" ref="E329:H329" si="76">E326/E325*100-100</f>
        <v>5.0632911392405049</v>
      </c>
      <c r="F329" s="604">
        <f t="shared" si="76"/>
        <v>7.7531645569620196</v>
      </c>
      <c r="G329" s="522">
        <f t="shared" si="76"/>
        <v>12.495479204339958</v>
      </c>
      <c r="H329" s="556">
        <f t="shared" si="76"/>
        <v>6.0446944835130552</v>
      </c>
      <c r="I329" s="692"/>
      <c r="J329" s="692"/>
      <c r="K329" s="692"/>
    </row>
    <row r="330" spans="1:12" ht="13.5" thickBot="1" x14ac:dyDescent="0.25">
      <c r="A330" s="640" t="s">
        <v>27</v>
      </c>
      <c r="B330" s="606">
        <f>B326-B313</f>
        <v>209.33333333333303</v>
      </c>
      <c r="C330" s="607">
        <f t="shared" ref="C330:H330" si="77">C326-C313</f>
        <v>93.904761904761926</v>
      </c>
      <c r="D330" s="607">
        <f t="shared" si="77"/>
        <v>294.28571428571422</v>
      </c>
      <c r="E330" s="607">
        <f t="shared" si="77"/>
        <v>161.25</v>
      </c>
      <c r="F330" s="607">
        <f t="shared" si="77"/>
        <v>200.25</v>
      </c>
      <c r="G330" s="526">
        <f t="shared" si="77"/>
        <v>318.865546218487</v>
      </c>
      <c r="H330" s="567">
        <f t="shared" si="77"/>
        <v>199.36067019400389</v>
      </c>
      <c r="I330" s="692"/>
      <c r="J330" s="692"/>
      <c r="K330" s="692"/>
    </row>
    <row r="331" spans="1:12" x14ac:dyDescent="0.2">
      <c r="A331" s="431" t="s">
        <v>52</v>
      </c>
      <c r="B331" s="608">
        <v>59</v>
      </c>
      <c r="C331" s="609">
        <v>57</v>
      </c>
      <c r="D331" s="609">
        <v>15</v>
      </c>
      <c r="E331" s="609">
        <v>58</v>
      </c>
      <c r="F331" s="549">
        <v>58</v>
      </c>
      <c r="G331" s="438">
        <v>59</v>
      </c>
      <c r="H331" s="443">
        <f>SUM(B331:G331)</f>
        <v>306</v>
      </c>
      <c r="I331" s="692" t="s">
        <v>56</v>
      </c>
      <c r="J331" s="551">
        <f>H318-H331</f>
        <v>4</v>
      </c>
      <c r="K331" s="635">
        <f>J331/H318</f>
        <v>1.2903225806451613E-2</v>
      </c>
      <c r="L331" s="381" t="s">
        <v>152</v>
      </c>
    </row>
    <row r="332" spans="1:12" x14ac:dyDescent="0.2">
      <c r="A332" s="431" t="s">
        <v>28</v>
      </c>
      <c r="B332" s="581">
        <v>132.5</v>
      </c>
      <c r="C332" s="691">
        <v>132.5</v>
      </c>
      <c r="D332" s="691">
        <v>132.5</v>
      </c>
      <c r="E332" s="691">
        <v>132</v>
      </c>
      <c r="F332" s="691">
        <v>131.5</v>
      </c>
      <c r="G332" s="230">
        <v>131.5</v>
      </c>
      <c r="H332" s="555"/>
      <c r="I332" s="692" t="s">
        <v>57</v>
      </c>
      <c r="J332" s="692">
        <v>130.63</v>
      </c>
      <c r="K332" s="692"/>
    </row>
    <row r="333" spans="1:12" ht="13.5" thickBot="1" x14ac:dyDescent="0.25">
      <c r="A333" s="432" t="s">
        <v>26</v>
      </c>
      <c r="B333" s="553">
        <f>B332-B319</f>
        <v>2.5</v>
      </c>
      <c r="C333" s="554">
        <f t="shared" ref="C333:G333" si="78">C332-C319</f>
        <v>3</v>
      </c>
      <c r="D333" s="554">
        <f t="shared" si="78"/>
        <v>2.5</v>
      </c>
      <c r="E333" s="554">
        <f t="shared" si="78"/>
        <v>2.5</v>
      </c>
      <c r="F333" s="554">
        <f t="shared" si="78"/>
        <v>2.5</v>
      </c>
      <c r="G333" s="439">
        <f t="shared" si="78"/>
        <v>2.5</v>
      </c>
      <c r="H333" s="558"/>
      <c r="I333" s="692" t="s">
        <v>26</v>
      </c>
      <c r="J333" s="584">
        <f>J332-J319</f>
        <v>4.0899999999999892</v>
      </c>
      <c r="K333" s="692"/>
    </row>
    <row r="334" spans="1:12" x14ac:dyDescent="0.2">
      <c r="B334" s="706">
        <v>132.5</v>
      </c>
      <c r="C334" s="706"/>
      <c r="D334" s="706">
        <v>132.5</v>
      </c>
      <c r="E334" s="706">
        <v>132</v>
      </c>
      <c r="F334" s="706">
        <v>131.5</v>
      </c>
      <c r="G334" s="706">
        <v>131.5</v>
      </c>
    </row>
    <row r="335" spans="1:12" ht="13.5" thickBot="1" x14ac:dyDescent="0.25"/>
    <row r="336" spans="1:12" ht="13.5" thickBot="1" x14ac:dyDescent="0.25">
      <c r="A336" s="534" t="s">
        <v>154</v>
      </c>
      <c r="B336" s="737" t="s">
        <v>53</v>
      </c>
      <c r="C336" s="738"/>
      <c r="D336" s="738"/>
      <c r="E336" s="738"/>
      <c r="F336" s="738"/>
      <c r="G336" s="739"/>
      <c r="H336" s="539" t="s">
        <v>0</v>
      </c>
      <c r="I336" s="702"/>
      <c r="J336" s="702"/>
      <c r="K336" s="702"/>
    </row>
    <row r="337" spans="1:11" x14ac:dyDescent="0.2">
      <c r="A337" s="640" t="s">
        <v>2</v>
      </c>
      <c r="B337" s="540">
        <v>1</v>
      </c>
      <c r="C337" s="509">
        <v>2</v>
      </c>
      <c r="D337" s="509">
        <v>3</v>
      </c>
      <c r="E337" s="509">
        <v>4</v>
      </c>
      <c r="F337" s="509">
        <v>5</v>
      </c>
      <c r="G337" s="433">
        <v>6</v>
      </c>
      <c r="H337" s="440"/>
      <c r="I337" s="702"/>
      <c r="J337" s="702"/>
      <c r="K337" s="702"/>
    </row>
    <row r="338" spans="1:11" x14ac:dyDescent="0.2">
      <c r="A338" s="641" t="s">
        <v>3</v>
      </c>
      <c r="B338" s="317">
        <v>4040</v>
      </c>
      <c r="C338" s="318">
        <v>4040</v>
      </c>
      <c r="D338" s="319">
        <v>4040</v>
      </c>
      <c r="E338" s="319">
        <v>4040</v>
      </c>
      <c r="F338" s="319">
        <v>4040</v>
      </c>
      <c r="G338" s="434">
        <v>4040</v>
      </c>
      <c r="H338" s="444">
        <v>4040</v>
      </c>
      <c r="I338" s="702"/>
      <c r="J338" s="702"/>
      <c r="K338" s="702"/>
    </row>
    <row r="339" spans="1:11" x14ac:dyDescent="0.2">
      <c r="A339" s="642" t="s">
        <v>6</v>
      </c>
      <c r="B339" s="541">
        <v>4160</v>
      </c>
      <c r="C339" s="542">
        <v>4233.0769230769229</v>
      </c>
      <c r="D339" s="542">
        <v>4234.2857142857147</v>
      </c>
      <c r="E339" s="542">
        <v>4315.833333333333</v>
      </c>
      <c r="F339" s="542">
        <v>4443.0769230769229</v>
      </c>
      <c r="G339" s="435">
        <v>4345.7142857142853</v>
      </c>
      <c r="H339" s="342">
        <v>4291.7808219178078</v>
      </c>
      <c r="I339" s="702"/>
      <c r="J339" s="702"/>
      <c r="K339" s="702"/>
    </row>
    <row r="340" spans="1:11" x14ac:dyDescent="0.2">
      <c r="A340" s="640" t="s">
        <v>7</v>
      </c>
      <c r="B340" s="543">
        <v>100</v>
      </c>
      <c r="C340" s="544">
        <v>84.615384615384613</v>
      </c>
      <c r="D340" s="545">
        <v>100</v>
      </c>
      <c r="E340" s="545">
        <v>100</v>
      </c>
      <c r="F340" s="545">
        <v>100</v>
      </c>
      <c r="G340" s="436">
        <v>100</v>
      </c>
      <c r="H340" s="441">
        <v>93.150684931506845</v>
      </c>
      <c r="I340" s="702"/>
      <c r="J340" s="702"/>
      <c r="K340" s="702"/>
    </row>
    <row r="341" spans="1:11" x14ac:dyDescent="0.2">
      <c r="A341" s="640" t="s">
        <v>8</v>
      </c>
      <c r="B341" s="601">
        <v>4.1327382015154825E-2</v>
      </c>
      <c r="C341" s="602">
        <v>5.9758777129760902E-2</v>
      </c>
      <c r="D341" s="547">
        <v>4.3654143275251078E-2</v>
      </c>
      <c r="E341" s="547">
        <v>3.0832991518547233E-2</v>
      </c>
      <c r="F341" s="547">
        <v>4.2110160635134154E-2</v>
      </c>
      <c r="G341" s="437">
        <v>4.2703422277339559E-2</v>
      </c>
      <c r="H341" s="442">
        <v>4.9471639026105976E-2</v>
      </c>
      <c r="I341" s="702"/>
      <c r="J341" s="702"/>
      <c r="K341" s="702"/>
    </row>
    <row r="342" spans="1:11" x14ac:dyDescent="0.2">
      <c r="A342" s="642" t="s">
        <v>1</v>
      </c>
      <c r="B342" s="603">
        <f>B339/B338*100-100</f>
        <v>2.9702970297029765</v>
      </c>
      <c r="C342" s="604">
        <f>C339/C338*100-100</f>
        <v>4.7791317593297862</v>
      </c>
      <c r="D342" s="604">
        <f>D339/D338*100-100</f>
        <v>4.8090523338048143</v>
      </c>
      <c r="E342" s="604">
        <f t="shared" ref="E342:H342" si="79">E339/E338*100-100</f>
        <v>6.8275577557755724</v>
      </c>
      <c r="F342" s="604">
        <f t="shared" si="79"/>
        <v>9.9771515613099808</v>
      </c>
      <c r="G342" s="522">
        <f t="shared" si="79"/>
        <v>7.567185289957564</v>
      </c>
      <c r="H342" s="556">
        <f t="shared" si="79"/>
        <v>6.2321985623219831</v>
      </c>
      <c r="I342" s="702"/>
      <c r="J342" s="702"/>
      <c r="K342" s="702"/>
    </row>
    <row r="343" spans="1:11" ht="13.5" thickBot="1" x14ac:dyDescent="0.25">
      <c r="A343" s="640" t="s">
        <v>27</v>
      </c>
      <c r="B343" s="606">
        <f>B339-B326</f>
        <v>69.333333333333485</v>
      </c>
      <c r="C343" s="607">
        <f t="shared" ref="C343:H343" si="80">C339-C326</f>
        <v>197.74358974358938</v>
      </c>
      <c r="D343" s="607">
        <f t="shared" si="80"/>
        <v>92.857142857143117</v>
      </c>
      <c r="E343" s="607">
        <f t="shared" si="80"/>
        <v>165.83333333333303</v>
      </c>
      <c r="F343" s="607">
        <f t="shared" si="80"/>
        <v>186.82692307692287</v>
      </c>
      <c r="G343" s="526">
        <f t="shared" si="80"/>
        <v>-97.857142857143117</v>
      </c>
      <c r="H343" s="567">
        <f t="shared" si="80"/>
        <v>103.01538981904196</v>
      </c>
      <c r="I343" s="702"/>
      <c r="J343" s="702"/>
      <c r="K343" s="702"/>
    </row>
    <row r="344" spans="1:11" x14ac:dyDescent="0.2">
      <c r="A344" s="431" t="s">
        <v>52</v>
      </c>
      <c r="B344" s="608">
        <v>58</v>
      </c>
      <c r="C344" s="609">
        <v>56</v>
      </c>
      <c r="D344" s="609">
        <v>15</v>
      </c>
      <c r="E344" s="609">
        <v>58</v>
      </c>
      <c r="F344" s="549">
        <v>57</v>
      </c>
      <c r="G344" s="438">
        <v>59</v>
      </c>
      <c r="H344" s="443">
        <f>SUM(B344:G344)</f>
        <v>303</v>
      </c>
      <c r="I344" s="702" t="s">
        <v>56</v>
      </c>
      <c r="J344" s="551">
        <f>H331-H344</f>
        <v>3</v>
      </c>
      <c r="K344" s="635">
        <f>J344/H331</f>
        <v>9.8039215686274508E-3</v>
      </c>
    </row>
    <row r="345" spans="1:11" x14ac:dyDescent="0.2">
      <c r="A345" s="431" t="s">
        <v>28</v>
      </c>
      <c r="B345" s="581">
        <v>135</v>
      </c>
      <c r="C345" s="701">
        <v>134.5</v>
      </c>
      <c r="D345" s="701">
        <v>134.5</v>
      </c>
      <c r="E345" s="701">
        <v>134</v>
      </c>
      <c r="F345" s="701">
        <v>133.5</v>
      </c>
      <c r="G345" s="230">
        <v>134</v>
      </c>
      <c r="H345" s="555"/>
      <c r="I345" s="702" t="s">
        <v>57</v>
      </c>
      <c r="J345" s="702">
        <v>132.15</v>
      </c>
      <c r="K345" s="702"/>
    </row>
    <row r="346" spans="1:11" ht="13.5" thickBot="1" x14ac:dyDescent="0.25">
      <c r="A346" s="432" t="s">
        <v>26</v>
      </c>
      <c r="B346" s="553">
        <f>B345-B332</f>
        <v>2.5</v>
      </c>
      <c r="C346" s="554">
        <f t="shared" ref="C346:G346" si="81">C345-C332</f>
        <v>2</v>
      </c>
      <c r="D346" s="554">
        <f t="shared" si="81"/>
        <v>2</v>
      </c>
      <c r="E346" s="554">
        <f t="shared" si="81"/>
        <v>2</v>
      </c>
      <c r="F346" s="554">
        <f t="shared" si="81"/>
        <v>2</v>
      </c>
      <c r="G346" s="439">
        <f t="shared" si="81"/>
        <v>2.5</v>
      </c>
      <c r="H346" s="558"/>
      <c r="I346" s="702" t="s">
        <v>26</v>
      </c>
      <c r="J346" s="584">
        <f>J345-J332</f>
        <v>1.5200000000000102</v>
      </c>
      <c r="K346" s="702"/>
    </row>
    <row r="348" spans="1:11" ht="13.5" thickBot="1" x14ac:dyDescent="0.25"/>
    <row r="349" spans="1:11" s="708" customFormat="1" ht="13.5" thickBot="1" x14ac:dyDescent="0.25">
      <c r="A349" s="534" t="s">
        <v>157</v>
      </c>
      <c r="B349" s="737" t="s">
        <v>53</v>
      </c>
      <c r="C349" s="738"/>
      <c r="D349" s="738"/>
      <c r="E349" s="738"/>
      <c r="F349" s="738"/>
      <c r="G349" s="739"/>
      <c r="H349" s="539" t="s">
        <v>0</v>
      </c>
    </row>
    <row r="350" spans="1:11" s="708" customFormat="1" x14ac:dyDescent="0.2">
      <c r="A350" s="640" t="s">
        <v>2</v>
      </c>
      <c r="B350" s="540">
        <v>1</v>
      </c>
      <c r="C350" s="509">
        <v>2</v>
      </c>
      <c r="D350" s="509">
        <v>3</v>
      </c>
      <c r="E350" s="509">
        <v>4</v>
      </c>
      <c r="F350" s="509">
        <v>5</v>
      </c>
      <c r="G350" s="433">
        <v>6</v>
      </c>
      <c r="H350" s="440"/>
    </row>
    <row r="351" spans="1:11" s="708" customFormat="1" x14ac:dyDescent="0.2">
      <c r="A351" s="641" t="s">
        <v>3</v>
      </c>
      <c r="B351" s="317">
        <v>4110</v>
      </c>
      <c r="C351" s="318">
        <v>4110</v>
      </c>
      <c r="D351" s="319">
        <v>4110</v>
      </c>
      <c r="E351" s="319">
        <v>4110</v>
      </c>
      <c r="F351" s="319">
        <v>4110</v>
      </c>
      <c r="G351" s="434">
        <v>4110</v>
      </c>
      <c r="H351" s="444">
        <v>4110</v>
      </c>
    </row>
    <row r="352" spans="1:11" s="708" customFormat="1" x14ac:dyDescent="0.2">
      <c r="A352" s="642" t="s">
        <v>6</v>
      </c>
      <c r="B352" s="541">
        <v>4228</v>
      </c>
      <c r="C352" s="542">
        <v>4345</v>
      </c>
      <c r="D352" s="542">
        <v>4580</v>
      </c>
      <c r="E352" s="542">
        <v>4524.166666666667</v>
      </c>
      <c r="F352" s="542">
        <v>4487</v>
      </c>
      <c r="G352" s="435">
        <v>4467.7777777777774</v>
      </c>
      <c r="H352" s="342">
        <v>4425.818181818182</v>
      </c>
    </row>
    <row r="353" spans="1:11" s="708" customFormat="1" x14ac:dyDescent="0.2">
      <c r="A353" s="640" t="s">
        <v>7</v>
      </c>
      <c r="B353" s="543">
        <v>100</v>
      </c>
      <c r="C353" s="544">
        <v>90</v>
      </c>
      <c r="D353" s="545">
        <v>100</v>
      </c>
      <c r="E353" s="545">
        <v>91.666666666666671</v>
      </c>
      <c r="F353" s="545">
        <v>100</v>
      </c>
      <c r="G353" s="436">
        <v>88.888888888888886</v>
      </c>
      <c r="H353" s="441">
        <v>89.090909090909093</v>
      </c>
    </row>
    <row r="354" spans="1:11" s="708" customFormat="1" x14ac:dyDescent="0.2">
      <c r="A354" s="640" t="s">
        <v>8</v>
      </c>
      <c r="B354" s="601">
        <v>6.0972235739661776E-2</v>
      </c>
      <c r="C354" s="602">
        <v>4.6205075258834202E-2</v>
      </c>
      <c r="D354" s="547">
        <v>4.1340821460177916E-2</v>
      </c>
      <c r="E354" s="547">
        <v>5.2216556566144733E-2</v>
      </c>
      <c r="F354" s="547">
        <v>3.8279151205940574E-2</v>
      </c>
      <c r="G354" s="437">
        <v>6.4074400419180041E-2</v>
      </c>
      <c r="H354" s="442">
        <v>5.8081490799273446E-2</v>
      </c>
    </row>
    <row r="355" spans="1:11" s="708" customFormat="1" x14ac:dyDescent="0.2">
      <c r="A355" s="642" t="s">
        <v>1</v>
      </c>
      <c r="B355" s="603">
        <f>B352/B351*100-100</f>
        <v>2.8710462287104548</v>
      </c>
      <c r="C355" s="604">
        <f>C352/C351*100-100</f>
        <v>5.7177615571776244</v>
      </c>
      <c r="D355" s="604">
        <f>D352/D351*100-100</f>
        <v>11.435523114355234</v>
      </c>
      <c r="E355" s="604">
        <f t="shared" ref="E355:H355" si="82">E352/E351*100-100</f>
        <v>10.077047850770484</v>
      </c>
      <c r="F355" s="604">
        <f t="shared" si="82"/>
        <v>9.1727493917274927</v>
      </c>
      <c r="G355" s="522">
        <f t="shared" si="82"/>
        <v>8.7050554203838715</v>
      </c>
      <c r="H355" s="556">
        <f t="shared" si="82"/>
        <v>7.6841406768413947</v>
      </c>
    </row>
    <row r="356" spans="1:11" s="708" customFormat="1" ht="13.5" thickBot="1" x14ac:dyDescent="0.25">
      <c r="A356" s="640" t="s">
        <v>27</v>
      </c>
      <c r="B356" s="606">
        <f>B352-B339</f>
        <v>68</v>
      </c>
      <c r="C356" s="607">
        <f t="shared" ref="C356:H356" si="83">C352-C339</f>
        <v>111.92307692307713</v>
      </c>
      <c r="D356" s="607">
        <f t="shared" si="83"/>
        <v>345.71428571428532</v>
      </c>
      <c r="E356" s="607">
        <f t="shared" si="83"/>
        <v>208.33333333333394</v>
      </c>
      <c r="F356" s="607">
        <f t="shared" si="83"/>
        <v>43.923076923077133</v>
      </c>
      <c r="G356" s="526">
        <f t="shared" si="83"/>
        <v>122.06349206349205</v>
      </c>
      <c r="H356" s="567">
        <f t="shared" si="83"/>
        <v>134.03735990037421</v>
      </c>
    </row>
    <row r="357" spans="1:11" s="708" customFormat="1" x14ac:dyDescent="0.2">
      <c r="A357" s="431" t="s">
        <v>52</v>
      </c>
      <c r="B357" s="608">
        <v>58</v>
      </c>
      <c r="C357" s="609">
        <v>56</v>
      </c>
      <c r="D357" s="609">
        <v>15</v>
      </c>
      <c r="E357" s="609">
        <v>58</v>
      </c>
      <c r="F357" s="549">
        <v>57</v>
      </c>
      <c r="G357" s="438">
        <v>59</v>
      </c>
      <c r="H357" s="443">
        <f>SUM(B357:G357)</f>
        <v>303</v>
      </c>
      <c r="I357" s="708" t="s">
        <v>56</v>
      </c>
      <c r="J357" s="551">
        <f>H344-H357</f>
        <v>0</v>
      </c>
      <c r="K357" s="635">
        <f>J357/H344</f>
        <v>0</v>
      </c>
    </row>
    <row r="358" spans="1:11" s="708" customFormat="1" x14ac:dyDescent="0.2">
      <c r="A358" s="431" t="s">
        <v>28</v>
      </c>
      <c r="B358" s="581">
        <f>B345+2</f>
        <v>137</v>
      </c>
      <c r="C358" s="709">
        <f t="shared" ref="C358:G358" si="84">C345+2</f>
        <v>136.5</v>
      </c>
      <c r="D358" s="709">
        <v>136</v>
      </c>
      <c r="E358" s="709">
        <v>135.5</v>
      </c>
      <c r="F358" s="709">
        <f t="shared" si="84"/>
        <v>135.5</v>
      </c>
      <c r="G358" s="230">
        <f t="shared" si="84"/>
        <v>136</v>
      </c>
      <c r="H358" s="555"/>
      <c r="I358" s="708" t="s">
        <v>57</v>
      </c>
      <c r="J358" s="708">
        <v>134.18</v>
      </c>
    </row>
    <row r="359" spans="1:11" s="708" customFormat="1" ht="13.5" thickBot="1" x14ac:dyDescent="0.25">
      <c r="A359" s="432" t="s">
        <v>26</v>
      </c>
      <c r="B359" s="553">
        <f>B358-B345</f>
        <v>2</v>
      </c>
      <c r="C359" s="554">
        <f t="shared" ref="C359:G359" si="85">C358-C345</f>
        <v>2</v>
      </c>
      <c r="D359" s="554">
        <f t="shared" si="85"/>
        <v>1.5</v>
      </c>
      <c r="E359" s="554">
        <f t="shared" si="85"/>
        <v>1.5</v>
      </c>
      <c r="F359" s="554">
        <f t="shared" si="85"/>
        <v>2</v>
      </c>
      <c r="G359" s="439">
        <f t="shared" si="85"/>
        <v>2</v>
      </c>
      <c r="H359" s="558"/>
      <c r="I359" s="708" t="s">
        <v>26</v>
      </c>
      <c r="J359" s="584">
        <f>J358-J345</f>
        <v>2.0300000000000011</v>
      </c>
    </row>
    <row r="361" spans="1:11" ht="13.5" thickBot="1" x14ac:dyDescent="0.25"/>
    <row r="362" spans="1:11" ht="13.5" thickBot="1" x14ac:dyDescent="0.25">
      <c r="A362" s="534" t="s">
        <v>160</v>
      </c>
      <c r="B362" s="737" t="s">
        <v>53</v>
      </c>
      <c r="C362" s="738"/>
      <c r="D362" s="738"/>
      <c r="E362" s="738"/>
      <c r="F362" s="738"/>
      <c r="G362" s="739"/>
      <c r="H362" s="539" t="s">
        <v>0</v>
      </c>
      <c r="I362" s="710"/>
      <c r="J362" s="710"/>
      <c r="K362" s="710"/>
    </row>
    <row r="363" spans="1:11" x14ac:dyDescent="0.2">
      <c r="A363" s="640" t="s">
        <v>2</v>
      </c>
      <c r="B363" s="540">
        <v>1</v>
      </c>
      <c r="C363" s="509">
        <v>2</v>
      </c>
      <c r="D363" s="509">
        <v>3</v>
      </c>
      <c r="E363" s="509">
        <v>4</v>
      </c>
      <c r="F363" s="509">
        <v>5</v>
      </c>
      <c r="G363" s="433">
        <v>6</v>
      </c>
      <c r="H363" s="715">
        <v>85</v>
      </c>
      <c r="I363" s="710"/>
      <c r="J363" s="710"/>
      <c r="K363" s="710"/>
    </row>
    <row r="364" spans="1:11" x14ac:dyDescent="0.2">
      <c r="A364" s="641" t="s">
        <v>3</v>
      </c>
      <c r="B364" s="317">
        <v>4170</v>
      </c>
      <c r="C364" s="318">
        <v>4170</v>
      </c>
      <c r="D364" s="319">
        <v>4170</v>
      </c>
      <c r="E364" s="319">
        <v>4170</v>
      </c>
      <c r="F364" s="319">
        <v>4170</v>
      </c>
      <c r="G364" s="434">
        <v>4170</v>
      </c>
      <c r="H364" s="444">
        <v>4170</v>
      </c>
      <c r="I364" s="710"/>
      <c r="J364" s="710"/>
      <c r="K364" s="710"/>
    </row>
    <row r="365" spans="1:11" x14ac:dyDescent="0.2">
      <c r="A365" s="642" t="s">
        <v>6</v>
      </c>
      <c r="B365" s="541">
        <v>4474.2857142857147</v>
      </c>
      <c r="C365" s="542">
        <v>4440</v>
      </c>
      <c r="D365" s="542">
        <v>4570</v>
      </c>
      <c r="E365" s="542">
        <v>4461.5789473684208</v>
      </c>
      <c r="F365" s="542">
        <v>4394.666666666667</v>
      </c>
      <c r="G365" s="435">
        <v>4614.7368421052633</v>
      </c>
      <c r="H365" s="342">
        <v>4489.1764705882351</v>
      </c>
      <c r="I365" s="710"/>
      <c r="J365" s="710"/>
      <c r="K365" s="710"/>
    </row>
    <row r="366" spans="1:11" x14ac:dyDescent="0.2">
      <c r="A366" s="640" t="s">
        <v>7</v>
      </c>
      <c r="B366" s="543">
        <v>100</v>
      </c>
      <c r="C366" s="544">
        <v>100</v>
      </c>
      <c r="D366" s="545">
        <v>100</v>
      </c>
      <c r="E366" s="545">
        <v>100</v>
      </c>
      <c r="F366" s="545">
        <v>86.666666666666671</v>
      </c>
      <c r="G366" s="436">
        <v>84.21052631578948</v>
      </c>
      <c r="H366" s="441">
        <v>94.117647058823536</v>
      </c>
      <c r="I366" s="710"/>
      <c r="J366" s="710"/>
      <c r="K366" s="710"/>
    </row>
    <row r="367" spans="1:11" x14ac:dyDescent="0.2">
      <c r="A367" s="640" t="s">
        <v>8</v>
      </c>
      <c r="B367" s="601">
        <v>3.6341006828239E-2</v>
      </c>
      <c r="C367" s="602">
        <v>5.3173410753828788E-2</v>
      </c>
      <c r="D367" s="547">
        <v>2.4678988498681286E-2</v>
      </c>
      <c r="E367" s="547">
        <v>4.2671186908655033E-2</v>
      </c>
      <c r="F367" s="547">
        <v>5.6518017678826693E-2</v>
      </c>
      <c r="G367" s="437">
        <v>5.8911779051274892E-2</v>
      </c>
      <c r="H367" s="442">
        <v>5.233540204822415E-2</v>
      </c>
      <c r="I367" s="710"/>
      <c r="J367" s="710"/>
      <c r="K367" s="710"/>
    </row>
    <row r="368" spans="1:11" x14ac:dyDescent="0.2">
      <c r="A368" s="642" t="s">
        <v>1</v>
      </c>
      <c r="B368" s="603">
        <f>B365/B364*100-100</f>
        <v>7.2970195272353635</v>
      </c>
      <c r="C368" s="604">
        <f>C365/C364*100-100</f>
        <v>6.474820143884898</v>
      </c>
      <c r="D368" s="604">
        <f>D365/D364*100-100</f>
        <v>9.5923261390887404</v>
      </c>
      <c r="E368" s="604">
        <f t="shared" ref="E368:H368" si="86">E365/E364*100-100</f>
        <v>6.9923008961251867</v>
      </c>
      <c r="F368" s="604">
        <f t="shared" si="86"/>
        <v>5.3876898481214965</v>
      </c>
      <c r="G368" s="522">
        <f t="shared" si="86"/>
        <v>10.665152088855237</v>
      </c>
      <c r="H368" s="556">
        <f t="shared" si="86"/>
        <v>7.654112004514019</v>
      </c>
      <c r="I368" s="710"/>
      <c r="J368" s="710"/>
      <c r="K368" s="710"/>
    </row>
    <row r="369" spans="1:11" ht="13.5" thickBot="1" x14ac:dyDescent="0.25">
      <c r="A369" s="640" t="s">
        <v>27</v>
      </c>
      <c r="B369" s="606">
        <f>B365-B352</f>
        <v>246.28571428571468</v>
      </c>
      <c r="C369" s="607">
        <f t="shared" ref="C369:H369" si="87">C365-C352</f>
        <v>95</v>
      </c>
      <c r="D369" s="607">
        <f t="shared" si="87"/>
        <v>-10</v>
      </c>
      <c r="E369" s="607">
        <f t="shared" si="87"/>
        <v>-62.587719298246157</v>
      </c>
      <c r="F369" s="607">
        <f t="shared" si="87"/>
        <v>-92.33333333333303</v>
      </c>
      <c r="G369" s="526">
        <f t="shared" si="87"/>
        <v>146.95906432748598</v>
      </c>
      <c r="H369" s="567">
        <f t="shared" si="87"/>
        <v>63.35828877005315</v>
      </c>
      <c r="I369" s="710"/>
      <c r="J369" s="710"/>
      <c r="K369" s="710"/>
    </row>
    <row r="370" spans="1:11" x14ac:dyDescent="0.2">
      <c r="A370" s="431" t="s">
        <v>52</v>
      </c>
      <c r="B370" s="608">
        <v>58</v>
      </c>
      <c r="C370" s="609">
        <v>56</v>
      </c>
      <c r="D370" s="609">
        <v>15</v>
      </c>
      <c r="E370" s="609">
        <v>58</v>
      </c>
      <c r="F370" s="549">
        <v>57</v>
      </c>
      <c r="G370" s="438">
        <v>59</v>
      </c>
      <c r="H370" s="443">
        <f>SUM(B370:G370)</f>
        <v>303</v>
      </c>
      <c r="I370" s="710" t="s">
        <v>56</v>
      </c>
      <c r="J370" s="551">
        <f>H357-H370</f>
        <v>0</v>
      </c>
      <c r="K370" s="635">
        <f>J370/H357</f>
        <v>0</v>
      </c>
    </row>
    <row r="371" spans="1:11" x14ac:dyDescent="0.2">
      <c r="A371" s="431" t="s">
        <v>28</v>
      </c>
      <c r="B371" s="581">
        <v>138.5</v>
      </c>
      <c r="C371" s="711">
        <v>138</v>
      </c>
      <c r="D371" s="711">
        <v>137</v>
      </c>
      <c r="E371" s="711">
        <v>137</v>
      </c>
      <c r="F371" s="711">
        <v>137.5</v>
      </c>
      <c r="G371" s="230">
        <v>137</v>
      </c>
      <c r="H371" s="555"/>
      <c r="I371" s="710" t="s">
        <v>57</v>
      </c>
      <c r="J371" s="710">
        <v>136.12</v>
      </c>
      <c r="K371" s="710"/>
    </row>
    <row r="372" spans="1:11" ht="13.5" thickBot="1" x14ac:dyDescent="0.25">
      <c r="A372" s="432" t="s">
        <v>26</v>
      </c>
      <c r="B372" s="553">
        <f>B371-B358</f>
        <v>1.5</v>
      </c>
      <c r="C372" s="554">
        <f t="shared" ref="C372:G372" si="88">C371-C358</f>
        <v>1.5</v>
      </c>
      <c r="D372" s="554">
        <f t="shared" si="88"/>
        <v>1</v>
      </c>
      <c r="E372" s="554">
        <f t="shared" si="88"/>
        <v>1.5</v>
      </c>
      <c r="F372" s="554">
        <f t="shared" si="88"/>
        <v>2</v>
      </c>
      <c r="G372" s="439">
        <f t="shared" si="88"/>
        <v>1</v>
      </c>
      <c r="H372" s="558"/>
      <c r="I372" s="710" t="s">
        <v>26</v>
      </c>
      <c r="J372" s="584">
        <f>J371-J358</f>
        <v>1.9399999999999977</v>
      </c>
      <c r="K372" s="710"/>
    </row>
    <row r="373" spans="1:11" x14ac:dyDescent="0.2">
      <c r="D373" s="280">
        <v>137</v>
      </c>
      <c r="E373" s="280">
        <v>137</v>
      </c>
      <c r="G373" s="280">
        <v>137</v>
      </c>
    </row>
    <row r="374" spans="1:11" ht="13.5" thickBot="1" x14ac:dyDescent="0.25"/>
    <row r="375" spans="1:11" ht="13.5" thickBot="1" x14ac:dyDescent="0.25">
      <c r="A375" s="534" t="s">
        <v>162</v>
      </c>
      <c r="B375" s="737" t="s">
        <v>53</v>
      </c>
      <c r="C375" s="738"/>
      <c r="D375" s="738"/>
      <c r="E375" s="738"/>
      <c r="F375" s="738"/>
      <c r="G375" s="739"/>
      <c r="H375" s="539" t="s">
        <v>0</v>
      </c>
      <c r="I375" s="717"/>
      <c r="J375" s="717"/>
      <c r="K375" s="717"/>
    </row>
    <row r="376" spans="1:11" x14ac:dyDescent="0.2">
      <c r="A376" s="640" t="s">
        <v>2</v>
      </c>
      <c r="B376" s="540">
        <v>1</v>
      </c>
      <c r="C376" s="509">
        <v>2</v>
      </c>
      <c r="D376" s="509">
        <v>3</v>
      </c>
      <c r="E376" s="509">
        <v>4</v>
      </c>
      <c r="F376" s="509">
        <v>5</v>
      </c>
      <c r="G376" s="433">
        <v>6</v>
      </c>
      <c r="H376" s="715">
        <v>85</v>
      </c>
      <c r="I376" s="717"/>
      <c r="J376" s="717"/>
      <c r="K376" s="717"/>
    </row>
    <row r="377" spans="1:11" x14ac:dyDescent="0.2">
      <c r="A377" s="641" t="s">
        <v>3</v>
      </c>
      <c r="B377" s="317">
        <v>4220</v>
      </c>
      <c r="C377" s="318">
        <v>4220</v>
      </c>
      <c r="D377" s="319">
        <v>4220</v>
      </c>
      <c r="E377" s="319">
        <v>4220</v>
      </c>
      <c r="F377" s="319">
        <v>4220</v>
      </c>
      <c r="G377" s="434">
        <v>4220</v>
      </c>
      <c r="H377" s="444">
        <v>4220</v>
      </c>
      <c r="I377" s="717"/>
      <c r="J377" s="717"/>
      <c r="K377" s="717"/>
    </row>
    <row r="378" spans="1:11" x14ac:dyDescent="0.2">
      <c r="A378" s="642" t="s">
        <v>6</v>
      </c>
      <c r="B378" s="541">
        <v>4381</v>
      </c>
      <c r="C378" s="542">
        <v>4484</v>
      </c>
      <c r="D378" s="542">
        <v>4772.5</v>
      </c>
      <c r="E378" s="542">
        <v>4362</v>
      </c>
      <c r="F378" s="542">
        <v>4520</v>
      </c>
      <c r="G378" s="435">
        <v>4664.545454545455</v>
      </c>
      <c r="H378" s="342">
        <v>4521.1111111111113</v>
      </c>
      <c r="I378" s="717"/>
      <c r="J378" s="717"/>
      <c r="K378" s="717"/>
    </row>
    <row r="379" spans="1:11" x14ac:dyDescent="0.2">
      <c r="A379" s="640" t="s">
        <v>7</v>
      </c>
      <c r="B379" s="543">
        <v>90</v>
      </c>
      <c r="C379" s="544">
        <v>100</v>
      </c>
      <c r="D379" s="545">
        <v>100</v>
      </c>
      <c r="E379" s="545">
        <v>80</v>
      </c>
      <c r="F379" s="545">
        <v>92.857142857142861</v>
      </c>
      <c r="G379" s="436">
        <v>81.818181818181813</v>
      </c>
      <c r="H379" s="441">
        <v>90.740740740740748</v>
      </c>
      <c r="I379" s="717"/>
      <c r="J379" s="717"/>
      <c r="K379" s="717"/>
    </row>
    <row r="380" spans="1:11" x14ac:dyDescent="0.2">
      <c r="A380" s="640" t="s">
        <v>8</v>
      </c>
      <c r="B380" s="601">
        <v>4.8350385608593283E-2</v>
      </c>
      <c r="C380" s="602">
        <v>6.2811143361353808E-2</v>
      </c>
      <c r="D380" s="547">
        <v>2.5204005707112433E-2</v>
      </c>
      <c r="E380" s="547">
        <v>6.2235229714652548E-2</v>
      </c>
      <c r="F380" s="547">
        <v>6.9404980663198806E-2</v>
      </c>
      <c r="G380" s="437">
        <v>6.7282685879628962E-2</v>
      </c>
      <c r="H380" s="442">
        <v>6.6935378670061649E-2</v>
      </c>
      <c r="I380" s="717"/>
      <c r="J380" s="717"/>
      <c r="K380" s="717"/>
    </row>
    <row r="381" spans="1:11" x14ac:dyDescent="0.2">
      <c r="A381" s="642" t="s">
        <v>1</v>
      </c>
      <c r="B381" s="603">
        <f>B378/B377*100-100</f>
        <v>3.8151658767772574</v>
      </c>
      <c r="C381" s="604">
        <f>C378/C377*100-100</f>
        <v>6.2559241706161117</v>
      </c>
      <c r="D381" s="604">
        <f>D378/D377*100-100</f>
        <v>13.092417061611371</v>
      </c>
      <c r="E381" s="604">
        <f t="shared" ref="E381:H381" si="89">E378/E377*100-100</f>
        <v>3.3649289099526101</v>
      </c>
      <c r="F381" s="604">
        <f t="shared" si="89"/>
        <v>7.1090047393364841</v>
      </c>
      <c r="G381" s="522">
        <f t="shared" si="89"/>
        <v>10.534252477380448</v>
      </c>
      <c r="H381" s="556">
        <f t="shared" si="89"/>
        <v>7.1353343865192329</v>
      </c>
      <c r="I381" s="717"/>
      <c r="J381" s="717"/>
      <c r="K381" s="717"/>
    </row>
    <row r="382" spans="1:11" ht="13.5" thickBot="1" x14ac:dyDescent="0.25">
      <c r="A382" s="640" t="s">
        <v>27</v>
      </c>
      <c r="B382" s="606">
        <f>B378-B365</f>
        <v>-93.285714285714675</v>
      </c>
      <c r="C382" s="607">
        <f t="shared" ref="C382:H382" si="90">C378-C365</f>
        <v>44</v>
      </c>
      <c r="D382" s="607">
        <f t="shared" si="90"/>
        <v>202.5</v>
      </c>
      <c r="E382" s="607">
        <f t="shared" si="90"/>
        <v>-99.578947368420813</v>
      </c>
      <c r="F382" s="607">
        <f t="shared" si="90"/>
        <v>125.33333333333303</v>
      </c>
      <c r="G382" s="526">
        <f t="shared" si="90"/>
        <v>49.808612440191609</v>
      </c>
      <c r="H382" s="567">
        <f t="shared" si="90"/>
        <v>31.93464052287618</v>
      </c>
      <c r="I382" s="717"/>
      <c r="J382" s="717"/>
      <c r="K382" s="717"/>
    </row>
    <row r="383" spans="1:11" x14ac:dyDescent="0.2">
      <c r="A383" s="431" t="s">
        <v>52</v>
      </c>
      <c r="B383" s="608">
        <v>58</v>
      </c>
      <c r="C383" s="609">
        <v>56</v>
      </c>
      <c r="D383" s="609">
        <v>14</v>
      </c>
      <c r="E383" s="609">
        <v>58</v>
      </c>
      <c r="F383" s="549">
        <v>57</v>
      </c>
      <c r="G383" s="438">
        <v>58</v>
      </c>
      <c r="H383" s="443">
        <f>SUM(B383:G383)</f>
        <v>301</v>
      </c>
      <c r="I383" s="717" t="s">
        <v>56</v>
      </c>
      <c r="J383" s="551">
        <f>H370-H383</f>
        <v>2</v>
      </c>
      <c r="K383" s="635">
        <f>J383/H370</f>
        <v>6.6006600660066007E-3</v>
      </c>
    </row>
    <row r="384" spans="1:11" x14ac:dyDescent="0.2">
      <c r="A384" s="431" t="s">
        <v>28</v>
      </c>
      <c r="B384" s="581">
        <v>140</v>
      </c>
      <c r="C384" s="716">
        <v>139</v>
      </c>
      <c r="D384" s="716">
        <v>138</v>
      </c>
      <c r="E384" s="716">
        <v>138.5</v>
      </c>
      <c r="F384" s="716">
        <v>138.5</v>
      </c>
      <c r="G384" s="230">
        <v>138</v>
      </c>
      <c r="H384" s="555"/>
      <c r="I384" s="717" t="s">
        <v>57</v>
      </c>
      <c r="J384" s="717">
        <v>138.21</v>
      </c>
      <c r="K384" s="717"/>
    </row>
    <row r="385" spans="1:11" ht="13.5" thickBot="1" x14ac:dyDescent="0.25">
      <c r="A385" s="432" t="s">
        <v>26</v>
      </c>
      <c r="B385" s="553">
        <f>B384-B371</f>
        <v>1.5</v>
      </c>
      <c r="C385" s="554">
        <f t="shared" ref="C385:G385" si="91">C384-C371</f>
        <v>1</v>
      </c>
      <c r="D385" s="554">
        <f t="shared" si="91"/>
        <v>1</v>
      </c>
      <c r="E385" s="554">
        <f t="shared" si="91"/>
        <v>1.5</v>
      </c>
      <c r="F385" s="554">
        <f t="shared" si="91"/>
        <v>1</v>
      </c>
      <c r="G385" s="439">
        <f t="shared" si="91"/>
        <v>1</v>
      </c>
      <c r="H385" s="558"/>
      <c r="I385" s="717" t="s">
        <v>26</v>
      </c>
      <c r="J385" s="584">
        <f>J384-J371</f>
        <v>2.0900000000000034</v>
      </c>
      <c r="K385" s="717"/>
    </row>
    <row r="387" spans="1:11" ht="13.5" thickBot="1" x14ac:dyDescent="0.25"/>
    <row r="388" spans="1:11" ht="13.5" thickBot="1" x14ac:dyDescent="0.25">
      <c r="A388" s="534" t="s">
        <v>164</v>
      </c>
      <c r="B388" s="737" t="s">
        <v>53</v>
      </c>
      <c r="C388" s="738"/>
      <c r="D388" s="738"/>
      <c r="E388" s="738"/>
      <c r="F388" s="738"/>
      <c r="G388" s="739"/>
      <c r="H388" s="539" t="s">
        <v>0</v>
      </c>
      <c r="I388" s="718"/>
      <c r="J388" s="718"/>
      <c r="K388" s="718"/>
    </row>
    <row r="389" spans="1:11" x14ac:dyDescent="0.2">
      <c r="A389" s="640" t="s">
        <v>2</v>
      </c>
      <c r="B389" s="540">
        <v>1</v>
      </c>
      <c r="C389" s="509">
        <v>2</v>
      </c>
      <c r="D389" s="509">
        <v>3</v>
      </c>
      <c r="E389" s="509">
        <v>4</v>
      </c>
      <c r="F389" s="509">
        <v>5</v>
      </c>
      <c r="G389" s="433">
        <v>6</v>
      </c>
      <c r="H389" s="715">
        <v>75</v>
      </c>
      <c r="I389" s="718"/>
      <c r="J389" s="718"/>
      <c r="K389" s="718"/>
    </row>
    <row r="390" spans="1:11" x14ac:dyDescent="0.2">
      <c r="A390" s="641" t="s">
        <v>3</v>
      </c>
      <c r="B390" s="317">
        <v>4260</v>
      </c>
      <c r="C390" s="318">
        <v>4260</v>
      </c>
      <c r="D390" s="319">
        <v>4260</v>
      </c>
      <c r="E390" s="319">
        <v>4260</v>
      </c>
      <c r="F390" s="319">
        <v>4260</v>
      </c>
      <c r="G390" s="434">
        <v>4260</v>
      </c>
      <c r="H390" s="444">
        <v>4260</v>
      </c>
      <c r="I390" s="718"/>
      <c r="J390" s="718"/>
      <c r="K390" s="718"/>
    </row>
    <row r="391" spans="1:11" x14ac:dyDescent="0.2">
      <c r="A391" s="642" t="s">
        <v>6</v>
      </c>
      <c r="B391" s="541">
        <v>4542.1428571428569</v>
      </c>
      <c r="C391" s="542">
        <v>4368.5714285714284</v>
      </c>
      <c r="D391" s="542">
        <v>4122</v>
      </c>
      <c r="E391" s="542">
        <v>4566.4285714285716</v>
      </c>
      <c r="F391" s="542">
        <v>4677.8571428571431</v>
      </c>
      <c r="G391" s="435">
        <v>4657.8571428571431</v>
      </c>
      <c r="H391" s="342">
        <v>4533.2</v>
      </c>
      <c r="I391" s="718"/>
      <c r="J391" s="718"/>
      <c r="K391" s="718"/>
    </row>
    <row r="392" spans="1:11" x14ac:dyDescent="0.2">
      <c r="A392" s="640" t="s">
        <v>7</v>
      </c>
      <c r="B392" s="543">
        <v>92.857142857142861</v>
      </c>
      <c r="C392" s="544">
        <v>71.428571428571431</v>
      </c>
      <c r="D392" s="545">
        <v>60</v>
      </c>
      <c r="E392" s="545">
        <v>85.714285714285708</v>
      </c>
      <c r="F392" s="545">
        <v>100</v>
      </c>
      <c r="G392" s="436">
        <v>78.571428571428569</v>
      </c>
      <c r="H392" s="441">
        <v>74.666666666666671</v>
      </c>
      <c r="I392" s="718"/>
      <c r="J392" s="718"/>
      <c r="K392" s="718"/>
    </row>
    <row r="393" spans="1:11" x14ac:dyDescent="0.2">
      <c r="A393" s="640" t="s">
        <v>8</v>
      </c>
      <c r="B393" s="601">
        <v>6.8524011796068082E-2</v>
      </c>
      <c r="C393" s="602">
        <v>7.8821890616553092E-2</v>
      </c>
      <c r="D393" s="547">
        <v>0.10828146437581564</v>
      </c>
      <c r="E393" s="547">
        <v>6.0221305358947805E-2</v>
      </c>
      <c r="F393" s="547">
        <v>5.8226495713641253E-2</v>
      </c>
      <c r="G393" s="437">
        <v>8.3154132525472088E-2</v>
      </c>
      <c r="H393" s="442">
        <v>8.0395935831677395E-2</v>
      </c>
      <c r="I393" s="718"/>
      <c r="J393" s="718"/>
      <c r="K393" s="718"/>
    </row>
    <row r="394" spans="1:11" x14ac:dyDescent="0.2">
      <c r="A394" s="642" t="s">
        <v>1</v>
      </c>
      <c r="B394" s="603">
        <f>B391/B390*100-100</f>
        <v>6.6230717639168262</v>
      </c>
      <c r="C394" s="604">
        <f>C391/C390*100-100</f>
        <v>2.548625083836356</v>
      </c>
      <c r="D394" s="604">
        <f>D391/D390*100-100</f>
        <v>-3.2394366197183047</v>
      </c>
      <c r="E394" s="604">
        <f t="shared" ref="E394:H394" si="92">E391/E390*100-100</f>
        <v>7.1931589537223459</v>
      </c>
      <c r="F394" s="604">
        <f t="shared" si="92"/>
        <v>9.8088531187122925</v>
      </c>
      <c r="G394" s="522">
        <f t="shared" si="92"/>
        <v>9.3393695506371728</v>
      </c>
      <c r="H394" s="556">
        <f t="shared" si="92"/>
        <v>6.413145539906111</v>
      </c>
      <c r="I394" s="718"/>
      <c r="J394" s="718"/>
      <c r="K394" s="718"/>
    </row>
    <row r="395" spans="1:11" ht="13.5" thickBot="1" x14ac:dyDescent="0.25">
      <c r="A395" s="640" t="s">
        <v>27</v>
      </c>
      <c r="B395" s="606">
        <f>B391-B378</f>
        <v>161.14285714285688</v>
      </c>
      <c r="C395" s="607">
        <f t="shared" ref="C395:H395" si="93">C391-C378</f>
        <v>-115.42857142857156</v>
      </c>
      <c r="D395" s="607">
        <f t="shared" si="93"/>
        <v>-650.5</v>
      </c>
      <c r="E395" s="607">
        <f t="shared" si="93"/>
        <v>204.42857142857156</v>
      </c>
      <c r="F395" s="607">
        <f t="shared" si="93"/>
        <v>157.85714285714312</v>
      </c>
      <c r="G395" s="526">
        <f t="shared" si="93"/>
        <v>-6.6883116883118419</v>
      </c>
      <c r="H395" s="567">
        <f t="shared" si="93"/>
        <v>12.088888888888505</v>
      </c>
      <c r="I395" s="718"/>
      <c r="J395" s="718"/>
      <c r="K395" s="718"/>
    </row>
    <row r="396" spans="1:11" x14ac:dyDescent="0.2">
      <c r="A396" s="431" t="s">
        <v>52</v>
      </c>
      <c r="B396" s="608">
        <v>57</v>
      </c>
      <c r="C396" s="609">
        <v>56</v>
      </c>
      <c r="D396" s="609">
        <v>13</v>
      </c>
      <c r="E396" s="609">
        <v>58</v>
      </c>
      <c r="F396" s="549">
        <v>57</v>
      </c>
      <c r="G396" s="438">
        <v>57</v>
      </c>
      <c r="H396" s="443">
        <f>SUM(B396:G396)</f>
        <v>298</v>
      </c>
      <c r="I396" s="718" t="s">
        <v>56</v>
      </c>
      <c r="J396" s="551">
        <f>H383-H396</f>
        <v>3</v>
      </c>
      <c r="K396" s="635">
        <f>J396/H383</f>
        <v>9.9667774086378731E-3</v>
      </c>
    </row>
    <row r="397" spans="1:11" x14ac:dyDescent="0.2">
      <c r="A397" s="431" t="s">
        <v>28</v>
      </c>
      <c r="B397" s="581">
        <v>141</v>
      </c>
      <c r="C397" s="719">
        <v>140.5</v>
      </c>
      <c r="D397" s="719">
        <v>140</v>
      </c>
      <c r="E397" s="719">
        <v>139.5</v>
      </c>
      <c r="F397" s="719">
        <v>139.5</v>
      </c>
      <c r="G397" s="230">
        <v>139</v>
      </c>
      <c r="H397" s="555"/>
      <c r="I397" s="718" t="s">
        <v>57</v>
      </c>
      <c r="J397" s="718">
        <v>140.32</v>
      </c>
      <c r="K397" s="718"/>
    </row>
    <row r="398" spans="1:11" ht="13.5" thickBot="1" x14ac:dyDescent="0.25">
      <c r="A398" s="432" t="s">
        <v>26</v>
      </c>
      <c r="B398" s="553">
        <f>B397-B384</f>
        <v>1</v>
      </c>
      <c r="C398" s="554">
        <f t="shared" ref="C398:G398" si="94">C397-C384</f>
        <v>1.5</v>
      </c>
      <c r="D398" s="554">
        <f t="shared" si="94"/>
        <v>2</v>
      </c>
      <c r="E398" s="554">
        <f t="shared" si="94"/>
        <v>1</v>
      </c>
      <c r="F398" s="554">
        <f t="shared" si="94"/>
        <v>1</v>
      </c>
      <c r="G398" s="439">
        <f t="shared" si="94"/>
        <v>1</v>
      </c>
      <c r="H398" s="558"/>
      <c r="I398" s="718" t="s">
        <v>26</v>
      </c>
      <c r="J398" s="584">
        <f>J397-J384</f>
        <v>2.1099999999999852</v>
      </c>
      <c r="K398" s="718"/>
    </row>
    <row r="400" spans="1:11" ht="13.5" thickBot="1" x14ac:dyDescent="0.25"/>
    <row r="401" spans="1:11" ht="13.5" thickBot="1" x14ac:dyDescent="0.25">
      <c r="A401" s="534" t="s">
        <v>165</v>
      </c>
      <c r="B401" s="737" t="s">
        <v>53</v>
      </c>
      <c r="C401" s="738"/>
      <c r="D401" s="738"/>
      <c r="E401" s="738"/>
      <c r="F401" s="738"/>
      <c r="G401" s="739"/>
      <c r="H401" s="539" t="s">
        <v>0</v>
      </c>
      <c r="I401" s="721"/>
      <c r="J401" s="721"/>
      <c r="K401" s="721"/>
    </row>
    <row r="402" spans="1:11" x14ac:dyDescent="0.2">
      <c r="A402" s="640" t="s">
        <v>2</v>
      </c>
      <c r="B402" s="540">
        <v>1</v>
      </c>
      <c r="C402" s="509">
        <v>2</v>
      </c>
      <c r="D402" s="509">
        <v>3</v>
      </c>
      <c r="E402" s="509">
        <v>4</v>
      </c>
      <c r="F402" s="509">
        <v>5</v>
      </c>
      <c r="G402" s="433">
        <v>6</v>
      </c>
      <c r="H402" s="715">
        <v>77</v>
      </c>
      <c r="I402" s="721"/>
      <c r="J402" s="721"/>
      <c r="K402" s="721"/>
    </row>
    <row r="403" spans="1:11" x14ac:dyDescent="0.2">
      <c r="A403" s="641" t="s">
        <v>3</v>
      </c>
      <c r="B403" s="317">
        <v>4280</v>
      </c>
      <c r="C403" s="318">
        <v>4280</v>
      </c>
      <c r="D403" s="319">
        <v>4280</v>
      </c>
      <c r="E403" s="319">
        <v>4280</v>
      </c>
      <c r="F403" s="319">
        <v>4280</v>
      </c>
      <c r="G403" s="434">
        <v>4280</v>
      </c>
      <c r="H403" s="444">
        <v>4280</v>
      </c>
      <c r="I403" s="721"/>
      <c r="J403" s="721"/>
      <c r="K403" s="721"/>
    </row>
    <row r="404" spans="1:11" x14ac:dyDescent="0.2">
      <c r="A404" s="642" t="s">
        <v>6</v>
      </c>
      <c r="B404" s="541">
        <v>4594.2857142857147</v>
      </c>
      <c r="C404" s="542">
        <v>4685.7142857142853</v>
      </c>
      <c r="D404" s="542">
        <v>4538</v>
      </c>
      <c r="E404" s="542">
        <v>4747.8571428571431</v>
      </c>
      <c r="F404" s="542">
        <v>4748.75</v>
      </c>
      <c r="G404" s="435">
        <v>4698.5714285714284</v>
      </c>
      <c r="H404" s="342">
        <v>4686.2337662337659</v>
      </c>
      <c r="I404" s="721"/>
      <c r="J404" s="721"/>
      <c r="K404" s="721"/>
    </row>
    <row r="405" spans="1:11" x14ac:dyDescent="0.2">
      <c r="A405" s="640" t="s">
        <v>7</v>
      </c>
      <c r="B405" s="543">
        <v>71.428571428571431</v>
      </c>
      <c r="C405" s="544">
        <v>85.714285714285708</v>
      </c>
      <c r="D405" s="545">
        <v>60</v>
      </c>
      <c r="E405" s="545">
        <v>92.857142857142861</v>
      </c>
      <c r="F405" s="545">
        <v>81.25</v>
      </c>
      <c r="G405" s="436">
        <v>78.571428571428569</v>
      </c>
      <c r="H405" s="441">
        <v>81.818181818181813</v>
      </c>
      <c r="I405" s="721"/>
      <c r="J405" s="721"/>
      <c r="K405" s="721"/>
    </row>
    <row r="406" spans="1:11" x14ac:dyDescent="0.2">
      <c r="A406" s="640" t="s">
        <v>8</v>
      </c>
      <c r="B406" s="601">
        <v>7.6958170004537488E-2</v>
      </c>
      <c r="C406" s="602">
        <v>6.4513952901498986E-2</v>
      </c>
      <c r="D406" s="547">
        <v>9.8837918987340415E-2</v>
      </c>
      <c r="E406" s="547">
        <v>4.8893312185284706E-2</v>
      </c>
      <c r="F406" s="547">
        <v>7.2478346364275428E-2</v>
      </c>
      <c r="G406" s="437">
        <v>7.8235611192129517E-2</v>
      </c>
      <c r="H406" s="442">
        <v>7.2641754416830254E-2</v>
      </c>
      <c r="I406" s="721"/>
      <c r="J406" s="721"/>
      <c r="K406" s="721"/>
    </row>
    <row r="407" spans="1:11" x14ac:dyDescent="0.2">
      <c r="A407" s="642" t="s">
        <v>1</v>
      </c>
      <c r="B407" s="603">
        <f>B404/B403*100-100</f>
        <v>7.3431241655540731</v>
      </c>
      <c r="C407" s="604">
        <f>C404/C403*100-100</f>
        <v>9.479305740987968</v>
      </c>
      <c r="D407" s="604">
        <f>D404/D403*100-100</f>
        <v>6.028037383177562</v>
      </c>
      <c r="E407" s="604">
        <f t="shared" ref="E407:H407" si="95">E404/E403*100-100</f>
        <v>10.931241655540731</v>
      </c>
      <c r="F407" s="604">
        <f t="shared" si="95"/>
        <v>10.952102803738327</v>
      </c>
      <c r="G407" s="522">
        <f t="shared" si="95"/>
        <v>9.7797062750333765</v>
      </c>
      <c r="H407" s="556">
        <f t="shared" si="95"/>
        <v>9.4914431363029479</v>
      </c>
      <c r="I407" s="721"/>
      <c r="J407" s="721"/>
      <c r="K407" s="721"/>
    </row>
    <row r="408" spans="1:11" ht="13.5" thickBot="1" x14ac:dyDescent="0.25">
      <c r="A408" s="640" t="s">
        <v>27</v>
      </c>
      <c r="B408" s="606">
        <f>B404-B391</f>
        <v>52.142857142857792</v>
      </c>
      <c r="C408" s="607">
        <f t="shared" ref="C408:H408" si="96">C404-C391</f>
        <v>317.14285714285688</v>
      </c>
      <c r="D408" s="607">
        <f t="shared" si="96"/>
        <v>416</v>
      </c>
      <c r="E408" s="607">
        <f t="shared" si="96"/>
        <v>181.42857142857156</v>
      </c>
      <c r="F408" s="607">
        <f t="shared" si="96"/>
        <v>70.892857142856883</v>
      </c>
      <c r="G408" s="526">
        <f t="shared" si="96"/>
        <v>40.714285714285325</v>
      </c>
      <c r="H408" s="567">
        <f t="shared" si="96"/>
        <v>153.03376623376607</v>
      </c>
      <c r="I408" s="721"/>
      <c r="J408" s="721"/>
      <c r="K408" s="721"/>
    </row>
    <row r="409" spans="1:11" x14ac:dyDescent="0.2">
      <c r="A409" s="431" t="s">
        <v>52</v>
      </c>
      <c r="B409" s="608">
        <v>57</v>
      </c>
      <c r="C409" s="609">
        <v>56</v>
      </c>
      <c r="D409" s="609">
        <v>11</v>
      </c>
      <c r="E409" s="609">
        <v>58</v>
      </c>
      <c r="F409" s="549">
        <v>56</v>
      </c>
      <c r="G409" s="438">
        <v>57</v>
      </c>
      <c r="H409" s="443">
        <f>SUM(B409:G409)</f>
        <v>295</v>
      </c>
      <c r="I409" s="721" t="s">
        <v>56</v>
      </c>
      <c r="J409" s="551">
        <f>H396-H409</f>
        <v>3</v>
      </c>
      <c r="K409" s="635">
        <f>J409/H396</f>
        <v>1.0067114093959731E-2</v>
      </c>
    </row>
    <row r="410" spans="1:11" x14ac:dyDescent="0.2">
      <c r="A410" s="431" t="s">
        <v>28</v>
      </c>
      <c r="B410" s="581">
        <v>141</v>
      </c>
      <c r="C410" s="720">
        <v>140.5</v>
      </c>
      <c r="D410" s="720">
        <v>140</v>
      </c>
      <c r="E410" s="720">
        <v>139.5</v>
      </c>
      <c r="F410" s="720">
        <v>139.5</v>
      </c>
      <c r="G410" s="230">
        <v>139</v>
      </c>
      <c r="H410" s="555"/>
      <c r="I410" s="721" t="s">
        <v>57</v>
      </c>
      <c r="J410" s="721">
        <v>141.02000000000001</v>
      </c>
      <c r="K410" s="721"/>
    </row>
    <row r="411" spans="1:11" ht="13.5" thickBot="1" x14ac:dyDescent="0.25">
      <c r="A411" s="432" t="s">
        <v>26</v>
      </c>
      <c r="B411" s="553">
        <f>B410-B397</f>
        <v>0</v>
      </c>
      <c r="C411" s="554">
        <f t="shared" ref="C411:G411" si="97">C410-C397</f>
        <v>0</v>
      </c>
      <c r="D411" s="554">
        <f t="shared" si="97"/>
        <v>0</v>
      </c>
      <c r="E411" s="554">
        <f t="shared" si="97"/>
        <v>0</v>
      </c>
      <c r="F411" s="554">
        <f t="shared" si="97"/>
        <v>0</v>
      </c>
      <c r="G411" s="439">
        <f t="shared" si="97"/>
        <v>0</v>
      </c>
      <c r="H411" s="558"/>
      <c r="I411" s="721" t="s">
        <v>26</v>
      </c>
      <c r="J411" s="584">
        <f>J410-J397</f>
        <v>0.70000000000001705</v>
      </c>
      <c r="K411" s="721"/>
    </row>
    <row r="413" spans="1:11" ht="13.5" thickBot="1" x14ac:dyDescent="0.25"/>
    <row r="414" spans="1:11" ht="13.5" thickBot="1" x14ac:dyDescent="0.25">
      <c r="A414" s="534" t="s">
        <v>168</v>
      </c>
      <c r="B414" s="737" t="s">
        <v>53</v>
      </c>
      <c r="C414" s="738"/>
      <c r="D414" s="738"/>
      <c r="E414" s="738"/>
      <c r="F414" s="738"/>
      <c r="G414" s="739"/>
      <c r="H414" s="539" t="s">
        <v>0</v>
      </c>
      <c r="I414" s="723"/>
      <c r="J414" s="723"/>
      <c r="K414" s="723"/>
    </row>
    <row r="415" spans="1:11" x14ac:dyDescent="0.2">
      <c r="A415" s="640" t="s">
        <v>2</v>
      </c>
      <c r="B415" s="540">
        <v>1</v>
      </c>
      <c r="C415" s="509">
        <v>2</v>
      </c>
      <c r="D415" s="509">
        <v>3</v>
      </c>
      <c r="E415" s="509">
        <v>4</v>
      </c>
      <c r="F415" s="509">
        <v>5</v>
      </c>
      <c r="G415" s="433">
        <v>6</v>
      </c>
      <c r="H415" s="715">
        <v>64</v>
      </c>
      <c r="I415" s="723"/>
      <c r="J415" s="723"/>
      <c r="K415" s="723"/>
    </row>
    <row r="416" spans="1:11" x14ac:dyDescent="0.2">
      <c r="A416" s="641" t="s">
        <v>3</v>
      </c>
      <c r="B416" s="317">
        <v>4300</v>
      </c>
      <c r="C416" s="318">
        <v>4300</v>
      </c>
      <c r="D416" s="319">
        <v>4300</v>
      </c>
      <c r="E416" s="319">
        <v>4300</v>
      </c>
      <c r="F416" s="319">
        <v>4300</v>
      </c>
      <c r="G416" s="434">
        <v>4300</v>
      </c>
      <c r="H416" s="444">
        <v>4300</v>
      </c>
      <c r="I416" s="723"/>
      <c r="J416" s="723"/>
      <c r="K416" s="723"/>
    </row>
    <row r="417" spans="1:11" x14ac:dyDescent="0.2">
      <c r="A417" s="642" t="s">
        <v>6</v>
      </c>
      <c r="B417" s="541">
        <v>4621.5384615384619</v>
      </c>
      <c r="C417" s="542">
        <v>4654.4444444444443</v>
      </c>
      <c r="D417" s="542">
        <v>4234</v>
      </c>
      <c r="E417" s="542">
        <v>4704.2857142857147</v>
      </c>
      <c r="F417" s="542">
        <v>4658.4615384615381</v>
      </c>
      <c r="G417" s="435">
        <v>4700</v>
      </c>
      <c r="H417" s="342">
        <v>4633.75</v>
      </c>
      <c r="I417" s="723"/>
      <c r="J417" s="723"/>
      <c r="K417" s="723"/>
    </row>
    <row r="418" spans="1:11" x14ac:dyDescent="0.2">
      <c r="A418" s="640" t="s">
        <v>7</v>
      </c>
      <c r="B418" s="543">
        <v>100</v>
      </c>
      <c r="C418" s="544">
        <v>66.666666666666671</v>
      </c>
      <c r="D418" s="545">
        <v>80</v>
      </c>
      <c r="E418" s="545">
        <v>71.428571428571431</v>
      </c>
      <c r="F418" s="545">
        <v>61.53846153846154</v>
      </c>
      <c r="G418" s="436">
        <v>70</v>
      </c>
      <c r="H418" s="441">
        <v>75</v>
      </c>
      <c r="I418" s="723"/>
      <c r="J418" s="723"/>
      <c r="K418" s="723"/>
    </row>
    <row r="419" spans="1:11" x14ac:dyDescent="0.2">
      <c r="A419" s="640" t="s">
        <v>8</v>
      </c>
      <c r="B419" s="601">
        <v>4.5315172817430076E-2</v>
      </c>
      <c r="C419" s="602">
        <v>0.10441775839091494</v>
      </c>
      <c r="D419" s="547">
        <v>7.5128560612455528E-2</v>
      </c>
      <c r="E419" s="547">
        <v>8.8571486413881004E-2</v>
      </c>
      <c r="F419" s="547">
        <v>9.0424868235967792E-2</v>
      </c>
      <c r="G419" s="437">
        <v>8.2584990585374649E-2</v>
      </c>
      <c r="H419" s="442">
        <v>8.6878189450080925E-2</v>
      </c>
      <c r="I419" s="723"/>
      <c r="J419" s="723"/>
      <c r="K419" s="723"/>
    </row>
    <row r="420" spans="1:11" x14ac:dyDescent="0.2">
      <c r="A420" s="642" t="s">
        <v>1</v>
      </c>
      <c r="B420" s="603">
        <f>B417/B416*100-100</f>
        <v>7.4776386404293476</v>
      </c>
      <c r="C420" s="604">
        <f>C417/C416*100-100</f>
        <v>8.2428940568475468</v>
      </c>
      <c r="D420" s="604">
        <f>D417/D416*100-100</f>
        <v>-1.5348837209302388</v>
      </c>
      <c r="E420" s="604">
        <f t="shared" ref="E420:H420" si="98">E417/E416*100-100</f>
        <v>9.4019933554817356</v>
      </c>
      <c r="F420" s="604">
        <f t="shared" si="98"/>
        <v>8.3363148479427451</v>
      </c>
      <c r="G420" s="522">
        <f t="shared" si="98"/>
        <v>9.3023255813953369</v>
      </c>
      <c r="H420" s="556">
        <f t="shared" si="98"/>
        <v>7.7616279069767415</v>
      </c>
      <c r="I420" s="723"/>
      <c r="J420" s="723"/>
      <c r="K420" s="723"/>
    </row>
    <row r="421" spans="1:11" ht="13.5" thickBot="1" x14ac:dyDescent="0.25">
      <c r="A421" s="640" t="s">
        <v>27</v>
      </c>
      <c r="B421" s="606">
        <f>B417-B404</f>
        <v>27.252747252747213</v>
      </c>
      <c r="C421" s="607">
        <f t="shared" ref="C421:H421" si="99">C417-C404</f>
        <v>-31.269841269840981</v>
      </c>
      <c r="D421" s="607">
        <f t="shared" si="99"/>
        <v>-304</v>
      </c>
      <c r="E421" s="607">
        <f t="shared" si="99"/>
        <v>-43.571428571428442</v>
      </c>
      <c r="F421" s="607">
        <f t="shared" si="99"/>
        <v>-90.288461538461888</v>
      </c>
      <c r="G421" s="526">
        <f t="shared" si="99"/>
        <v>1.4285714285715585</v>
      </c>
      <c r="H421" s="567">
        <f t="shared" si="99"/>
        <v>-52.483766233765891</v>
      </c>
      <c r="I421" s="723"/>
      <c r="J421" s="723"/>
      <c r="K421" s="723"/>
    </row>
    <row r="422" spans="1:11" x14ac:dyDescent="0.2">
      <c r="A422" s="431" t="s">
        <v>52</v>
      </c>
      <c r="B422" s="608">
        <v>57</v>
      </c>
      <c r="C422" s="609">
        <v>56</v>
      </c>
      <c r="D422" s="609">
        <v>10</v>
      </c>
      <c r="E422" s="609">
        <v>58</v>
      </c>
      <c r="F422" s="549">
        <v>56</v>
      </c>
      <c r="G422" s="438">
        <v>57</v>
      </c>
      <c r="H422" s="443">
        <f>SUM(B422:G422)</f>
        <v>294</v>
      </c>
      <c r="I422" s="723" t="s">
        <v>56</v>
      </c>
      <c r="J422" s="551">
        <f>H409-H422</f>
        <v>1</v>
      </c>
      <c r="K422" s="635">
        <f>J422/H409</f>
        <v>3.3898305084745762E-3</v>
      </c>
    </row>
    <row r="423" spans="1:11" x14ac:dyDescent="0.2">
      <c r="A423" s="431" t="s">
        <v>28</v>
      </c>
      <c r="B423" s="581">
        <v>142</v>
      </c>
      <c r="C423" s="724">
        <v>141.5</v>
      </c>
      <c r="D423" s="724">
        <v>141.5</v>
      </c>
      <c r="E423" s="724">
        <v>140.5</v>
      </c>
      <c r="F423" s="724">
        <v>140.5</v>
      </c>
      <c r="G423" s="230">
        <v>140</v>
      </c>
      <c r="H423" s="555"/>
      <c r="I423" s="723" t="s">
        <v>57</v>
      </c>
      <c r="J423" s="723">
        <v>140.18</v>
      </c>
      <c r="K423" s="723"/>
    </row>
    <row r="424" spans="1:11" ht="13.5" thickBot="1" x14ac:dyDescent="0.25">
      <c r="A424" s="432" t="s">
        <v>26</v>
      </c>
      <c r="B424" s="553">
        <f>B423-B410</f>
        <v>1</v>
      </c>
      <c r="C424" s="554">
        <f t="shared" ref="C424:G424" si="100">C423-C410</f>
        <v>1</v>
      </c>
      <c r="D424" s="554">
        <f t="shared" si="100"/>
        <v>1.5</v>
      </c>
      <c r="E424" s="554">
        <f t="shared" si="100"/>
        <v>1</v>
      </c>
      <c r="F424" s="554">
        <f t="shared" si="100"/>
        <v>1</v>
      </c>
      <c r="G424" s="439">
        <f t="shared" si="100"/>
        <v>1</v>
      </c>
      <c r="H424" s="558"/>
      <c r="I424" s="723" t="s">
        <v>26</v>
      </c>
      <c r="J424" s="584">
        <f>J423-J410</f>
        <v>-0.84000000000000341</v>
      </c>
      <c r="K424" s="723"/>
    </row>
    <row r="426" spans="1:11" ht="13.5" thickBot="1" x14ac:dyDescent="0.25"/>
    <row r="427" spans="1:11" ht="13.5" thickBot="1" x14ac:dyDescent="0.25">
      <c r="A427" s="534" t="s">
        <v>170</v>
      </c>
      <c r="B427" s="737" t="s">
        <v>53</v>
      </c>
      <c r="C427" s="738"/>
      <c r="D427" s="738"/>
      <c r="E427" s="738"/>
      <c r="F427" s="738"/>
      <c r="G427" s="739"/>
      <c r="H427" s="539" t="s">
        <v>0</v>
      </c>
      <c r="I427" s="726"/>
      <c r="J427" s="726"/>
      <c r="K427" s="726"/>
    </row>
    <row r="428" spans="1:11" x14ac:dyDescent="0.2">
      <c r="A428" s="640" t="s">
        <v>2</v>
      </c>
      <c r="B428" s="540">
        <v>1</v>
      </c>
      <c r="C428" s="509">
        <v>2</v>
      </c>
      <c r="D428" s="509">
        <v>3</v>
      </c>
      <c r="E428" s="509">
        <v>4</v>
      </c>
      <c r="F428" s="509">
        <v>5</v>
      </c>
      <c r="G428" s="433">
        <v>6</v>
      </c>
      <c r="H428" s="715">
        <v>51</v>
      </c>
      <c r="I428" s="726"/>
      <c r="J428" s="726"/>
      <c r="K428" s="726"/>
    </row>
    <row r="429" spans="1:11" x14ac:dyDescent="0.2">
      <c r="A429" s="641" t="s">
        <v>3</v>
      </c>
      <c r="B429" s="317">
        <v>4320</v>
      </c>
      <c r="C429" s="318">
        <v>4320</v>
      </c>
      <c r="D429" s="319">
        <v>4320</v>
      </c>
      <c r="E429" s="319">
        <v>4320</v>
      </c>
      <c r="F429" s="319">
        <v>4320</v>
      </c>
      <c r="G429" s="434">
        <v>4320</v>
      </c>
      <c r="H429" s="444">
        <v>4320</v>
      </c>
      <c r="I429" s="726"/>
      <c r="J429" s="726"/>
      <c r="K429" s="726"/>
    </row>
    <row r="430" spans="1:11" x14ac:dyDescent="0.2">
      <c r="A430" s="642" t="s">
        <v>6</v>
      </c>
      <c r="B430" s="541">
        <v>5005.5555555555557</v>
      </c>
      <c r="C430" s="542">
        <v>4767.7777777777774</v>
      </c>
      <c r="D430" s="542">
        <v>4523.333333333333</v>
      </c>
      <c r="E430" s="542">
        <v>4613.333333333333</v>
      </c>
      <c r="F430" s="542">
        <v>4676.363636363636</v>
      </c>
      <c r="G430" s="435">
        <v>4780</v>
      </c>
      <c r="H430" s="342">
        <v>4750.7843137254904</v>
      </c>
      <c r="I430" s="726"/>
      <c r="J430" s="726"/>
      <c r="K430" s="726"/>
    </row>
    <row r="431" spans="1:11" x14ac:dyDescent="0.2">
      <c r="A431" s="640" t="s">
        <v>7</v>
      </c>
      <c r="B431" s="543">
        <v>77.777777777777771</v>
      </c>
      <c r="C431" s="544">
        <v>100</v>
      </c>
      <c r="D431" s="545">
        <v>66.666666666666671</v>
      </c>
      <c r="E431" s="545">
        <v>66.666666666666671</v>
      </c>
      <c r="F431" s="545">
        <v>72.727272727272734</v>
      </c>
      <c r="G431" s="436">
        <v>90</v>
      </c>
      <c r="H431" s="441">
        <v>80.392156862745097</v>
      </c>
      <c r="I431" s="726"/>
      <c r="J431" s="726"/>
      <c r="K431" s="726"/>
    </row>
    <row r="432" spans="1:11" x14ac:dyDescent="0.2">
      <c r="A432" s="640" t="s">
        <v>8</v>
      </c>
      <c r="B432" s="601">
        <v>6.4330806386532949E-2</v>
      </c>
      <c r="C432" s="602">
        <v>5.914868638999643E-2</v>
      </c>
      <c r="D432" s="547">
        <v>8.6140835349756348E-2</v>
      </c>
      <c r="E432" s="547">
        <v>9.3115628286630142E-2</v>
      </c>
      <c r="F432" s="547">
        <v>7.3757789345967897E-2</v>
      </c>
      <c r="G432" s="437">
        <v>7.2633621233021514E-2</v>
      </c>
      <c r="H432" s="442">
        <v>7.9422014213083286E-2</v>
      </c>
      <c r="I432" s="726"/>
      <c r="J432" s="726"/>
      <c r="K432" s="726"/>
    </row>
    <row r="433" spans="1:11" x14ac:dyDescent="0.2">
      <c r="A433" s="642" t="s">
        <v>1</v>
      </c>
      <c r="B433" s="603">
        <f>B430/B429*100-100</f>
        <v>15.869341563786008</v>
      </c>
      <c r="C433" s="604">
        <f>C430/C429*100-100</f>
        <v>10.365226337448547</v>
      </c>
      <c r="D433" s="604">
        <f>D430/D429*100-100</f>
        <v>4.7067901234567842</v>
      </c>
      <c r="E433" s="604">
        <f t="shared" ref="E433:H433" si="101">E430/E429*100-100</f>
        <v>6.7901234567901128</v>
      </c>
      <c r="F433" s="604">
        <f t="shared" si="101"/>
        <v>8.249158249158242</v>
      </c>
      <c r="G433" s="522">
        <f t="shared" si="101"/>
        <v>10.648148148148138</v>
      </c>
      <c r="H433" s="556">
        <f t="shared" si="101"/>
        <v>9.9718591140159845</v>
      </c>
      <c r="I433" s="726"/>
      <c r="J433" s="726"/>
      <c r="K433" s="726"/>
    </row>
    <row r="434" spans="1:11" ht="13.5" thickBot="1" x14ac:dyDescent="0.25">
      <c r="A434" s="640" t="s">
        <v>27</v>
      </c>
      <c r="B434" s="606">
        <f>B430-B417</f>
        <v>384.01709401709377</v>
      </c>
      <c r="C434" s="607">
        <f t="shared" ref="C434:H434" si="102">C430-C417</f>
        <v>113.33333333333303</v>
      </c>
      <c r="D434" s="607">
        <f t="shared" si="102"/>
        <v>289.33333333333303</v>
      </c>
      <c r="E434" s="607">
        <f t="shared" si="102"/>
        <v>-90.952380952381645</v>
      </c>
      <c r="F434" s="607">
        <f t="shared" si="102"/>
        <v>17.902097902097921</v>
      </c>
      <c r="G434" s="526">
        <f t="shared" si="102"/>
        <v>80</v>
      </c>
      <c r="H434" s="567">
        <f t="shared" si="102"/>
        <v>117.03431372549039</v>
      </c>
      <c r="I434" s="726"/>
      <c r="J434" s="726"/>
      <c r="K434" s="726"/>
    </row>
    <row r="435" spans="1:11" x14ac:dyDescent="0.2">
      <c r="A435" s="431" t="s">
        <v>52</v>
      </c>
      <c r="B435" s="608">
        <v>55</v>
      </c>
      <c r="C435" s="609">
        <v>56</v>
      </c>
      <c r="D435" s="609">
        <v>16</v>
      </c>
      <c r="E435" s="609">
        <v>55</v>
      </c>
      <c r="F435" s="549">
        <v>55</v>
      </c>
      <c r="G435" s="438">
        <v>56</v>
      </c>
      <c r="H435" s="443">
        <f>SUM(B435:G435)</f>
        <v>293</v>
      </c>
      <c r="I435" s="726" t="s">
        <v>56</v>
      </c>
      <c r="J435" s="551">
        <f>H422-H435</f>
        <v>1</v>
      </c>
      <c r="K435" s="635">
        <f>J435/H422</f>
        <v>3.4013605442176869E-3</v>
      </c>
    </row>
    <row r="436" spans="1:11" x14ac:dyDescent="0.2">
      <c r="A436" s="431" t="s">
        <v>28</v>
      </c>
      <c r="B436" s="581">
        <v>142</v>
      </c>
      <c r="C436" s="729">
        <v>141.5</v>
      </c>
      <c r="D436" s="729">
        <v>141.5</v>
      </c>
      <c r="E436" s="729">
        <v>140.5</v>
      </c>
      <c r="F436" s="729">
        <v>140.5</v>
      </c>
      <c r="G436" s="230">
        <v>140</v>
      </c>
      <c r="H436" s="555"/>
      <c r="I436" s="726" t="s">
        <v>57</v>
      </c>
      <c r="J436" s="726">
        <v>141.49</v>
      </c>
      <c r="K436" s="726"/>
    </row>
    <row r="437" spans="1:11" ht="13.5" thickBot="1" x14ac:dyDescent="0.25">
      <c r="A437" s="432" t="s">
        <v>26</v>
      </c>
      <c r="B437" s="553">
        <f>B436-B423</f>
        <v>0</v>
      </c>
      <c r="C437" s="554">
        <f t="shared" ref="C437:G437" si="103">C436-C423</f>
        <v>0</v>
      </c>
      <c r="D437" s="554">
        <f t="shared" si="103"/>
        <v>0</v>
      </c>
      <c r="E437" s="554">
        <f t="shared" si="103"/>
        <v>0</v>
      </c>
      <c r="F437" s="554">
        <f t="shared" si="103"/>
        <v>0</v>
      </c>
      <c r="G437" s="439">
        <f t="shared" si="103"/>
        <v>0</v>
      </c>
      <c r="H437" s="558"/>
      <c r="I437" s="726" t="s">
        <v>26</v>
      </c>
      <c r="J437" s="584">
        <f>J436-J423</f>
        <v>1.3100000000000023</v>
      </c>
      <c r="K437" s="726"/>
    </row>
    <row r="439" spans="1:11" ht="13.5" thickBot="1" x14ac:dyDescent="0.25"/>
    <row r="440" spans="1:11" ht="13.5" thickBot="1" x14ac:dyDescent="0.25">
      <c r="A440" s="534" t="s">
        <v>171</v>
      </c>
      <c r="B440" s="737" t="s">
        <v>53</v>
      </c>
      <c r="C440" s="738"/>
      <c r="D440" s="738"/>
      <c r="E440" s="738"/>
      <c r="F440" s="738"/>
      <c r="G440" s="739"/>
      <c r="H440" s="539" t="s">
        <v>0</v>
      </c>
      <c r="I440" s="727"/>
      <c r="J440" s="727"/>
      <c r="K440" s="727"/>
    </row>
    <row r="441" spans="1:11" x14ac:dyDescent="0.2">
      <c r="A441" s="640" t="s">
        <v>2</v>
      </c>
      <c r="B441" s="540">
        <v>1</v>
      </c>
      <c r="C441" s="509">
        <v>2</v>
      </c>
      <c r="D441" s="509">
        <v>3</v>
      </c>
      <c r="E441" s="509">
        <v>4</v>
      </c>
      <c r="F441" s="509">
        <v>5</v>
      </c>
      <c r="G441" s="433">
        <v>6</v>
      </c>
      <c r="H441" s="715"/>
      <c r="I441" s="727"/>
      <c r="J441" s="727"/>
      <c r="K441" s="727"/>
    </row>
    <row r="442" spans="1:11" x14ac:dyDescent="0.2">
      <c r="A442" s="641" t="s">
        <v>3</v>
      </c>
      <c r="B442" s="317">
        <v>4340</v>
      </c>
      <c r="C442" s="318">
        <v>4340</v>
      </c>
      <c r="D442" s="319">
        <v>4340</v>
      </c>
      <c r="E442" s="319">
        <v>4340</v>
      </c>
      <c r="F442" s="319">
        <v>4340</v>
      </c>
      <c r="G442" s="434">
        <v>4340</v>
      </c>
      <c r="H442" s="444">
        <v>4340</v>
      </c>
      <c r="I442" s="727"/>
      <c r="J442" s="727"/>
      <c r="K442" s="727"/>
    </row>
    <row r="443" spans="1:11" x14ac:dyDescent="0.2">
      <c r="A443" s="642" t="s">
        <v>6</v>
      </c>
      <c r="B443" s="541">
        <v>4547.5</v>
      </c>
      <c r="C443" s="542">
        <v>4465.454545454545</v>
      </c>
      <c r="D443" s="542">
        <v>4380</v>
      </c>
      <c r="E443" s="542">
        <v>4793.5714285714284</v>
      </c>
      <c r="F443" s="542">
        <v>4739.090909090909</v>
      </c>
      <c r="G443" s="435">
        <v>4880</v>
      </c>
      <c r="H443" s="342">
        <v>4676.4179104477616</v>
      </c>
      <c r="I443" s="727"/>
      <c r="J443" s="727"/>
      <c r="K443" s="727"/>
    </row>
    <row r="444" spans="1:11" x14ac:dyDescent="0.2">
      <c r="A444" s="640" t="s">
        <v>7</v>
      </c>
      <c r="B444" s="543">
        <v>81.25</v>
      </c>
      <c r="C444" s="544">
        <v>100</v>
      </c>
      <c r="D444" s="545">
        <v>100</v>
      </c>
      <c r="E444" s="545">
        <v>92.857142857142861</v>
      </c>
      <c r="F444" s="545">
        <v>100</v>
      </c>
      <c r="G444" s="436">
        <v>100</v>
      </c>
      <c r="H444" s="441">
        <v>83.582089552238813</v>
      </c>
      <c r="I444" s="727"/>
      <c r="J444" s="727"/>
      <c r="K444" s="727"/>
    </row>
    <row r="445" spans="1:11" x14ac:dyDescent="0.2">
      <c r="A445" s="640" t="s">
        <v>8</v>
      </c>
      <c r="B445" s="601">
        <v>7.3207977349241671E-2</v>
      </c>
      <c r="C445" s="602">
        <v>5.0549309406893242E-2</v>
      </c>
      <c r="D445" s="547">
        <v>5.2511415525114152E-2</v>
      </c>
      <c r="E445" s="547">
        <v>6.1165100357624236E-2</v>
      </c>
      <c r="F445" s="547">
        <v>4.5207177536135082E-2</v>
      </c>
      <c r="G445" s="437">
        <v>5.8182066605934932E-2</v>
      </c>
      <c r="H445" s="442">
        <v>6.8630316982677478E-2</v>
      </c>
      <c r="I445" s="727"/>
      <c r="J445" s="727"/>
      <c r="K445" s="727"/>
    </row>
    <row r="446" spans="1:11" x14ac:dyDescent="0.2">
      <c r="A446" s="642" t="s">
        <v>1</v>
      </c>
      <c r="B446" s="603">
        <f>B443/B442*100-100</f>
        <v>4.7811059907834021</v>
      </c>
      <c r="C446" s="604">
        <f>C443/C442*100-100</f>
        <v>2.8906577293674047</v>
      </c>
      <c r="D446" s="604">
        <f>D443/D442*100-100</f>
        <v>0.92165898617511743</v>
      </c>
      <c r="E446" s="604">
        <f t="shared" ref="E446:H446" si="104">E443/E442*100-100</f>
        <v>10.450954575378546</v>
      </c>
      <c r="F446" s="604">
        <f t="shared" si="104"/>
        <v>9.1956430666107991</v>
      </c>
      <c r="G446" s="522">
        <f t="shared" si="104"/>
        <v>12.442396313364057</v>
      </c>
      <c r="H446" s="556">
        <f t="shared" si="104"/>
        <v>7.7515647568608728</v>
      </c>
      <c r="I446" s="727"/>
      <c r="J446" s="727"/>
      <c r="K446" s="727"/>
    </row>
    <row r="447" spans="1:11" ht="13.5" thickBot="1" x14ac:dyDescent="0.25">
      <c r="A447" s="640" t="s">
        <v>27</v>
      </c>
      <c r="B447" s="606">
        <f>B443-B430</f>
        <v>-458.05555555555566</v>
      </c>
      <c r="C447" s="607">
        <f t="shared" ref="C447:H447" si="105">C443-C430</f>
        <v>-302.32323232323233</v>
      </c>
      <c r="D447" s="607">
        <f t="shared" si="105"/>
        <v>-143.33333333333303</v>
      </c>
      <c r="E447" s="607">
        <f t="shared" si="105"/>
        <v>180.23809523809541</v>
      </c>
      <c r="F447" s="607">
        <f t="shared" si="105"/>
        <v>62.727272727272975</v>
      </c>
      <c r="G447" s="526">
        <f t="shared" si="105"/>
        <v>100</v>
      </c>
      <c r="H447" s="567">
        <f t="shared" si="105"/>
        <v>-74.36640327772875</v>
      </c>
      <c r="I447" s="727"/>
      <c r="J447" s="727"/>
      <c r="K447" s="727"/>
    </row>
    <row r="448" spans="1:11" x14ac:dyDescent="0.2">
      <c r="A448" s="431" t="s">
        <v>52</v>
      </c>
      <c r="B448" s="608">
        <v>55</v>
      </c>
      <c r="C448" s="609">
        <v>56</v>
      </c>
      <c r="D448" s="609">
        <v>15</v>
      </c>
      <c r="E448" s="609">
        <v>55</v>
      </c>
      <c r="F448" s="549">
        <v>55</v>
      </c>
      <c r="G448" s="438">
        <v>56</v>
      </c>
      <c r="H448" s="443">
        <f>SUM(B448:G448)</f>
        <v>292</v>
      </c>
      <c r="I448" s="727" t="s">
        <v>56</v>
      </c>
      <c r="J448" s="551">
        <f>H435-H448</f>
        <v>1</v>
      </c>
      <c r="K448" s="635">
        <f>J448/H435</f>
        <v>3.4129692832764505E-3</v>
      </c>
    </row>
    <row r="449" spans="1:12" x14ac:dyDescent="0.2">
      <c r="A449" s="431" t="s">
        <v>28</v>
      </c>
      <c r="B449" s="581">
        <v>142</v>
      </c>
      <c r="C449" s="729">
        <v>141.5</v>
      </c>
      <c r="D449" s="729">
        <v>141.5</v>
      </c>
      <c r="E449" s="729">
        <v>140.5</v>
      </c>
      <c r="F449" s="729">
        <v>140.5</v>
      </c>
      <c r="G449" s="230">
        <v>140</v>
      </c>
      <c r="H449" s="555"/>
      <c r="I449" s="727" t="s">
        <v>57</v>
      </c>
      <c r="J449" s="727">
        <v>141.1</v>
      </c>
      <c r="K449" s="727"/>
    </row>
    <row r="450" spans="1:12" ht="13.5" thickBot="1" x14ac:dyDescent="0.25">
      <c r="A450" s="432" t="s">
        <v>26</v>
      </c>
      <c r="B450" s="553">
        <f>B449-B436</f>
        <v>0</v>
      </c>
      <c r="C450" s="554">
        <f t="shared" ref="C450:G450" si="106">C449-C436</f>
        <v>0</v>
      </c>
      <c r="D450" s="554">
        <f t="shared" si="106"/>
        <v>0</v>
      </c>
      <c r="E450" s="554">
        <f t="shared" si="106"/>
        <v>0</v>
      </c>
      <c r="F450" s="554">
        <f t="shared" si="106"/>
        <v>0</v>
      </c>
      <c r="G450" s="439">
        <f t="shared" si="106"/>
        <v>0</v>
      </c>
      <c r="H450" s="558"/>
      <c r="I450" s="727" t="s">
        <v>26</v>
      </c>
      <c r="J450" s="584">
        <f>J449-J436</f>
        <v>-0.39000000000001478</v>
      </c>
      <c r="K450" s="727"/>
    </row>
    <row r="452" spans="1:12" ht="13.5" thickBot="1" x14ac:dyDescent="0.25"/>
    <row r="453" spans="1:12" ht="13.5" thickBot="1" x14ac:dyDescent="0.25">
      <c r="A453" s="947" t="s">
        <v>174</v>
      </c>
      <c r="B453" s="737" t="s">
        <v>53</v>
      </c>
      <c r="C453" s="738"/>
      <c r="D453" s="738"/>
      <c r="E453" s="738"/>
      <c r="F453" s="738"/>
      <c r="G453" s="739"/>
      <c r="H453" s="964" t="s">
        <v>0</v>
      </c>
      <c r="I453" s="919"/>
      <c r="J453" s="919"/>
      <c r="K453" s="919"/>
      <c r="L453" s="919"/>
    </row>
    <row r="454" spans="1:12" x14ac:dyDescent="0.2">
      <c r="A454" s="985" t="s">
        <v>2</v>
      </c>
      <c r="B454" s="965">
        <v>1</v>
      </c>
      <c r="C454" s="926">
        <v>2</v>
      </c>
      <c r="D454" s="926">
        <v>3</v>
      </c>
      <c r="E454" s="926">
        <v>4</v>
      </c>
      <c r="F454" s="926">
        <v>5</v>
      </c>
      <c r="G454" s="991">
        <v>6</v>
      </c>
      <c r="H454" s="1006">
        <v>73</v>
      </c>
      <c r="I454" s="919"/>
      <c r="J454" s="919"/>
      <c r="K454" s="919"/>
      <c r="L454" s="919"/>
    </row>
    <row r="455" spans="1:12" x14ac:dyDescent="0.2">
      <c r="A455" s="986" t="s">
        <v>3</v>
      </c>
      <c r="B455" s="966">
        <v>4360</v>
      </c>
      <c r="C455" s="967">
        <v>4360</v>
      </c>
      <c r="D455" s="968">
        <v>4360</v>
      </c>
      <c r="E455" s="968">
        <v>4360</v>
      </c>
      <c r="F455" s="968">
        <v>4360</v>
      </c>
      <c r="G455" s="992">
        <v>4360</v>
      </c>
      <c r="H455" s="1001">
        <v>4360</v>
      </c>
      <c r="I455" s="919"/>
      <c r="J455" s="919"/>
      <c r="K455" s="919"/>
      <c r="L455" s="919"/>
    </row>
    <row r="456" spans="1:12" x14ac:dyDescent="0.2">
      <c r="A456" s="987" t="s">
        <v>6</v>
      </c>
      <c r="B456" s="969">
        <v>4970.67</v>
      </c>
      <c r="C456" s="970">
        <v>4685.33</v>
      </c>
      <c r="D456" s="970">
        <v>4408.33</v>
      </c>
      <c r="E456" s="970">
        <v>4865.38</v>
      </c>
      <c r="F456" s="970">
        <v>4801.33</v>
      </c>
      <c r="G456" s="993">
        <v>4930</v>
      </c>
      <c r="H456" s="981">
        <v>4807.26</v>
      </c>
      <c r="I456" s="919"/>
      <c r="J456" s="919"/>
      <c r="K456" s="919"/>
      <c r="L456" s="919"/>
    </row>
    <row r="457" spans="1:12" x14ac:dyDescent="0.2">
      <c r="A457" s="985" t="s">
        <v>7</v>
      </c>
      <c r="B457" s="971">
        <v>73.3</v>
      </c>
      <c r="C457" s="972">
        <v>86.7</v>
      </c>
      <c r="D457" s="973">
        <v>100</v>
      </c>
      <c r="E457" s="973">
        <v>84.62</v>
      </c>
      <c r="F457" s="973">
        <v>86.67</v>
      </c>
      <c r="G457" s="994">
        <v>77.78</v>
      </c>
      <c r="H457" s="998">
        <v>76.709999999999994</v>
      </c>
      <c r="I457" s="919"/>
      <c r="J457" s="919"/>
      <c r="K457" s="919"/>
      <c r="L457" s="919"/>
    </row>
    <row r="458" spans="1:12" x14ac:dyDescent="0.2">
      <c r="A458" s="985" t="s">
        <v>8</v>
      </c>
      <c r="B458" s="934">
        <v>8.0600000000000005E-2</v>
      </c>
      <c r="C458" s="935">
        <v>5.16E-2</v>
      </c>
      <c r="D458" s="974">
        <v>4.7399999999999998E-2</v>
      </c>
      <c r="E458" s="974">
        <v>6.4699999999999994E-2</v>
      </c>
      <c r="F458" s="974">
        <v>0.104</v>
      </c>
      <c r="G458" s="995">
        <v>8.7099999999999997E-2</v>
      </c>
      <c r="H458" s="999">
        <v>8.43E-2</v>
      </c>
      <c r="I458" s="919"/>
      <c r="J458" s="919"/>
      <c r="K458" s="919"/>
      <c r="L458" s="919"/>
    </row>
    <row r="459" spans="1:12" x14ac:dyDescent="0.2">
      <c r="A459" s="987" t="s">
        <v>1</v>
      </c>
      <c r="B459" s="936">
        <v>14.01</v>
      </c>
      <c r="C459" s="937">
        <v>7.46</v>
      </c>
      <c r="D459" s="937">
        <v>1.1100000000000001</v>
      </c>
      <c r="E459" s="937">
        <v>11.59</v>
      </c>
      <c r="F459" s="937">
        <v>10.119999999999999</v>
      </c>
      <c r="G459" s="938">
        <v>13.07</v>
      </c>
      <c r="H459" s="982">
        <v>10.26</v>
      </c>
      <c r="I459" s="919"/>
      <c r="J459" s="919"/>
      <c r="K459" s="919"/>
      <c r="L459" s="919"/>
    </row>
    <row r="460" spans="1:12" ht="13.5" thickBot="1" x14ac:dyDescent="0.25">
      <c r="A460" s="985" t="s">
        <v>27</v>
      </c>
      <c r="B460" s="940">
        <v>423.17</v>
      </c>
      <c r="C460" s="941">
        <v>219.88</v>
      </c>
      <c r="D460" s="941">
        <v>28.33</v>
      </c>
      <c r="E460" s="941">
        <v>71.81</v>
      </c>
      <c r="F460" s="941">
        <v>62.24</v>
      </c>
      <c r="G460" s="942">
        <v>50</v>
      </c>
      <c r="H460" s="988">
        <v>130.84</v>
      </c>
      <c r="I460" s="919"/>
      <c r="J460" s="919"/>
      <c r="K460" s="919"/>
      <c r="L460" s="919"/>
    </row>
    <row r="461" spans="1:12" x14ac:dyDescent="0.2">
      <c r="A461" s="989" t="s">
        <v>52</v>
      </c>
      <c r="B461" s="943">
        <v>55</v>
      </c>
      <c r="C461" s="944">
        <v>56</v>
      </c>
      <c r="D461" s="944">
        <v>15</v>
      </c>
      <c r="E461" s="944">
        <v>55</v>
      </c>
      <c r="F461" s="975">
        <v>55</v>
      </c>
      <c r="G461" s="996">
        <v>56</v>
      </c>
      <c r="H461" s="1000">
        <v>292</v>
      </c>
      <c r="I461" s="919" t="s">
        <v>56</v>
      </c>
      <c r="J461" s="976">
        <v>0</v>
      </c>
      <c r="K461" s="977">
        <v>0</v>
      </c>
      <c r="L461" s="1003" t="s">
        <v>175</v>
      </c>
    </row>
    <row r="462" spans="1:12" x14ac:dyDescent="0.2">
      <c r="A462" s="989" t="s">
        <v>28</v>
      </c>
      <c r="B462" s="918">
        <v>143</v>
      </c>
      <c r="C462" s="946">
        <v>142.5</v>
      </c>
      <c r="D462" s="946">
        <v>143</v>
      </c>
      <c r="E462" s="946">
        <v>141.5</v>
      </c>
      <c r="F462" s="946">
        <v>141.5</v>
      </c>
      <c r="G462" s="921">
        <v>141</v>
      </c>
      <c r="H462" s="980"/>
      <c r="I462" s="919" t="s">
        <v>57</v>
      </c>
      <c r="J462" s="919">
        <v>141</v>
      </c>
      <c r="K462" s="919"/>
      <c r="L462" s="919"/>
    </row>
    <row r="463" spans="1:12" ht="13.5" thickBot="1" x14ac:dyDescent="0.25">
      <c r="A463" s="990" t="s">
        <v>26</v>
      </c>
      <c r="B463" s="978">
        <v>1</v>
      </c>
      <c r="C463" s="979">
        <v>1</v>
      </c>
      <c r="D463" s="979">
        <v>1.5</v>
      </c>
      <c r="E463" s="979">
        <v>1</v>
      </c>
      <c r="F463" s="979">
        <v>1</v>
      </c>
      <c r="G463" s="997">
        <v>1</v>
      </c>
      <c r="H463" s="983"/>
      <c r="I463" s="919" t="s">
        <v>26</v>
      </c>
      <c r="J463" s="920">
        <v>-0.1</v>
      </c>
      <c r="K463" s="919"/>
      <c r="L463" s="919"/>
    </row>
    <row r="465" spans="1:11" ht="13.5" thickBot="1" x14ac:dyDescent="0.25"/>
    <row r="466" spans="1:11" ht="13.5" thickBot="1" x14ac:dyDescent="0.25">
      <c r="A466" s="534" t="s">
        <v>177</v>
      </c>
      <c r="B466" s="737" t="s">
        <v>53</v>
      </c>
      <c r="C466" s="738"/>
      <c r="D466" s="738"/>
      <c r="E466" s="738"/>
      <c r="F466" s="738"/>
      <c r="G466" s="739"/>
      <c r="H466" s="539" t="s">
        <v>0</v>
      </c>
      <c r="I466" s="731"/>
      <c r="J466" s="731"/>
      <c r="K466" s="731"/>
    </row>
    <row r="467" spans="1:11" x14ac:dyDescent="0.2">
      <c r="A467" s="640" t="s">
        <v>2</v>
      </c>
      <c r="B467" s="540">
        <v>1</v>
      </c>
      <c r="C467" s="509">
        <v>2</v>
      </c>
      <c r="D467" s="509">
        <v>3</v>
      </c>
      <c r="E467" s="509">
        <v>4</v>
      </c>
      <c r="F467" s="509">
        <v>5</v>
      </c>
      <c r="G467" s="433">
        <v>6</v>
      </c>
      <c r="H467" s="715">
        <v>71</v>
      </c>
      <c r="I467" s="731"/>
      <c r="J467" s="731"/>
      <c r="K467" s="731"/>
    </row>
    <row r="468" spans="1:11" x14ac:dyDescent="0.2">
      <c r="A468" s="641" t="s">
        <v>3</v>
      </c>
      <c r="B468" s="317">
        <v>4380</v>
      </c>
      <c r="C468" s="318">
        <v>4380</v>
      </c>
      <c r="D468" s="319">
        <v>4380</v>
      </c>
      <c r="E468" s="319">
        <v>4380</v>
      </c>
      <c r="F468" s="319">
        <v>4380</v>
      </c>
      <c r="G468" s="434">
        <v>4380</v>
      </c>
      <c r="H468" s="444">
        <v>4380</v>
      </c>
      <c r="I468" s="731"/>
      <c r="J468" s="731"/>
      <c r="K468" s="731"/>
    </row>
    <row r="469" spans="1:11" x14ac:dyDescent="0.2">
      <c r="A469" s="642" t="s">
        <v>6</v>
      </c>
      <c r="B469" s="541">
        <v>4490</v>
      </c>
      <c r="C469" s="542">
        <v>4735</v>
      </c>
      <c r="D469" s="542">
        <v>4568</v>
      </c>
      <c r="E469" s="542">
        <v>4712.3076923076924</v>
      </c>
      <c r="F469" s="542">
        <v>5059.2857142857147</v>
      </c>
      <c r="G469" s="435">
        <v>5285</v>
      </c>
      <c r="H469" s="342">
        <v>4846.6197183098593</v>
      </c>
      <c r="I469" s="731"/>
      <c r="J469" s="731"/>
      <c r="K469" s="731"/>
    </row>
    <row r="470" spans="1:11" x14ac:dyDescent="0.2">
      <c r="A470" s="640" t="s">
        <v>7</v>
      </c>
      <c r="B470" s="543">
        <v>100</v>
      </c>
      <c r="C470" s="544">
        <v>100</v>
      </c>
      <c r="D470" s="545">
        <v>80</v>
      </c>
      <c r="E470" s="545">
        <v>92.307692307692307</v>
      </c>
      <c r="F470" s="545">
        <v>71.428571428571431</v>
      </c>
      <c r="G470" s="436">
        <v>92.857142857142861</v>
      </c>
      <c r="H470" s="441">
        <v>77.464788732394368</v>
      </c>
      <c r="I470" s="731"/>
      <c r="J470" s="731"/>
      <c r="K470" s="731"/>
    </row>
    <row r="471" spans="1:11" x14ac:dyDescent="0.2">
      <c r="A471" s="640" t="s">
        <v>8</v>
      </c>
      <c r="B471" s="601">
        <v>2.3095936059860104E-2</v>
      </c>
      <c r="C471" s="602">
        <v>4.232216312494419E-2</v>
      </c>
      <c r="D471" s="547">
        <v>0.10663076054990504</v>
      </c>
      <c r="E471" s="547">
        <v>5.800969890649673E-2</v>
      </c>
      <c r="F471" s="547">
        <v>7.8894584709541915E-2</v>
      </c>
      <c r="G471" s="437">
        <v>5.3118724755903506E-2</v>
      </c>
      <c r="H471" s="442">
        <v>8.4336962763924855E-2</v>
      </c>
      <c r="I471" s="731"/>
      <c r="J471" s="731"/>
      <c r="K471" s="731"/>
    </row>
    <row r="472" spans="1:11" x14ac:dyDescent="0.2">
      <c r="A472" s="642" t="s">
        <v>1</v>
      </c>
      <c r="B472" s="603">
        <f>B469/B468*100-100</f>
        <v>2.5114155251141597</v>
      </c>
      <c r="C472" s="604">
        <f>C469/C468*100-100</f>
        <v>8.1050228310502348</v>
      </c>
      <c r="D472" s="604">
        <f>D469/D468*100-100</f>
        <v>4.2922374429223709</v>
      </c>
      <c r="E472" s="604">
        <f>E469/E468*100-100</f>
        <v>7.5869336143308743</v>
      </c>
      <c r="F472" s="604">
        <f t="shared" ref="F472:H472" si="107">F469/F468*100-100</f>
        <v>15.50880626223092</v>
      </c>
      <c r="G472" s="522">
        <f t="shared" si="107"/>
        <v>20.662100456621005</v>
      </c>
      <c r="H472" s="556">
        <f t="shared" si="107"/>
        <v>10.653418226252498</v>
      </c>
      <c r="I472" s="731"/>
      <c r="J472" s="731"/>
      <c r="K472" s="731"/>
    </row>
    <row r="473" spans="1:11" ht="13.5" thickBot="1" x14ac:dyDescent="0.25">
      <c r="A473" s="640" t="s">
        <v>27</v>
      </c>
      <c r="B473" s="606">
        <f>B469-B456</f>
        <v>-480.67000000000007</v>
      </c>
      <c r="C473" s="607">
        <f t="shared" ref="C473:H473" si="108">C469-C456</f>
        <v>49.670000000000073</v>
      </c>
      <c r="D473" s="607">
        <f t="shared" si="108"/>
        <v>159.67000000000007</v>
      </c>
      <c r="E473" s="607">
        <f t="shared" si="108"/>
        <v>-153.07230769230773</v>
      </c>
      <c r="F473" s="607">
        <f t="shared" si="108"/>
        <v>257.95571428571475</v>
      </c>
      <c r="G473" s="526">
        <f t="shared" si="108"/>
        <v>355</v>
      </c>
      <c r="H473" s="567">
        <f t="shared" si="108"/>
        <v>39.35971830985909</v>
      </c>
      <c r="I473" s="731"/>
      <c r="J473" s="731"/>
      <c r="K473" s="731"/>
    </row>
    <row r="474" spans="1:11" x14ac:dyDescent="0.2">
      <c r="A474" s="431" t="s">
        <v>52</v>
      </c>
      <c r="B474" s="608">
        <v>53</v>
      </c>
      <c r="C474" s="609">
        <v>55</v>
      </c>
      <c r="D474" s="609">
        <v>15</v>
      </c>
      <c r="E474" s="609">
        <v>55</v>
      </c>
      <c r="F474" s="549">
        <v>55</v>
      </c>
      <c r="G474" s="438">
        <v>55</v>
      </c>
      <c r="H474" s="443">
        <f>SUM(B474:G474)</f>
        <v>288</v>
      </c>
      <c r="I474" s="731" t="s">
        <v>56</v>
      </c>
      <c r="J474" s="551">
        <f>H461-H474</f>
        <v>4</v>
      </c>
      <c r="K474" s="635">
        <f>J474/H461</f>
        <v>1.3698630136986301E-2</v>
      </c>
    </row>
    <row r="475" spans="1:11" x14ac:dyDescent="0.2">
      <c r="A475" s="431" t="s">
        <v>28</v>
      </c>
      <c r="B475" s="581">
        <v>144.5</v>
      </c>
      <c r="C475" s="730">
        <v>143</v>
      </c>
      <c r="D475" s="730">
        <v>144</v>
      </c>
      <c r="E475" s="730">
        <v>143</v>
      </c>
      <c r="F475" s="730">
        <v>142</v>
      </c>
      <c r="G475" s="230">
        <v>141.5</v>
      </c>
      <c r="H475" s="555"/>
      <c r="I475" s="731" t="s">
        <v>57</v>
      </c>
      <c r="J475" s="731">
        <v>143.06</v>
      </c>
      <c r="K475" s="731"/>
    </row>
    <row r="476" spans="1:11" ht="13.5" thickBot="1" x14ac:dyDescent="0.25">
      <c r="A476" s="432" t="s">
        <v>26</v>
      </c>
      <c r="B476" s="553">
        <f>B475-B462</f>
        <v>1.5</v>
      </c>
      <c r="C476" s="554">
        <f t="shared" ref="C476:G476" si="109">C475-C462</f>
        <v>0.5</v>
      </c>
      <c r="D476" s="554">
        <f t="shared" si="109"/>
        <v>1</v>
      </c>
      <c r="E476" s="554">
        <f t="shared" si="109"/>
        <v>1.5</v>
      </c>
      <c r="F476" s="554">
        <f t="shared" si="109"/>
        <v>0.5</v>
      </c>
      <c r="G476" s="439">
        <f t="shared" si="109"/>
        <v>0.5</v>
      </c>
      <c r="H476" s="558"/>
      <c r="I476" s="731" t="s">
        <v>26</v>
      </c>
      <c r="J476" s="584">
        <f>J475-J462</f>
        <v>2.0600000000000023</v>
      </c>
      <c r="K476" s="731"/>
    </row>
  </sheetData>
  <mergeCells count="36">
    <mergeCell ref="B74:F74"/>
    <mergeCell ref="B466:G466"/>
    <mergeCell ref="B427:G427"/>
    <mergeCell ref="B414:G414"/>
    <mergeCell ref="B401:G401"/>
    <mergeCell ref="B362:G362"/>
    <mergeCell ref="B453:G453"/>
    <mergeCell ref="B440:G440"/>
    <mergeCell ref="B9:F9"/>
    <mergeCell ref="B22:F22"/>
    <mergeCell ref="B35:F35"/>
    <mergeCell ref="B48:F48"/>
    <mergeCell ref="B61:F61"/>
    <mergeCell ref="B388:G388"/>
    <mergeCell ref="B178:F178"/>
    <mergeCell ref="B230:F230"/>
    <mergeCell ref="B165:F165"/>
    <mergeCell ref="B217:F217"/>
    <mergeCell ref="B336:G336"/>
    <mergeCell ref="B323:G323"/>
    <mergeCell ref="B375:G375"/>
    <mergeCell ref="B349:G349"/>
    <mergeCell ref="B310:G310"/>
    <mergeCell ref="B295:F295"/>
    <mergeCell ref="B282:F282"/>
    <mergeCell ref="B269:F269"/>
    <mergeCell ref="B256:F256"/>
    <mergeCell ref="B243:F243"/>
    <mergeCell ref="B191:F191"/>
    <mergeCell ref="B126:F126"/>
    <mergeCell ref="B113:F113"/>
    <mergeCell ref="B100:F100"/>
    <mergeCell ref="B87:F87"/>
    <mergeCell ref="B204:F204"/>
    <mergeCell ref="B139:F139"/>
    <mergeCell ref="B152:F15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732" t="s">
        <v>18</v>
      </c>
      <c r="C4" s="733"/>
      <c r="D4" s="733"/>
      <c r="E4" s="733"/>
      <c r="F4" s="733"/>
      <c r="G4" s="733"/>
      <c r="H4" s="733"/>
      <c r="I4" s="733"/>
      <c r="J4" s="734"/>
      <c r="K4" s="732" t="s">
        <v>21</v>
      </c>
      <c r="L4" s="733"/>
      <c r="M4" s="733"/>
      <c r="N4" s="733"/>
      <c r="O4" s="733"/>
      <c r="P4" s="733"/>
      <c r="Q4" s="733"/>
      <c r="R4" s="733"/>
      <c r="S4" s="733"/>
      <c r="T4" s="733"/>
      <c r="U4" s="733"/>
      <c r="V4" s="733"/>
      <c r="W4" s="73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732" t="s">
        <v>23</v>
      </c>
      <c r="C17" s="733"/>
      <c r="D17" s="733"/>
      <c r="E17" s="733"/>
      <c r="F17" s="73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732" t="s">
        <v>18</v>
      </c>
      <c r="C4" s="733"/>
      <c r="D4" s="733"/>
      <c r="E4" s="733"/>
      <c r="F4" s="733"/>
      <c r="G4" s="733"/>
      <c r="H4" s="733"/>
      <c r="I4" s="733"/>
      <c r="J4" s="734"/>
      <c r="K4" s="732" t="s">
        <v>21</v>
      </c>
      <c r="L4" s="733"/>
      <c r="M4" s="733"/>
      <c r="N4" s="733"/>
      <c r="O4" s="733"/>
      <c r="P4" s="733"/>
      <c r="Q4" s="733"/>
      <c r="R4" s="733"/>
      <c r="S4" s="733"/>
      <c r="T4" s="733"/>
      <c r="U4" s="733"/>
      <c r="V4" s="733"/>
      <c r="W4" s="73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732" t="s">
        <v>23</v>
      </c>
      <c r="C17" s="733"/>
      <c r="D17" s="733"/>
      <c r="E17" s="733"/>
      <c r="F17" s="73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732" t="s">
        <v>18</v>
      </c>
      <c r="C4" s="733"/>
      <c r="D4" s="733"/>
      <c r="E4" s="733"/>
      <c r="F4" s="733"/>
      <c r="G4" s="733"/>
      <c r="H4" s="733"/>
      <c r="I4" s="733"/>
      <c r="J4" s="734"/>
      <c r="K4" s="732" t="s">
        <v>21</v>
      </c>
      <c r="L4" s="733"/>
      <c r="M4" s="733"/>
      <c r="N4" s="733"/>
      <c r="O4" s="733"/>
      <c r="P4" s="733"/>
      <c r="Q4" s="733"/>
      <c r="R4" s="733"/>
      <c r="S4" s="733"/>
      <c r="T4" s="733"/>
      <c r="U4" s="733"/>
      <c r="V4" s="733"/>
      <c r="W4" s="73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732" t="s">
        <v>23</v>
      </c>
      <c r="C17" s="733"/>
      <c r="D17" s="733"/>
      <c r="E17" s="733"/>
      <c r="F17" s="73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735" t="s">
        <v>42</v>
      </c>
      <c r="B1" s="735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735" t="s">
        <v>42</v>
      </c>
      <c r="B1" s="735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736" t="s">
        <v>42</v>
      </c>
      <c r="B1" s="736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735" t="s">
        <v>42</v>
      </c>
      <c r="B1" s="735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BA534"/>
  <sheetViews>
    <sheetView showGridLines="0" topLeftCell="A505" zoomScale="75" zoomScaleNormal="75" workbookViewId="0">
      <selection activeCell="N524" sqref="N524:S524"/>
    </sheetView>
  </sheetViews>
  <sheetFormatPr baseColWidth="10" defaultRowHeight="12.75" x14ac:dyDescent="0.2"/>
  <cols>
    <col min="1" max="1" width="16.28515625" style="237" bestFit="1" customWidth="1"/>
    <col min="2" max="13" width="10.7109375" style="237" customWidth="1"/>
    <col min="14" max="14" width="10.7109375" style="334" customWidth="1"/>
    <col min="15" max="19" width="10.7109375" style="237" customWidth="1"/>
    <col min="20" max="23" width="11.42578125" style="237"/>
    <col min="24" max="24" width="14.85546875" style="237" bestFit="1" customWidth="1"/>
    <col min="25" max="33" width="11.42578125" style="237"/>
    <col min="34" max="34" width="16.140625" style="237" bestFit="1" customWidth="1"/>
    <col min="35" max="16384" width="11.42578125" style="237"/>
  </cols>
  <sheetData>
    <row r="1" spans="1:22" x14ac:dyDescent="0.2">
      <c r="A1" s="237" t="s">
        <v>58</v>
      </c>
    </row>
    <row r="2" spans="1:22" x14ac:dyDescent="0.2">
      <c r="A2" s="237" t="s">
        <v>59</v>
      </c>
      <c r="B2" s="239">
        <v>36.4</v>
      </c>
      <c r="F2" s="743"/>
      <c r="G2" s="743"/>
      <c r="H2" s="743"/>
      <c r="I2" s="743"/>
    </row>
    <row r="3" spans="1:22" x14ac:dyDescent="0.2">
      <c r="A3" s="237" t="s">
        <v>7</v>
      </c>
      <c r="B3" s="237">
        <v>77.2</v>
      </c>
    </row>
    <row r="4" spans="1:22" x14ac:dyDescent="0.2">
      <c r="A4" s="237" t="s">
        <v>60</v>
      </c>
      <c r="B4" s="237">
        <v>12570</v>
      </c>
    </row>
    <row r="6" spans="1:22" x14ac:dyDescent="0.2">
      <c r="A6" s="246" t="s">
        <v>61</v>
      </c>
      <c r="B6" s="239">
        <v>36.4</v>
      </c>
      <c r="C6" s="239">
        <v>36.4</v>
      </c>
      <c r="D6" s="239">
        <v>36.4</v>
      </c>
      <c r="E6" s="239">
        <v>36.4</v>
      </c>
      <c r="F6" s="239">
        <v>36.4</v>
      </c>
      <c r="G6" s="239">
        <v>36.4</v>
      </c>
      <c r="H6" s="239">
        <v>36.4</v>
      </c>
      <c r="I6" s="239">
        <v>36.4</v>
      </c>
      <c r="J6" s="239">
        <v>36.4</v>
      </c>
      <c r="K6" s="239">
        <v>36.4</v>
      </c>
      <c r="L6" s="239">
        <v>36.4</v>
      </c>
      <c r="M6" s="239">
        <v>36.4</v>
      </c>
      <c r="N6" s="239">
        <v>36.4</v>
      </c>
      <c r="O6" s="239">
        <v>36.4</v>
      </c>
      <c r="P6" s="239">
        <v>36.4</v>
      </c>
      <c r="Q6" s="239">
        <v>36.4</v>
      </c>
      <c r="R6" s="239">
        <v>36.4</v>
      </c>
      <c r="S6" s="239">
        <v>36.4</v>
      </c>
    </row>
    <row r="7" spans="1:22" x14ac:dyDescent="0.2">
      <c r="A7" s="246" t="s">
        <v>62</v>
      </c>
      <c r="B7" s="282">
        <v>22.49</v>
      </c>
      <c r="C7" s="282">
        <v>22.49</v>
      </c>
      <c r="D7" s="282">
        <v>22.49</v>
      </c>
      <c r="E7" s="282">
        <v>22.49</v>
      </c>
      <c r="F7" s="282">
        <v>22.49</v>
      </c>
      <c r="G7" s="282">
        <v>22.49</v>
      </c>
      <c r="H7" s="282">
        <v>22.49</v>
      </c>
      <c r="I7" s="282">
        <v>22.49</v>
      </c>
      <c r="J7" s="282">
        <v>22.49</v>
      </c>
      <c r="K7" s="237">
        <v>22.49</v>
      </c>
      <c r="L7" s="237">
        <v>22.49</v>
      </c>
      <c r="M7" s="237">
        <v>22.49</v>
      </c>
      <c r="N7" s="334">
        <v>22.49</v>
      </c>
      <c r="O7" s="237">
        <v>22.49</v>
      </c>
      <c r="P7" s="237">
        <v>22.49</v>
      </c>
      <c r="Q7" s="237">
        <v>22.49</v>
      </c>
      <c r="R7" s="237">
        <v>22.49</v>
      </c>
    </row>
    <row r="8" spans="1:22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2" ht="13.5" thickBot="1" x14ac:dyDescent="0.25">
      <c r="A9" s="285" t="s">
        <v>49</v>
      </c>
      <c r="B9" s="737" t="s">
        <v>50</v>
      </c>
      <c r="C9" s="738"/>
      <c r="D9" s="738"/>
      <c r="E9" s="738"/>
      <c r="F9" s="738"/>
      <c r="G9" s="738"/>
      <c r="H9" s="738"/>
      <c r="I9" s="738"/>
      <c r="J9" s="739"/>
      <c r="K9" s="737" t="s">
        <v>53</v>
      </c>
      <c r="L9" s="738"/>
      <c r="M9" s="738"/>
      <c r="N9" s="738"/>
      <c r="O9" s="738"/>
      <c r="P9" s="738"/>
      <c r="Q9" s="738"/>
      <c r="R9" s="739"/>
      <c r="S9" s="338" t="s">
        <v>55</v>
      </c>
    </row>
    <row r="10" spans="1:22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9">
        <v>9</v>
      </c>
      <c r="K10" s="247">
        <v>1</v>
      </c>
      <c r="L10" s="248">
        <v>2</v>
      </c>
      <c r="M10" s="248">
        <v>3</v>
      </c>
      <c r="N10" s="248">
        <v>4</v>
      </c>
      <c r="O10" s="248">
        <v>5</v>
      </c>
      <c r="P10" s="248">
        <v>6</v>
      </c>
      <c r="Q10" s="248">
        <v>7</v>
      </c>
      <c r="R10" s="249">
        <v>8</v>
      </c>
      <c r="S10" s="339"/>
    </row>
    <row r="11" spans="1:22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351">
        <v>6</v>
      </c>
      <c r="K11" s="250">
        <v>1</v>
      </c>
      <c r="L11" s="333">
        <v>2</v>
      </c>
      <c r="M11" s="251">
        <v>3</v>
      </c>
      <c r="N11" s="251">
        <v>3</v>
      </c>
      <c r="O11" s="315">
        <v>4</v>
      </c>
      <c r="P11" s="315">
        <v>4</v>
      </c>
      <c r="Q11" s="252">
        <v>5</v>
      </c>
      <c r="R11" s="351">
        <v>6</v>
      </c>
      <c r="S11" s="340" t="s">
        <v>0</v>
      </c>
    </row>
    <row r="12" spans="1:22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5">
        <v>140</v>
      </c>
      <c r="K12" s="253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5">
        <v>140</v>
      </c>
      <c r="S12" s="341">
        <v>140</v>
      </c>
    </row>
    <row r="13" spans="1:22" x14ac:dyDescent="0.2">
      <c r="A13" s="295" t="s">
        <v>6</v>
      </c>
      <c r="B13" s="256">
        <v>142.70114942528735</v>
      </c>
      <c r="C13" s="257">
        <v>146.33333333333334</v>
      </c>
      <c r="D13" s="257">
        <v>150.43373493975903</v>
      </c>
      <c r="E13" s="257">
        <v>166.50704225352112</v>
      </c>
      <c r="F13" s="257">
        <v>151.4</v>
      </c>
      <c r="G13" s="257">
        <v>159.83333333333334</v>
      </c>
      <c r="H13" s="257">
        <v>166.67796610169492</v>
      </c>
      <c r="I13" s="257">
        <v>166.2842105263158</v>
      </c>
      <c r="J13" s="258">
        <v>172.81578947368422</v>
      </c>
      <c r="K13" s="256">
        <v>146.06382978723406</v>
      </c>
      <c r="L13" s="257">
        <v>150.50684931506851</v>
      </c>
      <c r="M13" s="257">
        <v>152.044776119403</v>
      </c>
      <c r="N13" s="257">
        <v>151.71830985915494</v>
      </c>
      <c r="O13" s="257">
        <v>159.5</v>
      </c>
      <c r="P13" s="257">
        <v>171.90909090909091</v>
      </c>
      <c r="Q13" s="257">
        <v>160.42857142857142</v>
      </c>
      <c r="R13" s="258">
        <v>171.9387755102041</v>
      </c>
      <c r="S13" s="342">
        <v>167.42288557213931</v>
      </c>
    </row>
    <row r="14" spans="1:22" x14ac:dyDescent="0.2">
      <c r="A14" s="226" t="s">
        <v>7</v>
      </c>
      <c r="B14" s="260">
        <v>67.816091954022994</v>
      </c>
      <c r="C14" s="261">
        <v>89.583333333333329</v>
      </c>
      <c r="D14" s="261">
        <v>91.566265060240966</v>
      </c>
      <c r="E14" s="261">
        <v>94.366197183098592</v>
      </c>
      <c r="F14" s="261">
        <v>87.5</v>
      </c>
      <c r="G14" s="261">
        <v>93.333333333333329</v>
      </c>
      <c r="H14" s="261">
        <v>93.220338983050851</v>
      </c>
      <c r="I14" s="261">
        <v>96.84210526315789</v>
      </c>
      <c r="J14" s="262">
        <v>90.78947368421052</v>
      </c>
      <c r="K14" s="260">
        <v>68.085106382978722</v>
      </c>
      <c r="L14" s="261">
        <v>86.301369863013704</v>
      </c>
      <c r="M14" s="261">
        <v>80.597014925373131</v>
      </c>
      <c r="N14" s="261">
        <v>87.323943661971825</v>
      </c>
      <c r="O14" s="261">
        <v>88.333333333333329</v>
      </c>
      <c r="P14" s="261">
        <v>87.272727272727266</v>
      </c>
      <c r="Q14" s="261">
        <v>94.805194805194802</v>
      </c>
      <c r="R14" s="262">
        <v>91.836734693877546</v>
      </c>
      <c r="S14" s="343">
        <v>78.275290215588726</v>
      </c>
      <c r="U14" s="227"/>
      <c r="V14" s="227"/>
    </row>
    <row r="15" spans="1:22" x14ac:dyDescent="0.2">
      <c r="A15" s="226" t="s">
        <v>8</v>
      </c>
      <c r="B15" s="263">
        <v>0.11172460100822798</v>
      </c>
      <c r="C15" s="264">
        <v>6.1887143448278316E-2</v>
      </c>
      <c r="D15" s="264">
        <v>5.8864349819324487E-2</v>
      </c>
      <c r="E15" s="264">
        <v>5.5775930043530896E-2</v>
      </c>
      <c r="F15" s="264">
        <v>6.3710201066248126E-2</v>
      </c>
      <c r="G15" s="264">
        <v>4.8357207500041903E-2</v>
      </c>
      <c r="H15" s="264">
        <v>5.6760865244248157E-2</v>
      </c>
      <c r="I15" s="264">
        <v>4.4266790492704711E-2</v>
      </c>
      <c r="J15" s="265">
        <v>5.9210121666057977E-2</v>
      </c>
      <c r="K15" s="263">
        <v>8.6662096227079738E-2</v>
      </c>
      <c r="L15" s="264">
        <v>6.7919529211923055E-2</v>
      </c>
      <c r="M15" s="264">
        <v>6.7851932742385698E-2</v>
      </c>
      <c r="N15" s="264">
        <v>6.046147656695057E-2</v>
      </c>
      <c r="O15" s="264">
        <v>5.8607556684669132E-2</v>
      </c>
      <c r="P15" s="264">
        <v>6.4511794290489796E-2</v>
      </c>
      <c r="Q15" s="264">
        <v>5.2665977142016422E-2</v>
      </c>
      <c r="R15" s="265">
        <v>6.2678041104016508E-2</v>
      </c>
      <c r="S15" s="344">
        <v>8.3281763400315456E-2</v>
      </c>
      <c r="U15" s="227"/>
      <c r="V15" s="227"/>
    </row>
    <row r="16" spans="1:22" x14ac:dyDescent="0.2">
      <c r="A16" s="295" t="s">
        <v>1</v>
      </c>
      <c r="B16" s="266">
        <f>B13/B12*100-100</f>
        <v>1.9293924466338126</v>
      </c>
      <c r="C16" s="267">
        <f t="shared" ref="C16:E16" si="0">C13/C12*100-100</f>
        <v>4.5238095238095326</v>
      </c>
      <c r="D16" s="267">
        <f t="shared" si="0"/>
        <v>7.452667814113596</v>
      </c>
      <c r="E16" s="267">
        <f t="shared" si="0"/>
        <v>18.933601609657941</v>
      </c>
      <c r="F16" s="267">
        <f>F13/F12*100-100</f>
        <v>8.1428571428571388</v>
      </c>
      <c r="G16" s="267">
        <f t="shared" ref="G16:J16" si="1">G13/G12*100-100</f>
        <v>14.166666666666686</v>
      </c>
      <c r="H16" s="267">
        <f t="shared" si="1"/>
        <v>19.055690072639237</v>
      </c>
      <c r="I16" s="267">
        <f t="shared" si="1"/>
        <v>18.774436090225578</v>
      </c>
      <c r="J16" s="268">
        <f t="shared" si="1"/>
        <v>23.439849624060159</v>
      </c>
      <c r="K16" s="266">
        <f>K13/K12*100-100</f>
        <v>4.3313069908814725</v>
      </c>
      <c r="L16" s="267">
        <f t="shared" ref="L16:N16" si="2">L13/L12*100-100</f>
        <v>7.5048923679060806</v>
      </c>
      <c r="M16" s="267">
        <f t="shared" si="2"/>
        <v>8.6034115138592853</v>
      </c>
      <c r="N16" s="267">
        <f t="shared" si="2"/>
        <v>8.3702213279678119</v>
      </c>
      <c r="O16" s="267">
        <f t="shared" ref="O16:S16" si="3">O13/O12*100-100</f>
        <v>13.928571428571416</v>
      </c>
      <c r="P16" s="267">
        <f t="shared" ref="P16" si="4">P13/P12*100-100</f>
        <v>22.79220779220779</v>
      </c>
      <c r="Q16" s="267">
        <f t="shared" ref="Q16:R16" si="5">Q13/Q12*100-100</f>
        <v>14.591836734693857</v>
      </c>
      <c r="R16" s="268">
        <f t="shared" si="5"/>
        <v>22.813411078717223</v>
      </c>
      <c r="S16" s="345">
        <f t="shared" si="3"/>
        <v>19.587775408670936</v>
      </c>
      <c r="U16" s="227"/>
      <c r="V16" s="227"/>
    </row>
    <row r="17" spans="1:22" ht="13.5" thickBot="1" x14ac:dyDescent="0.25">
      <c r="A17" s="349" t="s">
        <v>27</v>
      </c>
      <c r="B17" s="270">
        <f>B13-B6</f>
        <v>106.30114942528735</v>
      </c>
      <c r="C17" s="271">
        <f t="shared" ref="C17:J17" si="6">C13-C6</f>
        <v>109.93333333333334</v>
      </c>
      <c r="D17" s="271">
        <f t="shared" si="6"/>
        <v>114.03373493975903</v>
      </c>
      <c r="E17" s="271">
        <f t="shared" si="6"/>
        <v>130.10704225352112</v>
      </c>
      <c r="F17" s="271">
        <f t="shared" si="6"/>
        <v>115</v>
      </c>
      <c r="G17" s="271">
        <f t="shared" si="6"/>
        <v>123.43333333333334</v>
      </c>
      <c r="H17" s="271">
        <f t="shared" si="6"/>
        <v>130.27796610169491</v>
      </c>
      <c r="I17" s="271">
        <f t="shared" si="6"/>
        <v>129.8842105263158</v>
      </c>
      <c r="J17" s="272">
        <f t="shared" si="6"/>
        <v>136.41578947368421</v>
      </c>
      <c r="K17" s="270">
        <f t="shared" ref="K17:S17" si="7">K13-K6</f>
        <v>109.66382978723405</v>
      </c>
      <c r="L17" s="271">
        <f t="shared" si="7"/>
        <v>114.1068493150685</v>
      </c>
      <c r="M17" s="271">
        <f t="shared" si="7"/>
        <v>115.64477611940299</v>
      </c>
      <c r="N17" s="271">
        <f t="shared" si="7"/>
        <v>115.31830985915494</v>
      </c>
      <c r="O17" s="271">
        <f t="shared" si="7"/>
        <v>123.1</v>
      </c>
      <c r="P17" s="271">
        <f t="shared" si="7"/>
        <v>135.5090909090909</v>
      </c>
      <c r="Q17" s="271">
        <f t="shared" si="7"/>
        <v>124.02857142857141</v>
      </c>
      <c r="R17" s="272">
        <f t="shared" si="7"/>
        <v>135.53877551020409</v>
      </c>
      <c r="S17" s="346">
        <f t="shared" si="7"/>
        <v>131.0228855721393</v>
      </c>
      <c r="U17" s="227"/>
      <c r="V17" s="227"/>
    </row>
    <row r="18" spans="1:22" x14ac:dyDescent="0.2">
      <c r="A18" s="350" t="s">
        <v>51</v>
      </c>
      <c r="B18" s="274">
        <v>857</v>
      </c>
      <c r="C18" s="275">
        <v>828</v>
      </c>
      <c r="D18" s="275">
        <v>829</v>
      </c>
      <c r="E18" s="275">
        <v>694</v>
      </c>
      <c r="F18" s="275">
        <v>691</v>
      </c>
      <c r="G18" s="275">
        <v>574</v>
      </c>
      <c r="H18" s="275">
        <v>575</v>
      </c>
      <c r="I18" s="275">
        <v>930</v>
      </c>
      <c r="J18" s="276">
        <v>732</v>
      </c>
      <c r="K18" s="274">
        <v>447</v>
      </c>
      <c r="L18" s="275">
        <v>863</v>
      </c>
      <c r="M18" s="275">
        <v>618</v>
      </c>
      <c r="N18" s="275">
        <v>614</v>
      </c>
      <c r="O18" s="275">
        <v>583</v>
      </c>
      <c r="P18" s="275">
        <v>581</v>
      </c>
      <c r="Q18" s="275">
        <v>863</v>
      </c>
      <c r="R18" s="276">
        <v>560</v>
      </c>
      <c r="S18" s="347">
        <f>SUM(B18:R18)</f>
        <v>11839</v>
      </c>
      <c r="T18" s="227" t="s">
        <v>56</v>
      </c>
      <c r="U18" s="278">
        <f>B4-S18</f>
        <v>731</v>
      </c>
      <c r="V18" s="279">
        <f>U18/B4</f>
        <v>5.8154335719968177E-2</v>
      </c>
    </row>
    <row r="19" spans="1:22" x14ac:dyDescent="0.2">
      <c r="A19" s="309" t="s">
        <v>28</v>
      </c>
      <c r="B19" s="242">
        <v>29.5</v>
      </c>
      <c r="C19" s="240">
        <v>29</v>
      </c>
      <c r="D19" s="240">
        <v>29</v>
      </c>
      <c r="E19" s="240">
        <v>27.5</v>
      </c>
      <c r="F19" s="240">
        <v>28</v>
      </c>
      <c r="G19" s="240">
        <v>27.5</v>
      </c>
      <c r="H19" s="240">
        <v>27.5</v>
      </c>
      <c r="I19" s="240">
        <v>27</v>
      </c>
      <c r="J19" s="243">
        <v>27</v>
      </c>
      <c r="K19" s="242">
        <v>29</v>
      </c>
      <c r="L19" s="240">
        <v>28.5</v>
      </c>
      <c r="M19" s="240">
        <v>28</v>
      </c>
      <c r="N19" s="240">
        <v>28</v>
      </c>
      <c r="O19" s="240">
        <v>27.5</v>
      </c>
      <c r="P19" s="240">
        <v>27</v>
      </c>
      <c r="Q19" s="240">
        <v>27.5</v>
      </c>
      <c r="R19" s="243">
        <v>27</v>
      </c>
      <c r="S19" s="339"/>
      <c r="T19" s="227" t="s">
        <v>57</v>
      </c>
      <c r="U19" s="227">
        <v>22.49</v>
      </c>
      <c r="V19" s="227"/>
    </row>
    <row r="20" spans="1:22" ht="13.5" thickBot="1" x14ac:dyDescent="0.25">
      <c r="A20" s="312" t="s">
        <v>26</v>
      </c>
      <c r="B20" s="244">
        <f>B19-B7</f>
        <v>7.0100000000000016</v>
      </c>
      <c r="C20" s="241">
        <f t="shared" ref="C20:J20" si="8">C19-C7</f>
        <v>6.5100000000000016</v>
      </c>
      <c r="D20" s="241">
        <f t="shared" si="8"/>
        <v>6.5100000000000016</v>
      </c>
      <c r="E20" s="241">
        <f t="shared" si="8"/>
        <v>5.0100000000000016</v>
      </c>
      <c r="F20" s="241">
        <f t="shared" si="8"/>
        <v>5.5100000000000016</v>
      </c>
      <c r="G20" s="241">
        <f t="shared" si="8"/>
        <v>5.0100000000000016</v>
      </c>
      <c r="H20" s="241">
        <f t="shared" si="8"/>
        <v>5.0100000000000016</v>
      </c>
      <c r="I20" s="241">
        <f t="shared" si="8"/>
        <v>4.5100000000000016</v>
      </c>
      <c r="J20" s="245">
        <f t="shared" si="8"/>
        <v>4.5100000000000016</v>
      </c>
      <c r="K20" s="244">
        <f t="shared" ref="K20:R20" si="9">K19-K7</f>
        <v>6.5100000000000016</v>
      </c>
      <c r="L20" s="241">
        <f t="shared" si="9"/>
        <v>6.0100000000000016</v>
      </c>
      <c r="M20" s="241">
        <f t="shared" si="9"/>
        <v>5.5100000000000016</v>
      </c>
      <c r="N20" s="241">
        <f t="shared" si="9"/>
        <v>5.5100000000000016</v>
      </c>
      <c r="O20" s="241">
        <f t="shared" si="9"/>
        <v>5.0100000000000016</v>
      </c>
      <c r="P20" s="241">
        <f t="shared" si="9"/>
        <v>4.5100000000000016</v>
      </c>
      <c r="Q20" s="241">
        <f t="shared" si="9"/>
        <v>5.0100000000000016</v>
      </c>
      <c r="R20" s="245">
        <f t="shared" si="9"/>
        <v>4.5100000000000016</v>
      </c>
      <c r="S20" s="348"/>
      <c r="T20" s="227" t="s">
        <v>26</v>
      </c>
      <c r="U20" s="227"/>
      <c r="V20" s="227"/>
    </row>
    <row r="21" spans="1:22" x14ac:dyDescent="0.2">
      <c r="B21" s="237">
        <v>29.5</v>
      </c>
      <c r="C21" s="237">
        <v>29</v>
      </c>
      <c r="D21" s="237">
        <v>29</v>
      </c>
      <c r="E21" s="237" t="s">
        <v>63</v>
      </c>
      <c r="J21" s="237">
        <v>27</v>
      </c>
      <c r="K21" s="237">
        <v>29</v>
      </c>
      <c r="L21" s="237">
        <v>28.5</v>
      </c>
      <c r="O21" s="227"/>
      <c r="P21" s="227" t="s">
        <v>63</v>
      </c>
      <c r="R21" s="237">
        <v>27</v>
      </c>
    </row>
    <row r="22" spans="1:22" ht="13.5" thickBot="1" x14ac:dyDescent="0.25"/>
    <row r="23" spans="1:22" ht="13.5" thickBot="1" x14ac:dyDescent="0.25">
      <c r="A23" s="285" t="s">
        <v>64</v>
      </c>
      <c r="B23" s="737" t="s">
        <v>50</v>
      </c>
      <c r="C23" s="738"/>
      <c r="D23" s="738"/>
      <c r="E23" s="738"/>
      <c r="F23" s="738"/>
      <c r="G23" s="738"/>
      <c r="H23" s="738"/>
      <c r="I23" s="738"/>
      <c r="J23" s="739"/>
      <c r="K23" s="737" t="s">
        <v>53</v>
      </c>
      <c r="L23" s="738"/>
      <c r="M23" s="738"/>
      <c r="N23" s="738"/>
      <c r="O23" s="738"/>
      <c r="P23" s="738"/>
      <c r="Q23" s="738"/>
      <c r="R23" s="739"/>
      <c r="S23" s="338" t="s">
        <v>55</v>
      </c>
      <c r="T23" s="352"/>
      <c r="U23" s="352"/>
      <c r="V23" s="352"/>
    </row>
    <row r="24" spans="1:22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9">
        <v>9</v>
      </c>
      <c r="K24" s="247">
        <v>1</v>
      </c>
      <c r="L24" s="248">
        <v>2</v>
      </c>
      <c r="M24" s="248">
        <v>3</v>
      </c>
      <c r="N24" s="248">
        <v>4</v>
      </c>
      <c r="O24" s="248">
        <v>5</v>
      </c>
      <c r="P24" s="248">
        <v>6</v>
      </c>
      <c r="Q24" s="248">
        <v>7</v>
      </c>
      <c r="R24" s="249">
        <v>8</v>
      </c>
      <c r="S24" s="339"/>
      <c r="T24" s="352"/>
      <c r="U24" s="352"/>
      <c r="V24" s="352"/>
    </row>
    <row r="25" spans="1:22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351">
        <v>6</v>
      </c>
      <c r="K25" s="250">
        <v>1</v>
      </c>
      <c r="L25" s="333">
        <v>2</v>
      </c>
      <c r="M25" s="251">
        <v>3</v>
      </c>
      <c r="N25" s="251">
        <v>3</v>
      </c>
      <c r="O25" s="315">
        <v>4</v>
      </c>
      <c r="P25" s="315">
        <v>4</v>
      </c>
      <c r="Q25" s="252">
        <v>5</v>
      </c>
      <c r="R25" s="351">
        <v>6</v>
      </c>
      <c r="S25" s="340" t="s">
        <v>0</v>
      </c>
      <c r="T25" s="352"/>
      <c r="U25" s="352"/>
      <c r="V25" s="352"/>
    </row>
    <row r="26" spans="1:22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5">
        <v>270</v>
      </c>
      <c r="K26" s="253">
        <v>270</v>
      </c>
      <c r="L26" s="254">
        <v>270</v>
      </c>
      <c r="M26" s="254">
        <v>270</v>
      </c>
      <c r="N26" s="254">
        <v>270</v>
      </c>
      <c r="O26" s="254">
        <v>270</v>
      </c>
      <c r="P26" s="254">
        <v>270</v>
      </c>
      <c r="Q26" s="254">
        <v>270</v>
      </c>
      <c r="R26" s="255">
        <v>270</v>
      </c>
      <c r="S26" s="341">
        <v>270</v>
      </c>
      <c r="T26" s="352"/>
      <c r="U26" s="352"/>
      <c r="V26" s="352"/>
    </row>
    <row r="27" spans="1:22" x14ac:dyDescent="0.2">
      <c r="A27" s="295" t="s">
        <v>6</v>
      </c>
      <c r="B27" s="256">
        <v>286.17283950617286</v>
      </c>
      <c r="C27" s="257">
        <v>283.02083333333331</v>
      </c>
      <c r="D27" s="257">
        <v>292.53333333333336</v>
      </c>
      <c r="E27" s="257">
        <v>300</v>
      </c>
      <c r="F27" s="257">
        <v>284.22535211267603</v>
      </c>
      <c r="G27" s="257">
        <v>291.20689655172413</v>
      </c>
      <c r="H27" s="257">
        <v>288.30508474576271</v>
      </c>
      <c r="I27" s="257">
        <v>282.34693877551018</v>
      </c>
      <c r="J27" s="258">
        <v>300.75949367088606</v>
      </c>
      <c r="K27" s="256">
        <v>293.25581395348837</v>
      </c>
      <c r="L27" s="257">
        <v>292.84090909090907</v>
      </c>
      <c r="M27" s="257">
        <v>293.38461538461536</v>
      </c>
      <c r="N27" s="257">
        <v>290.44776119402985</v>
      </c>
      <c r="O27" s="257">
        <v>296.54545454545456</v>
      </c>
      <c r="P27" s="257">
        <v>298.10344827586209</v>
      </c>
      <c r="Q27" s="257">
        <v>283.03370786516854</v>
      </c>
      <c r="R27" s="258">
        <v>284.62962962962962</v>
      </c>
      <c r="S27" s="342">
        <v>290.08312551953452</v>
      </c>
      <c r="T27" s="352"/>
      <c r="U27" s="352"/>
      <c r="V27" s="352"/>
    </row>
    <row r="28" spans="1:22" x14ac:dyDescent="0.2">
      <c r="A28" s="226" t="s">
        <v>7</v>
      </c>
      <c r="B28" s="260">
        <v>77.777777777777771</v>
      </c>
      <c r="C28" s="261">
        <v>80.208333333333329</v>
      </c>
      <c r="D28" s="261">
        <v>82.666666666666671</v>
      </c>
      <c r="E28" s="261">
        <v>64.179104477611943</v>
      </c>
      <c r="F28" s="261">
        <v>80.281690140845072</v>
      </c>
      <c r="G28" s="261">
        <v>74.137931034482762</v>
      </c>
      <c r="H28" s="261">
        <v>83.050847457627114</v>
      </c>
      <c r="I28" s="261">
        <v>80.612244897959187</v>
      </c>
      <c r="J28" s="262">
        <v>84.810126582278485</v>
      </c>
      <c r="K28" s="260">
        <v>83.720930232558146</v>
      </c>
      <c r="L28" s="261">
        <v>79.545454545454547</v>
      </c>
      <c r="M28" s="261">
        <v>80</v>
      </c>
      <c r="N28" s="261">
        <v>68.656716417910445</v>
      </c>
      <c r="O28" s="261">
        <v>83.63636363636364</v>
      </c>
      <c r="P28" s="261">
        <v>79.310344827586206</v>
      </c>
      <c r="Q28" s="261">
        <v>77.528089887640448</v>
      </c>
      <c r="R28" s="262">
        <v>83.333333333333329</v>
      </c>
      <c r="S28" s="343">
        <v>69.243557772236073</v>
      </c>
      <c r="T28" s="352"/>
      <c r="U28" s="227"/>
      <c r="V28" s="227"/>
    </row>
    <row r="29" spans="1:22" x14ac:dyDescent="0.2">
      <c r="A29" s="226" t="s">
        <v>8</v>
      </c>
      <c r="B29" s="263">
        <v>8.8804771163598112E-2</v>
      </c>
      <c r="C29" s="264">
        <v>9.4192090300572032E-2</v>
      </c>
      <c r="D29" s="264">
        <v>7.6558904037624664E-2</v>
      </c>
      <c r="E29" s="264">
        <v>8.4445317268771927E-2</v>
      </c>
      <c r="F29" s="264">
        <v>8.1537060458551885E-2</v>
      </c>
      <c r="G29" s="264">
        <v>9.1095515849786618E-2</v>
      </c>
      <c r="H29" s="264">
        <v>7.4516005776904717E-2</v>
      </c>
      <c r="I29" s="264">
        <v>8.1080655121477094E-2</v>
      </c>
      <c r="J29" s="265">
        <v>7.2106167497784368E-2</v>
      </c>
      <c r="K29" s="263">
        <v>6.688701945744456E-2</v>
      </c>
      <c r="L29" s="264">
        <v>8.0241557789479181E-2</v>
      </c>
      <c r="M29" s="264">
        <v>7.4262825242162919E-2</v>
      </c>
      <c r="N29" s="264">
        <v>8.3371306335664613E-2</v>
      </c>
      <c r="O29" s="264">
        <v>7.8287625748681575E-2</v>
      </c>
      <c r="P29" s="264">
        <v>7.7916844681236969E-2</v>
      </c>
      <c r="Q29" s="264">
        <v>8.177848352520832E-2</v>
      </c>
      <c r="R29" s="265">
        <v>8.1618217337974044E-2</v>
      </c>
      <c r="S29" s="344">
        <v>8.394768853156917E-2</v>
      </c>
      <c r="T29" s="352"/>
      <c r="U29" s="227"/>
      <c r="V29" s="227"/>
    </row>
    <row r="30" spans="1:22" x14ac:dyDescent="0.2">
      <c r="A30" s="295" t="s">
        <v>1</v>
      </c>
      <c r="B30" s="266">
        <f>B27/B26*100-100</f>
        <v>5.9899405578418055</v>
      </c>
      <c r="C30" s="267">
        <f t="shared" ref="C30:E30" si="10">C27/C26*100-100</f>
        <v>4.8225308641975317</v>
      </c>
      <c r="D30" s="267">
        <f t="shared" si="10"/>
        <v>8.3456790123456841</v>
      </c>
      <c r="E30" s="267">
        <f t="shared" si="10"/>
        <v>11.111111111111114</v>
      </c>
      <c r="F30" s="267">
        <f>F27/F26*100-100</f>
        <v>5.2686489306207562</v>
      </c>
      <c r="G30" s="267">
        <f t="shared" ref="G30:J30" si="11">G27/G26*100-100</f>
        <v>7.8544061302682024</v>
      </c>
      <c r="H30" s="267">
        <f t="shared" si="11"/>
        <v>6.7796610169491629</v>
      </c>
      <c r="I30" s="267">
        <f t="shared" si="11"/>
        <v>4.5729402872259897</v>
      </c>
      <c r="J30" s="268">
        <f t="shared" si="11"/>
        <v>11.392405063291136</v>
      </c>
      <c r="K30" s="266">
        <f>K27/K26*100-100</f>
        <v>8.6132644272179277</v>
      </c>
      <c r="L30" s="267">
        <f t="shared" ref="L30:S30" si="12">L27/L26*100-100</f>
        <v>8.4595959595959584</v>
      </c>
      <c r="M30" s="267">
        <f t="shared" si="12"/>
        <v>8.6609686609686634</v>
      </c>
      <c r="N30" s="267">
        <f t="shared" si="12"/>
        <v>7.5732448866777275</v>
      </c>
      <c r="O30" s="267">
        <f t="shared" si="12"/>
        <v>9.8316498316498411</v>
      </c>
      <c r="P30" s="267">
        <f t="shared" si="12"/>
        <v>10.408684546615589</v>
      </c>
      <c r="Q30" s="267">
        <f t="shared" si="12"/>
        <v>4.82729920932168</v>
      </c>
      <c r="R30" s="268">
        <f t="shared" si="12"/>
        <v>5.4183813443072779</v>
      </c>
      <c r="S30" s="345">
        <f t="shared" si="12"/>
        <v>7.4381946368646368</v>
      </c>
      <c r="T30" s="352"/>
      <c r="U30" s="227"/>
      <c r="V30" s="227"/>
    </row>
    <row r="31" spans="1:22" ht="13.5" thickBot="1" x14ac:dyDescent="0.25">
      <c r="A31" s="349" t="s">
        <v>27</v>
      </c>
      <c r="B31" s="270">
        <f>B27-B13</f>
        <v>143.47169008088551</v>
      </c>
      <c r="C31" s="271">
        <f t="shared" ref="C31:S31" si="13">C27-C13</f>
        <v>136.68749999999997</v>
      </c>
      <c r="D31" s="271">
        <f t="shared" si="13"/>
        <v>142.09959839357433</v>
      </c>
      <c r="E31" s="271">
        <f t="shared" si="13"/>
        <v>133.49295774647888</v>
      </c>
      <c r="F31" s="271">
        <f t="shared" si="13"/>
        <v>132.82535211267603</v>
      </c>
      <c r="G31" s="271">
        <f t="shared" si="13"/>
        <v>131.37356321839079</v>
      </c>
      <c r="H31" s="271">
        <f t="shared" si="13"/>
        <v>121.62711864406779</v>
      </c>
      <c r="I31" s="271">
        <f t="shared" si="13"/>
        <v>116.06272824919438</v>
      </c>
      <c r="J31" s="272">
        <f t="shared" si="13"/>
        <v>127.94370419720184</v>
      </c>
      <c r="K31" s="270">
        <f t="shared" si="13"/>
        <v>147.19198416625431</v>
      </c>
      <c r="L31" s="271">
        <f t="shared" si="13"/>
        <v>142.33405977584056</v>
      </c>
      <c r="M31" s="271">
        <f t="shared" si="13"/>
        <v>141.33983926521236</v>
      </c>
      <c r="N31" s="271">
        <f t="shared" si="13"/>
        <v>138.72945133487491</v>
      </c>
      <c r="O31" s="271">
        <f t="shared" si="13"/>
        <v>137.04545454545456</v>
      </c>
      <c r="P31" s="271">
        <f t="shared" si="13"/>
        <v>126.19435736677119</v>
      </c>
      <c r="Q31" s="271">
        <f t="shared" si="13"/>
        <v>122.60513643659712</v>
      </c>
      <c r="R31" s="272">
        <f t="shared" si="13"/>
        <v>112.69085411942552</v>
      </c>
      <c r="S31" s="346">
        <f t="shared" si="13"/>
        <v>122.66023994739521</v>
      </c>
      <c r="T31" s="352"/>
      <c r="U31" s="227"/>
      <c r="V31" s="227"/>
    </row>
    <row r="32" spans="1:22" x14ac:dyDescent="0.2">
      <c r="A32" s="350" t="s">
        <v>51</v>
      </c>
      <c r="B32" s="274">
        <v>845</v>
      </c>
      <c r="C32" s="275">
        <v>822</v>
      </c>
      <c r="D32" s="275">
        <v>828</v>
      </c>
      <c r="E32" s="275">
        <v>693</v>
      </c>
      <c r="F32" s="275">
        <v>690</v>
      </c>
      <c r="G32" s="275">
        <v>574</v>
      </c>
      <c r="H32" s="275">
        <v>575</v>
      </c>
      <c r="I32" s="275">
        <v>927</v>
      </c>
      <c r="J32" s="276">
        <v>730</v>
      </c>
      <c r="K32" s="274">
        <v>437</v>
      </c>
      <c r="L32" s="275">
        <v>859</v>
      </c>
      <c r="M32" s="275">
        <v>616</v>
      </c>
      <c r="N32" s="275">
        <v>612</v>
      </c>
      <c r="O32" s="275">
        <v>582</v>
      </c>
      <c r="P32" s="275">
        <v>578</v>
      </c>
      <c r="Q32" s="275">
        <v>861</v>
      </c>
      <c r="R32" s="276">
        <v>560</v>
      </c>
      <c r="S32" s="347">
        <f>SUM(B32:R32)</f>
        <v>11789</v>
      </c>
      <c r="T32" s="227" t="s">
        <v>56</v>
      </c>
      <c r="U32" s="278">
        <f>S18-S32</f>
        <v>50</v>
      </c>
      <c r="V32" s="279">
        <f>U32/S18</f>
        <v>4.2233296731142836E-3</v>
      </c>
    </row>
    <row r="33" spans="1:25" x14ac:dyDescent="0.2">
      <c r="A33" s="309" t="s">
        <v>28</v>
      </c>
      <c r="B33" s="242">
        <v>33</v>
      </c>
      <c r="C33" s="240">
        <v>33</v>
      </c>
      <c r="D33" s="240">
        <v>33</v>
      </c>
      <c r="E33" s="240">
        <v>31.5</v>
      </c>
      <c r="F33" s="240">
        <v>32</v>
      </c>
      <c r="G33" s="240">
        <v>32</v>
      </c>
      <c r="H33" s="240">
        <v>32</v>
      </c>
      <c r="I33" s="240">
        <v>32</v>
      </c>
      <c r="J33" s="243">
        <v>32</v>
      </c>
      <c r="K33" s="242">
        <v>32.5</v>
      </c>
      <c r="L33" s="240">
        <v>32.5</v>
      </c>
      <c r="M33" s="240">
        <v>32</v>
      </c>
      <c r="N33" s="240">
        <v>32</v>
      </c>
      <c r="O33" s="240">
        <v>31.5</v>
      </c>
      <c r="P33" s="240">
        <v>32</v>
      </c>
      <c r="Q33" s="240">
        <v>32</v>
      </c>
      <c r="R33" s="243">
        <v>32</v>
      </c>
      <c r="S33" s="339"/>
      <c r="T33" s="227" t="s">
        <v>57</v>
      </c>
      <c r="U33" s="227">
        <v>28.1</v>
      </c>
      <c r="V33" s="227"/>
    </row>
    <row r="34" spans="1:25" ht="13.5" thickBot="1" x14ac:dyDescent="0.25">
      <c r="A34" s="312" t="s">
        <v>26</v>
      </c>
      <c r="B34" s="244">
        <f>B33-B19</f>
        <v>3.5</v>
      </c>
      <c r="C34" s="241">
        <f t="shared" ref="C34:R34" si="14">C33-C19</f>
        <v>4</v>
      </c>
      <c r="D34" s="241">
        <f t="shared" si="14"/>
        <v>4</v>
      </c>
      <c r="E34" s="241">
        <f t="shared" si="14"/>
        <v>4</v>
      </c>
      <c r="F34" s="241">
        <f t="shared" si="14"/>
        <v>4</v>
      </c>
      <c r="G34" s="241">
        <f t="shared" si="14"/>
        <v>4.5</v>
      </c>
      <c r="H34" s="241">
        <f t="shared" si="14"/>
        <v>4.5</v>
      </c>
      <c r="I34" s="241">
        <f t="shared" si="14"/>
        <v>5</v>
      </c>
      <c r="J34" s="245">
        <f t="shared" si="14"/>
        <v>5</v>
      </c>
      <c r="K34" s="244">
        <f t="shared" si="14"/>
        <v>3.5</v>
      </c>
      <c r="L34" s="241">
        <f t="shared" si="14"/>
        <v>4</v>
      </c>
      <c r="M34" s="241">
        <f t="shared" si="14"/>
        <v>4</v>
      </c>
      <c r="N34" s="241">
        <f t="shared" si="14"/>
        <v>4</v>
      </c>
      <c r="O34" s="241">
        <f t="shared" si="14"/>
        <v>4</v>
      </c>
      <c r="P34" s="241">
        <f t="shared" si="14"/>
        <v>5</v>
      </c>
      <c r="Q34" s="241">
        <f t="shared" si="14"/>
        <v>4.5</v>
      </c>
      <c r="R34" s="245">
        <f t="shared" si="14"/>
        <v>5</v>
      </c>
      <c r="S34" s="348"/>
      <c r="T34" s="227" t="s">
        <v>26</v>
      </c>
      <c r="U34" s="227">
        <f>U33-U19</f>
        <v>5.610000000000003</v>
      </c>
      <c r="V34" s="227"/>
    </row>
    <row r="35" spans="1:25" x14ac:dyDescent="0.2">
      <c r="I35" s="237">
        <v>32</v>
      </c>
      <c r="J35" s="237">
        <v>32</v>
      </c>
      <c r="P35" s="237">
        <v>32</v>
      </c>
      <c r="R35" s="237">
        <v>32</v>
      </c>
    </row>
    <row r="36" spans="1:25" ht="13.5" thickBot="1" x14ac:dyDescent="0.25">
      <c r="K36" s="369"/>
      <c r="L36" s="369"/>
      <c r="M36" s="369"/>
      <c r="N36" s="237"/>
      <c r="Q36" s="334"/>
    </row>
    <row r="37" spans="1:25" s="354" customFormat="1" ht="13.5" thickBot="1" x14ac:dyDescent="0.25">
      <c r="A37" s="285" t="s">
        <v>67</v>
      </c>
      <c r="B37" s="737" t="s">
        <v>50</v>
      </c>
      <c r="C37" s="738"/>
      <c r="D37" s="738"/>
      <c r="E37" s="738"/>
      <c r="F37" s="738"/>
      <c r="G37" s="738"/>
      <c r="H37" s="738"/>
      <c r="I37" s="738"/>
      <c r="J37" s="739"/>
      <c r="K37" s="368"/>
      <c r="L37" s="368"/>
      <c r="M37" s="368"/>
      <c r="N37" s="737" t="s">
        <v>53</v>
      </c>
      <c r="O37" s="738"/>
      <c r="P37" s="738"/>
      <c r="Q37" s="738"/>
      <c r="R37" s="738"/>
      <c r="S37" s="738"/>
      <c r="T37" s="738"/>
      <c r="U37" s="739"/>
      <c r="V37" s="338" t="s">
        <v>55</v>
      </c>
    </row>
    <row r="38" spans="1:25" s="354" customFormat="1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9">
        <v>9</v>
      </c>
      <c r="K38" s="370"/>
      <c r="L38" s="370"/>
      <c r="M38" s="370"/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</row>
    <row r="39" spans="1:25" s="354" customFormat="1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351">
        <v>6</v>
      </c>
      <c r="K39" s="371"/>
      <c r="L39" s="371"/>
      <c r="M39" s="371"/>
      <c r="N39" s="250">
        <v>1</v>
      </c>
      <c r="O39" s="333">
        <v>2</v>
      </c>
      <c r="P39" s="251">
        <v>3</v>
      </c>
      <c r="Q39" s="251">
        <v>3</v>
      </c>
      <c r="R39" s="315">
        <v>4</v>
      </c>
      <c r="S39" s="315">
        <v>4</v>
      </c>
      <c r="T39" s="252">
        <v>5</v>
      </c>
      <c r="U39" s="351">
        <v>6</v>
      </c>
      <c r="V39" s="340" t="s">
        <v>0</v>
      </c>
    </row>
    <row r="40" spans="1:25" s="354" customFormat="1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5">
        <v>400</v>
      </c>
      <c r="K40" s="372"/>
      <c r="L40" s="372"/>
      <c r="M40" s="372"/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</row>
    <row r="41" spans="1:25" s="354" customFormat="1" x14ac:dyDescent="0.2">
      <c r="A41" s="295" t="s">
        <v>6</v>
      </c>
      <c r="B41" s="256">
        <v>451.68674698795184</v>
      </c>
      <c r="C41" s="257">
        <v>449.38271604938274</v>
      </c>
      <c r="D41" s="257">
        <v>450.66666666666669</v>
      </c>
      <c r="E41" s="257">
        <v>441.19402985074629</v>
      </c>
      <c r="F41" s="257">
        <v>436.37681159420288</v>
      </c>
      <c r="G41" s="257">
        <v>457.01754385964909</v>
      </c>
      <c r="H41" s="257">
        <v>440.70175438596493</v>
      </c>
      <c r="I41" s="257">
        <v>434.42105263157896</v>
      </c>
      <c r="J41" s="258">
        <v>441.73333333333335</v>
      </c>
      <c r="K41" s="373"/>
      <c r="L41" s="373"/>
      <c r="M41" s="373"/>
      <c r="N41" s="256">
        <v>440</v>
      </c>
      <c r="O41" s="257">
        <v>412.05128205128204</v>
      </c>
      <c r="P41" s="257">
        <v>434.74576271186442</v>
      </c>
      <c r="Q41" s="257">
        <v>422.66666666666669</v>
      </c>
      <c r="R41" s="257">
        <v>436.4406779661017</v>
      </c>
      <c r="S41" s="257">
        <v>442.98245614035091</v>
      </c>
      <c r="T41" s="257">
        <v>421.78571428571428</v>
      </c>
      <c r="U41" s="258">
        <v>420.35714285714283</v>
      </c>
      <c r="V41" s="342">
        <v>437.37157534246575</v>
      </c>
    </row>
    <row r="42" spans="1:25" s="354" customFormat="1" x14ac:dyDescent="0.2">
      <c r="A42" s="226" t="s">
        <v>7</v>
      </c>
      <c r="B42" s="260">
        <v>63.855421686746986</v>
      </c>
      <c r="C42" s="261">
        <v>75.308641975308646</v>
      </c>
      <c r="D42" s="261">
        <v>64.444444444444443</v>
      </c>
      <c r="E42" s="261">
        <v>79.104477611940297</v>
      </c>
      <c r="F42" s="261">
        <v>78.260869565217391</v>
      </c>
      <c r="G42" s="261">
        <v>82.456140350877192</v>
      </c>
      <c r="H42" s="261">
        <v>77.192982456140356</v>
      </c>
      <c r="I42" s="261">
        <v>75.78947368421052</v>
      </c>
      <c r="J42" s="262">
        <v>76</v>
      </c>
      <c r="K42" s="374"/>
      <c r="L42" s="374"/>
      <c r="M42" s="374"/>
      <c r="N42" s="260">
        <v>75.609756097560975</v>
      </c>
      <c r="O42" s="261">
        <v>80.769230769230774</v>
      </c>
      <c r="P42" s="261">
        <v>79.66101694915254</v>
      </c>
      <c r="Q42" s="261">
        <v>78.333333333333329</v>
      </c>
      <c r="R42" s="261">
        <v>74.576271186440678</v>
      </c>
      <c r="S42" s="261">
        <v>85.964912280701753</v>
      </c>
      <c r="T42" s="261">
        <v>78.571428571428569</v>
      </c>
      <c r="U42" s="262">
        <v>78.571428571428569</v>
      </c>
      <c r="V42" s="343">
        <v>75.941780821917803</v>
      </c>
      <c r="X42" s="227"/>
      <c r="Y42" s="227"/>
    </row>
    <row r="43" spans="1:25" s="354" customFormat="1" x14ac:dyDescent="0.2">
      <c r="A43" s="226" t="s">
        <v>8</v>
      </c>
      <c r="B43" s="263">
        <v>0.10042031550602463</v>
      </c>
      <c r="C43" s="264">
        <v>7.742965067106436E-2</v>
      </c>
      <c r="D43" s="264">
        <v>9.7104990723528448E-2</v>
      </c>
      <c r="E43" s="264">
        <v>8.5215427695245052E-2</v>
      </c>
      <c r="F43" s="264">
        <v>8.042821727799522E-2</v>
      </c>
      <c r="G43" s="264">
        <v>7.9578392509365284E-2</v>
      </c>
      <c r="H43" s="264">
        <v>8.6154811400439416E-2</v>
      </c>
      <c r="I43" s="264">
        <v>8.048670508176127E-2</v>
      </c>
      <c r="J43" s="265">
        <v>8.2279284370410363E-2</v>
      </c>
      <c r="K43" s="375"/>
      <c r="L43" s="375"/>
      <c r="M43" s="375"/>
      <c r="N43" s="263">
        <v>7.9367079064724788E-2</v>
      </c>
      <c r="O43" s="264">
        <v>7.6088538794084642E-2</v>
      </c>
      <c r="P43" s="264">
        <v>6.9116990703555564E-2</v>
      </c>
      <c r="Q43" s="264">
        <v>7.3922448930287377E-2</v>
      </c>
      <c r="R43" s="264">
        <v>8.2100798108494466E-2</v>
      </c>
      <c r="S43" s="264">
        <v>7.5520089987800604E-2</v>
      </c>
      <c r="T43" s="264">
        <v>7.9324374693047123E-2</v>
      </c>
      <c r="U43" s="265">
        <v>8.0919114313580967E-2</v>
      </c>
      <c r="V43" s="344">
        <v>8.73101564716387E-2</v>
      </c>
      <c r="X43" s="227"/>
      <c r="Y43" s="227"/>
    </row>
    <row r="44" spans="1:25" s="354" customFormat="1" x14ac:dyDescent="0.2">
      <c r="A44" s="295" t="s">
        <v>1</v>
      </c>
      <c r="B44" s="266">
        <f>B41/B40*100-100</f>
        <v>12.921686746987945</v>
      </c>
      <c r="C44" s="267">
        <f t="shared" ref="C44:E44" si="15">C41/C40*100-100</f>
        <v>12.345679012345684</v>
      </c>
      <c r="D44" s="267">
        <f t="shared" si="15"/>
        <v>12.666666666666671</v>
      </c>
      <c r="E44" s="267">
        <f t="shared" si="15"/>
        <v>10.298507462686572</v>
      </c>
      <c r="F44" s="267">
        <f>F41/F40*100-100</f>
        <v>9.0942028985507193</v>
      </c>
      <c r="G44" s="267">
        <f t="shared" ref="G44:J44" si="16">G41/G40*100-100</f>
        <v>14.25438596491226</v>
      </c>
      <c r="H44" s="267">
        <f t="shared" si="16"/>
        <v>10.175438596491233</v>
      </c>
      <c r="I44" s="267">
        <f t="shared" si="16"/>
        <v>8.6052631578947398</v>
      </c>
      <c r="J44" s="268">
        <f t="shared" si="16"/>
        <v>10.433333333333337</v>
      </c>
      <c r="K44" s="376"/>
      <c r="L44" s="376"/>
      <c r="M44" s="376"/>
      <c r="N44" s="266">
        <f>N41/N40*100-100</f>
        <v>10.000000000000014</v>
      </c>
      <c r="O44" s="267">
        <f t="shared" ref="O44:V44" si="17">O41/O40*100-100</f>
        <v>3.0128205128204968</v>
      </c>
      <c r="P44" s="267">
        <f t="shared" si="17"/>
        <v>8.6864406779661181</v>
      </c>
      <c r="Q44" s="267">
        <f t="shared" si="17"/>
        <v>5.6666666666666572</v>
      </c>
      <c r="R44" s="267">
        <f t="shared" si="17"/>
        <v>9.1101694915254257</v>
      </c>
      <c r="S44" s="267">
        <f t="shared" si="17"/>
        <v>10.74561403508774</v>
      </c>
      <c r="T44" s="267">
        <f t="shared" si="17"/>
        <v>5.4464285714285694</v>
      </c>
      <c r="U44" s="268">
        <f t="shared" si="17"/>
        <v>5.0892857142857082</v>
      </c>
      <c r="V44" s="345">
        <f t="shared" si="17"/>
        <v>9.3428938356164366</v>
      </c>
      <c r="X44" s="227"/>
      <c r="Y44" s="227"/>
    </row>
    <row r="45" spans="1:25" s="354" customFormat="1" ht="13.5" thickBot="1" x14ac:dyDescent="0.25">
      <c r="A45" s="349" t="s">
        <v>27</v>
      </c>
      <c r="B45" s="270">
        <f>B41-B27</f>
        <v>165.51390748177897</v>
      </c>
      <c r="C45" s="271">
        <f t="shared" ref="C45:J45" si="18">C41-C27</f>
        <v>166.36188271604942</v>
      </c>
      <c r="D45" s="271">
        <f t="shared" si="18"/>
        <v>158.13333333333333</v>
      </c>
      <c r="E45" s="271">
        <f t="shared" si="18"/>
        <v>141.19402985074629</v>
      </c>
      <c r="F45" s="271">
        <f t="shared" si="18"/>
        <v>152.15145948152684</v>
      </c>
      <c r="G45" s="271">
        <f t="shared" si="18"/>
        <v>165.81064730792497</v>
      </c>
      <c r="H45" s="271">
        <f t="shared" si="18"/>
        <v>152.39666964020222</v>
      </c>
      <c r="I45" s="271">
        <f t="shared" si="18"/>
        <v>152.07411385606878</v>
      </c>
      <c r="J45" s="272">
        <f t="shared" si="18"/>
        <v>140.97383966244729</v>
      </c>
      <c r="K45" s="377"/>
      <c r="L45" s="377"/>
      <c r="M45" s="377"/>
      <c r="N45" s="270">
        <f t="shared" ref="N45:V45" si="19">N41-K27</f>
        <v>146.74418604651163</v>
      </c>
      <c r="O45" s="271">
        <f t="shared" si="19"/>
        <v>119.21037296037298</v>
      </c>
      <c r="P45" s="271">
        <f t="shared" si="19"/>
        <v>141.36114732724906</v>
      </c>
      <c r="Q45" s="271">
        <f t="shared" si="19"/>
        <v>132.21890547263683</v>
      </c>
      <c r="R45" s="271">
        <f t="shared" si="19"/>
        <v>139.89522342064714</v>
      </c>
      <c r="S45" s="271">
        <f t="shared" si="19"/>
        <v>144.87900786448881</v>
      </c>
      <c r="T45" s="271">
        <f t="shared" si="19"/>
        <v>138.75200642054574</v>
      </c>
      <c r="U45" s="272">
        <f t="shared" si="19"/>
        <v>135.72751322751321</v>
      </c>
      <c r="V45" s="346">
        <f t="shared" si="19"/>
        <v>147.28844982293123</v>
      </c>
      <c r="X45" s="227"/>
      <c r="Y45" s="227"/>
    </row>
    <row r="46" spans="1:25" s="354" customFormat="1" x14ac:dyDescent="0.2">
      <c r="A46" s="350" t="s">
        <v>51</v>
      </c>
      <c r="B46" s="274">
        <v>841</v>
      </c>
      <c r="C46" s="275">
        <v>821</v>
      </c>
      <c r="D46" s="275">
        <v>827</v>
      </c>
      <c r="E46" s="275">
        <v>693</v>
      </c>
      <c r="F46" s="275">
        <v>688</v>
      </c>
      <c r="G46" s="275">
        <v>572</v>
      </c>
      <c r="H46" s="275">
        <v>574</v>
      </c>
      <c r="I46" s="275">
        <v>923</v>
      </c>
      <c r="J46" s="276">
        <v>727</v>
      </c>
      <c r="K46" s="378"/>
      <c r="L46" s="378"/>
      <c r="M46" s="378"/>
      <c r="N46" s="274">
        <v>432</v>
      </c>
      <c r="O46" s="275">
        <v>857</v>
      </c>
      <c r="P46" s="275">
        <v>614</v>
      </c>
      <c r="Q46" s="275">
        <v>611</v>
      </c>
      <c r="R46" s="275">
        <v>582</v>
      </c>
      <c r="S46" s="275">
        <v>578</v>
      </c>
      <c r="T46" s="275">
        <v>859</v>
      </c>
      <c r="U46" s="276">
        <v>560</v>
      </c>
      <c r="V46" s="347">
        <f>SUM(B46:U46)</f>
        <v>11759</v>
      </c>
      <c r="W46" s="227" t="s">
        <v>56</v>
      </c>
      <c r="X46" s="278">
        <f>S32-V46</f>
        <v>30</v>
      </c>
      <c r="Y46" s="279">
        <f>X46/S32</f>
        <v>2.5447451013656799E-3</v>
      </c>
    </row>
    <row r="47" spans="1:25" s="354" customFormat="1" x14ac:dyDescent="0.2">
      <c r="A47" s="309" t="s">
        <v>28</v>
      </c>
      <c r="B47" s="242">
        <v>35.5</v>
      </c>
      <c r="C47" s="240">
        <v>35.5</v>
      </c>
      <c r="D47" s="240">
        <v>35.5</v>
      </c>
      <c r="E47" s="240">
        <v>34.5</v>
      </c>
      <c r="F47" s="240">
        <v>34.5</v>
      </c>
      <c r="G47" s="240">
        <v>34.5</v>
      </c>
      <c r="H47" s="240">
        <v>35</v>
      </c>
      <c r="I47" s="240">
        <v>35</v>
      </c>
      <c r="J47" s="243">
        <v>35</v>
      </c>
      <c r="K47" s="379"/>
      <c r="L47" s="379"/>
      <c r="M47" s="379"/>
      <c r="N47" s="242">
        <v>35</v>
      </c>
      <c r="O47" s="240">
        <v>36</v>
      </c>
      <c r="P47" s="240">
        <v>35</v>
      </c>
      <c r="Q47" s="240">
        <v>35</v>
      </c>
      <c r="R47" s="240">
        <v>34.5</v>
      </c>
      <c r="S47" s="240">
        <v>35</v>
      </c>
      <c r="T47" s="240">
        <v>35.5</v>
      </c>
      <c r="U47" s="243">
        <v>35.5</v>
      </c>
      <c r="V47" s="339"/>
      <c r="W47" s="227" t="s">
        <v>57</v>
      </c>
      <c r="X47" s="227">
        <v>32.29</v>
      </c>
      <c r="Y47" s="227"/>
    </row>
    <row r="48" spans="1:25" s="354" customFormat="1" ht="13.5" thickBot="1" x14ac:dyDescent="0.25">
      <c r="A48" s="312" t="s">
        <v>26</v>
      </c>
      <c r="B48" s="244">
        <f>B47-B33</f>
        <v>2.5</v>
      </c>
      <c r="C48" s="241">
        <f t="shared" ref="C48:J48" si="20">C47-C33</f>
        <v>2.5</v>
      </c>
      <c r="D48" s="241">
        <f t="shared" si="20"/>
        <v>2.5</v>
      </c>
      <c r="E48" s="241">
        <f t="shared" si="20"/>
        <v>3</v>
      </c>
      <c r="F48" s="241">
        <f t="shared" si="20"/>
        <v>2.5</v>
      </c>
      <c r="G48" s="241">
        <f t="shared" si="20"/>
        <v>2.5</v>
      </c>
      <c r="H48" s="241">
        <f t="shared" si="20"/>
        <v>3</v>
      </c>
      <c r="I48" s="241">
        <f t="shared" si="20"/>
        <v>3</v>
      </c>
      <c r="J48" s="245">
        <f t="shared" si="20"/>
        <v>3</v>
      </c>
      <c r="K48" s="380"/>
      <c r="L48" s="380"/>
      <c r="M48" s="380"/>
      <c r="N48" s="244">
        <f t="shared" ref="N48:U48" si="21">N47-K33</f>
        <v>2.5</v>
      </c>
      <c r="O48" s="241">
        <f t="shared" si="21"/>
        <v>3.5</v>
      </c>
      <c r="P48" s="241">
        <f t="shared" si="21"/>
        <v>3</v>
      </c>
      <c r="Q48" s="241">
        <f t="shared" si="21"/>
        <v>3</v>
      </c>
      <c r="R48" s="241">
        <f t="shared" si="21"/>
        <v>3</v>
      </c>
      <c r="S48" s="241">
        <f t="shared" si="21"/>
        <v>3</v>
      </c>
      <c r="T48" s="241">
        <f t="shared" si="21"/>
        <v>3.5</v>
      </c>
      <c r="U48" s="245">
        <f t="shared" si="21"/>
        <v>3.5</v>
      </c>
      <c r="V48" s="348"/>
      <c r="W48" s="227" t="s">
        <v>26</v>
      </c>
      <c r="X48" s="227">
        <f>X47-U33</f>
        <v>4.1899999999999977</v>
      </c>
      <c r="Y48" s="227"/>
    </row>
    <row r="49" spans="1:28" x14ac:dyDescent="0.2">
      <c r="F49" s="237">
        <v>34.5</v>
      </c>
      <c r="K49" s="369"/>
      <c r="L49" s="369"/>
      <c r="M49" s="369"/>
      <c r="N49" s="237">
        <v>35</v>
      </c>
      <c r="O49" s="237" t="s">
        <v>63</v>
      </c>
      <c r="Q49" s="334"/>
    </row>
    <row r="50" spans="1:28" x14ac:dyDescent="0.2">
      <c r="K50" s="369"/>
      <c r="L50" s="369"/>
      <c r="M50" s="369"/>
      <c r="N50" s="237"/>
      <c r="Q50" s="334"/>
    </row>
    <row r="51" spans="1:28" s="362" customFormat="1" x14ac:dyDescent="0.2">
      <c r="B51" s="239">
        <v>547.06638115631688</v>
      </c>
      <c r="C51" s="239">
        <v>547.06638115631688</v>
      </c>
      <c r="D51" s="239">
        <v>547.06638115631688</v>
      </c>
      <c r="E51" s="239">
        <v>547.06638115631688</v>
      </c>
      <c r="F51" s="239">
        <v>547.06638115631688</v>
      </c>
      <c r="G51" s="239">
        <v>547.06638115631688</v>
      </c>
      <c r="H51" s="239">
        <v>547.06638115631688</v>
      </c>
      <c r="I51" s="239">
        <v>547.06638115631688</v>
      </c>
      <c r="J51" s="239">
        <v>547.06638115631688</v>
      </c>
      <c r="K51" s="239">
        <v>547.06638115631688</v>
      </c>
      <c r="L51" s="239">
        <v>547.06638115631688</v>
      </c>
      <c r="M51" s="239">
        <v>547.06638115631688</v>
      </c>
    </row>
    <row r="52" spans="1:28" s="362" customFormat="1" ht="13.5" thickBot="1" x14ac:dyDescent="0.25">
      <c r="B52" s="362">
        <v>35</v>
      </c>
      <c r="C52" s="362">
        <v>35</v>
      </c>
      <c r="D52" s="362">
        <v>35</v>
      </c>
      <c r="E52" s="362">
        <v>35</v>
      </c>
      <c r="F52" s="362">
        <v>35</v>
      </c>
      <c r="G52" s="362">
        <v>35</v>
      </c>
      <c r="H52" s="362">
        <v>35</v>
      </c>
      <c r="I52" s="362">
        <v>35</v>
      </c>
      <c r="J52" s="362">
        <v>35</v>
      </c>
      <c r="K52" s="362">
        <v>35</v>
      </c>
      <c r="L52" s="362">
        <v>35</v>
      </c>
      <c r="M52" s="362">
        <v>35</v>
      </c>
    </row>
    <row r="53" spans="1:28" ht="13.5" thickBot="1" x14ac:dyDescent="0.25">
      <c r="A53" s="285" t="s">
        <v>72</v>
      </c>
      <c r="B53" s="737" t="s">
        <v>50</v>
      </c>
      <c r="C53" s="738"/>
      <c r="D53" s="738"/>
      <c r="E53" s="738"/>
      <c r="F53" s="738"/>
      <c r="G53" s="738"/>
      <c r="H53" s="738"/>
      <c r="I53" s="738"/>
      <c r="J53" s="738"/>
      <c r="K53" s="738"/>
      <c r="L53" s="738"/>
      <c r="M53" s="739"/>
      <c r="N53" s="737" t="s">
        <v>53</v>
      </c>
      <c r="O53" s="738"/>
      <c r="P53" s="738"/>
      <c r="Q53" s="738"/>
      <c r="R53" s="738"/>
      <c r="S53" s="738"/>
      <c r="T53" s="738"/>
      <c r="U53" s="739"/>
      <c r="V53" s="338" t="s">
        <v>55</v>
      </c>
      <c r="W53" s="362"/>
      <c r="X53" s="362"/>
      <c r="Y53" s="362"/>
      <c r="Z53" s="744" t="s">
        <v>74</v>
      </c>
      <c r="AA53" s="744"/>
    </row>
    <row r="54" spans="1:28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9">
        <v>12</v>
      </c>
      <c r="N54" s="247">
        <v>1</v>
      </c>
      <c r="O54" s="248">
        <v>2</v>
      </c>
      <c r="P54" s="248">
        <v>3</v>
      </c>
      <c r="Q54" s="248">
        <v>4</v>
      </c>
      <c r="R54" s="248">
        <v>5</v>
      </c>
      <c r="S54" s="248">
        <v>6</v>
      </c>
      <c r="T54" s="248">
        <v>7</v>
      </c>
      <c r="U54" s="249">
        <v>8</v>
      </c>
      <c r="V54" s="339"/>
      <c r="W54" s="362"/>
      <c r="X54" s="362"/>
      <c r="Y54" s="362"/>
      <c r="Z54" s="281" t="s">
        <v>73</v>
      </c>
      <c r="AA54" s="281" t="s">
        <v>57</v>
      </c>
    </row>
    <row r="55" spans="1:28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63">
        <v>6</v>
      </c>
      <c r="K55" s="364">
        <v>7</v>
      </c>
      <c r="L55" s="364">
        <v>7</v>
      </c>
      <c r="M55" s="365">
        <v>8</v>
      </c>
      <c r="N55" s="250">
        <v>1</v>
      </c>
      <c r="O55" s="333">
        <v>2</v>
      </c>
      <c r="P55" s="251">
        <v>3</v>
      </c>
      <c r="Q55" s="251">
        <v>3</v>
      </c>
      <c r="R55" s="315">
        <v>4</v>
      </c>
      <c r="S55" s="315">
        <v>4</v>
      </c>
      <c r="T55" s="252">
        <v>5</v>
      </c>
      <c r="U55" s="351">
        <v>6</v>
      </c>
      <c r="V55" s="340" t="s">
        <v>0</v>
      </c>
      <c r="W55" s="362"/>
      <c r="X55" s="362"/>
      <c r="Y55" s="362"/>
      <c r="Z55" s="281">
        <v>1</v>
      </c>
      <c r="AA55" s="281">
        <v>40</v>
      </c>
    </row>
    <row r="56" spans="1:28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5">
        <v>520</v>
      </c>
      <c r="N56" s="253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5">
        <v>520</v>
      </c>
      <c r="V56" s="341">
        <v>520</v>
      </c>
      <c r="W56" s="362"/>
      <c r="X56" s="362"/>
      <c r="Y56" s="362"/>
      <c r="Z56" s="281">
        <v>2</v>
      </c>
      <c r="AA56" s="281">
        <v>39.5</v>
      </c>
      <c r="AB56" s="237">
        <v>39.5</v>
      </c>
    </row>
    <row r="57" spans="1:28" x14ac:dyDescent="0.2">
      <c r="A57" s="295" t="s">
        <v>6</v>
      </c>
      <c r="B57" s="256">
        <v>484.75</v>
      </c>
      <c r="C57" s="257">
        <v>495.81818181818181</v>
      </c>
      <c r="D57" s="257">
        <v>526.59090909090912</v>
      </c>
      <c r="E57" s="257">
        <v>521.42857142857144</v>
      </c>
      <c r="F57" s="257">
        <v>553.33333333333337</v>
      </c>
      <c r="G57" s="257">
        <v>551</v>
      </c>
      <c r="H57" s="257">
        <v>554.05405405405406</v>
      </c>
      <c r="I57" s="257">
        <v>557.07317073170736</v>
      </c>
      <c r="J57" s="257">
        <v>573.28571428571433</v>
      </c>
      <c r="K57" s="257">
        <v>601.89189189189187</v>
      </c>
      <c r="L57" s="257">
        <v>601.79487179487182</v>
      </c>
      <c r="M57" s="258">
        <v>626.37931034482756</v>
      </c>
      <c r="N57" s="256">
        <v>517.57575757575762</v>
      </c>
      <c r="O57" s="257">
        <v>520.4545454545455</v>
      </c>
      <c r="P57" s="257">
        <v>554.88888888888891</v>
      </c>
      <c r="Q57" s="257">
        <v>542.72727272727275</v>
      </c>
      <c r="R57" s="257">
        <v>526.42857142857144</v>
      </c>
      <c r="S57" s="257">
        <v>548.66666666666663</v>
      </c>
      <c r="T57" s="257">
        <v>538.61538461538464</v>
      </c>
      <c r="U57" s="258">
        <v>538.07692307692309</v>
      </c>
      <c r="V57" s="342">
        <v>547.06638115631688</v>
      </c>
      <c r="W57" s="362"/>
      <c r="X57" s="362"/>
      <c r="Y57" s="362"/>
      <c r="Z57" s="281">
        <v>3</v>
      </c>
      <c r="AA57" s="281">
        <v>39</v>
      </c>
      <c r="AB57" s="237">
        <v>39</v>
      </c>
    </row>
    <row r="58" spans="1:28" x14ac:dyDescent="0.2">
      <c r="A58" s="226" t="s">
        <v>7</v>
      </c>
      <c r="B58" s="260">
        <v>92.5</v>
      </c>
      <c r="C58" s="261">
        <v>94.545454545454547</v>
      </c>
      <c r="D58" s="261">
        <v>100</v>
      </c>
      <c r="E58" s="261">
        <v>100</v>
      </c>
      <c r="F58" s="261">
        <v>100</v>
      </c>
      <c r="G58" s="261">
        <v>87.5</v>
      </c>
      <c r="H58" s="261">
        <v>97.297297297297291</v>
      </c>
      <c r="I58" s="261">
        <v>100</v>
      </c>
      <c r="J58" s="261">
        <v>100</v>
      </c>
      <c r="K58" s="261">
        <v>100</v>
      </c>
      <c r="L58" s="261">
        <v>100</v>
      </c>
      <c r="M58" s="262">
        <v>89.65517241379311</v>
      </c>
      <c r="N58" s="260">
        <v>45.454545454545453</v>
      </c>
      <c r="O58" s="261">
        <v>68.181818181818187</v>
      </c>
      <c r="P58" s="261">
        <v>68.888888888888886</v>
      </c>
      <c r="Q58" s="261">
        <v>65.909090909090907</v>
      </c>
      <c r="R58" s="261">
        <v>50</v>
      </c>
      <c r="S58" s="261">
        <v>66.666666666666671</v>
      </c>
      <c r="T58" s="261">
        <v>73.84615384615384</v>
      </c>
      <c r="U58" s="262">
        <v>76.92307692307692</v>
      </c>
      <c r="V58" s="343">
        <v>67.558886509635968</v>
      </c>
      <c r="W58" s="362"/>
      <c r="X58" s="227"/>
      <c r="Y58" s="227"/>
      <c r="Z58" s="281">
        <v>4</v>
      </c>
      <c r="AA58" s="281">
        <v>38.5</v>
      </c>
      <c r="AB58" s="237">
        <v>38.5</v>
      </c>
    </row>
    <row r="59" spans="1:28" x14ac:dyDescent="0.2">
      <c r="A59" s="226" t="s">
        <v>8</v>
      </c>
      <c r="B59" s="263">
        <v>5.5734616880999066E-2</v>
      </c>
      <c r="C59" s="264">
        <v>4.8601682195087668E-2</v>
      </c>
      <c r="D59" s="264">
        <v>3.5049462815369616E-2</v>
      </c>
      <c r="E59" s="264">
        <v>3.4906876444961113E-2</v>
      </c>
      <c r="F59" s="264">
        <v>3.8681439767764302E-2</v>
      </c>
      <c r="G59" s="264">
        <v>5.5018172018962315E-2</v>
      </c>
      <c r="H59" s="264">
        <v>3.6931694108775094E-2</v>
      </c>
      <c r="I59" s="264">
        <v>3.1778016307573667E-2</v>
      </c>
      <c r="J59" s="264">
        <v>3.6793325938402913E-2</v>
      </c>
      <c r="K59" s="264">
        <v>3.6202324868876118E-2</v>
      </c>
      <c r="L59" s="264">
        <v>3.9083024441306805E-2</v>
      </c>
      <c r="M59" s="265">
        <v>5.415525163359125E-2</v>
      </c>
      <c r="N59" s="263">
        <v>0.13147385383059898</v>
      </c>
      <c r="O59" s="264">
        <v>0.11120548401352337</v>
      </c>
      <c r="P59" s="264">
        <v>0.12273667996846684</v>
      </c>
      <c r="Q59" s="264">
        <v>0.10208827139659102</v>
      </c>
      <c r="R59" s="264">
        <v>0.11059523845749754</v>
      </c>
      <c r="S59" s="264">
        <v>9.1461527419483907E-2</v>
      </c>
      <c r="T59" s="264">
        <v>9.9523212759835417E-2</v>
      </c>
      <c r="U59" s="265">
        <v>9.5464783431246758E-2</v>
      </c>
      <c r="V59" s="344">
        <v>9.8429175146023062E-2</v>
      </c>
      <c r="W59" s="362"/>
      <c r="X59" s="227"/>
      <c r="Y59" s="227"/>
      <c r="Z59" s="281">
        <v>5</v>
      </c>
      <c r="AA59" s="281">
        <v>38</v>
      </c>
      <c r="AB59" s="237">
        <v>38</v>
      </c>
    </row>
    <row r="60" spans="1:28" x14ac:dyDescent="0.2">
      <c r="A60" s="295" t="s">
        <v>1</v>
      </c>
      <c r="B60" s="266">
        <f>B57/B56*100-100</f>
        <v>-6.7788461538461462</v>
      </c>
      <c r="C60" s="267">
        <f t="shared" ref="C60:U60" si="22">C57/C56*100-100</f>
        <v>-4.6503496503496535</v>
      </c>
      <c r="D60" s="267">
        <f t="shared" si="22"/>
        <v>1.2674825174825202</v>
      </c>
      <c r="E60" s="267">
        <f t="shared" si="22"/>
        <v>0.2747252747252702</v>
      </c>
      <c r="F60" s="267">
        <f t="shared" si="22"/>
        <v>6.4102564102564088</v>
      </c>
      <c r="G60" s="267">
        <f t="shared" si="22"/>
        <v>5.961538461538467</v>
      </c>
      <c r="H60" s="267">
        <f t="shared" si="22"/>
        <v>6.5488565488565484</v>
      </c>
      <c r="I60" s="267">
        <f t="shared" si="22"/>
        <v>7.1294559099437151</v>
      </c>
      <c r="J60" s="267">
        <f t="shared" si="22"/>
        <v>10.247252747252759</v>
      </c>
      <c r="K60" s="267">
        <f t="shared" si="22"/>
        <v>15.748440748440757</v>
      </c>
      <c r="L60" s="267">
        <f t="shared" si="22"/>
        <v>15.729783037475343</v>
      </c>
      <c r="M60" s="268">
        <f t="shared" si="22"/>
        <v>20.457559681697603</v>
      </c>
      <c r="N60" s="266">
        <f t="shared" si="22"/>
        <v>-0.46620046620046196</v>
      </c>
      <c r="O60" s="267">
        <f t="shared" si="22"/>
        <v>8.7412587412600828E-2</v>
      </c>
      <c r="P60" s="267">
        <f t="shared" si="22"/>
        <v>6.7094017094017033</v>
      </c>
      <c r="Q60" s="267">
        <f t="shared" si="22"/>
        <v>4.3706293706293735</v>
      </c>
      <c r="R60" s="267">
        <f t="shared" si="22"/>
        <v>1.2362637362637372</v>
      </c>
      <c r="S60" s="267">
        <f t="shared" si="22"/>
        <v>5.512820512820511</v>
      </c>
      <c r="T60" s="267">
        <f t="shared" si="22"/>
        <v>3.5798816568047442</v>
      </c>
      <c r="U60" s="268">
        <f t="shared" si="22"/>
        <v>3.4763313609467446</v>
      </c>
      <c r="V60" s="345">
        <f t="shared" ref="V60" si="23">V57/V56*100-100</f>
        <v>5.2050732992917119</v>
      </c>
      <c r="W60" s="362"/>
      <c r="X60" s="227"/>
      <c r="Y60" s="227"/>
      <c r="Z60" s="281">
        <v>6</v>
      </c>
      <c r="AA60" s="281">
        <v>37.5</v>
      </c>
      <c r="AB60" s="237">
        <v>37.5</v>
      </c>
    </row>
    <row r="61" spans="1:28" ht="13.5" thickBot="1" x14ac:dyDescent="0.25">
      <c r="A61" s="349" t="s">
        <v>27</v>
      </c>
      <c r="B61" s="270">
        <f t="shared" ref="B61:L61" si="24">B57-B51</f>
        <v>-62.316381156316879</v>
      </c>
      <c r="C61" s="271">
        <f t="shared" si="24"/>
        <v>-51.248199338135066</v>
      </c>
      <c r="D61" s="271">
        <f t="shared" si="24"/>
        <v>-20.475472065407757</v>
      </c>
      <c r="E61" s="271">
        <f t="shared" si="24"/>
        <v>-25.637809727745434</v>
      </c>
      <c r="F61" s="271">
        <f t="shared" si="24"/>
        <v>6.266952177016492</v>
      </c>
      <c r="G61" s="271">
        <f t="shared" si="24"/>
        <v>3.9336188436831208</v>
      </c>
      <c r="H61" s="271">
        <f t="shared" si="24"/>
        <v>6.987672897737184</v>
      </c>
      <c r="I61" s="271">
        <f t="shared" si="24"/>
        <v>10.006789575390485</v>
      </c>
      <c r="J61" s="271">
        <f t="shared" si="24"/>
        <v>26.219333129397455</v>
      </c>
      <c r="K61" s="271">
        <f t="shared" si="24"/>
        <v>54.825510735574994</v>
      </c>
      <c r="L61" s="271">
        <f t="shared" si="24"/>
        <v>54.728490638554945</v>
      </c>
      <c r="M61" s="272">
        <f>M57-M51</f>
        <v>79.31292918851068</v>
      </c>
      <c r="N61" s="270">
        <f t="shared" ref="N61:V61" si="25">N57-N41</f>
        <v>77.575757575757621</v>
      </c>
      <c r="O61" s="271">
        <f t="shared" si="25"/>
        <v>108.40326340326345</v>
      </c>
      <c r="P61" s="271">
        <f t="shared" si="25"/>
        <v>120.1431261770245</v>
      </c>
      <c r="Q61" s="271">
        <f t="shared" si="25"/>
        <v>120.06060606060606</v>
      </c>
      <c r="R61" s="271">
        <f t="shared" si="25"/>
        <v>89.987893462469742</v>
      </c>
      <c r="S61" s="271">
        <f t="shared" si="25"/>
        <v>105.68421052631572</v>
      </c>
      <c r="T61" s="271">
        <f t="shared" si="25"/>
        <v>116.82967032967036</v>
      </c>
      <c r="U61" s="272">
        <f t="shared" si="25"/>
        <v>117.71978021978026</v>
      </c>
      <c r="V61" s="346">
        <f t="shared" si="25"/>
        <v>109.69480581385113</v>
      </c>
      <c r="W61" s="362"/>
      <c r="X61" s="227"/>
      <c r="Y61" s="227"/>
      <c r="Z61" s="281">
        <v>7</v>
      </c>
      <c r="AA61" s="281">
        <v>37</v>
      </c>
      <c r="AB61" s="237">
        <v>37</v>
      </c>
    </row>
    <row r="62" spans="1:28" x14ac:dyDescent="0.2">
      <c r="A62" s="350" t="s">
        <v>51</v>
      </c>
      <c r="B62" s="274">
        <v>506</v>
      </c>
      <c r="C62" s="275">
        <v>650</v>
      </c>
      <c r="D62" s="275">
        <v>523</v>
      </c>
      <c r="E62" s="275">
        <v>523</v>
      </c>
      <c r="F62" s="275">
        <v>501</v>
      </c>
      <c r="G62" s="275">
        <v>501</v>
      </c>
      <c r="H62" s="275">
        <v>467</v>
      </c>
      <c r="I62" s="275">
        <v>467</v>
      </c>
      <c r="J62" s="275">
        <v>887</v>
      </c>
      <c r="K62" s="275">
        <v>459</v>
      </c>
      <c r="L62" s="275">
        <v>459</v>
      </c>
      <c r="M62" s="276">
        <v>716</v>
      </c>
      <c r="N62" s="274">
        <v>427</v>
      </c>
      <c r="O62" s="275">
        <v>852</v>
      </c>
      <c r="P62" s="275">
        <v>614</v>
      </c>
      <c r="Q62" s="275">
        <v>611</v>
      </c>
      <c r="R62" s="275">
        <v>581</v>
      </c>
      <c r="S62" s="275">
        <v>577</v>
      </c>
      <c r="T62" s="275">
        <v>857</v>
      </c>
      <c r="U62" s="276">
        <v>559</v>
      </c>
      <c r="V62" s="347">
        <f>SUM(B62:U62)</f>
        <v>11737</v>
      </c>
      <c r="W62" s="227" t="s">
        <v>56</v>
      </c>
      <c r="X62" s="278">
        <f>V46-V62</f>
        <v>22</v>
      </c>
      <c r="Y62" s="279">
        <f>X62/V46</f>
        <v>1.8709073900841909E-3</v>
      </c>
      <c r="Z62" s="281">
        <v>8</v>
      </c>
      <c r="AA62" s="281">
        <v>36.5</v>
      </c>
      <c r="AB62" s="237">
        <v>36.5</v>
      </c>
    </row>
    <row r="63" spans="1:28" x14ac:dyDescent="0.2">
      <c r="A63" s="309" t="s">
        <v>28</v>
      </c>
      <c r="B63" s="242">
        <v>40</v>
      </c>
      <c r="C63" s="240">
        <v>39.5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36.5</v>
      </c>
      <c r="K63" s="240">
        <v>36</v>
      </c>
      <c r="L63" s="240">
        <v>36</v>
      </c>
      <c r="M63" s="243">
        <v>36</v>
      </c>
      <c r="N63" s="242">
        <v>40</v>
      </c>
      <c r="O63" s="240">
        <v>39.5</v>
      </c>
      <c r="P63" s="240">
        <v>39</v>
      </c>
      <c r="Q63" s="240">
        <v>39</v>
      </c>
      <c r="R63" s="240">
        <v>38.5</v>
      </c>
      <c r="S63" s="240">
        <v>38</v>
      </c>
      <c r="T63" s="240">
        <v>37.5</v>
      </c>
      <c r="U63" s="243">
        <v>37</v>
      </c>
      <c r="V63" s="339">
        <v>36.5</v>
      </c>
      <c r="W63" s="227" t="s">
        <v>57</v>
      </c>
      <c r="X63" s="227">
        <v>35.200000000000003</v>
      </c>
      <c r="Y63" s="227"/>
      <c r="Z63" s="366" t="s">
        <v>75</v>
      </c>
    </row>
    <row r="64" spans="1:28" ht="13.5" thickBot="1" x14ac:dyDescent="0.25">
      <c r="A64" s="312" t="s">
        <v>26</v>
      </c>
      <c r="B64" s="244">
        <f>B63-B52</f>
        <v>5</v>
      </c>
      <c r="C64" s="241">
        <f t="shared" ref="C64:M64" si="26">C63-C52</f>
        <v>4.5</v>
      </c>
      <c r="D64" s="241">
        <f t="shared" si="26"/>
        <v>3.5</v>
      </c>
      <c r="E64" s="241">
        <f t="shared" si="26"/>
        <v>3.5</v>
      </c>
      <c r="F64" s="241">
        <f t="shared" si="26"/>
        <v>3</v>
      </c>
      <c r="G64" s="241">
        <f t="shared" si="26"/>
        <v>3</v>
      </c>
      <c r="H64" s="241">
        <f t="shared" si="26"/>
        <v>2.5</v>
      </c>
      <c r="I64" s="241">
        <f t="shared" si="26"/>
        <v>2.5</v>
      </c>
      <c r="J64" s="241">
        <f t="shared" si="26"/>
        <v>1.5</v>
      </c>
      <c r="K64" s="241">
        <f t="shared" si="26"/>
        <v>1</v>
      </c>
      <c r="L64" s="241">
        <f t="shared" si="26"/>
        <v>1</v>
      </c>
      <c r="M64" s="245">
        <f t="shared" si="26"/>
        <v>1</v>
      </c>
      <c r="N64" s="244">
        <f t="shared" ref="N64:U64" si="27">N63-N47</f>
        <v>5</v>
      </c>
      <c r="O64" s="241">
        <f t="shared" si="27"/>
        <v>3.5</v>
      </c>
      <c r="P64" s="241">
        <f t="shared" si="27"/>
        <v>4</v>
      </c>
      <c r="Q64" s="241">
        <f t="shared" si="27"/>
        <v>4</v>
      </c>
      <c r="R64" s="241">
        <f t="shared" si="27"/>
        <v>4</v>
      </c>
      <c r="S64" s="241">
        <f t="shared" si="27"/>
        <v>3</v>
      </c>
      <c r="T64" s="241">
        <f t="shared" si="27"/>
        <v>2</v>
      </c>
      <c r="U64" s="245">
        <f t="shared" si="27"/>
        <v>1.5</v>
      </c>
      <c r="V64" s="348"/>
      <c r="W64" s="227" t="s">
        <v>26</v>
      </c>
      <c r="X64" s="227">
        <f>X63-X47</f>
        <v>2.9100000000000037</v>
      </c>
      <c r="Y64" s="227"/>
      <c r="Z64" s="367" t="s">
        <v>76</v>
      </c>
    </row>
    <row r="65" spans="1:26" x14ac:dyDescent="0.2">
      <c r="G65" s="237" t="s">
        <v>63</v>
      </c>
      <c r="M65" s="237">
        <v>36</v>
      </c>
    </row>
    <row r="66" spans="1:26" ht="13.5" thickBot="1" x14ac:dyDescent="0.25">
      <c r="N66" s="334">
        <v>40</v>
      </c>
      <c r="O66" s="383">
        <v>39.5</v>
      </c>
      <c r="P66" s="383">
        <v>39</v>
      </c>
      <c r="Q66" s="383">
        <v>39</v>
      </c>
      <c r="R66" s="383">
        <v>38.5</v>
      </c>
      <c r="S66" s="383">
        <v>38</v>
      </c>
      <c r="T66" s="383">
        <v>37.5</v>
      </c>
      <c r="U66" s="383">
        <v>37</v>
      </c>
      <c r="V66" s="383">
        <v>36.5</v>
      </c>
    </row>
    <row r="67" spans="1:26" ht="13.5" thickBot="1" x14ac:dyDescent="0.25">
      <c r="A67" s="285" t="s">
        <v>78</v>
      </c>
      <c r="B67" s="737" t="s">
        <v>50</v>
      </c>
      <c r="C67" s="738"/>
      <c r="D67" s="738"/>
      <c r="E67" s="738"/>
      <c r="F67" s="738"/>
      <c r="G67" s="738"/>
      <c r="H67" s="738"/>
      <c r="I67" s="738"/>
      <c r="J67" s="738"/>
      <c r="K67" s="738"/>
      <c r="L67" s="738"/>
      <c r="M67" s="739"/>
      <c r="N67" s="737" t="s">
        <v>53</v>
      </c>
      <c r="O67" s="738"/>
      <c r="P67" s="738"/>
      <c r="Q67" s="738"/>
      <c r="R67" s="738"/>
      <c r="S67" s="738"/>
      <c r="T67" s="738"/>
      <c r="U67" s="738"/>
      <c r="V67" s="739"/>
      <c r="W67" s="338" t="s">
        <v>55</v>
      </c>
      <c r="X67" s="383"/>
      <c r="Y67" s="383"/>
      <c r="Z67" s="383"/>
    </row>
    <row r="68" spans="1:26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9">
        <v>12</v>
      </c>
      <c r="N68" s="247">
        <v>1</v>
      </c>
      <c r="O68" s="248">
        <v>2</v>
      </c>
      <c r="P68" s="248">
        <v>3</v>
      </c>
      <c r="Q68" s="248">
        <v>4</v>
      </c>
      <c r="R68" s="248">
        <v>5</v>
      </c>
      <c r="S68" s="248">
        <v>6</v>
      </c>
      <c r="T68" s="248">
        <v>7</v>
      </c>
      <c r="U68" s="384">
        <v>8</v>
      </c>
      <c r="V68" s="249">
        <v>9</v>
      </c>
      <c r="W68" s="339"/>
      <c r="X68" s="383"/>
      <c r="Y68" s="383"/>
      <c r="Z68" s="383"/>
    </row>
    <row r="69" spans="1:26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63">
        <v>6</v>
      </c>
      <c r="K69" s="364">
        <v>7</v>
      </c>
      <c r="L69" s="364">
        <v>7</v>
      </c>
      <c r="M69" s="365">
        <v>8</v>
      </c>
      <c r="N69" s="250">
        <v>1</v>
      </c>
      <c r="O69" s="333">
        <v>2</v>
      </c>
      <c r="P69" s="251">
        <v>3</v>
      </c>
      <c r="Q69" s="251">
        <v>3</v>
      </c>
      <c r="R69" s="315">
        <v>4</v>
      </c>
      <c r="S69" s="252">
        <v>5</v>
      </c>
      <c r="T69" s="363">
        <v>6</v>
      </c>
      <c r="U69" s="364">
        <v>7</v>
      </c>
      <c r="V69" s="365">
        <v>8</v>
      </c>
      <c r="W69" s="340" t="s">
        <v>0</v>
      </c>
      <c r="X69" s="383"/>
      <c r="Y69" s="383"/>
      <c r="Z69" s="383"/>
    </row>
    <row r="70" spans="1:26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5">
        <v>620</v>
      </c>
      <c r="N70" s="253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385">
        <v>620</v>
      </c>
      <c r="V70" s="255">
        <v>620</v>
      </c>
      <c r="W70" s="341">
        <v>620</v>
      </c>
      <c r="X70" s="383"/>
      <c r="Y70" s="383"/>
      <c r="Z70" s="383"/>
    </row>
    <row r="71" spans="1:26" x14ac:dyDescent="0.2">
      <c r="A71" s="295" t="s">
        <v>6</v>
      </c>
      <c r="B71" s="256">
        <v>599.74358974358972</v>
      </c>
      <c r="C71" s="257">
        <v>594.375</v>
      </c>
      <c r="D71" s="257">
        <v>610</v>
      </c>
      <c r="E71" s="257">
        <v>623.75</v>
      </c>
      <c r="F71" s="257">
        <v>632.56410256410254</v>
      </c>
      <c r="G71" s="257">
        <v>625.36585365853659</v>
      </c>
      <c r="H71" s="257">
        <v>626.25</v>
      </c>
      <c r="I71" s="257">
        <v>651.42857142857144</v>
      </c>
      <c r="J71" s="257">
        <v>653.1343283582089</v>
      </c>
      <c r="K71" s="257">
        <v>708.91891891891896</v>
      </c>
      <c r="L71" s="257">
        <v>666.38888888888891</v>
      </c>
      <c r="M71" s="258">
        <v>708.9795918367347</v>
      </c>
      <c r="N71" s="256">
        <v>591.38888888888891</v>
      </c>
      <c r="O71" s="257">
        <v>608.86792452830184</v>
      </c>
      <c r="P71" s="257">
        <v>616.25</v>
      </c>
      <c r="Q71" s="257">
        <v>617.41935483870964</v>
      </c>
      <c r="R71" s="257">
        <v>642.15686274509801</v>
      </c>
      <c r="S71" s="257">
        <v>666.34146341463418</v>
      </c>
      <c r="T71" s="257">
        <v>664.32432432432438</v>
      </c>
      <c r="U71" s="296">
        <v>690.52631578947364</v>
      </c>
      <c r="V71" s="258">
        <v>742.90322580645159</v>
      </c>
      <c r="W71" s="342">
        <v>644.00696864111501</v>
      </c>
      <c r="X71" s="383"/>
      <c r="Y71" s="383"/>
      <c r="Z71" s="383"/>
    </row>
    <row r="72" spans="1:26" x14ac:dyDescent="0.2">
      <c r="A72" s="226" t="s">
        <v>7</v>
      </c>
      <c r="B72" s="260">
        <v>97.435897435897431</v>
      </c>
      <c r="C72" s="261">
        <v>97.916666666666671</v>
      </c>
      <c r="D72" s="261">
        <v>100</v>
      </c>
      <c r="E72" s="261">
        <v>97.5</v>
      </c>
      <c r="F72" s="261">
        <v>97.435897435897431</v>
      </c>
      <c r="G72" s="261">
        <v>100</v>
      </c>
      <c r="H72" s="261">
        <v>97.5</v>
      </c>
      <c r="I72" s="261">
        <v>97.142857142857139</v>
      </c>
      <c r="J72" s="261">
        <v>95.522388059701498</v>
      </c>
      <c r="K72" s="261">
        <v>97.297297297297291</v>
      </c>
      <c r="L72" s="261">
        <v>100</v>
      </c>
      <c r="M72" s="262">
        <v>89.795918367346943</v>
      </c>
      <c r="N72" s="260">
        <v>97.222222222222229</v>
      </c>
      <c r="O72" s="261">
        <v>90.566037735849051</v>
      </c>
      <c r="P72" s="261">
        <v>100</v>
      </c>
      <c r="Q72" s="261">
        <v>93.548387096774192</v>
      </c>
      <c r="R72" s="261">
        <v>100</v>
      </c>
      <c r="S72" s="261">
        <v>97.560975609756099</v>
      </c>
      <c r="T72" s="261">
        <v>100</v>
      </c>
      <c r="U72" s="299">
        <v>100</v>
      </c>
      <c r="V72" s="262">
        <v>100</v>
      </c>
      <c r="W72" s="343">
        <v>81.881533101045292</v>
      </c>
      <c r="X72" s="383"/>
      <c r="Y72" s="227"/>
      <c r="Z72" s="227"/>
    </row>
    <row r="73" spans="1:26" x14ac:dyDescent="0.2">
      <c r="A73" s="226" t="s">
        <v>8</v>
      </c>
      <c r="B73" s="263">
        <v>5.2657782771106228E-2</v>
      </c>
      <c r="C73" s="264">
        <v>4.8068214513091505E-2</v>
      </c>
      <c r="D73" s="264">
        <v>3.7918142643345497E-2</v>
      </c>
      <c r="E73" s="264">
        <v>4.487367303375147E-2</v>
      </c>
      <c r="F73" s="264">
        <v>4.4959214184815036E-2</v>
      </c>
      <c r="G73" s="264">
        <v>4.3699155211947574E-2</v>
      </c>
      <c r="H73" s="264">
        <v>4.4264599214345078E-2</v>
      </c>
      <c r="I73" s="264">
        <v>3.9716601483058396E-2</v>
      </c>
      <c r="J73" s="264">
        <v>4.4595800597360055E-2</v>
      </c>
      <c r="K73" s="264">
        <v>3.8356138300894113E-2</v>
      </c>
      <c r="L73" s="264">
        <v>4.4480986693232957E-2</v>
      </c>
      <c r="M73" s="265">
        <v>5.2330624532808429E-2</v>
      </c>
      <c r="N73" s="263">
        <v>5.0908209531182205E-2</v>
      </c>
      <c r="O73" s="264">
        <v>5.3067355951769452E-2</v>
      </c>
      <c r="P73" s="264">
        <v>3.1619588779147861E-2</v>
      </c>
      <c r="Q73" s="264">
        <v>4.1745003877614179E-2</v>
      </c>
      <c r="R73" s="264">
        <v>3.9769746943914525E-2</v>
      </c>
      <c r="S73" s="264">
        <v>4.4315603057866887E-2</v>
      </c>
      <c r="T73" s="264">
        <v>3.3116454719233759E-2</v>
      </c>
      <c r="U73" s="302">
        <v>3.6537697604289134E-2</v>
      </c>
      <c r="V73" s="265">
        <v>4.4865276085418029E-2</v>
      </c>
      <c r="W73" s="344">
        <v>7.4974123795173861E-2</v>
      </c>
      <c r="X73" s="383"/>
      <c r="Y73" s="227"/>
      <c r="Z73" s="227"/>
    </row>
    <row r="74" spans="1:26" x14ac:dyDescent="0.2">
      <c r="A74" s="295" t="s">
        <v>1</v>
      </c>
      <c r="B74" s="266">
        <f>B71/B70*100-100</f>
        <v>-3.2671629445822958</v>
      </c>
      <c r="C74" s="267">
        <f t="shared" ref="C74:W74" si="28">C71/C70*100-100</f>
        <v>-4.1330645161290391</v>
      </c>
      <c r="D74" s="267">
        <f t="shared" si="28"/>
        <v>-1.6129032258064484</v>
      </c>
      <c r="E74" s="267">
        <f t="shared" si="28"/>
        <v>0.60483870967742348</v>
      </c>
      <c r="F74" s="267">
        <f t="shared" si="28"/>
        <v>2.0264681555004103</v>
      </c>
      <c r="G74" s="267">
        <f t="shared" si="28"/>
        <v>0.86546026750590954</v>
      </c>
      <c r="H74" s="267">
        <f t="shared" si="28"/>
        <v>1.0080645161290249</v>
      </c>
      <c r="I74" s="267">
        <f t="shared" si="28"/>
        <v>5.0691244239631459</v>
      </c>
      <c r="J74" s="267">
        <f t="shared" si="28"/>
        <v>5.3442465093885403</v>
      </c>
      <c r="K74" s="267">
        <f t="shared" si="28"/>
        <v>14.341761115954668</v>
      </c>
      <c r="L74" s="267">
        <f t="shared" si="28"/>
        <v>7.4820788530465876</v>
      </c>
      <c r="M74" s="268">
        <f t="shared" si="28"/>
        <v>14.351547070441086</v>
      </c>
      <c r="N74" s="266">
        <f t="shared" si="28"/>
        <v>-4.6146953405017825</v>
      </c>
      <c r="O74" s="267">
        <f t="shared" si="28"/>
        <v>-1.7954960438222827</v>
      </c>
      <c r="P74" s="267">
        <f t="shared" si="28"/>
        <v>-0.60483870967742348</v>
      </c>
      <c r="Q74" s="267">
        <f t="shared" si="28"/>
        <v>-0.41623309053071011</v>
      </c>
      <c r="R74" s="267">
        <f t="shared" si="28"/>
        <v>3.5736875395319316</v>
      </c>
      <c r="S74" s="267">
        <f t="shared" si="28"/>
        <v>7.4744295830055023</v>
      </c>
      <c r="T74" s="267">
        <f t="shared" si="28"/>
        <v>7.149084568439406</v>
      </c>
      <c r="U74" s="267">
        <f t="shared" ref="U74" si="29">U71/U70*100-100</f>
        <v>11.375212224108651</v>
      </c>
      <c r="V74" s="268">
        <f t="shared" si="28"/>
        <v>19.82310093652444</v>
      </c>
      <c r="W74" s="345">
        <f t="shared" si="28"/>
        <v>3.8720917163088728</v>
      </c>
      <c r="X74" s="383"/>
      <c r="Y74" s="227"/>
      <c r="Z74" s="227"/>
    </row>
    <row r="75" spans="1:26" ht="13.5" thickBot="1" x14ac:dyDescent="0.25">
      <c r="A75" s="349" t="s">
        <v>27</v>
      </c>
      <c r="B75" s="270">
        <f t="shared" ref="B75:M75" si="30">B71-B57</f>
        <v>114.99358974358972</v>
      </c>
      <c r="C75" s="271">
        <f t="shared" si="30"/>
        <v>98.556818181818187</v>
      </c>
      <c r="D75" s="271">
        <f t="shared" si="30"/>
        <v>83.409090909090878</v>
      </c>
      <c r="E75" s="271">
        <f t="shared" si="30"/>
        <v>102.32142857142856</v>
      </c>
      <c r="F75" s="271">
        <f t="shared" si="30"/>
        <v>79.23076923076917</v>
      </c>
      <c r="G75" s="271">
        <f t="shared" si="30"/>
        <v>74.365853658536594</v>
      </c>
      <c r="H75" s="271">
        <f t="shared" si="30"/>
        <v>72.195945945945937</v>
      </c>
      <c r="I75" s="271">
        <f t="shared" si="30"/>
        <v>94.355400696864081</v>
      </c>
      <c r="J75" s="271">
        <f t="shared" si="30"/>
        <v>79.84861407249457</v>
      </c>
      <c r="K75" s="271">
        <f t="shared" si="30"/>
        <v>107.02702702702709</v>
      </c>
      <c r="L75" s="271">
        <f t="shared" si="30"/>
        <v>64.59401709401709</v>
      </c>
      <c r="M75" s="272">
        <f t="shared" si="30"/>
        <v>82.60028149190714</v>
      </c>
      <c r="N75" s="270">
        <f t="shared" ref="N75:U75" si="31">N71-N57</f>
        <v>73.813131313131294</v>
      </c>
      <c r="O75" s="271">
        <f t="shared" si="31"/>
        <v>88.413379073756346</v>
      </c>
      <c r="P75" s="271">
        <f t="shared" si="31"/>
        <v>61.361111111111086</v>
      </c>
      <c r="Q75" s="271">
        <f t="shared" si="31"/>
        <v>74.692082111436889</v>
      </c>
      <c r="R75" s="271">
        <f t="shared" si="31"/>
        <v>115.72829131652657</v>
      </c>
      <c r="S75" s="271">
        <f t="shared" si="31"/>
        <v>117.67479674796755</v>
      </c>
      <c r="T75" s="271">
        <f t="shared" si="31"/>
        <v>125.70893970893974</v>
      </c>
      <c r="U75" s="271">
        <f t="shared" si="31"/>
        <v>152.44939271255055</v>
      </c>
      <c r="V75" s="272">
        <f>V71-U57</f>
        <v>204.82630272952849</v>
      </c>
      <c r="W75" s="346">
        <f>W71-V57</f>
        <v>96.940587484798129</v>
      </c>
      <c r="X75" s="383"/>
      <c r="Y75" s="227"/>
      <c r="Z75" s="227"/>
    </row>
    <row r="76" spans="1:26" x14ac:dyDescent="0.2">
      <c r="A76" s="350" t="s">
        <v>51</v>
      </c>
      <c r="B76" s="274">
        <v>504</v>
      </c>
      <c r="C76" s="275">
        <v>649</v>
      </c>
      <c r="D76" s="275">
        <v>523</v>
      </c>
      <c r="E76" s="275">
        <v>523</v>
      </c>
      <c r="F76" s="275">
        <v>501</v>
      </c>
      <c r="G76" s="275">
        <v>501</v>
      </c>
      <c r="H76" s="275">
        <v>467</v>
      </c>
      <c r="I76" s="275">
        <v>465</v>
      </c>
      <c r="J76" s="275">
        <v>887</v>
      </c>
      <c r="K76" s="275">
        <v>459</v>
      </c>
      <c r="L76" s="275">
        <v>459</v>
      </c>
      <c r="M76" s="276">
        <v>716</v>
      </c>
      <c r="N76" s="274">
        <v>585</v>
      </c>
      <c r="O76" s="275">
        <v>776</v>
      </c>
      <c r="P76" s="275">
        <v>450</v>
      </c>
      <c r="Q76" s="275">
        <v>450</v>
      </c>
      <c r="R76" s="275">
        <v>712</v>
      </c>
      <c r="S76" s="275">
        <v>574</v>
      </c>
      <c r="T76" s="275">
        <v>506</v>
      </c>
      <c r="U76" s="275">
        <v>530</v>
      </c>
      <c r="V76" s="276">
        <v>482</v>
      </c>
      <c r="W76" s="347">
        <f>SUM(B76:V76)</f>
        <v>11719</v>
      </c>
      <c r="X76" s="227" t="s">
        <v>56</v>
      </c>
      <c r="Y76" s="278">
        <f>V62-W76</f>
        <v>18</v>
      </c>
      <c r="Z76" s="279">
        <f>Y76/V62</f>
        <v>1.5336116554485813E-3</v>
      </c>
    </row>
    <row r="77" spans="1:26" x14ac:dyDescent="0.2">
      <c r="A77" s="309" t="s">
        <v>28</v>
      </c>
      <c r="B77" s="242">
        <v>42</v>
      </c>
      <c r="C77" s="240">
        <v>41.5</v>
      </c>
      <c r="D77" s="240">
        <v>40.5</v>
      </c>
      <c r="E77" s="240">
        <f t="shared" ref="E77:I77" si="32">E63+1.5</f>
        <v>40</v>
      </c>
      <c r="F77" s="240">
        <f t="shared" si="32"/>
        <v>39.5</v>
      </c>
      <c r="G77" s="240">
        <v>40</v>
      </c>
      <c r="H77" s="240">
        <v>39.5</v>
      </c>
      <c r="I77" s="240">
        <f t="shared" si="32"/>
        <v>39</v>
      </c>
      <c r="J77" s="240">
        <v>38.5</v>
      </c>
      <c r="K77" s="240">
        <v>37</v>
      </c>
      <c r="L77" s="240">
        <v>38</v>
      </c>
      <c r="M77" s="243">
        <v>37</v>
      </c>
      <c r="N77" s="240">
        <v>42</v>
      </c>
      <c r="O77" s="240">
        <v>41.5</v>
      </c>
      <c r="P77" s="240">
        <f t="shared" ref="P77:T77" si="33">P66+1.5</f>
        <v>40.5</v>
      </c>
      <c r="Q77" s="240">
        <f t="shared" si="33"/>
        <v>40.5</v>
      </c>
      <c r="R77" s="240">
        <f t="shared" si="33"/>
        <v>40</v>
      </c>
      <c r="S77" s="240">
        <f t="shared" si="33"/>
        <v>39.5</v>
      </c>
      <c r="T77" s="240">
        <f t="shared" si="33"/>
        <v>39</v>
      </c>
      <c r="U77" s="240">
        <v>38</v>
      </c>
      <c r="V77" s="243">
        <v>37.5</v>
      </c>
      <c r="W77" s="339"/>
      <c r="X77" s="227" t="s">
        <v>57</v>
      </c>
      <c r="Y77" s="227">
        <v>38.1</v>
      </c>
      <c r="Z77" s="227"/>
    </row>
    <row r="78" spans="1:26" ht="13.5" thickBot="1" x14ac:dyDescent="0.25">
      <c r="A78" s="312" t="s">
        <v>26</v>
      </c>
      <c r="B78" s="244">
        <f t="shared" ref="B78:M78" si="34">B77-B63</f>
        <v>2</v>
      </c>
      <c r="C78" s="241">
        <f t="shared" si="34"/>
        <v>2</v>
      </c>
      <c r="D78" s="241">
        <f t="shared" si="34"/>
        <v>2</v>
      </c>
      <c r="E78" s="241">
        <f t="shared" si="34"/>
        <v>1.5</v>
      </c>
      <c r="F78" s="241">
        <f t="shared" si="34"/>
        <v>1.5</v>
      </c>
      <c r="G78" s="241">
        <f t="shared" si="34"/>
        <v>2</v>
      </c>
      <c r="H78" s="241">
        <f t="shared" si="34"/>
        <v>2</v>
      </c>
      <c r="I78" s="241">
        <f t="shared" si="34"/>
        <v>1.5</v>
      </c>
      <c r="J78" s="241">
        <f t="shared" si="34"/>
        <v>2</v>
      </c>
      <c r="K78" s="241">
        <f t="shared" si="34"/>
        <v>1</v>
      </c>
      <c r="L78" s="241">
        <f t="shared" si="34"/>
        <v>2</v>
      </c>
      <c r="M78" s="245">
        <f t="shared" si="34"/>
        <v>1</v>
      </c>
      <c r="N78" s="244">
        <f>N77-N66</f>
        <v>2</v>
      </c>
      <c r="O78" s="241">
        <f t="shared" ref="O78:V78" si="35">O77-O66</f>
        <v>2</v>
      </c>
      <c r="P78" s="241">
        <f t="shared" si="35"/>
        <v>1.5</v>
      </c>
      <c r="Q78" s="241">
        <f t="shared" si="35"/>
        <v>1.5</v>
      </c>
      <c r="R78" s="241">
        <f t="shared" si="35"/>
        <v>1.5</v>
      </c>
      <c r="S78" s="241">
        <f t="shared" si="35"/>
        <v>1.5</v>
      </c>
      <c r="T78" s="241">
        <f t="shared" si="35"/>
        <v>1.5</v>
      </c>
      <c r="U78" s="241">
        <f t="shared" si="35"/>
        <v>1</v>
      </c>
      <c r="V78" s="245">
        <f t="shared" si="35"/>
        <v>1</v>
      </c>
      <c r="W78" s="348"/>
      <c r="X78" s="227" t="s">
        <v>26</v>
      </c>
      <c r="Y78" s="227">
        <f>Y77-X63</f>
        <v>2.8999999999999986</v>
      </c>
      <c r="Z78" s="227"/>
    </row>
    <row r="79" spans="1:26" x14ac:dyDescent="0.2">
      <c r="C79" s="237">
        <v>41.5</v>
      </c>
      <c r="D79" s="237" t="s">
        <v>63</v>
      </c>
      <c r="H79" s="237" t="s">
        <v>63</v>
      </c>
      <c r="K79" s="237" t="s">
        <v>63</v>
      </c>
      <c r="M79" s="237">
        <v>37</v>
      </c>
      <c r="O79" s="237">
        <v>41.5</v>
      </c>
      <c r="U79" s="237">
        <v>38</v>
      </c>
    </row>
    <row r="80" spans="1:26" ht="13.5" thickBot="1" x14ac:dyDescent="0.25">
      <c r="K80" s="237">
        <v>37</v>
      </c>
    </row>
    <row r="81" spans="1:26" s="389" customFormat="1" ht="13.5" thickBot="1" x14ac:dyDescent="0.25">
      <c r="A81" s="285" t="s">
        <v>80</v>
      </c>
      <c r="B81" s="737" t="s">
        <v>50</v>
      </c>
      <c r="C81" s="738"/>
      <c r="D81" s="738"/>
      <c r="E81" s="738"/>
      <c r="F81" s="738"/>
      <c r="G81" s="738"/>
      <c r="H81" s="738"/>
      <c r="I81" s="738"/>
      <c r="J81" s="738"/>
      <c r="K81" s="738"/>
      <c r="L81" s="738"/>
      <c r="M81" s="739"/>
      <c r="N81" s="737" t="s">
        <v>53</v>
      </c>
      <c r="O81" s="738"/>
      <c r="P81" s="738"/>
      <c r="Q81" s="738"/>
      <c r="R81" s="738"/>
      <c r="S81" s="738"/>
      <c r="T81" s="738"/>
      <c r="U81" s="738"/>
      <c r="V81" s="739"/>
      <c r="W81" s="338" t="s">
        <v>55</v>
      </c>
    </row>
    <row r="82" spans="1:26" s="38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9">
        <v>12</v>
      </c>
      <c r="N82" s="247">
        <v>1</v>
      </c>
      <c r="O82" s="248">
        <v>2</v>
      </c>
      <c r="P82" s="248">
        <v>3</v>
      </c>
      <c r="Q82" s="248">
        <v>4</v>
      </c>
      <c r="R82" s="248">
        <v>5</v>
      </c>
      <c r="S82" s="248">
        <v>6</v>
      </c>
      <c r="T82" s="248">
        <v>7</v>
      </c>
      <c r="U82" s="384">
        <v>8</v>
      </c>
      <c r="V82" s="249">
        <v>9</v>
      </c>
      <c r="W82" s="339"/>
    </row>
    <row r="83" spans="1:26" s="38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63">
        <v>6</v>
      </c>
      <c r="K83" s="364">
        <v>7</v>
      </c>
      <c r="L83" s="364">
        <v>7</v>
      </c>
      <c r="M83" s="365">
        <v>8</v>
      </c>
      <c r="N83" s="250">
        <v>1</v>
      </c>
      <c r="O83" s="333">
        <v>2</v>
      </c>
      <c r="P83" s="251">
        <v>3</v>
      </c>
      <c r="Q83" s="251">
        <v>3</v>
      </c>
      <c r="R83" s="315">
        <v>4</v>
      </c>
      <c r="S83" s="252">
        <v>5</v>
      </c>
      <c r="T83" s="363">
        <v>6</v>
      </c>
      <c r="U83" s="364">
        <v>7</v>
      </c>
      <c r="V83" s="365">
        <v>8</v>
      </c>
      <c r="W83" s="340" t="s">
        <v>0</v>
      </c>
    </row>
    <row r="84" spans="1:26" s="38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5">
        <v>720</v>
      </c>
      <c r="N84" s="253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385">
        <v>720</v>
      </c>
      <c r="V84" s="255">
        <v>720</v>
      </c>
      <c r="W84" s="341">
        <v>720</v>
      </c>
    </row>
    <row r="85" spans="1:26" s="389" customFormat="1" x14ac:dyDescent="0.2">
      <c r="A85" s="295" t="s">
        <v>6</v>
      </c>
      <c r="B85" s="256">
        <v>675.58823529411768</v>
      </c>
      <c r="C85" s="257">
        <v>691.52173913043475</v>
      </c>
      <c r="D85" s="257">
        <v>705</v>
      </c>
      <c r="E85" s="257">
        <v>708.42105263157896</v>
      </c>
      <c r="F85" s="257">
        <v>731.66666666666663</v>
      </c>
      <c r="G85" s="257">
        <v>732.43243243243239</v>
      </c>
      <c r="H85" s="257">
        <v>731</v>
      </c>
      <c r="I85" s="257">
        <v>740.28571428571433</v>
      </c>
      <c r="J85" s="257">
        <v>735.27272727272725</v>
      </c>
      <c r="K85" s="257">
        <v>768.09523809523807</v>
      </c>
      <c r="L85" s="257">
        <v>766.94444444444446</v>
      </c>
      <c r="M85" s="258">
        <v>772.11538461538464</v>
      </c>
      <c r="N85" s="256">
        <v>688.42105263157896</v>
      </c>
      <c r="O85" s="257">
        <v>714.18181818181813</v>
      </c>
      <c r="P85" s="257">
        <v>734.41176470588232</v>
      </c>
      <c r="Q85" s="257">
        <v>725.80645161290317</v>
      </c>
      <c r="R85" s="257">
        <v>724.68085106382978</v>
      </c>
      <c r="S85" s="257">
        <v>760.17241379310349</v>
      </c>
      <c r="T85" s="257">
        <v>744.33962264150944</v>
      </c>
      <c r="U85" s="296">
        <v>756.5</v>
      </c>
      <c r="V85" s="258">
        <v>801.17647058823525</v>
      </c>
      <c r="W85" s="342">
        <v>734.34733257661753</v>
      </c>
    </row>
    <row r="86" spans="1:26" s="389" customFormat="1" x14ac:dyDescent="0.2">
      <c r="A86" s="226" t="s">
        <v>7</v>
      </c>
      <c r="B86" s="260">
        <v>79.411764705882348</v>
      </c>
      <c r="C86" s="261">
        <v>91.304347826086953</v>
      </c>
      <c r="D86" s="261">
        <v>97.5</v>
      </c>
      <c r="E86" s="261">
        <v>100</v>
      </c>
      <c r="F86" s="261">
        <v>100</v>
      </c>
      <c r="G86" s="261">
        <v>100</v>
      </c>
      <c r="H86" s="261">
        <v>100</v>
      </c>
      <c r="I86" s="261">
        <v>100</v>
      </c>
      <c r="J86" s="261">
        <v>96.36363636363636</v>
      </c>
      <c r="K86" s="261">
        <v>95.238095238095241</v>
      </c>
      <c r="L86" s="261">
        <v>97.222222222222229</v>
      </c>
      <c r="M86" s="262">
        <v>86.538461538461533</v>
      </c>
      <c r="N86" s="260">
        <v>92.10526315789474</v>
      </c>
      <c r="O86" s="261">
        <v>96.36363636363636</v>
      </c>
      <c r="P86" s="261">
        <v>97.058823529411768</v>
      </c>
      <c r="Q86" s="261">
        <v>100</v>
      </c>
      <c r="R86" s="261">
        <v>95.744680851063833</v>
      </c>
      <c r="S86" s="261">
        <v>98.275862068965523</v>
      </c>
      <c r="T86" s="261">
        <v>100</v>
      </c>
      <c r="U86" s="299">
        <v>95</v>
      </c>
      <c r="V86" s="262">
        <v>97.058823529411768</v>
      </c>
      <c r="W86" s="343">
        <v>87.173666288308738</v>
      </c>
      <c r="Y86" s="227"/>
      <c r="Z86" s="227"/>
    </row>
    <row r="87" spans="1:26" s="389" customFormat="1" x14ac:dyDescent="0.2">
      <c r="A87" s="226" t="s">
        <v>8</v>
      </c>
      <c r="B87" s="263">
        <v>7.5576889511247664E-2</v>
      </c>
      <c r="C87" s="264">
        <v>5.7997859855922457E-2</v>
      </c>
      <c r="D87" s="264">
        <v>4.3834147915921828E-2</v>
      </c>
      <c r="E87" s="264">
        <v>4.14119391066015E-2</v>
      </c>
      <c r="F87" s="264">
        <v>3.5509014278177445E-2</v>
      </c>
      <c r="G87" s="264">
        <v>3.7746750856219764E-2</v>
      </c>
      <c r="H87" s="264">
        <v>5.2431649512275788E-2</v>
      </c>
      <c r="I87" s="264">
        <v>3.4247611812394427E-2</v>
      </c>
      <c r="J87" s="264">
        <v>4.3848803458591615E-2</v>
      </c>
      <c r="K87" s="264">
        <v>5.3168813783006308E-2</v>
      </c>
      <c r="L87" s="264">
        <v>4.6488582589617231E-2</v>
      </c>
      <c r="M87" s="265">
        <v>5.8327726937217356E-2</v>
      </c>
      <c r="N87" s="263">
        <v>6.2392066553831518E-2</v>
      </c>
      <c r="O87" s="264">
        <v>4.9572380917253842E-2</v>
      </c>
      <c r="P87" s="264">
        <v>4.1404733739945535E-2</v>
      </c>
      <c r="Q87" s="264">
        <v>4.0777626399960645E-2</v>
      </c>
      <c r="R87" s="264">
        <v>4.7619273382209351E-2</v>
      </c>
      <c r="S87" s="264">
        <v>4.4810095239809923E-2</v>
      </c>
      <c r="T87" s="264">
        <v>4.1960835154160166E-2</v>
      </c>
      <c r="U87" s="302">
        <v>4.9065505493635066E-2</v>
      </c>
      <c r="V87" s="265">
        <v>4.716720336666369E-2</v>
      </c>
      <c r="W87" s="344">
        <v>6.2752347260021518E-2</v>
      </c>
      <c r="Y87" s="227"/>
      <c r="Z87" s="227"/>
    </row>
    <row r="88" spans="1:26" s="389" customFormat="1" x14ac:dyDescent="0.2">
      <c r="A88" s="295" t="s">
        <v>1</v>
      </c>
      <c r="B88" s="266">
        <f>B85/B84*100-100</f>
        <v>-6.1683006535947698</v>
      </c>
      <c r="C88" s="267">
        <f t="shared" ref="C88:W88" si="36">C85/C84*100-100</f>
        <v>-3.9553140096618336</v>
      </c>
      <c r="D88" s="267">
        <f t="shared" si="36"/>
        <v>-2.0833333333333428</v>
      </c>
      <c r="E88" s="267">
        <f t="shared" si="36"/>
        <v>-1.6081871345029271</v>
      </c>
      <c r="F88" s="267">
        <f t="shared" si="36"/>
        <v>1.6203703703703667</v>
      </c>
      <c r="G88" s="267">
        <f t="shared" si="36"/>
        <v>1.7267267267267101</v>
      </c>
      <c r="H88" s="267">
        <f t="shared" si="36"/>
        <v>1.5277777777777715</v>
      </c>
      <c r="I88" s="267">
        <f t="shared" si="36"/>
        <v>2.8174603174603305</v>
      </c>
      <c r="J88" s="267">
        <f t="shared" si="36"/>
        <v>2.1212121212121247</v>
      </c>
      <c r="K88" s="267">
        <f t="shared" si="36"/>
        <v>6.6798941798941911</v>
      </c>
      <c r="L88" s="267">
        <f t="shared" si="36"/>
        <v>6.5200617283950493</v>
      </c>
      <c r="M88" s="268">
        <f t="shared" si="36"/>
        <v>7.2382478632478637</v>
      </c>
      <c r="N88" s="266">
        <f t="shared" si="36"/>
        <v>-4.3859649122806985</v>
      </c>
      <c r="O88" s="267">
        <f t="shared" si="36"/>
        <v>-0.80808080808081684</v>
      </c>
      <c r="P88" s="267">
        <f t="shared" si="36"/>
        <v>2.0016339869280984</v>
      </c>
      <c r="Q88" s="267">
        <f t="shared" si="36"/>
        <v>0.80645161290323131</v>
      </c>
      <c r="R88" s="267">
        <f t="shared" si="36"/>
        <v>0.65011820330968817</v>
      </c>
      <c r="S88" s="267">
        <f t="shared" si="36"/>
        <v>5.5795019157088177</v>
      </c>
      <c r="T88" s="267">
        <f t="shared" si="36"/>
        <v>3.3805031446540852</v>
      </c>
      <c r="U88" s="267">
        <f t="shared" si="36"/>
        <v>5.0694444444444429</v>
      </c>
      <c r="V88" s="268">
        <f t="shared" si="36"/>
        <v>11.274509803921575</v>
      </c>
      <c r="W88" s="345">
        <f t="shared" si="36"/>
        <v>1.9926850800857636</v>
      </c>
      <c r="Y88" s="227"/>
      <c r="Z88" s="227"/>
    </row>
    <row r="89" spans="1:26" s="389" customFormat="1" ht="13.5" thickBot="1" x14ac:dyDescent="0.25">
      <c r="A89" s="349" t="s">
        <v>27</v>
      </c>
      <c r="B89" s="270">
        <f t="shared" ref="B89:W89" si="37">B85-B71</f>
        <v>75.844645550527957</v>
      </c>
      <c r="C89" s="271">
        <f t="shared" si="37"/>
        <v>97.146739130434753</v>
      </c>
      <c r="D89" s="271">
        <f t="shared" si="37"/>
        <v>95</v>
      </c>
      <c r="E89" s="271">
        <f t="shared" si="37"/>
        <v>84.671052631578959</v>
      </c>
      <c r="F89" s="271">
        <f t="shared" si="37"/>
        <v>99.102564102564088</v>
      </c>
      <c r="G89" s="271">
        <f t="shared" si="37"/>
        <v>107.0665787738958</v>
      </c>
      <c r="H89" s="271">
        <f t="shared" si="37"/>
        <v>104.75</v>
      </c>
      <c r="I89" s="271">
        <f t="shared" si="37"/>
        <v>88.85714285714289</v>
      </c>
      <c r="J89" s="271">
        <f t="shared" si="37"/>
        <v>82.138398914518348</v>
      </c>
      <c r="K89" s="271">
        <f t="shared" si="37"/>
        <v>59.176319176319112</v>
      </c>
      <c r="L89" s="271">
        <f t="shared" si="37"/>
        <v>100.55555555555554</v>
      </c>
      <c r="M89" s="272">
        <f t="shared" si="37"/>
        <v>63.135792778649943</v>
      </c>
      <c r="N89" s="270">
        <f t="shared" si="37"/>
        <v>97.032163742690045</v>
      </c>
      <c r="O89" s="271">
        <f t="shared" si="37"/>
        <v>105.31389365351629</v>
      </c>
      <c r="P89" s="271">
        <f t="shared" si="37"/>
        <v>118.16176470588232</v>
      </c>
      <c r="Q89" s="271">
        <f t="shared" si="37"/>
        <v>108.38709677419354</v>
      </c>
      <c r="R89" s="271">
        <f t="shared" si="37"/>
        <v>82.523988318731767</v>
      </c>
      <c r="S89" s="271">
        <f t="shared" si="37"/>
        <v>93.830950378469311</v>
      </c>
      <c r="T89" s="271">
        <f t="shared" si="37"/>
        <v>80.015298317185056</v>
      </c>
      <c r="U89" s="271">
        <f t="shared" si="37"/>
        <v>65.973684210526358</v>
      </c>
      <c r="V89" s="272">
        <f t="shared" si="37"/>
        <v>58.27324478178366</v>
      </c>
      <c r="W89" s="346">
        <f t="shared" si="37"/>
        <v>90.340363935502523</v>
      </c>
      <c r="Y89" s="227"/>
      <c r="Z89" s="227"/>
    </row>
    <row r="90" spans="1:26" s="389" customFormat="1" x14ac:dyDescent="0.2">
      <c r="A90" s="350" t="s">
        <v>51</v>
      </c>
      <c r="B90" s="274">
        <v>500</v>
      </c>
      <c r="C90" s="275">
        <v>648</v>
      </c>
      <c r="D90" s="275">
        <v>522</v>
      </c>
      <c r="E90" s="275">
        <v>523</v>
      </c>
      <c r="F90" s="275">
        <v>500</v>
      </c>
      <c r="G90" s="275">
        <v>501</v>
      </c>
      <c r="H90" s="275">
        <v>467</v>
      </c>
      <c r="I90" s="275">
        <v>464</v>
      </c>
      <c r="J90" s="275">
        <v>885</v>
      </c>
      <c r="K90" s="275">
        <v>459</v>
      </c>
      <c r="L90" s="275">
        <v>457</v>
      </c>
      <c r="M90" s="276">
        <v>715</v>
      </c>
      <c r="N90" s="274">
        <v>583</v>
      </c>
      <c r="O90" s="275">
        <v>776</v>
      </c>
      <c r="P90" s="275">
        <v>450</v>
      </c>
      <c r="Q90" s="275">
        <v>449</v>
      </c>
      <c r="R90" s="275">
        <v>710</v>
      </c>
      <c r="S90" s="275">
        <v>573</v>
      </c>
      <c r="T90" s="275">
        <v>504</v>
      </c>
      <c r="U90" s="275">
        <v>529</v>
      </c>
      <c r="V90" s="276">
        <v>482</v>
      </c>
      <c r="W90" s="347">
        <f>SUM(B90:V90)</f>
        <v>11697</v>
      </c>
      <c r="X90" s="227" t="s">
        <v>56</v>
      </c>
      <c r="Y90" s="278">
        <f>W76-W90</f>
        <v>22</v>
      </c>
      <c r="Z90" s="279">
        <f>Y90/W76</f>
        <v>1.8772932844099326E-3</v>
      </c>
    </row>
    <row r="91" spans="1:26" s="389" customFormat="1" x14ac:dyDescent="0.2">
      <c r="A91" s="309" t="s">
        <v>28</v>
      </c>
      <c r="B91" s="242">
        <v>44</v>
      </c>
      <c r="C91" s="240">
        <v>43.5</v>
      </c>
      <c r="D91" s="240">
        <v>42.5</v>
      </c>
      <c r="E91" s="240">
        <v>42</v>
      </c>
      <c r="F91" s="240">
        <v>41</v>
      </c>
      <c r="G91" s="240">
        <v>41.5</v>
      </c>
      <c r="H91" s="240">
        <v>41</v>
      </c>
      <c r="I91" s="240">
        <v>40.5</v>
      </c>
      <c r="J91" s="240">
        <v>40</v>
      </c>
      <c r="K91" s="240">
        <v>38.5</v>
      </c>
      <c r="L91" s="240">
        <v>39.5</v>
      </c>
      <c r="M91" s="243">
        <v>39</v>
      </c>
      <c r="N91" s="240">
        <v>43.5</v>
      </c>
      <c r="O91" s="240">
        <v>43</v>
      </c>
      <c r="P91" s="240">
        <v>42</v>
      </c>
      <c r="Q91" s="240">
        <v>42</v>
      </c>
      <c r="R91" s="240">
        <v>41.5</v>
      </c>
      <c r="S91" s="240">
        <v>41</v>
      </c>
      <c r="T91" s="240">
        <v>41</v>
      </c>
      <c r="U91" s="240">
        <v>40</v>
      </c>
      <c r="V91" s="243">
        <v>39.5</v>
      </c>
      <c r="W91" s="339"/>
      <c r="X91" s="227" t="s">
        <v>57</v>
      </c>
      <c r="Y91" s="227">
        <v>39.67</v>
      </c>
      <c r="Z91" s="227"/>
    </row>
    <row r="92" spans="1:26" s="389" customFormat="1" ht="13.5" thickBot="1" x14ac:dyDescent="0.25">
      <c r="A92" s="312" t="s">
        <v>26</v>
      </c>
      <c r="B92" s="244">
        <f t="shared" ref="B92:V92" si="38">B91-B77</f>
        <v>2</v>
      </c>
      <c r="C92" s="241">
        <f t="shared" si="38"/>
        <v>2</v>
      </c>
      <c r="D92" s="241">
        <f t="shared" si="38"/>
        <v>2</v>
      </c>
      <c r="E92" s="241">
        <f t="shared" si="38"/>
        <v>2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1.5</v>
      </c>
      <c r="L92" s="241">
        <f t="shared" si="38"/>
        <v>1.5</v>
      </c>
      <c r="M92" s="245">
        <f t="shared" si="38"/>
        <v>2</v>
      </c>
      <c r="N92" s="244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2</v>
      </c>
      <c r="U92" s="241">
        <f t="shared" si="38"/>
        <v>2</v>
      </c>
      <c r="V92" s="245">
        <f t="shared" si="38"/>
        <v>2</v>
      </c>
      <c r="W92" s="348"/>
      <c r="X92" s="227" t="s">
        <v>26</v>
      </c>
      <c r="Y92" s="227">
        <f>Y91-Y77</f>
        <v>1.5700000000000003</v>
      </c>
      <c r="Z92" s="227"/>
    </row>
    <row r="93" spans="1:26" x14ac:dyDescent="0.2">
      <c r="T93" s="237" t="s">
        <v>63</v>
      </c>
    </row>
    <row r="94" spans="1:26" ht="13.5" thickBot="1" x14ac:dyDescent="0.25"/>
    <row r="95" spans="1:26" s="391" customFormat="1" ht="13.5" thickBot="1" x14ac:dyDescent="0.25">
      <c r="A95" s="285" t="s">
        <v>81</v>
      </c>
      <c r="B95" s="737" t="s">
        <v>50</v>
      </c>
      <c r="C95" s="738"/>
      <c r="D95" s="738"/>
      <c r="E95" s="738"/>
      <c r="F95" s="738"/>
      <c r="G95" s="738"/>
      <c r="H95" s="738"/>
      <c r="I95" s="738"/>
      <c r="J95" s="738"/>
      <c r="K95" s="738"/>
      <c r="L95" s="738"/>
      <c r="M95" s="739"/>
      <c r="N95" s="737" t="s">
        <v>53</v>
      </c>
      <c r="O95" s="738"/>
      <c r="P95" s="738"/>
      <c r="Q95" s="738"/>
      <c r="R95" s="738"/>
      <c r="S95" s="738"/>
      <c r="T95" s="738"/>
      <c r="U95" s="738"/>
      <c r="V95" s="739"/>
      <c r="W95" s="338" t="s">
        <v>55</v>
      </c>
    </row>
    <row r="96" spans="1:26" s="39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9">
        <v>12</v>
      </c>
      <c r="N96" s="247">
        <v>1</v>
      </c>
      <c r="O96" s="248">
        <v>2</v>
      </c>
      <c r="P96" s="248">
        <v>3</v>
      </c>
      <c r="Q96" s="248">
        <v>4</v>
      </c>
      <c r="R96" s="248">
        <v>5</v>
      </c>
      <c r="S96" s="248">
        <v>6</v>
      </c>
      <c r="T96" s="248">
        <v>7</v>
      </c>
      <c r="U96" s="384">
        <v>8</v>
      </c>
      <c r="V96" s="249">
        <v>9</v>
      </c>
      <c r="W96" s="339"/>
    </row>
    <row r="97" spans="1:26" s="39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63">
        <v>6</v>
      </c>
      <c r="K97" s="364">
        <v>7</v>
      </c>
      <c r="L97" s="364">
        <v>7</v>
      </c>
      <c r="M97" s="365">
        <v>8</v>
      </c>
      <c r="N97" s="250">
        <v>1</v>
      </c>
      <c r="O97" s="333">
        <v>2</v>
      </c>
      <c r="P97" s="251">
        <v>3</v>
      </c>
      <c r="Q97" s="251">
        <v>3</v>
      </c>
      <c r="R97" s="315">
        <v>4</v>
      </c>
      <c r="S97" s="252">
        <v>5</v>
      </c>
      <c r="T97" s="363">
        <v>6</v>
      </c>
      <c r="U97" s="364">
        <v>7</v>
      </c>
      <c r="V97" s="365">
        <v>8</v>
      </c>
      <c r="W97" s="340" t="s">
        <v>0</v>
      </c>
    </row>
    <row r="98" spans="1:26" s="39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5">
        <v>810</v>
      </c>
      <c r="N98" s="253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385">
        <v>810</v>
      </c>
      <c r="V98" s="255">
        <v>810</v>
      </c>
      <c r="W98" s="341">
        <v>810</v>
      </c>
    </row>
    <row r="99" spans="1:26" s="391" customFormat="1" x14ac:dyDescent="0.2">
      <c r="A99" s="295" t="s">
        <v>6</v>
      </c>
      <c r="B99" s="256">
        <v>821.93548387096769</v>
      </c>
      <c r="C99" s="257">
        <v>803.82352941176475</v>
      </c>
      <c r="D99" s="257">
        <v>789.09090909090912</v>
      </c>
      <c r="E99" s="257">
        <v>810.55555555555554</v>
      </c>
      <c r="F99" s="257">
        <v>820.83333333333337</v>
      </c>
      <c r="G99" s="257">
        <v>819.53488372093022</v>
      </c>
      <c r="H99" s="257">
        <v>806.47058823529414</v>
      </c>
      <c r="I99" s="257">
        <v>812</v>
      </c>
      <c r="J99" s="257">
        <v>816.25</v>
      </c>
      <c r="K99" s="257">
        <v>855.27777777777783</v>
      </c>
      <c r="L99" s="257">
        <v>840.81081081081084</v>
      </c>
      <c r="M99" s="258">
        <v>845.23809523809518</v>
      </c>
      <c r="N99" s="256">
        <v>817.14285714285711</v>
      </c>
      <c r="O99" s="257">
        <v>811.92982456140351</v>
      </c>
      <c r="P99" s="257">
        <v>808.52941176470586</v>
      </c>
      <c r="Q99" s="257">
        <v>819.39393939393938</v>
      </c>
      <c r="R99" s="257">
        <v>820</v>
      </c>
      <c r="S99" s="257">
        <v>827.61904761904759</v>
      </c>
      <c r="T99" s="257">
        <v>837.89473684210532</v>
      </c>
      <c r="U99" s="296">
        <v>843.5</v>
      </c>
      <c r="V99" s="258">
        <v>891.94444444444446</v>
      </c>
      <c r="W99" s="342">
        <v>824.6209386281588</v>
      </c>
    </row>
    <row r="100" spans="1:26" s="391" customFormat="1" x14ac:dyDescent="0.2">
      <c r="A100" s="226" t="s">
        <v>7</v>
      </c>
      <c r="B100" s="260">
        <v>100</v>
      </c>
      <c r="C100" s="261">
        <v>100</v>
      </c>
      <c r="D100" s="261">
        <v>100</v>
      </c>
      <c r="E100" s="261">
        <v>94.444444444444443</v>
      </c>
      <c r="F100" s="261">
        <v>100</v>
      </c>
      <c r="G100" s="261">
        <v>95.348837209302332</v>
      </c>
      <c r="H100" s="261">
        <v>94.117647058823536</v>
      </c>
      <c r="I100" s="261">
        <v>100</v>
      </c>
      <c r="J100" s="261">
        <v>93.75</v>
      </c>
      <c r="K100" s="261">
        <v>94.444444444444443</v>
      </c>
      <c r="L100" s="261">
        <v>97.297297297297291</v>
      </c>
      <c r="M100" s="262">
        <v>92.857142857142861</v>
      </c>
      <c r="N100" s="260">
        <v>97.142857142857139</v>
      </c>
      <c r="O100" s="261">
        <v>100</v>
      </c>
      <c r="P100" s="261">
        <v>100</v>
      </c>
      <c r="Q100" s="261">
        <v>100</v>
      </c>
      <c r="R100" s="261">
        <v>94.545454545454547</v>
      </c>
      <c r="S100" s="261">
        <v>97.61904761904762</v>
      </c>
      <c r="T100" s="261">
        <v>100</v>
      </c>
      <c r="U100" s="299">
        <v>100</v>
      </c>
      <c r="V100" s="262">
        <v>97.222222222222229</v>
      </c>
      <c r="W100" s="343">
        <v>93.983152827918175</v>
      </c>
      <c r="Y100" s="227"/>
      <c r="Z100" s="227"/>
    </row>
    <row r="101" spans="1:26" s="391" customFormat="1" x14ac:dyDescent="0.2">
      <c r="A101" s="226" t="s">
        <v>8</v>
      </c>
      <c r="B101" s="263">
        <v>4.9869274531901243E-2</v>
      </c>
      <c r="C101" s="264">
        <v>4.5561315347229021E-2</v>
      </c>
      <c r="D101" s="264">
        <v>3.5484369697454249E-2</v>
      </c>
      <c r="E101" s="264">
        <v>4.6793363094443173E-2</v>
      </c>
      <c r="F101" s="264">
        <v>3.8884706603463055E-2</v>
      </c>
      <c r="G101" s="264">
        <v>5.2298147173919798E-2</v>
      </c>
      <c r="H101" s="264">
        <v>5.4952029764661153E-2</v>
      </c>
      <c r="I101" s="264">
        <v>3.7792319724412528E-2</v>
      </c>
      <c r="J101" s="264">
        <v>5.0859791440782898E-2</v>
      </c>
      <c r="K101" s="264">
        <v>5.1075326296805175E-2</v>
      </c>
      <c r="L101" s="264">
        <v>5.1089759029921349E-2</v>
      </c>
      <c r="M101" s="265">
        <v>5.0077503906846066E-2</v>
      </c>
      <c r="N101" s="263">
        <v>4.7941640562245778E-2</v>
      </c>
      <c r="O101" s="264">
        <v>4.5644756876441539E-2</v>
      </c>
      <c r="P101" s="264">
        <v>4.2647898139473228E-2</v>
      </c>
      <c r="Q101" s="264">
        <v>3.8115047143337563E-2</v>
      </c>
      <c r="R101" s="264">
        <v>5.179175634822681E-2</v>
      </c>
      <c r="S101" s="264">
        <v>5.4853997147134487E-2</v>
      </c>
      <c r="T101" s="264">
        <v>3.9312776955575279E-2</v>
      </c>
      <c r="U101" s="302">
        <v>4.2625764999043976E-2</v>
      </c>
      <c r="V101" s="265">
        <v>4.3567857437620365E-2</v>
      </c>
      <c r="W101" s="344">
        <v>5.3302095009010453E-2</v>
      </c>
      <c r="Y101" s="227"/>
      <c r="Z101" s="227"/>
    </row>
    <row r="102" spans="1:26" s="391" customFormat="1" x14ac:dyDescent="0.2">
      <c r="A102" s="295" t="s">
        <v>1</v>
      </c>
      <c r="B102" s="266">
        <f>B99/B98*100-100</f>
        <v>1.4735165272799549</v>
      </c>
      <c r="C102" s="267">
        <f t="shared" ref="C102:W102" si="39">C99/C98*100-100</f>
        <v>-0.76252723311546333</v>
      </c>
      <c r="D102" s="267">
        <f t="shared" si="39"/>
        <v>-2.5813692480359123</v>
      </c>
      <c r="E102" s="267">
        <f t="shared" si="39"/>
        <v>6.8587105624146716E-2</v>
      </c>
      <c r="F102" s="267">
        <f t="shared" si="39"/>
        <v>1.3374485596707899</v>
      </c>
      <c r="G102" s="267">
        <f t="shared" si="39"/>
        <v>1.1771461383864477</v>
      </c>
      <c r="H102" s="267">
        <f t="shared" si="39"/>
        <v>-0.43572984749454235</v>
      </c>
      <c r="I102" s="267">
        <f t="shared" si="39"/>
        <v>0.24691358024691112</v>
      </c>
      <c r="J102" s="267">
        <f t="shared" si="39"/>
        <v>0.77160493827159371</v>
      </c>
      <c r="K102" s="267">
        <f t="shared" si="39"/>
        <v>5.5898491083676447</v>
      </c>
      <c r="L102" s="267">
        <f t="shared" si="39"/>
        <v>3.8038038038038025</v>
      </c>
      <c r="M102" s="268">
        <f t="shared" si="39"/>
        <v>4.3503821281599073</v>
      </c>
      <c r="N102" s="266">
        <f t="shared" si="39"/>
        <v>0.88183421516754379</v>
      </c>
      <c r="O102" s="267">
        <f t="shared" si="39"/>
        <v>0.23824994585228865</v>
      </c>
      <c r="P102" s="267">
        <f t="shared" si="39"/>
        <v>-0.18155410312273546</v>
      </c>
      <c r="Q102" s="267">
        <f t="shared" si="39"/>
        <v>1.15974560419005</v>
      </c>
      <c r="R102" s="267">
        <f t="shared" si="39"/>
        <v>1.2345679012345698</v>
      </c>
      <c r="S102" s="267">
        <f t="shared" si="39"/>
        <v>2.1751910640799537</v>
      </c>
      <c r="T102" s="267">
        <f t="shared" si="39"/>
        <v>3.4437946718648647</v>
      </c>
      <c r="U102" s="267">
        <f t="shared" si="39"/>
        <v>4.1358024691358111</v>
      </c>
      <c r="V102" s="268">
        <f t="shared" si="39"/>
        <v>10.116598079561044</v>
      </c>
      <c r="W102" s="345">
        <f t="shared" si="39"/>
        <v>1.805054151624546</v>
      </c>
      <c r="Y102" s="227"/>
      <c r="Z102" s="227"/>
    </row>
    <row r="103" spans="1:26" s="391" customFormat="1" ht="13.5" thickBot="1" x14ac:dyDescent="0.25">
      <c r="A103" s="349" t="s">
        <v>27</v>
      </c>
      <c r="B103" s="270">
        <f t="shared" ref="B103:W103" si="40">B99-B85</f>
        <v>146.34724857685001</v>
      </c>
      <c r="C103" s="271">
        <f t="shared" si="40"/>
        <v>112.30179028133</v>
      </c>
      <c r="D103" s="271">
        <f t="shared" si="40"/>
        <v>84.090909090909122</v>
      </c>
      <c r="E103" s="271">
        <f t="shared" si="40"/>
        <v>102.13450292397658</v>
      </c>
      <c r="F103" s="271">
        <f t="shared" si="40"/>
        <v>89.166666666666742</v>
      </c>
      <c r="G103" s="271">
        <f t="shared" si="40"/>
        <v>87.102451288497832</v>
      </c>
      <c r="H103" s="271">
        <f t="shared" si="40"/>
        <v>75.470588235294144</v>
      </c>
      <c r="I103" s="271">
        <f t="shared" si="40"/>
        <v>71.714285714285666</v>
      </c>
      <c r="J103" s="271">
        <f t="shared" si="40"/>
        <v>80.977272727272748</v>
      </c>
      <c r="K103" s="271">
        <f t="shared" si="40"/>
        <v>87.182539682539755</v>
      </c>
      <c r="L103" s="271">
        <f t="shared" si="40"/>
        <v>73.866366366366378</v>
      </c>
      <c r="M103" s="272">
        <f t="shared" si="40"/>
        <v>73.122710622710542</v>
      </c>
      <c r="N103" s="270">
        <f t="shared" si="40"/>
        <v>128.72180451127815</v>
      </c>
      <c r="O103" s="271">
        <f t="shared" si="40"/>
        <v>97.748006379585377</v>
      </c>
      <c r="P103" s="271">
        <f t="shared" si="40"/>
        <v>74.117647058823536</v>
      </c>
      <c r="Q103" s="271">
        <f t="shared" si="40"/>
        <v>93.587487781036202</v>
      </c>
      <c r="R103" s="271">
        <f t="shared" si="40"/>
        <v>95.319148936170222</v>
      </c>
      <c r="S103" s="271">
        <f t="shared" si="40"/>
        <v>67.446633825944105</v>
      </c>
      <c r="T103" s="271">
        <f t="shared" si="40"/>
        <v>93.555114200595881</v>
      </c>
      <c r="U103" s="271">
        <f t="shared" si="40"/>
        <v>87</v>
      </c>
      <c r="V103" s="272">
        <f t="shared" si="40"/>
        <v>90.76797385620921</v>
      </c>
      <c r="W103" s="346">
        <f t="shared" si="40"/>
        <v>90.273606051541265</v>
      </c>
      <c r="Y103" s="227"/>
      <c r="Z103" s="227"/>
    </row>
    <row r="104" spans="1:26" s="391" customFormat="1" x14ac:dyDescent="0.2">
      <c r="A104" s="350" t="s">
        <v>51</v>
      </c>
      <c r="B104" s="274">
        <v>498</v>
      </c>
      <c r="C104" s="275">
        <v>646</v>
      </c>
      <c r="D104" s="275">
        <v>521</v>
      </c>
      <c r="E104" s="275">
        <v>523</v>
      </c>
      <c r="F104" s="275">
        <v>500</v>
      </c>
      <c r="G104" s="275">
        <v>500</v>
      </c>
      <c r="H104" s="275">
        <v>467</v>
      </c>
      <c r="I104" s="275">
        <v>464</v>
      </c>
      <c r="J104" s="275">
        <v>885</v>
      </c>
      <c r="K104" s="275">
        <v>459</v>
      </c>
      <c r="L104" s="275">
        <v>457</v>
      </c>
      <c r="M104" s="276">
        <v>712</v>
      </c>
      <c r="N104" s="274">
        <v>582</v>
      </c>
      <c r="O104" s="275">
        <v>775</v>
      </c>
      <c r="P104" s="275">
        <v>450</v>
      </c>
      <c r="Q104" s="275">
        <v>449</v>
      </c>
      <c r="R104" s="275">
        <v>710</v>
      </c>
      <c r="S104" s="275">
        <v>573</v>
      </c>
      <c r="T104" s="275">
        <v>504</v>
      </c>
      <c r="U104" s="275">
        <v>529</v>
      </c>
      <c r="V104" s="276">
        <v>482</v>
      </c>
      <c r="W104" s="347">
        <f>SUM(B104:V104)</f>
        <v>11686</v>
      </c>
      <c r="X104" s="227" t="s">
        <v>56</v>
      </c>
      <c r="Y104" s="278">
        <f>W90-W104</f>
        <v>11</v>
      </c>
      <c r="Z104" s="279">
        <f>Y104/W90</f>
        <v>9.4041207147131742E-4</v>
      </c>
    </row>
    <row r="105" spans="1:26" s="391" customFormat="1" x14ac:dyDescent="0.2">
      <c r="A105" s="309" t="s">
        <v>28</v>
      </c>
      <c r="B105" s="242">
        <v>45</v>
      </c>
      <c r="C105" s="240">
        <f t="shared" ref="C105:V105" si="41">C91+1.5</f>
        <v>45</v>
      </c>
      <c r="D105" s="240">
        <v>44.5</v>
      </c>
      <c r="E105" s="240">
        <f t="shared" si="41"/>
        <v>43.5</v>
      </c>
      <c r="F105" s="240">
        <f t="shared" si="41"/>
        <v>42.5</v>
      </c>
      <c r="G105" s="240">
        <f t="shared" si="41"/>
        <v>43</v>
      </c>
      <c r="H105" s="240">
        <v>43</v>
      </c>
      <c r="I105" s="240">
        <v>42.5</v>
      </c>
      <c r="J105" s="240">
        <v>42</v>
      </c>
      <c r="K105" s="240">
        <f t="shared" si="41"/>
        <v>40</v>
      </c>
      <c r="L105" s="240">
        <v>41.5</v>
      </c>
      <c r="M105" s="243">
        <v>41</v>
      </c>
      <c r="N105" s="240">
        <v>44.5</v>
      </c>
      <c r="O105" s="240">
        <v>44</v>
      </c>
      <c r="P105" s="240">
        <v>44</v>
      </c>
      <c r="Q105" s="240">
        <v>43</v>
      </c>
      <c r="R105" s="240">
        <f t="shared" si="41"/>
        <v>43</v>
      </c>
      <c r="S105" s="240">
        <v>43</v>
      </c>
      <c r="T105" s="240">
        <f t="shared" si="41"/>
        <v>42.5</v>
      </c>
      <c r="U105" s="240">
        <f t="shared" si="41"/>
        <v>41.5</v>
      </c>
      <c r="V105" s="243">
        <f t="shared" si="41"/>
        <v>41</v>
      </c>
      <c r="W105" s="339"/>
      <c r="X105" s="227" t="s">
        <v>57</v>
      </c>
      <c r="Y105" s="227">
        <v>41.37</v>
      </c>
      <c r="Z105" s="227"/>
    </row>
    <row r="106" spans="1:26" s="391" customFormat="1" ht="13.5" thickBot="1" x14ac:dyDescent="0.25">
      <c r="A106" s="312" t="s">
        <v>26</v>
      </c>
      <c r="B106" s="244">
        <f t="shared" ref="B106:V106" si="42">B105-B91</f>
        <v>1</v>
      </c>
      <c r="C106" s="241">
        <f t="shared" si="42"/>
        <v>1.5</v>
      </c>
      <c r="D106" s="241">
        <f t="shared" si="42"/>
        <v>2</v>
      </c>
      <c r="E106" s="241">
        <f t="shared" si="42"/>
        <v>1.5</v>
      </c>
      <c r="F106" s="241">
        <f t="shared" si="42"/>
        <v>1.5</v>
      </c>
      <c r="G106" s="241">
        <f t="shared" si="42"/>
        <v>1.5</v>
      </c>
      <c r="H106" s="241">
        <f t="shared" si="42"/>
        <v>2</v>
      </c>
      <c r="I106" s="241">
        <f t="shared" si="42"/>
        <v>2</v>
      </c>
      <c r="J106" s="241">
        <f t="shared" si="42"/>
        <v>2</v>
      </c>
      <c r="K106" s="241">
        <f t="shared" si="42"/>
        <v>1.5</v>
      </c>
      <c r="L106" s="241">
        <f t="shared" si="42"/>
        <v>2</v>
      </c>
      <c r="M106" s="245">
        <f t="shared" si="42"/>
        <v>2</v>
      </c>
      <c r="N106" s="244">
        <f t="shared" si="42"/>
        <v>1</v>
      </c>
      <c r="O106" s="241">
        <f t="shared" si="42"/>
        <v>1</v>
      </c>
      <c r="P106" s="241">
        <f t="shared" si="42"/>
        <v>2</v>
      </c>
      <c r="Q106" s="241">
        <f t="shared" si="42"/>
        <v>1</v>
      </c>
      <c r="R106" s="241">
        <f t="shared" si="42"/>
        <v>1.5</v>
      </c>
      <c r="S106" s="241">
        <f t="shared" si="42"/>
        <v>2</v>
      </c>
      <c r="T106" s="241">
        <f t="shared" si="42"/>
        <v>1.5</v>
      </c>
      <c r="U106" s="241">
        <f t="shared" si="42"/>
        <v>1.5</v>
      </c>
      <c r="V106" s="245">
        <f t="shared" si="42"/>
        <v>1.5</v>
      </c>
      <c r="W106" s="348"/>
      <c r="X106" s="227" t="s">
        <v>26</v>
      </c>
      <c r="Y106" s="227">
        <f>Y105-Y91</f>
        <v>1.6999999999999957</v>
      </c>
      <c r="Z106" s="227"/>
    </row>
    <row r="107" spans="1:26" x14ac:dyDescent="0.2">
      <c r="B107" s="237">
        <v>45</v>
      </c>
      <c r="D107" s="237" t="s">
        <v>63</v>
      </c>
      <c r="N107" s="334">
        <v>44.5</v>
      </c>
      <c r="O107" s="237">
        <v>44</v>
      </c>
      <c r="Q107" s="237">
        <v>43</v>
      </c>
    </row>
    <row r="108" spans="1:26" ht="13.5" thickBot="1" x14ac:dyDescent="0.25">
      <c r="B108" s="237">
        <v>42.8</v>
      </c>
      <c r="C108" s="394">
        <v>42.8</v>
      </c>
      <c r="D108" s="394">
        <v>42.8</v>
      </c>
      <c r="E108" s="394">
        <v>42.8</v>
      </c>
      <c r="F108" s="394">
        <v>42.8</v>
      </c>
      <c r="G108" s="394">
        <v>42.8</v>
      </c>
      <c r="H108" s="394">
        <v>42.8</v>
      </c>
      <c r="I108" s="394">
        <v>42.8</v>
      </c>
      <c r="J108" s="394">
        <v>42.8</v>
      </c>
      <c r="K108" s="394">
        <v>42.8</v>
      </c>
      <c r="L108" s="394">
        <v>42.8</v>
      </c>
      <c r="M108" s="394">
        <v>42.8</v>
      </c>
    </row>
    <row r="109" spans="1:26" ht="13.5" thickBot="1" x14ac:dyDescent="0.25">
      <c r="A109" s="285" t="s">
        <v>82</v>
      </c>
      <c r="B109" s="737" t="s">
        <v>84</v>
      </c>
      <c r="C109" s="738"/>
      <c r="D109" s="738"/>
      <c r="E109" s="738"/>
      <c r="F109" s="738"/>
      <c r="G109" s="738"/>
      <c r="H109" s="738"/>
      <c r="I109" s="738"/>
      <c r="J109" s="738"/>
      <c r="K109" s="739"/>
      <c r="L109" s="737" t="s">
        <v>83</v>
      </c>
      <c r="M109" s="739"/>
      <c r="N109" s="737" t="s">
        <v>53</v>
      </c>
      <c r="O109" s="738"/>
      <c r="P109" s="738"/>
      <c r="Q109" s="738"/>
      <c r="R109" s="738"/>
      <c r="S109" s="738"/>
      <c r="T109" s="738"/>
      <c r="U109" s="738"/>
      <c r="V109" s="739"/>
      <c r="W109" s="338" t="s">
        <v>55</v>
      </c>
      <c r="X109" s="392"/>
      <c r="Y109" s="392"/>
      <c r="Z109" s="392"/>
    </row>
    <row r="110" spans="1:26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9">
        <v>10</v>
      </c>
      <c r="L110" s="395">
        <v>11</v>
      </c>
      <c r="M110" s="249">
        <v>12</v>
      </c>
      <c r="N110" s="247">
        <v>1</v>
      </c>
      <c r="O110" s="248">
        <v>2</v>
      </c>
      <c r="P110" s="248">
        <v>3</v>
      </c>
      <c r="Q110" s="248">
        <v>4</v>
      </c>
      <c r="R110" s="248">
        <v>5</v>
      </c>
      <c r="S110" s="248">
        <v>6</v>
      </c>
      <c r="T110" s="248">
        <v>7</v>
      </c>
      <c r="U110" s="384">
        <v>8</v>
      </c>
      <c r="V110" s="249">
        <v>9</v>
      </c>
      <c r="W110" s="339"/>
      <c r="X110" s="392"/>
      <c r="Y110" s="392"/>
      <c r="Z110" s="392"/>
    </row>
    <row r="111" spans="1:26" x14ac:dyDescent="0.2">
      <c r="A111" s="226" t="s">
        <v>2</v>
      </c>
      <c r="B111" s="251">
        <v>3</v>
      </c>
      <c r="C111" s="251">
        <v>3</v>
      </c>
      <c r="D111" s="315">
        <v>4</v>
      </c>
      <c r="E111" s="315">
        <v>4</v>
      </c>
      <c r="F111" s="252">
        <v>5</v>
      </c>
      <c r="G111" s="252">
        <v>5</v>
      </c>
      <c r="H111" s="363">
        <v>6</v>
      </c>
      <c r="I111" s="363">
        <v>6</v>
      </c>
      <c r="J111" s="396">
        <v>7</v>
      </c>
      <c r="K111" s="365">
        <v>8</v>
      </c>
      <c r="L111" s="250">
        <v>1</v>
      </c>
      <c r="M111" s="333">
        <v>2</v>
      </c>
      <c r="N111" s="250">
        <v>1</v>
      </c>
      <c r="O111" s="333">
        <v>2</v>
      </c>
      <c r="P111" s="251">
        <v>3</v>
      </c>
      <c r="Q111" s="251">
        <v>3</v>
      </c>
      <c r="R111" s="315">
        <v>4</v>
      </c>
      <c r="S111" s="252">
        <v>5</v>
      </c>
      <c r="T111" s="363">
        <v>6</v>
      </c>
      <c r="U111" s="364">
        <v>7</v>
      </c>
      <c r="V111" s="365">
        <v>8</v>
      </c>
      <c r="W111" s="340" t="s">
        <v>0</v>
      </c>
      <c r="X111" s="392"/>
      <c r="Y111" s="392"/>
      <c r="Z111" s="392"/>
    </row>
    <row r="112" spans="1:26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5">
        <v>900</v>
      </c>
      <c r="L112" s="397">
        <v>900</v>
      </c>
      <c r="M112" s="255">
        <v>900</v>
      </c>
      <c r="N112" s="253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385">
        <v>900</v>
      </c>
      <c r="V112" s="255">
        <v>900</v>
      </c>
      <c r="W112" s="341">
        <v>900</v>
      </c>
      <c r="X112" s="392"/>
      <c r="Y112" s="392"/>
      <c r="Z112" s="392"/>
    </row>
    <row r="113" spans="1:27" x14ac:dyDescent="0.2">
      <c r="A113" s="295" t="s">
        <v>6</v>
      </c>
      <c r="B113" s="256">
        <v>837.02702702702697</v>
      </c>
      <c r="C113" s="257">
        <v>848.68421052631584</v>
      </c>
      <c r="D113" s="257">
        <v>871.25</v>
      </c>
      <c r="E113" s="257">
        <v>876.80851063829789</v>
      </c>
      <c r="F113" s="257">
        <v>896.17021276595744</v>
      </c>
      <c r="G113" s="257">
        <v>900</v>
      </c>
      <c r="H113" s="257">
        <v>918.82352941176475</v>
      </c>
      <c r="I113" s="257">
        <v>933.93939393939399</v>
      </c>
      <c r="J113" s="257">
        <v>947.0454545454545</v>
      </c>
      <c r="K113" s="258">
        <v>967.43589743589746</v>
      </c>
      <c r="L113" s="398">
        <v>803.58974358974353</v>
      </c>
      <c r="M113" s="258">
        <v>831.66666666666663</v>
      </c>
      <c r="N113" s="256">
        <v>862.55813953488371</v>
      </c>
      <c r="O113" s="257">
        <v>881.0526315789474</v>
      </c>
      <c r="P113" s="257">
        <v>895.88235294117646</v>
      </c>
      <c r="Q113" s="257">
        <v>905.4545454545455</v>
      </c>
      <c r="R113" s="257">
        <v>907.14285714285711</v>
      </c>
      <c r="S113" s="257">
        <v>895.67567567567562</v>
      </c>
      <c r="T113" s="257">
        <v>895.75</v>
      </c>
      <c r="U113" s="296">
        <v>919.47368421052636</v>
      </c>
      <c r="V113" s="258">
        <v>933.61111111111109</v>
      </c>
      <c r="W113" s="342">
        <v>890.79905992949466</v>
      </c>
      <c r="X113" s="392"/>
      <c r="Y113" s="392"/>
      <c r="Z113" s="392"/>
    </row>
    <row r="114" spans="1:27" x14ac:dyDescent="0.2">
      <c r="A114" s="226" t="s">
        <v>7</v>
      </c>
      <c r="B114" s="260">
        <v>100</v>
      </c>
      <c r="C114" s="261">
        <v>100</v>
      </c>
      <c r="D114" s="261">
        <v>97.916666666666671</v>
      </c>
      <c r="E114" s="261">
        <v>97.872340425531917</v>
      </c>
      <c r="F114" s="261">
        <v>97.872340425531917</v>
      </c>
      <c r="G114" s="261">
        <v>100</v>
      </c>
      <c r="H114" s="261">
        <v>97.058823529411768</v>
      </c>
      <c r="I114" s="261">
        <v>100</v>
      </c>
      <c r="J114" s="261">
        <v>100</v>
      </c>
      <c r="K114" s="262">
        <v>94.871794871794876</v>
      </c>
      <c r="L114" s="399">
        <v>92.307692307692307</v>
      </c>
      <c r="M114" s="262">
        <v>100</v>
      </c>
      <c r="N114" s="260">
        <v>90.697674418604649</v>
      </c>
      <c r="O114" s="261">
        <v>87.719298245614041</v>
      </c>
      <c r="P114" s="261">
        <v>94.117647058823536</v>
      </c>
      <c r="Q114" s="261">
        <v>90.909090909090907</v>
      </c>
      <c r="R114" s="261">
        <v>88.095238095238102</v>
      </c>
      <c r="S114" s="261">
        <v>94.594594594594597</v>
      </c>
      <c r="T114" s="261">
        <v>87.5</v>
      </c>
      <c r="U114" s="299">
        <v>89.473684210526315</v>
      </c>
      <c r="V114" s="262">
        <v>83.333333333333329</v>
      </c>
      <c r="W114" s="343">
        <v>84.958871915393658</v>
      </c>
      <c r="X114" s="392"/>
      <c r="Y114" s="227"/>
      <c r="Z114" s="227"/>
    </row>
    <row r="115" spans="1:27" x14ac:dyDescent="0.2">
      <c r="A115" s="226" t="s">
        <v>8</v>
      </c>
      <c r="B115" s="263">
        <v>4.5545102182772114E-2</v>
      </c>
      <c r="C115" s="264">
        <v>2.9878668169949218E-2</v>
      </c>
      <c r="D115" s="264">
        <v>3.6115834397198752E-2</v>
      </c>
      <c r="E115" s="264">
        <v>3.7576988758163073E-2</v>
      </c>
      <c r="F115" s="264">
        <v>4.1976490338438387E-2</v>
      </c>
      <c r="G115" s="264">
        <v>2.3108924563629323E-2</v>
      </c>
      <c r="H115" s="264">
        <v>4.8151748262416742E-2</v>
      </c>
      <c r="I115" s="264">
        <v>3.4463581929334824E-2</v>
      </c>
      <c r="J115" s="264">
        <v>3.1402659335899884E-2</v>
      </c>
      <c r="K115" s="265">
        <v>4.6740503812744839E-2</v>
      </c>
      <c r="L115" s="400">
        <v>4.9815490543725749E-2</v>
      </c>
      <c r="M115" s="265">
        <v>3.5872783061064131E-2</v>
      </c>
      <c r="N115" s="263">
        <v>6.643904059829564E-2</v>
      </c>
      <c r="O115" s="264">
        <v>6.6273253277699506E-2</v>
      </c>
      <c r="P115" s="264">
        <v>6.3439135746798256E-2</v>
      </c>
      <c r="Q115" s="264">
        <v>5.5991339331722179E-2</v>
      </c>
      <c r="R115" s="264">
        <v>6.4336057372646999E-2</v>
      </c>
      <c r="S115" s="264">
        <v>5.3483884227168099E-2</v>
      </c>
      <c r="T115" s="264">
        <v>6.6135088549710425E-2</v>
      </c>
      <c r="U115" s="302">
        <v>6.5490290715345456E-2</v>
      </c>
      <c r="V115" s="265">
        <v>6.2259278446387387E-2</v>
      </c>
      <c r="W115" s="344">
        <v>6.6695275500987819E-2</v>
      </c>
      <c r="X115" s="392"/>
      <c r="Y115" s="227"/>
      <c r="Z115" s="227"/>
    </row>
    <row r="116" spans="1:27" x14ac:dyDescent="0.2">
      <c r="A116" s="295" t="s">
        <v>1</v>
      </c>
      <c r="B116" s="266">
        <f>B113/B112*100-100</f>
        <v>-6.9969969969970123</v>
      </c>
      <c r="C116" s="267">
        <f t="shared" ref="C116:W116" si="43">C113/C112*100-100</f>
        <v>-5.7017543859649038</v>
      </c>
      <c r="D116" s="267">
        <f t="shared" si="43"/>
        <v>-3.1944444444444429</v>
      </c>
      <c r="E116" s="267">
        <f t="shared" si="43"/>
        <v>-2.5768321513002377</v>
      </c>
      <c r="F116" s="267">
        <f t="shared" si="43"/>
        <v>-0.42553191489361097</v>
      </c>
      <c r="G116" s="267">
        <f t="shared" si="43"/>
        <v>0</v>
      </c>
      <c r="H116" s="267">
        <f t="shared" si="43"/>
        <v>2.0915032679738772</v>
      </c>
      <c r="I116" s="267">
        <f t="shared" si="43"/>
        <v>3.7710437710437787</v>
      </c>
      <c r="J116" s="267">
        <f t="shared" si="43"/>
        <v>5.2272727272727195</v>
      </c>
      <c r="K116" s="268">
        <f t="shared" si="43"/>
        <v>7.492877492877497</v>
      </c>
      <c r="L116" s="401">
        <f t="shared" si="43"/>
        <v>-10.712250712250722</v>
      </c>
      <c r="M116" s="268">
        <f t="shared" si="43"/>
        <v>-7.5925925925925952</v>
      </c>
      <c r="N116" s="266">
        <f t="shared" si="43"/>
        <v>-4.1602067183462594</v>
      </c>
      <c r="O116" s="267">
        <f t="shared" si="43"/>
        <v>-2.1052631578947256</v>
      </c>
      <c r="P116" s="267">
        <f t="shared" si="43"/>
        <v>-0.45751633986927231</v>
      </c>
      <c r="Q116" s="267">
        <f t="shared" si="43"/>
        <v>0.60606060606060908</v>
      </c>
      <c r="R116" s="267">
        <f t="shared" si="43"/>
        <v>0.79365079365078373</v>
      </c>
      <c r="S116" s="267">
        <f t="shared" si="43"/>
        <v>-0.48048048048048031</v>
      </c>
      <c r="T116" s="267">
        <f t="shared" si="43"/>
        <v>-0.47222222222221433</v>
      </c>
      <c r="U116" s="267">
        <f t="shared" si="43"/>
        <v>2.1637426900584842</v>
      </c>
      <c r="V116" s="268">
        <f t="shared" si="43"/>
        <v>3.7345679012345698</v>
      </c>
      <c r="W116" s="345">
        <f t="shared" si="43"/>
        <v>-1.0223266745005901</v>
      </c>
      <c r="X116" s="392"/>
      <c r="Y116" s="227"/>
      <c r="Z116" s="227"/>
    </row>
    <row r="117" spans="1:27" ht="13.5" thickBot="1" x14ac:dyDescent="0.25">
      <c r="A117" s="349" t="s">
        <v>27</v>
      </c>
      <c r="B117" s="270">
        <f t="shared" ref="B117:W117" si="44">B113-B99</f>
        <v>15.091543156059288</v>
      </c>
      <c r="C117" s="271">
        <f t="shared" si="44"/>
        <v>44.860681114551085</v>
      </c>
      <c r="D117" s="271">
        <f t="shared" si="44"/>
        <v>82.159090909090878</v>
      </c>
      <c r="E117" s="271">
        <f t="shared" si="44"/>
        <v>66.252955082742346</v>
      </c>
      <c r="F117" s="271">
        <f t="shared" si="44"/>
        <v>75.336879432624073</v>
      </c>
      <c r="G117" s="271">
        <f t="shared" si="44"/>
        <v>80.465116279069775</v>
      </c>
      <c r="H117" s="271">
        <f t="shared" si="44"/>
        <v>112.35294117647061</v>
      </c>
      <c r="I117" s="271">
        <f t="shared" si="44"/>
        <v>121.93939393939399</v>
      </c>
      <c r="J117" s="271">
        <f t="shared" si="44"/>
        <v>130.7954545454545</v>
      </c>
      <c r="K117" s="272">
        <f t="shared" si="44"/>
        <v>112.15811965811963</v>
      </c>
      <c r="L117" s="402">
        <f t="shared" si="44"/>
        <v>-37.221067221067301</v>
      </c>
      <c r="M117" s="272">
        <f t="shared" si="44"/>
        <v>-13.571428571428555</v>
      </c>
      <c r="N117" s="270">
        <f t="shared" si="44"/>
        <v>45.415282392026597</v>
      </c>
      <c r="O117" s="271">
        <f t="shared" si="44"/>
        <v>69.122807017543892</v>
      </c>
      <c r="P117" s="271">
        <f t="shared" si="44"/>
        <v>87.352941176470608</v>
      </c>
      <c r="Q117" s="271">
        <f t="shared" si="44"/>
        <v>86.060606060606119</v>
      </c>
      <c r="R117" s="271">
        <f t="shared" si="44"/>
        <v>87.14285714285711</v>
      </c>
      <c r="S117" s="271">
        <f t="shared" si="44"/>
        <v>68.056628056628028</v>
      </c>
      <c r="T117" s="271">
        <f t="shared" si="44"/>
        <v>57.855263157894683</v>
      </c>
      <c r="U117" s="271">
        <f t="shared" si="44"/>
        <v>75.973684210526358</v>
      </c>
      <c r="V117" s="272">
        <f t="shared" si="44"/>
        <v>41.666666666666629</v>
      </c>
      <c r="W117" s="346">
        <f t="shared" si="44"/>
        <v>66.178121301335864</v>
      </c>
      <c r="X117" s="392"/>
      <c r="Y117" s="227"/>
      <c r="Z117" s="227"/>
    </row>
    <row r="118" spans="1:27" x14ac:dyDescent="0.2">
      <c r="A118" s="350" t="s">
        <v>51</v>
      </c>
      <c r="B118" s="274">
        <v>495</v>
      </c>
      <c r="C118" s="275">
        <v>495</v>
      </c>
      <c r="D118" s="275">
        <v>634</v>
      </c>
      <c r="E118" s="275">
        <v>632</v>
      </c>
      <c r="F118" s="275">
        <v>620</v>
      </c>
      <c r="G118" s="275">
        <v>619</v>
      </c>
      <c r="H118" s="275">
        <v>449</v>
      </c>
      <c r="I118" s="275">
        <v>448</v>
      </c>
      <c r="J118" s="275">
        <v>599</v>
      </c>
      <c r="K118" s="276">
        <v>530</v>
      </c>
      <c r="L118" s="403">
        <v>491</v>
      </c>
      <c r="M118" s="276">
        <v>611</v>
      </c>
      <c r="N118" s="274">
        <v>580</v>
      </c>
      <c r="O118" s="275">
        <v>775</v>
      </c>
      <c r="P118" s="275">
        <v>449</v>
      </c>
      <c r="Q118" s="275">
        <v>449</v>
      </c>
      <c r="R118" s="275">
        <v>710</v>
      </c>
      <c r="S118" s="275">
        <v>573</v>
      </c>
      <c r="T118" s="275">
        <v>504</v>
      </c>
      <c r="U118" s="275">
        <v>528</v>
      </c>
      <c r="V118" s="276">
        <v>482</v>
      </c>
      <c r="W118" s="347">
        <f>SUM(B118:V118)</f>
        <v>11673</v>
      </c>
      <c r="X118" s="227" t="s">
        <v>56</v>
      </c>
      <c r="Y118" s="278">
        <f>W104-W118</f>
        <v>13</v>
      </c>
      <c r="Z118" s="279">
        <f>Y118/W104</f>
        <v>1.112442238576074E-3</v>
      </c>
      <c r="AA118" s="406" t="s">
        <v>88</v>
      </c>
    </row>
    <row r="119" spans="1:27" x14ac:dyDescent="0.2">
      <c r="A119" s="309" t="s">
        <v>28</v>
      </c>
      <c r="B119" s="242">
        <v>46.5</v>
      </c>
      <c r="C119" s="240">
        <v>46.5</v>
      </c>
      <c r="D119" s="240">
        <v>46</v>
      </c>
      <c r="E119" s="240">
        <v>46</v>
      </c>
      <c r="F119" s="240">
        <v>45</v>
      </c>
      <c r="G119" s="240">
        <v>45</v>
      </c>
      <c r="H119" s="240">
        <v>44</v>
      </c>
      <c r="I119" s="240">
        <v>44</v>
      </c>
      <c r="J119" s="240">
        <v>43</v>
      </c>
      <c r="K119" s="243">
        <v>42</v>
      </c>
      <c r="L119" s="404">
        <v>47</v>
      </c>
      <c r="M119" s="243">
        <v>46.5</v>
      </c>
      <c r="N119" s="240">
        <v>46.5</v>
      </c>
      <c r="O119" s="240">
        <v>46</v>
      </c>
      <c r="P119" s="240">
        <v>46</v>
      </c>
      <c r="Q119" s="240">
        <v>45</v>
      </c>
      <c r="R119" s="240">
        <v>45</v>
      </c>
      <c r="S119" s="240">
        <v>45</v>
      </c>
      <c r="T119" s="240">
        <v>44.5</v>
      </c>
      <c r="U119" s="240">
        <v>43.5</v>
      </c>
      <c r="V119" s="243">
        <v>43.5</v>
      </c>
      <c r="W119" s="339"/>
      <c r="X119" s="227" t="s">
        <v>57</v>
      </c>
      <c r="Y119" s="227">
        <v>42.92</v>
      </c>
      <c r="Z119" s="227"/>
    </row>
    <row r="120" spans="1:27" ht="13.5" thickBot="1" x14ac:dyDescent="0.25">
      <c r="A120" s="312" t="s">
        <v>26</v>
      </c>
      <c r="B120" s="244">
        <f>B119-B108</f>
        <v>3.7000000000000028</v>
      </c>
      <c r="C120" s="241">
        <f t="shared" ref="C120:M120" si="45">C119-C108</f>
        <v>3.7000000000000028</v>
      </c>
      <c r="D120" s="241">
        <f t="shared" si="45"/>
        <v>3.2000000000000028</v>
      </c>
      <c r="E120" s="241">
        <f t="shared" si="45"/>
        <v>3.2000000000000028</v>
      </c>
      <c r="F120" s="241">
        <f t="shared" si="45"/>
        <v>2.2000000000000028</v>
      </c>
      <c r="G120" s="241">
        <f t="shared" si="45"/>
        <v>2.2000000000000028</v>
      </c>
      <c r="H120" s="241">
        <f t="shared" si="45"/>
        <v>1.2000000000000028</v>
      </c>
      <c r="I120" s="241">
        <f t="shared" si="45"/>
        <v>1.2000000000000028</v>
      </c>
      <c r="J120" s="241">
        <f t="shared" si="45"/>
        <v>0.20000000000000284</v>
      </c>
      <c r="K120" s="245">
        <f t="shared" si="45"/>
        <v>-0.79999999999999716</v>
      </c>
      <c r="L120" s="405">
        <f t="shared" si="45"/>
        <v>4.2000000000000028</v>
      </c>
      <c r="M120" s="245">
        <f t="shared" si="45"/>
        <v>3.7000000000000028</v>
      </c>
      <c r="N120" s="244">
        <f t="shared" ref="N120:V120" si="46">N119-N105</f>
        <v>2</v>
      </c>
      <c r="O120" s="241">
        <f t="shared" si="46"/>
        <v>2</v>
      </c>
      <c r="P120" s="241">
        <f t="shared" si="46"/>
        <v>2</v>
      </c>
      <c r="Q120" s="241">
        <f t="shared" si="46"/>
        <v>2</v>
      </c>
      <c r="R120" s="241">
        <f t="shared" si="46"/>
        <v>2</v>
      </c>
      <c r="S120" s="241">
        <f t="shared" si="46"/>
        <v>2</v>
      </c>
      <c r="T120" s="241">
        <f t="shared" si="46"/>
        <v>2</v>
      </c>
      <c r="U120" s="241">
        <f t="shared" si="46"/>
        <v>2</v>
      </c>
      <c r="V120" s="245">
        <f t="shared" si="46"/>
        <v>2.5</v>
      </c>
      <c r="W120" s="348"/>
      <c r="X120" s="227" t="s">
        <v>26</v>
      </c>
      <c r="Y120" s="227">
        <f>Y119-Y105</f>
        <v>1.5500000000000043</v>
      </c>
      <c r="Z120" s="227"/>
    </row>
    <row r="121" spans="1:27" x14ac:dyDescent="0.2">
      <c r="B121" s="237">
        <v>46.5</v>
      </c>
      <c r="C121" s="237">
        <v>46.5</v>
      </c>
      <c r="D121" s="237">
        <v>46</v>
      </c>
      <c r="E121" s="237">
        <v>46</v>
      </c>
      <c r="F121" s="237">
        <v>45</v>
      </c>
      <c r="G121" s="237">
        <v>45</v>
      </c>
      <c r="S121" s="237" t="s">
        <v>66</v>
      </c>
      <c r="V121" s="237">
        <v>43.5</v>
      </c>
    </row>
    <row r="122" spans="1:27" ht="13.5" thickBot="1" x14ac:dyDescent="0.25"/>
    <row r="123" spans="1:27" ht="13.5" thickBot="1" x14ac:dyDescent="0.25">
      <c r="A123" s="285" t="s">
        <v>91</v>
      </c>
      <c r="B123" s="737" t="s">
        <v>84</v>
      </c>
      <c r="C123" s="738"/>
      <c r="D123" s="738"/>
      <c r="E123" s="738"/>
      <c r="F123" s="738"/>
      <c r="G123" s="738"/>
      <c r="H123" s="738"/>
      <c r="I123" s="738"/>
      <c r="J123" s="738"/>
      <c r="K123" s="739"/>
      <c r="L123" s="737" t="s">
        <v>83</v>
      </c>
      <c r="M123" s="739"/>
      <c r="N123" s="737" t="s">
        <v>53</v>
      </c>
      <c r="O123" s="738"/>
      <c r="P123" s="738"/>
      <c r="Q123" s="738"/>
      <c r="R123" s="738"/>
      <c r="S123" s="738"/>
      <c r="T123" s="738"/>
      <c r="U123" s="738"/>
      <c r="V123" s="739"/>
      <c r="W123" s="338" t="s">
        <v>55</v>
      </c>
    </row>
    <row r="124" spans="1:27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248">
        <v>8</v>
      </c>
      <c r="J124" s="248">
        <v>9</v>
      </c>
      <c r="K124" s="249">
        <v>10</v>
      </c>
      <c r="L124" s="395">
        <v>11</v>
      </c>
      <c r="M124" s="249">
        <v>12</v>
      </c>
      <c r="N124" s="247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384">
        <v>8</v>
      </c>
      <c r="V124" s="249">
        <v>9</v>
      </c>
      <c r="W124" s="339"/>
    </row>
    <row r="125" spans="1:27" x14ac:dyDescent="0.2">
      <c r="A125" s="226" t="s">
        <v>2</v>
      </c>
      <c r="B125" s="251">
        <v>3</v>
      </c>
      <c r="C125" s="251">
        <v>3</v>
      </c>
      <c r="D125" s="315">
        <v>4</v>
      </c>
      <c r="E125" s="315">
        <v>4</v>
      </c>
      <c r="F125" s="252">
        <v>5</v>
      </c>
      <c r="G125" s="252">
        <v>5</v>
      </c>
      <c r="H125" s="363">
        <v>6</v>
      </c>
      <c r="I125" s="363">
        <v>6</v>
      </c>
      <c r="J125" s="396">
        <v>7</v>
      </c>
      <c r="K125" s="365">
        <v>8</v>
      </c>
      <c r="L125" s="250">
        <v>1</v>
      </c>
      <c r="M125" s="333">
        <v>2</v>
      </c>
      <c r="N125" s="250">
        <v>1</v>
      </c>
      <c r="O125" s="333">
        <v>2</v>
      </c>
      <c r="P125" s="251">
        <v>3</v>
      </c>
      <c r="Q125" s="251">
        <v>3</v>
      </c>
      <c r="R125" s="315">
        <v>4</v>
      </c>
      <c r="S125" s="252">
        <v>5</v>
      </c>
      <c r="T125" s="363">
        <v>6</v>
      </c>
      <c r="U125" s="364">
        <v>7</v>
      </c>
      <c r="V125" s="365">
        <v>8</v>
      </c>
      <c r="W125" s="340" t="s">
        <v>0</v>
      </c>
    </row>
    <row r="126" spans="1:27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254">
        <v>990</v>
      </c>
      <c r="J126" s="254">
        <v>990</v>
      </c>
      <c r="K126" s="255">
        <v>990</v>
      </c>
      <c r="L126" s="397">
        <v>990</v>
      </c>
      <c r="M126" s="255">
        <v>990</v>
      </c>
      <c r="N126" s="253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385">
        <v>990</v>
      </c>
      <c r="V126" s="255">
        <v>990</v>
      </c>
      <c r="W126" s="341">
        <v>990</v>
      </c>
    </row>
    <row r="127" spans="1:27" x14ac:dyDescent="0.2">
      <c r="A127" s="295" t="s">
        <v>6</v>
      </c>
      <c r="B127" s="256">
        <v>930.51282051282055</v>
      </c>
      <c r="C127" s="257">
        <v>928.9473684210526</v>
      </c>
      <c r="D127" s="257">
        <v>943.77777777777783</v>
      </c>
      <c r="E127" s="257">
        <v>963.41463414634143</v>
      </c>
      <c r="F127" s="257">
        <v>958.44444444444446</v>
      </c>
      <c r="G127" s="257">
        <v>971.304347826087</v>
      </c>
      <c r="H127" s="257">
        <v>972</v>
      </c>
      <c r="I127" s="257">
        <v>983.58974358974353</v>
      </c>
      <c r="J127" s="257">
        <v>996.45833333333337</v>
      </c>
      <c r="K127" s="258">
        <v>1040.5</v>
      </c>
      <c r="L127" s="398">
        <v>886.19047619047615</v>
      </c>
      <c r="M127" s="258">
        <v>925.91836734693879</v>
      </c>
      <c r="N127" s="256">
        <v>949.25</v>
      </c>
      <c r="O127" s="257">
        <v>942.36363636363637</v>
      </c>
      <c r="P127" s="257">
        <v>956.06060606060601</v>
      </c>
      <c r="Q127" s="257">
        <v>971.71428571428567</v>
      </c>
      <c r="R127" s="257">
        <v>975.74468085106378</v>
      </c>
      <c r="S127" s="257">
        <v>959.06976744186045</v>
      </c>
      <c r="T127" s="257">
        <v>962.68292682926824</v>
      </c>
      <c r="U127" s="296">
        <v>972.10526315789468</v>
      </c>
      <c r="V127" s="258">
        <v>1024.5454545454545</v>
      </c>
      <c r="W127" s="342">
        <v>961.54816513761466</v>
      </c>
    </row>
    <row r="128" spans="1:27" x14ac:dyDescent="0.2">
      <c r="A128" s="226" t="s">
        <v>7</v>
      </c>
      <c r="B128" s="260">
        <v>94.871794871794876</v>
      </c>
      <c r="C128" s="261">
        <v>97.368421052631575</v>
      </c>
      <c r="D128" s="261">
        <v>100</v>
      </c>
      <c r="E128" s="261">
        <v>97.560975609756099</v>
      </c>
      <c r="F128" s="261">
        <v>100</v>
      </c>
      <c r="G128" s="261">
        <v>100</v>
      </c>
      <c r="H128" s="261">
        <v>94.285714285714292</v>
      </c>
      <c r="I128" s="261">
        <v>100</v>
      </c>
      <c r="J128" s="261">
        <v>97.916666666666671</v>
      </c>
      <c r="K128" s="262">
        <v>92.5</v>
      </c>
      <c r="L128" s="399">
        <v>90.476190476190482</v>
      </c>
      <c r="M128" s="262">
        <v>95.91836734693878</v>
      </c>
      <c r="N128" s="260">
        <v>82.5</v>
      </c>
      <c r="O128" s="261">
        <v>83.63636363636364</v>
      </c>
      <c r="P128" s="261">
        <v>87.878787878787875</v>
      </c>
      <c r="Q128" s="261">
        <v>85.714285714285708</v>
      </c>
      <c r="R128" s="261">
        <v>82.978723404255319</v>
      </c>
      <c r="S128" s="261">
        <v>86.04651162790698</v>
      </c>
      <c r="T128" s="261">
        <v>80.487804878048777</v>
      </c>
      <c r="U128" s="299">
        <v>81.578947368421055</v>
      </c>
      <c r="V128" s="262">
        <v>81.818181818181813</v>
      </c>
      <c r="W128" s="343">
        <v>87.155963302752298</v>
      </c>
    </row>
    <row r="129" spans="1:27" x14ac:dyDescent="0.2">
      <c r="A129" s="226" t="s">
        <v>8</v>
      </c>
      <c r="B129" s="263">
        <v>4.6619007195567393E-2</v>
      </c>
      <c r="C129" s="264">
        <v>3.4732310762592519E-2</v>
      </c>
      <c r="D129" s="264">
        <v>3.7927388989943467E-2</v>
      </c>
      <c r="E129" s="264">
        <v>3.6795184403087565E-2</v>
      </c>
      <c r="F129" s="264">
        <v>3.0633238237725798E-2</v>
      </c>
      <c r="G129" s="264">
        <v>3.9735615078196174E-2</v>
      </c>
      <c r="H129" s="264">
        <v>4.8492864496887195E-2</v>
      </c>
      <c r="I129" s="264">
        <v>3.2761778392851E-2</v>
      </c>
      <c r="J129" s="264">
        <v>3.7688416419586854E-2</v>
      </c>
      <c r="K129" s="265">
        <v>5.1305189566821188E-2</v>
      </c>
      <c r="L129" s="400">
        <v>6.77481677054253E-2</v>
      </c>
      <c r="M129" s="265">
        <v>5.308540888232928E-2</v>
      </c>
      <c r="N129" s="263">
        <v>7.8353432469362286E-2</v>
      </c>
      <c r="O129" s="264">
        <v>6.6837511414154407E-2</v>
      </c>
      <c r="P129" s="264">
        <v>6.7586991251082168E-2</v>
      </c>
      <c r="Q129" s="264">
        <v>6.6715924553896827E-2</v>
      </c>
      <c r="R129" s="264">
        <v>8.2090665963209394E-2</v>
      </c>
      <c r="S129" s="264">
        <v>7.2685879704498912E-2</v>
      </c>
      <c r="T129" s="264">
        <v>7.4696065883582588E-2</v>
      </c>
      <c r="U129" s="302">
        <v>6.7915120906308454E-2</v>
      </c>
      <c r="V129" s="265">
        <v>6.6593694505173995E-2</v>
      </c>
      <c r="W129" s="344">
        <v>6.6539739679329676E-2</v>
      </c>
    </row>
    <row r="130" spans="1:27" x14ac:dyDescent="0.2">
      <c r="A130" s="295" t="s">
        <v>1</v>
      </c>
      <c r="B130" s="266">
        <f>B127/B126*100-100</f>
        <v>-6.0088060088060047</v>
      </c>
      <c r="C130" s="267">
        <f t="shared" ref="C130:W130" si="47">C127/C126*100-100</f>
        <v>-6.1669324827219612</v>
      </c>
      <c r="D130" s="267">
        <f t="shared" si="47"/>
        <v>-4.6689113355780023</v>
      </c>
      <c r="E130" s="267">
        <f t="shared" si="47"/>
        <v>-2.6853904902685457</v>
      </c>
      <c r="F130" s="267">
        <f t="shared" si="47"/>
        <v>-3.1874298540965214</v>
      </c>
      <c r="G130" s="267">
        <f t="shared" si="47"/>
        <v>-1.8884497145366623</v>
      </c>
      <c r="H130" s="267">
        <f t="shared" si="47"/>
        <v>-1.818181818181813</v>
      </c>
      <c r="I130" s="267">
        <f t="shared" si="47"/>
        <v>-0.64750064750064951</v>
      </c>
      <c r="J130" s="267">
        <f t="shared" si="47"/>
        <v>0.65235690235689958</v>
      </c>
      <c r="K130" s="268">
        <f t="shared" si="47"/>
        <v>5.1010101010100897</v>
      </c>
      <c r="L130" s="401">
        <f t="shared" si="47"/>
        <v>-10.485810485810489</v>
      </c>
      <c r="M130" s="268">
        <f t="shared" si="47"/>
        <v>-6.472892187177905</v>
      </c>
      <c r="N130" s="266">
        <f t="shared" si="47"/>
        <v>-4.1161616161616195</v>
      </c>
      <c r="O130" s="267">
        <f t="shared" si="47"/>
        <v>-4.8117539026629998</v>
      </c>
      <c r="P130" s="267">
        <f t="shared" si="47"/>
        <v>-3.4282216100397989</v>
      </c>
      <c r="Q130" s="267">
        <f t="shared" si="47"/>
        <v>-1.8470418470418508</v>
      </c>
      <c r="R130" s="267">
        <f t="shared" si="47"/>
        <v>-1.4399312271652747</v>
      </c>
      <c r="S130" s="267">
        <f t="shared" si="47"/>
        <v>-3.124265914963587</v>
      </c>
      <c r="T130" s="267">
        <f t="shared" si="47"/>
        <v>-2.7593003202759405</v>
      </c>
      <c r="U130" s="267">
        <f t="shared" si="47"/>
        <v>-1.8075491759702373</v>
      </c>
      <c r="V130" s="268">
        <f t="shared" si="47"/>
        <v>3.4894398530762203</v>
      </c>
      <c r="W130" s="345">
        <f t="shared" si="47"/>
        <v>-2.8739227133722522</v>
      </c>
    </row>
    <row r="131" spans="1:27" ht="13.5" thickBot="1" x14ac:dyDescent="0.25">
      <c r="A131" s="349" t="s">
        <v>27</v>
      </c>
      <c r="B131" s="270">
        <f t="shared" ref="B131:W131" si="48">B127-B113</f>
        <v>93.485793485793579</v>
      </c>
      <c r="C131" s="271">
        <f t="shared" si="48"/>
        <v>80.263157894736764</v>
      </c>
      <c r="D131" s="271">
        <f t="shared" si="48"/>
        <v>72.527777777777828</v>
      </c>
      <c r="E131" s="271">
        <f t="shared" si="48"/>
        <v>86.606123508043538</v>
      </c>
      <c r="F131" s="271">
        <f t="shared" si="48"/>
        <v>62.274231678487013</v>
      </c>
      <c r="G131" s="271">
        <f t="shared" si="48"/>
        <v>71.304347826086996</v>
      </c>
      <c r="H131" s="271">
        <f t="shared" si="48"/>
        <v>53.176470588235247</v>
      </c>
      <c r="I131" s="271">
        <f t="shared" si="48"/>
        <v>49.65034965034954</v>
      </c>
      <c r="J131" s="271">
        <f t="shared" si="48"/>
        <v>49.412878787878867</v>
      </c>
      <c r="K131" s="272">
        <f t="shared" si="48"/>
        <v>73.064102564102541</v>
      </c>
      <c r="L131" s="402">
        <f t="shared" si="48"/>
        <v>82.600732600732613</v>
      </c>
      <c r="M131" s="272">
        <f t="shared" si="48"/>
        <v>94.251700680272165</v>
      </c>
      <c r="N131" s="270">
        <f t="shared" si="48"/>
        <v>86.691860465116292</v>
      </c>
      <c r="O131" s="271">
        <f t="shared" si="48"/>
        <v>61.311004784688976</v>
      </c>
      <c r="P131" s="271">
        <f t="shared" si="48"/>
        <v>60.178253119429542</v>
      </c>
      <c r="Q131" s="271">
        <f t="shared" si="48"/>
        <v>66.25974025974017</v>
      </c>
      <c r="R131" s="271">
        <f t="shared" si="48"/>
        <v>68.601823708206666</v>
      </c>
      <c r="S131" s="271">
        <f t="shared" si="48"/>
        <v>63.394091766184829</v>
      </c>
      <c r="T131" s="271">
        <f t="shared" si="48"/>
        <v>66.93292682926824</v>
      </c>
      <c r="U131" s="271">
        <f t="shared" si="48"/>
        <v>52.631578947368325</v>
      </c>
      <c r="V131" s="272">
        <f t="shared" si="48"/>
        <v>90.934343434343418</v>
      </c>
      <c r="W131" s="346">
        <f t="shared" si="48"/>
        <v>70.74910520812</v>
      </c>
    </row>
    <row r="132" spans="1:27" x14ac:dyDescent="0.2">
      <c r="A132" s="350" t="s">
        <v>51</v>
      </c>
      <c r="B132" s="274">
        <v>495</v>
      </c>
      <c r="C132" s="275">
        <v>494</v>
      </c>
      <c r="D132" s="275">
        <v>634</v>
      </c>
      <c r="E132" s="275">
        <v>632</v>
      </c>
      <c r="F132" s="275">
        <v>619</v>
      </c>
      <c r="G132" s="275">
        <v>618</v>
      </c>
      <c r="H132" s="275">
        <v>448</v>
      </c>
      <c r="I132" s="275">
        <v>448</v>
      </c>
      <c r="J132" s="275">
        <v>599</v>
      </c>
      <c r="K132" s="276">
        <v>530</v>
      </c>
      <c r="L132" s="403">
        <v>491</v>
      </c>
      <c r="M132" s="276">
        <v>611</v>
      </c>
      <c r="N132" s="274">
        <v>579</v>
      </c>
      <c r="O132" s="275">
        <v>774</v>
      </c>
      <c r="P132" s="275">
        <v>448</v>
      </c>
      <c r="Q132" s="275">
        <v>449</v>
      </c>
      <c r="R132" s="275">
        <v>710</v>
      </c>
      <c r="S132" s="275">
        <v>573</v>
      </c>
      <c r="T132" s="275">
        <v>504</v>
      </c>
      <c r="U132" s="275">
        <v>528</v>
      </c>
      <c r="V132" s="276">
        <v>482</v>
      </c>
      <c r="W132" s="347">
        <f>SUM(B132:V132)</f>
        <v>11666</v>
      </c>
      <c r="X132" s="227" t="s">
        <v>56</v>
      </c>
      <c r="Y132" s="278">
        <f>W118-W132</f>
        <v>7</v>
      </c>
      <c r="Z132" s="279">
        <f>Y132/W118</f>
        <v>5.9967446243467835E-4</v>
      </c>
      <c r="AA132" s="359" t="s">
        <v>94</v>
      </c>
    </row>
    <row r="133" spans="1:27" x14ac:dyDescent="0.2">
      <c r="A133" s="309" t="s">
        <v>28</v>
      </c>
      <c r="B133" s="242">
        <v>49</v>
      </c>
      <c r="C133" s="240">
        <v>49</v>
      </c>
      <c r="D133" s="240">
        <v>48.5</v>
      </c>
      <c r="E133" s="240">
        <v>48.5</v>
      </c>
      <c r="F133" s="240">
        <v>47.5</v>
      </c>
      <c r="G133" s="240">
        <v>47.5</v>
      </c>
      <c r="H133" s="240">
        <v>46.5</v>
      </c>
      <c r="I133" s="240">
        <v>46.5</v>
      </c>
      <c r="J133" s="240">
        <v>45.5</v>
      </c>
      <c r="K133" s="243">
        <v>44.5</v>
      </c>
      <c r="L133" s="404">
        <v>50</v>
      </c>
      <c r="M133" s="243">
        <v>49</v>
      </c>
      <c r="N133" s="240">
        <v>49</v>
      </c>
      <c r="O133" s="240">
        <v>48.5</v>
      </c>
      <c r="P133" s="240">
        <v>48.5</v>
      </c>
      <c r="Q133" s="240">
        <v>47.5</v>
      </c>
      <c r="R133" s="240">
        <v>47.5</v>
      </c>
      <c r="S133" s="240">
        <v>47.5</v>
      </c>
      <c r="T133" s="240">
        <v>47</v>
      </c>
      <c r="U133" s="240">
        <v>46</v>
      </c>
      <c r="V133" s="243">
        <v>46</v>
      </c>
      <c r="W133" s="339"/>
      <c r="X133" s="227" t="s">
        <v>57</v>
      </c>
      <c r="Y133" s="227">
        <v>45.14</v>
      </c>
      <c r="Z133" s="227"/>
    </row>
    <row r="134" spans="1:27" ht="13.5" thickBot="1" x14ac:dyDescent="0.25">
      <c r="A134" s="312" t="s">
        <v>26</v>
      </c>
      <c r="B134" s="244">
        <f>B133-B119</f>
        <v>2.5</v>
      </c>
      <c r="C134" s="241">
        <f t="shared" ref="C134:V134" si="49">C133-C119</f>
        <v>2.5</v>
      </c>
      <c r="D134" s="241">
        <f t="shared" si="49"/>
        <v>2.5</v>
      </c>
      <c r="E134" s="241">
        <f t="shared" si="49"/>
        <v>2.5</v>
      </c>
      <c r="F134" s="241">
        <f t="shared" si="49"/>
        <v>2.5</v>
      </c>
      <c r="G134" s="241">
        <f t="shared" si="49"/>
        <v>2.5</v>
      </c>
      <c r="H134" s="241">
        <f t="shared" si="49"/>
        <v>2.5</v>
      </c>
      <c r="I134" s="241">
        <f t="shared" si="49"/>
        <v>2.5</v>
      </c>
      <c r="J134" s="241">
        <f t="shared" si="49"/>
        <v>2.5</v>
      </c>
      <c r="K134" s="245">
        <f t="shared" si="49"/>
        <v>2.5</v>
      </c>
      <c r="L134" s="405">
        <f t="shared" si="49"/>
        <v>3</v>
      </c>
      <c r="M134" s="245">
        <f t="shared" si="49"/>
        <v>2.5</v>
      </c>
      <c r="N134" s="244">
        <f t="shared" si="49"/>
        <v>2.5</v>
      </c>
      <c r="O134" s="241">
        <f t="shared" si="49"/>
        <v>2.5</v>
      </c>
      <c r="P134" s="241">
        <f t="shared" si="49"/>
        <v>2.5</v>
      </c>
      <c r="Q134" s="241">
        <f t="shared" si="49"/>
        <v>2.5</v>
      </c>
      <c r="R134" s="241">
        <f t="shared" si="49"/>
        <v>2.5</v>
      </c>
      <c r="S134" s="241">
        <f t="shared" si="49"/>
        <v>2.5</v>
      </c>
      <c r="T134" s="241">
        <f t="shared" si="49"/>
        <v>2.5</v>
      </c>
      <c r="U134" s="241">
        <f t="shared" si="49"/>
        <v>2.5</v>
      </c>
      <c r="V134" s="245">
        <f t="shared" si="49"/>
        <v>2.5</v>
      </c>
      <c r="W134" s="348"/>
      <c r="X134" s="227" t="s">
        <v>26</v>
      </c>
      <c r="Y134" s="227">
        <f>Y133-Y119</f>
        <v>2.2199999999999989</v>
      </c>
      <c r="Z134" s="227"/>
    </row>
    <row r="135" spans="1:27" x14ac:dyDescent="0.2">
      <c r="J135" s="237" t="s">
        <v>63</v>
      </c>
    </row>
    <row r="136" spans="1:27" ht="13.5" thickBot="1" x14ac:dyDescent="0.25">
      <c r="N136" s="334">
        <v>47.5</v>
      </c>
      <c r="O136" s="430">
        <v>47.5</v>
      </c>
      <c r="P136" s="430">
        <v>47.5</v>
      </c>
      <c r="Q136" s="430">
        <v>47.5</v>
      </c>
      <c r="R136" s="430">
        <v>47.5</v>
      </c>
      <c r="S136" s="430">
        <v>47.5</v>
      </c>
      <c r="T136" s="430">
        <v>47.5</v>
      </c>
      <c r="U136" s="430">
        <v>47.5</v>
      </c>
    </row>
    <row r="137" spans="1:27" ht="13.5" thickBot="1" x14ac:dyDescent="0.25">
      <c r="A137" s="285" t="s">
        <v>95</v>
      </c>
      <c r="B137" s="737" t="s">
        <v>84</v>
      </c>
      <c r="C137" s="738"/>
      <c r="D137" s="738"/>
      <c r="E137" s="738"/>
      <c r="F137" s="738"/>
      <c r="G137" s="738"/>
      <c r="H137" s="738"/>
      <c r="I137" s="738"/>
      <c r="J137" s="738"/>
      <c r="K137" s="739"/>
      <c r="L137" s="737" t="s">
        <v>83</v>
      </c>
      <c r="M137" s="739"/>
      <c r="N137" s="737" t="s">
        <v>53</v>
      </c>
      <c r="O137" s="738"/>
      <c r="P137" s="738"/>
      <c r="Q137" s="738"/>
      <c r="R137" s="738"/>
      <c r="S137" s="738"/>
      <c r="T137" s="738"/>
      <c r="U137" s="739"/>
      <c r="V137" s="338" t="s">
        <v>55</v>
      </c>
      <c r="W137" s="428"/>
      <c r="X137" s="428"/>
      <c r="Y137" s="428"/>
    </row>
    <row r="138" spans="1:27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248">
        <v>8</v>
      </c>
      <c r="J138" s="248">
        <v>9</v>
      </c>
      <c r="K138" s="249">
        <v>10</v>
      </c>
      <c r="L138" s="395">
        <v>11</v>
      </c>
      <c r="M138" s="249">
        <v>12</v>
      </c>
      <c r="N138" s="247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9">
        <v>8</v>
      </c>
      <c r="V138" s="339"/>
      <c r="W138" s="428"/>
      <c r="X138" s="428"/>
      <c r="Y138" s="428"/>
    </row>
    <row r="139" spans="1:27" x14ac:dyDescent="0.2">
      <c r="A139" s="226" t="s">
        <v>2</v>
      </c>
      <c r="B139" s="251">
        <v>3</v>
      </c>
      <c r="C139" s="251">
        <v>3</v>
      </c>
      <c r="D139" s="315">
        <v>4</v>
      </c>
      <c r="E139" s="315">
        <v>4</v>
      </c>
      <c r="F139" s="252">
        <v>5</v>
      </c>
      <c r="G139" s="252">
        <v>5</v>
      </c>
      <c r="H139" s="363">
        <v>6</v>
      </c>
      <c r="I139" s="363">
        <v>6</v>
      </c>
      <c r="J139" s="396">
        <v>7</v>
      </c>
      <c r="K139" s="365">
        <v>8</v>
      </c>
      <c r="L139" s="250">
        <v>1</v>
      </c>
      <c r="M139" s="333">
        <v>2</v>
      </c>
      <c r="N139" s="250">
        <v>1</v>
      </c>
      <c r="O139" s="333">
        <v>2</v>
      </c>
      <c r="P139" s="251">
        <v>3</v>
      </c>
      <c r="Q139" s="251">
        <v>3</v>
      </c>
      <c r="R139" s="315">
        <v>4</v>
      </c>
      <c r="S139" s="252">
        <v>5</v>
      </c>
      <c r="T139" s="363">
        <v>6</v>
      </c>
      <c r="U139" s="447">
        <v>7</v>
      </c>
      <c r="V139" s="340" t="s">
        <v>0</v>
      </c>
      <c r="W139" s="428"/>
      <c r="X139" s="428"/>
      <c r="Y139" s="428"/>
    </row>
    <row r="140" spans="1:27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254">
        <v>1080</v>
      </c>
      <c r="J140" s="254">
        <v>1080</v>
      </c>
      <c r="K140" s="255">
        <v>1080</v>
      </c>
      <c r="L140" s="397">
        <v>1080</v>
      </c>
      <c r="M140" s="255">
        <v>1080</v>
      </c>
      <c r="N140" s="253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5">
        <v>1080</v>
      </c>
      <c r="V140" s="341">
        <v>1080</v>
      </c>
      <c r="W140" s="428"/>
      <c r="X140" s="428"/>
      <c r="Y140" s="428"/>
    </row>
    <row r="141" spans="1:27" x14ac:dyDescent="0.2">
      <c r="A141" s="295" t="s">
        <v>6</v>
      </c>
      <c r="B141" s="256">
        <v>1030.2777777777778</v>
      </c>
      <c r="C141" s="257">
        <v>1026.1111111111111</v>
      </c>
      <c r="D141" s="257">
        <v>1059.5348837209303</v>
      </c>
      <c r="E141" s="257">
        <v>1052.8888888888889</v>
      </c>
      <c r="F141" s="257">
        <v>1037.0454545454545</v>
      </c>
      <c r="G141" s="257">
        <v>1096.304347826087</v>
      </c>
      <c r="H141" s="257">
        <v>1086.969696969697</v>
      </c>
      <c r="I141" s="257">
        <v>1105.9375</v>
      </c>
      <c r="J141" s="257">
        <v>1075.4545454545455</v>
      </c>
      <c r="K141" s="258">
        <v>1118.2051282051282</v>
      </c>
      <c r="L141" s="398">
        <v>1008.3333333333334</v>
      </c>
      <c r="M141" s="258">
        <v>1018.4444444444445</v>
      </c>
      <c r="N141" s="256">
        <v>943.2</v>
      </c>
      <c r="O141" s="257">
        <v>960.90909090909088</v>
      </c>
      <c r="P141" s="257">
        <v>1037.6470588235295</v>
      </c>
      <c r="Q141" s="257">
        <v>951.83333333333337</v>
      </c>
      <c r="R141" s="257">
        <v>1081.1475409836066</v>
      </c>
      <c r="S141" s="257">
        <v>1088.2352941176471</v>
      </c>
      <c r="T141" s="257">
        <v>1112.75</v>
      </c>
      <c r="U141" s="258">
        <v>1152.1052631578948</v>
      </c>
      <c r="V141" s="342">
        <v>1052.9988331388565</v>
      </c>
      <c r="W141" s="428"/>
      <c r="X141" s="428"/>
      <c r="Y141" s="428"/>
    </row>
    <row r="142" spans="1:27" x14ac:dyDescent="0.2">
      <c r="A142" s="226" t="s">
        <v>7</v>
      </c>
      <c r="B142" s="260">
        <v>97.222222222222229</v>
      </c>
      <c r="C142" s="261">
        <v>100</v>
      </c>
      <c r="D142" s="261">
        <v>100</v>
      </c>
      <c r="E142" s="261">
        <v>100</v>
      </c>
      <c r="F142" s="261">
        <v>100</v>
      </c>
      <c r="G142" s="261">
        <v>100</v>
      </c>
      <c r="H142" s="261">
        <v>100</v>
      </c>
      <c r="I142" s="261">
        <v>100</v>
      </c>
      <c r="J142" s="261">
        <v>100</v>
      </c>
      <c r="K142" s="262">
        <v>100</v>
      </c>
      <c r="L142" s="399">
        <v>100</v>
      </c>
      <c r="M142" s="262">
        <v>93.333333333333329</v>
      </c>
      <c r="N142" s="260">
        <v>100</v>
      </c>
      <c r="O142" s="261">
        <v>100</v>
      </c>
      <c r="P142" s="261">
        <v>96.078431372549019</v>
      </c>
      <c r="Q142" s="261">
        <v>98.333333333333329</v>
      </c>
      <c r="R142" s="261">
        <v>98.360655737704917</v>
      </c>
      <c r="S142" s="261">
        <v>100</v>
      </c>
      <c r="T142" s="261">
        <v>100</v>
      </c>
      <c r="U142" s="262">
        <v>100</v>
      </c>
      <c r="V142" s="343">
        <v>87.981330221703615</v>
      </c>
      <c r="W142" s="428"/>
      <c r="X142" s="428"/>
      <c r="Y142" s="428"/>
    </row>
    <row r="143" spans="1:27" x14ac:dyDescent="0.2">
      <c r="A143" s="226" t="s">
        <v>8</v>
      </c>
      <c r="B143" s="263">
        <v>4.3012589781708521E-2</v>
      </c>
      <c r="C143" s="264">
        <v>3.7483213710168793E-2</v>
      </c>
      <c r="D143" s="264">
        <v>3.791413388848746E-2</v>
      </c>
      <c r="E143" s="264">
        <v>3.9674698649250918E-2</v>
      </c>
      <c r="F143" s="264">
        <v>3.7548325461058019E-2</v>
      </c>
      <c r="G143" s="264">
        <v>3.1959908628578122E-2</v>
      </c>
      <c r="H143" s="264">
        <v>3.7248780808784937E-2</v>
      </c>
      <c r="I143" s="264">
        <v>2.8491535090088976E-2</v>
      </c>
      <c r="J143" s="264">
        <v>3.9917900095071505E-2</v>
      </c>
      <c r="K143" s="265">
        <v>4.3144735631101966E-2</v>
      </c>
      <c r="L143" s="400">
        <v>4.1959665647257928E-2</v>
      </c>
      <c r="M143" s="265">
        <v>5.0193056945020548E-2</v>
      </c>
      <c r="N143" s="263">
        <v>3.4806250260700916E-2</v>
      </c>
      <c r="O143" s="264">
        <v>2.8397977331698881E-2</v>
      </c>
      <c r="P143" s="264">
        <v>3.9417101655426515E-2</v>
      </c>
      <c r="Q143" s="264">
        <v>4.0211825125133459E-2</v>
      </c>
      <c r="R143" s="264">
        <v>2.8574918164439491E-2</v>
      </c>
      <c r="S143" s="264">
        <v>2.2003386418430106E-2</v>
      </c>
      <c r="T143" s="264">
        <v>3.362456856170469E-2</v>
      </c>
      <c r="U143" s="265">
        <v>3.6163673175080353E-2</v>
      </c>
      <c r="V143" s="344">
        <v>6.4897910334724015E-2</v>
      </c>
      <c r="W143" s="428"/>
      <c r="X143" s="428"/>
      <c r="Y143" s="428"/>
    </row>
    <row r="144" spans="1:27" x14ac:dyDescent="0.2">
      <c r="A144" s="295" t="s">
        <v>1</v>
      </c>
      <c r="B144" s="266">
        <f>B141/B140*100-100</f>
        <v>-4.6039094650205783</v>
      </c>
      <c r="C144" s="267">
        <f t="shared" ref="C144:V144" si="50">C141/C140*100-100</f>
        <v>-4.9897119341563894</v>
      </c>
      <c r="D144" s="267">
        <f t="shared" si="50"/>
        <v>-1.8949181739879322</v>
      </c>
      <c r="E144" s="267">
        <f t="shared" si="50"/>
        <v>-2.5102880658436248</v>
      </c>
      <c r="F144" s="267">
        <f t="shared" si="50"/>
        <v>-3.9772727272727337</v>
      </c>
      <c r="G144" s="267">
        <f t="shared" si="50"/>
        <v>1.509661835748787</v>
      </c>
      <c r="H144" s="267">
        <f t="shared" si="50"/>
        <v>0.64534231200899228</v>
      </c>
      <c r="I144" s="267">
        <f t="shared" si="50"/>
        <v>2.4016203703703667</v>
      </c>
      <c r="J144" s="267">
        <f t="shared" si="50"/>
        <v>-0.42087542087541863</v>
      </c>
      <c r="K144" s="268">
        <f t="shared" si="50"/>
        <v>3.5375118708452078</v>
      </c>
      <c r="L144" s="401">
        <f t="shared" si="50"/>
        <v>-6.6358024691357969</v>
      </c>
      <c r="M144" s="268">
        <f t="shared" si="50"/>
        <v>-5.6995884773662624</v>
      </c>
      <c r="N144" s="266">
        <f t="shared" si="50"/>
        <v>-12.666666666666657</v>
      </c>
      <c r="O144" s="267">
        <f t="shared" si="50"/>
        <v>-11.026936026936028</v>
      </c>
      <c r="P144" s="267">
        <f t="shared" si="50"/>
        <v>-3.9215686274509665</v>
      </c>
      <c r="Q144" s="267">
        <f t="shared" si="50"/>
        <v>-11.867283950617278</v>
      </c>
      <c r="R144" s="267">
        <f t="shared" si="50"/>
        <v>0.10625379477839658</v>
      </c>
      <c r="S144" s="267">
        <f t="shared" si="50"/>
        <v>0.76252723311547754</v>
      </c>
      <c r="T144" s="267">
        <f t="shared" si="50"/>
        <v>3.0324074074074048</v>
      </c>
      <c r="U144" s="268">
        <f t="shared" si="50"/>
        <v>6.676413255360643</v>
      </c>
      <c r="V144" s="345">
        <f t="shared" si="50"/>
        <v>-2.5001080426984714</v>
      </c>
      <c r="W144" s="428"/>
      <c r="X144" s="428"/>
      <c r="Y144" s="428"/>
    </row>
    <row r="145" spans="1:26" ht="13.5" thickBot="1" x14ac:dyDescent="0.25">
      <c r="A145" s="349" t="s">
        <v>27</v>
      </c>
      <c r="B145" s="270">
        <f t="shared" ref="B145:U145" si="51">B141-B126</f>
        <v>40.277777777777828</v>
      </c>
      <c r="C145" s="271">
        <f t="shared" si="51"/>
        <v>36.111111111111086</v>
      </c>
      <c r="D145" s="271">
        <f t="shared" si="51"/>
        <v>69.534883720930338</v>
      </c>
      <c r="E145" s="271">
        <f t="shared" si="51"/>
        <v>62.888888888888914</v>
      </c>
      <c r="F145" s="271">
        <f t="shared" si="51"/>
        <v>47.045454545454504</v>
      </c>
      <c r="G145" s="271">
        <f t="shared" si="51"/>
        <v>106.304347826087</v>
      </c>
      <c r="H145" s="271">
        <f t="shared" si="51"/>
        <v>96.969696969696997</v>
      </c>
      <c r="I145" s="271">
        <f t="shared" si="51"/>
        <v>115.9375</v>
      </c>
      <c r="J145" s="271">
        <f t="shared" si="51"/>
        <v>85.454545454545496</v>
      </c>
      <c r="K145" s="272">
        <f t="shared" si="51"/>
        <v>128.20512820512818</v>
      </c>
      <c r="L145" s="402">
        <f t="shared" si="51"/>
        <v>18.333333333333371</v>
      </c>
      <c r="M145" s="272">
        <f t="shared" si="51"/>
        <v>28.444444444444457</v>
      </c>
      <c r="N145" s="270">
        <f t="shared" si="51"/>
        <v>-46.799999999999955</v>
      </c>
      <c r="O145" s="271">
        <f t="shared" si="51"/>
        <v>-29.090909090909122</v>
      </c>
      <c r="P145" s="271">
        <f t="shared" si="51"/>
        <v>47.647058823529505</v>
      </c>
      <c r="Q145" s="271">
        <f t="shared" si="51"/>
        <v>-38.166666666666629</v>
      </c>
      <c r="R145" s="271">
        <f t="shared" si="51"/>
        <v>91.147540983606632</v>
      </c>
      <c r="S145" s="271">
        <f t="shared" si="51"/>
        <v>98.235294117647072</v>
      </c>
      <c r="T145" s="271">
        <f t="shared" si="51"/>
        <v>122.75</v>
      </c>
      <c r="U145" s="272">
        <f t="shared" si="51"/>
        <v>162.1052631578948</v>
      </c>
      <c r="V145" s="346">
        <f>V141-W126</f>
        <v>62.998833138856526</v>
      </c>
      <c r="W145" s="428"/>
      <c r="X145" s="428"/>
      <c r="Y145" s="428"/>
    </row>
    <row r="146" spans="1:26" x14ac:dyDescent="0.2">
      <c r="A146" s="350" t="s">
        <v>51</v>
      </c>
      <c r="B146" s="274">
        <v>494</v>
      </c>
      <c r="C146" s="275">
        <v>493</v>
      </c>
      <c r="D146" s="275">
        <v>634</v>
      </c>
      <c r="E146" s="275">
        <v>632</v>
      </c>
      <c r="F146" s="275">
        <v>618</v>
      </c>
      <c r="G146" s="275">
        <v>617</v>
      </c>
      <c r="H146" s="275">
        <v>447</v>
      </c>
      <c r="I146" s="275">
        <v>448</v>
      </c>
      <c r="J146" s="275">
        <v>599</v>
      </c>
      <c r="K146" s="276">
        <v>530</v>
      </c>
      <c r="L146" s="403">
        <v>491</v>
      </c>
      <c r="M146" s="276">
        <v>611</v>
      </c>
      <c r="N146" s="274">
        <v>344</v>
      </c>
      <c r="O146" s="275">
        <v>599</v>
      </c>
      <c r="P146" s="275">
        <v>678</v>
      </c>
      <c r="Q146" s="275">
        <v>822</v>
      </c>
      <c r="R146" s="275">
        <v>821</v>
      </c>
      <c r="S146" s="275">
        <v>465</v>
      </c>
      <c r="T146" s="275">
        <v>543</v>
      </c>
      <c r="U146" s="276">
        <v>770</v>
      </c>
      <c r="V146" s="347">
        <f>SUM(B146:U146)</f>
        <v>11656</v>
      </c>
      <c r="W146" s="227" t="s">
        <v>56</v>
      </c>
      <c r="X146" s="278">
        <f>W132-V146</f>
        <v>10</v>
      </c>
      <c r="Y146" s="279">
        <f>X146/W132</f>
        <v>8.5719183953368767E-4</v>
      </c>
    </row>
    <row r="147" spans="1:26" x14ac:dyDescent="0.2">
      <c r="A147" s="309" t="s">
        <v>28</v>
      </c>
      <c r="B147" s="242">
        <v>51.5</v>
      </c>
      <c r="C147" s="240">
        <v>51.5</v>
      </c>
      <c r="D147" s="240">
        <v>50.5</v>
      </c>
      <c r="E147" s="240">
        <v>51</v>
      </c>
      <c r="F147" s="240">
        <v>50</v>
      </c>
      <c r="G147" s="240">
        <v>49.5</v>
      </c>
      <c r="H147" s="240">
        <v>48.5</v>
      </c>
      <c r="I147" s="240">
        <v>48.5</v>
      </c>
      <c r="J147" s="240">
        <v>48</v>
      </c>
      <c r="K147" s="243">
        <v>47</v>
      </c>
      <c r="L147" s="404">
        <v>52.5</v>
      </c>
      <c r="M147" s="243">
        <v>51.5</v>
      </c>
      <c r="N147" s="242">
        <v>52.5</v>
      </c>
      <c r="O147" s="240">
        <v>52</v>
      </c>
      <c r="P147" s="240">
        <v>51.5</v>
      </c>
      <c r="Q147" s="240">
        <v>51.5</v>
      </c>
      <c r="R147" s="240">
        <v>50.5</v>
      </c>
      <c r="S147" s="240">
        <v>50</v>
      </c>
      <c r="T147" s="240">
        <v>49</v>
      </c>
      <c r="U147" s="243">
        <v>48.5</v>
      </c>
      <c r="V147" s="339"/>
      <c r="W147" s="227" t="s">
        <v>57</v>
      </c>
      <c r="X147" s="227">
        <v>47.6</v>
      </c>
      <c r="Y147" s="227"/>
    </row>
    <row r="148" spans="1:26" ht="13.5" thickBot="1" x14ac:dyDescent="0.25">
      <c r="A148" s="312" t="s">
        <v>26</v>
      </c>
      <c r="B148" s="244">
        <f>B147-B133</f>
        <v>2.5</v>
      </c>
      <c r="C148" s="241">
        <f t="shared" ref="C148:M148" si="52">C147-C133</f>
        <v>2.5</v>
      </c>
      <c r="D148" s="241">
        <f t="shared" si="52"/>
        <v>2</v>
      </c>
      <c r="E148" s="241">
        <f t="shared" si="52"/>
        <v>2.5</v>
      </c>
      <c r="F148" s="241">
        <f t="shared" si="52"/>
        <v>2.5</v>
      </c>
      <c r="G148" s="241">
        <f t="shared" si="52"/>
        <v>2</v>
      </c>
      <c r="H148" s="241">
        <f t="shared" si="52"/>
        <v>2</v>
      </c>
      <c r="I148" s="241">
        <f t="shared" si="52"/>
        <v>2</v>
      </c>
      <c r="J148" s="241">
        <f t="shared" si="52"/>
        <v>2.5</v>
      </c>
      <c r="K148" s="245">
        <f t="shared" si="52"/>
        <v>2.5</v>
      </c>
      <c r="L148" s="405">
        <f t="shared" si="52"/>
        <v>2.5</v>
      </c>
      <c r="M148" s="245">
        <f t="shared" si="52"/>
        <v>2.5</v>
      </c>
      <c r="N148" s="244">
        <f>N147-N136</f>
        <v>5</v>
      </c>
      <c r="O148" s="241">
        <f t="shared" ref="O148:U148" si="53">O147-O136</f>
        <v>4.5</v>
      </c>
      <c r="P148" s="241">
        <f t="shared" si="53"/>
        <v>4</v>
      </c>
      <c r="Q148" s="241">
        <f t="shared" si="53"/>
        <v>4</v>
      </c>
      <c r="R148" s="241">
        <f t="shared" si="53"/>
        <v>3</v>
      </c>
      <c r="S148" s="241">
        <f t="shared" si="53"/>
        <v>2.5</v>
      </c>
      <c r="T148" s="241">
        <f t="shared" si="53"/>
        <v>1.5</v>
      </c>
      <c r="U148" s="245">
        <f t="shared" si="53"/>
        <v>1</v>
      </c>
      <c r="V148" s="348"/>
      <c r="W148" s="227" t="s">
        <v>26</v>
      </c>
      <c r="X148" s="227">
        <f>X147-Y133</f>
        <v>2.4600000000000009</v>
      </c>
      <c r="Y148" s="227"/>
    </row>
    <row r="149" spans="1:26" x14ac:dyDescent="0.2">
      <c r="A149" s="428"/>
      <c r="B149" s="428">
        <v>51.5</v>
      </c>
      <c r="C149" s="428">
        <v>51.5</v>
      </c>
      <c r="D149" s="428"/>
      <c r="E149" s="428"/>
      <c r="F149" s="428"/>
      <c r="G149" s="428" t="s">
        <v>63</v>
      </c>
      <c r="H149" s="428"/>
      <c r="I149" s="428"/>
      <c r="J149" s="428"/>
      <c r="K149" s="428"/>
      <c r="L149" s="428">
        <v>52.5</v>
      </c>
      <c r="M149" s="428"/>
      <c r="N149" s="428"/>
      <c r="O149" s="428"/>
      <c r="P149" s="428" t="s">
        <v>63</v>
      </c>
      <c r="Q149" s="428" t="s">
        <v>99</v>
      </c>
      <c r="R149" s="428"/>
      <c r="S149" s="428"/>
      <c r="T149" s="428"/>
      <c r="U149" s="428"/>
      <c r="V149" s="428"/>
      <c r="W149" s="428"/>
      <c r="X149" s="428"/>
      <c r="Y149" s="428"/>
    </row>
    <row r="150" spans="1:26" ht="13.5" thickBot="1" x14ac:dyDescent="0.25"/>
    <row r="151" spans="1:26" ht="13.5" thickBot="1" x14ac:dyDescent="0.25">
      <c r="A151" s="285" t="s">
        <v>97</v>
      </c>
      <c r="B151" s="737" t="s">
        <v>84</v>
      </c>
      <c r="C151" s="738"/>
      <c r="D151" s="738"/>
      <c r="E151" s="738"/>
      <c r="F151" s="738"/>
      <c r="G151" s="738"/>
      <c r="H151" s="738"/>
      <c r="I151" s="738"/>
      <c r="J151" s="738"/>
      <c r="K151" s="739"/>
      <c r="L151" s="737" t="s">
        <v>83</v>
      </c>
      <c r="M151" s="739"/>
      <c r="N151" s="737" t="s">
        <v>53</v>
      </c>
      <c r="O151" s="738"/>
      <c r="P151" s="738"/>
      <c r="Q151" s="738"/>
      <c r="R151" s="738"/>
      <c r="S151" s="738"/>
      <c r="T151" s="738"/>
      <c r="U151" s="739"/>
      <c r="V151" s="314" t="s">
        <v>55</v>
      </c>
      <c r="W151" s="414"/>
      <c r="X151" s="414"/>
      <c r="Y151" s="414"/>
    </row>
    <row r="152" spans="1:26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248">
        <v>8</v>
      </c>
      <c r="J152" s="248">
        <v>9</v>
      </c>
      <c r="K152" s="249">
        <v>10</v>
      </c>
      <c r="L152" s="395">
        <v>11</v>
      </c>
      <c r="M152" s="249">
        <v>12</v>
      </c>
      <c r="N152" s="247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9">
        <v>8</v>
      </c>
      <c r="V152" s="445"/>
      <c r="W152" s="414"/>
      <c r="X152" s="414"/>
      <c r="Y152" s="414"/>
    </row>
    <row r="153" spans="1:26" x14ac:dyDescent="0.2">
      <c r="A153" s="226" t="s">
        <v>2</v>
      </c>
      <c r="B153" s="446">
        <v>3</v>
      </c>
      <c r="C153" s="251">
        <v>3</v>
      </c>
      <c r="D153" s="315">
        <v>4</v>
      </c>
      <c r="E153" s="315">
        <v>4</v>
      </c>
      <c r="F153" s="252">
        <v>5</v>
      </c>
      <c r="G153" s="252">
        <v>5</v>
      </c>
      <c r="H153" s="363">
        <v>6</v>
      </c>
      <c r="I153" s="363">
        <v>6</v>
      </c>
      <c r="J153" s="396">
        <v>7</v>
      </c>
      <c r="K153" s="365">
        <v>8</v>
      </c>
      <c r="L153" s="250">
        <v>1</v>
      </c>
      <c r="M153" s="333">
        <v>2</v>
      </c>
      <c r="N153" s="250">
        <v>1</v>
      </c>
      <c r="O153" s="333">
        <v>2</v>
      </c>
      <c r="P153" s="251">
        <v>3</v>
      </c>
      <c r="Q153" s="251">
        <v>3</v>
      </c>
      <c r="R153" s="315">
        <v>4</v>
      </c>
      <c r="S153" s="252">
        <v>5</v>
      </c>
      <c r="T153" s="363">
        <v>6</v>
      </c>
      <c r="U153" s="447">
        <v>7</v>
      </c>
      <c r="V153" s="340" t="s">
        <v>0</v>
      </c>
      <c r="W153" s="414"/>
      <c r="X153" s="414"/>
      <c r="Y153" s="414"/>
    </row>
    <row r="154" spans="1:26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254">
        <v>1170</v>
      </c>
      <c r="J154" s="254">
        <v>1170</v>
      </c>
      <c r="K154" s="255">
        <v>1170</v>
      </c>
      <c r="L154" s="397">
        <v>1170</v>
      </c>
      <c r="M154" s="255">
        <v>1170</v>
      </c>
      <c r="N154" s="253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5">
        <v>1170</v>
      </c>
      <c r="V154" s="341">
        <v>1170</v>
      </c>
      <c r="W154" s="414"/>
      <c r="X154" s="414"/>
      <c r="Y154" s="414"/>
    </row>
    <row r="155" spans="1:26" x14ac:dyDescent="0.2">
      <c r="A155" s="295" t="s">
        <v>6</v>
      </c>
      <c r="B155" s="256">
        <v>1148.2352941176471</v>
      </c>
      <c r="C155" s="257">
        <v>1127.8378378378379</v>
      </c>
      <c r="D155" s="257">
        <v>1157.5555555555557</v>
      </c>
      <c r="E155" s="257">
        <v>1165</v>
      </c>
      <c r="F155" s="257">
        <v>1143.5555555555557</v>
      </c>
      <c r="G155" s="257">
        <v>1191.3333333333333</v>
      </c>
      <c r="H155" s="257">
        <v>1182.1875</v>
      </c>
      <c r="I155" s="257">
        <v>1177.3529411764705</v>
      </c>
      <c r="J155" s="257">
        <v>1177.3333333333333</v>
      </c>
      <c r="K155" s="258">
        <v>1217.0652173913043</v>
      </c>
      <c r="L155" s="398">
        <v>1114.0540540540539</v>
      </c>
      <c r="M155" s="258">
        <v>1181.1111111111111</v>
      </c>
      <c r="N155" s="256">
        <v>1096.25</v>
      </c>
      <c r="O155" s="257">
        <v>1132.0454545454545</v>
      </c>
      <c r="P155" s="257">
        <v>1128.4313725490197</v>
      </c>
      <c r="Q155" s="257">
        <v>1143.2142857142858</v>
      </c>
      <c r="R155" s="257">
        <v>1153.5593220338983</v>
      </c>
      <c r="S155" s="257">
        <v>1187.3529411764705</v>
      </c>
      <c r="T155" s="257">
        <v>1211.9512195121952</v>
      </c>
      <c r="U155" s="258">
        <v>1221.7857142857142</v>
      </c>
      <c r="V155" s="342">
        <v>1167.3333333333333</v>
      </c>
      <c r="W155" s="414"/>
      <c r="X155" s="414"/>
      <c r="Y155" s="414"/>
    </row>
    <row r="156" spans="1:26" x14ac:dyDescent="0.2">
      <c r="A156" s="226" t="s">
        <v>7</v>
      </c>
      <c r="B156" s="260">
        <v>100</v>
      </c>
      <c r="C156" s="261">
        <v>100</v>
      </c>
      <c r="D156" s="261">
        <v>100</v>
      </c>
      <c r="E156" s="261">
        <v>100</v>
      </c>
      <c r="F156" s="261">
        <v>97.777777777777771</v>
      </c>
      <c r="G156" s="261">
        <v>97.777777777777771</v>
      </c>
      <c r="H156" s="261">
        <v>100</v>
      </c>
      <c r="I156" s="261">
        <v>100</v>
      </c>
      <c r="J156" s="261">
        <v>100</v>
      </c>
      <c r="K156" s="262">
        <v>97.826086956521735</v>
      </c>
      <c r="L156" s="399">
        <v>94.594594594594597</v>
      </c>
      <c r="M156" s="262">
        <v>91.111111111111114</v>
      </c>
      <c r="N156" s="260">
        <v>100</v>
      </c>
      <c r="O156" s="261">
        <v>100</v>
      </c>
      <c r="P156" s="261">
        <v>100</v>
      </c>
      <c r="Q156" s="261">
        <v>98.214285714285708</v>
      </c>
      <c r="R156" s="261">
        <v>100</v>
      </c>
      <c r="S156" s="261">
        <v>100</v>
      </c>
      <c r="T156" s="261">
        <v>97.560975609756099</v>
      </c>
      <c r="U156" s="262">
        <v>96.428571428571431</v>
      </c>
      <c r="V156" s="343">
        <v>97.888888888888886</v>
      </c>
      <c r="W156" s="414"/>
      <c r="X156" s="414"/>
      <c r="Y156" s="414"/>
    </row>
    <row r="157" spans="1:26" x14ac:dyDescent="0.2">
      <c r="A157" s="226" t="s">
        <v>8</v>
      </c>
      <c r="B157" s="263">
        <v>3.9486620230621307E-2</v>
      </c>
      <c r="C157" s="264">
        <v>3.3566117986854403E-2</v>
      </c>
      <c r="D157" s="264">
        <v>3.2280426891254523E-2</v>
      </c>
      <c r="E157" s="264">
        <v>3.9989817502008008E-2</v>
      </c>
      <c r="F157" s="264">
        <v>3.9244168088190888E-2</v>
      </c>
      <c r="G157" s="264">
        <v>4.3834708511619788E-2</v>
      </c>
      <c r="H157" s="264">
        <v>3.6181828221439567E-2</v>
      </c>
      <c r="I157" s="264">
        <v>4.7214589058206156E-2</v>
      </c>
      <c r="J157" s="264">
        <v>3.4228949625611363E-2</v>
      </c>
      <c r="K157" s="265">
        <v>3.1788585526617057E-2</v>
      </c>
      <c r="L157" s="400">
        <v>4.8291552779305524E-2</v>
      </c>
      <c r="M157" s="265">
        <v>5.8310318785745462E-2</v>
      </c>
      <c r="N157" s="263">
        <v>2.6570536368827922E-2</v>
      </c>
      <c r="O157" s="264">
        <v>3.5162176045245241E-2</v>
      </c>
      <c r="P157" s="264">
        <v>3.5895197603600014E-2</v>
      </c>
      <c r="Q157" s="264">
        <v>3.5458701629700974E-2</v>
      </c>
      <c r="R157" s="264">
        <v>2.8762864709507337E-2</v>
      </c>
      <c r="S157" s="264">
        <v>3.9307709438825167E-2</v>
      </c>
      <c r="T157" s="264">
        <v>3.8236010619684083E-2</v>
      </c>
      <c r="U157" s="265">
        <v>3.9890708275296505E-2</v>
      </c>
      <c r="V157" s="344">
        <v>4.8255603662841109E-2</v>
      </c>
      <c r="W157" s="414"/>
      <c r="X157" s="414"/>
      <c r="Y157" s="414"/>
    </row>
    <row r="158" spans="1:26" x14ac:dyDescent="0.2">
      <c r="A158" s="295" t="s">
        <v>1</v>
      </c>
      <c r="B158" s="266">
        <f>B155/B154*100-100</f>
        <v>-1.8602312719959713</v>
      </c>
      <c r="C158" s="267">
        <f t="shared" ref="C158:V158" si="54">C155/C154*100-100</f>
        <v>-3.6036036036036023</v>
      </c>
      <c r="D158" s="267">
        <f t="shared" si="54"/>
        <v>-1.0636277302943853</v>
      </c>
      <c r="E158" s="267">
        <f t="shared" si="54"/>
        <v>-0.42735042735043294</v>
      </c>
      <c r="F158" s="267">
        <f t="shared" si="54"/>
        <v>-2.2602089268755776</v>
      </c>
      <c r="G158" s="267">
        <f t="shared" si="54"/>
        <v>1.8233618233618216</v>
      </c>
      <c r="H158" s="267">
        <f t="shared" si="54"/>
        <v>1.0416666666666714</v>
      </c>
      <c r="I158" s="267">
        <f t="shared" si="54"/>
        <v>0.62845651080945686</v>
      </c>
      <c r="J158" s="267">
        <f t="shared" si="54"/>
        <v>0.62678062678061508</v>
      </c>
      <c r="K158" s="268">
        <f t="shared" si="54"/>
        <v>4.0226681531029271</v>
      </c>
      <c r="L158" s="401">
        <f t="shared" si="54"/>
        <v>-4.7817047817047893</v>
      </c>
      <c r="M158" s="268">
        <f t="shared" si="54"/>
        <v>0.94966761633428121</v>
      </c>
      <c r="N158" s="266">
        <f t="shared" si="54"/>
        <v>-6.3034188034188077</v>
      </c>
      <c r="O158" s="267">
        <f t="shared" si="54"/>
        <v>-3.2439782439782476</v>
      </c>
      <c r="P158" s="267">
        <f t="shared" si="54"/>
        <v>-3.5528741411094273</v>
      </c>
      <c r="Q158" s="267">
        <f t="shared" si="54"/>
        <v>-2.2893772893772848</v>
      </c>
      <c r="R158" s="267">
        <f t="shared" si="54"/>
        <v>-1.4051861509488646</v>
      </c>
      <c r="S158" s="267">
        <f t="shared" si="54"/>
        <v>1.4831573655102943</v>
      </c>
      <c r="T158" s="267">
        <f t="shared" si="54"/>
        <v>3.5855743172816403</v>
      </c>
      <c r="U158" s="268">
        <f t="shared" si="54"/>
        <v>4.4261294261294069</v>
      </c>
      <c r="V158" s="345">
        <f t="shared" si="54"/>
        <v>-0.22792022792023658</v>
      </c>
      <c r="W158" s="414"/>
      <c r="X158" s="414"/>
      <c r="Y158" s="414"/>
    </row>
    <row r="159" spans="1:26" ht="13.5" thickBot="1" x14ac:dyDescent="0.25">
      <c r="A159" s="349" t="s">
        <v>27</v>
      </c>
      <c r="B159" s="270">
        <f t="shared" ref="B159:U159" si="55">B155-B141</f>
        <v>117.95751633986924</v>
      </c>
      <c r="C159" s="271">
        <f t="shared" si="55"/>
        <v>101.72672672672684</v>
      </c>
      <c r="D159" s="271">
        <f t="shared" si="55"/>
        <v>98.020671834625318</v>
      </c>
      <c r="E159" s="271">
        <f t="shared" si="55"/>
        <v>112.11111111111109</v>
      </c>
      <c r="F159" s="271">
        <f t="shared" si="55"/>
        <v>106.51010101010115</v>
      </c>
      <c r="G159" s="271">
        <f t="shared" si="55"/>
        <v>95.028985507246261</v>
      </c>
      <c r="H159" s="271">
        <f t="shared" si="55"/>
        <v>95.217803030303003</v>
      </c>
      <c r="I159" s="271">
        <f t="shared" si="55"/>
        <v>71.415441176470495</v>
      </c>
      <c r="J159" s="271">
        <f t="shared" si="55"/>
        <v>101.87878787878776</v>
      </c>
      <c r="K159" s="272">
        <f t="shared" si="55"/>
        <v>98.860089186176083</v>
      </c>
      <c r="L159" s="402">
        <f t="shared" si="55"/>
        <v>105.72072072072058</v>
      </c>
      <c r="M159" s="272">
        <f t="shared" si="55"/>
        <v>162.66666666666663</v>
      </c>
      <c r="N159" s="270">
        <f t="shared" si="55"/>
        <v>153.04999999999995</v>
      </c>
      <c r="O159" s="271">
        <f t="shared" si="55"/>
        <v>171.13636363636363</v>
      </c>
      <c r="P159" s="271">
        <f t="shared" si="55"/>
        <v>90.784313725490165</v>
      </c>
      <c r="Q159" s="271">
        <f t="shared" si="55"/>
        <v>191.38095238095241</v>
      </c>
      <c r="R159" s="271">
        <f t="shared" si="55"/>
        <v>72.411781050291665</v>
      </c>
      <c r="S159" s="271">
        <f t="shared" si="55"/>
        <v>99.117647058823422</v>
      </c>
      <c r="T159" s="271">
        <f t="shared" si="55"/>
        <v>99.201219512195166</v>
      </c>
      <c r="U159" s="272">
        <f t="shared" si="55"/>
        <v>69.680451127819424</v>
      </c>
      <c r="V159" s="426">
        <f>V155-W141</f>
        <v>1167.3333333333333</v>
      </c>
      <c r="W159" s="414"/>
      <c r="X159" s="414"/>
      <c r="Y159" s="414"/>
    </row>
    <row r="160" spans="1:26" x14ac:dyDescent="0.2">
      <c r="A160" s="350" t="s">
        <v>51</v>
      </c>
      <c r="B160" s="274">
        <v>493</v>
      </c>
      <c r="C160" s="275">
        <v>493</v>
      </c>
      <c r="D160" s="275">
        <v>633</v>
      </c>
      <c r="E160" s="275">
        <v>632</v>
      </c>
      <c r="F160" s="275">
        <v>617</v>
      </c>
      <c r="G160" s="275">
        <v>617</v>
      </c>
      <c r="H160" s="275">
        <v>447</v>
      </c>
      <c r="I160" s="275">
        <v>448</v>
      </c>
      <c r="J160" s="275">
        <v>598</v>
      </c>
      <c r="K160" s="276">
        <v>530</v>
      </c>
      <c r="L160" s="403">
        <v>489</v>
      </c>
      <c r="M160" s="276">
        <v>611</v>
      </c>
      <c r="N160" s="274">
        <v>341</v>
      </c>
      <c r="O160" s="275">
        <v>599</v>
      </c>
      <c r="P160" s="275">
        <v>677</v>
      </c>
      <c r="Q160" s="275">
        <v>821</v>
      </c>
      <c r="R160" s="275">
        <v>821</v>
      </c>
      <c r="S160" s="275">
        <v>465</v>
      </c>
      <c r="T160" s="275">
        <v>543</v>
      </c>
      <c r="U160" s="276">
        <v>769</v>
      </c>
      <c r="V160" s="347">
        <f>SUM(B160:U160)</f>
        <v>11644</v>
      </c>
      <c r="W160" s="227" t="s">
        <v>56</v>
      </c>
      <c r="X160" s="278">
        <f>V146-V160</f>
        <v>12</v>
      </c>
      <c r="Y160" s="279">
        <f>X160/V146</f>
        <v>1.0295126973232671E-3</v>
      </c>
      <c r="Z160" s="366" t="s">
        <v>101</v>
      </c>
    </row>
    <row r="161" spans="1:26" x14ac:dyDescent="0.2">
      <c r="A161" s="309" t="s">
        <v>28</v>
      </c>
      <c r="B161" s="242">
        <v>53</v>
      </c>
      <c r="C161" s="240">
        <v>53.5</v>
      </c>
      <c r="D161" s="240">
        <v>52.5</v>
      </c>
      <c r="E161" s="240">
        <v>52.5</v>
      </c>
      <c r="F161" s="240">
        <v>52</v>
      </c>
      <c r="G161" s="240">
        <v>51</v>
      </c>
      <c r="H161" s="240">
        <v>50</v>
      </c>
      <c r="I161" s="240">
        <v>50.5</v>
      </c>
      <c r="J161" s="240">
        <v>49.5</v>
      </c>
      <c r="K161" s="243">
        <v>48.5</v>
      </c>
      <c r="L161" s="404">
        <v>54.5</v>
      </c>
      <c r="M161" s="243">
        <v>53</v>
      </c>
      <c r="N161" s="240">
        <v>54.5</v>
      </c>
      <c r="O161" s="240">
        <v>54</v>
      </c>
      <c r="P161" s="240">
        <v>53.5</v>
      </c>
      <c r="Q161" s="240">
        <v>53.5</v>
      </c>
      <c r="R161" s="240">
        <v>52.5</v>
      </c>
      <c r="S161" s="240">
        <v>51.5</v>
      </c>
      <c r="T161" s="240">
        <v>50.5</v>
      </c>
      <c r="U161" s="243">
        <v>50.5</v>
      </c>
      <c r="V161" s="339"/>
      <c r="W161" s="227" t="s">
        <v>57</v>
      </c>
      <c r="X161" s="227">
        <v>50.3</v>
      </c>
      <c r="Y161" s="227"/>
      <c r="Z161" s="353" t="s">
        <v>102</v>
      </c>
    </row>
    <row r="162" spans="1:26" ht="13.5" thickBot="1" x14ac:dyDescent="0.25">
      <c r="A162" s="312" t="s">
        <v>26</v>
      </c>
      <c r="B162" s="244">
        <f>B161-B147</f>
        <v>1.5</v>
      </c>
      <c r="C162" s="241">
        <f t="shared" ref="C162:U162" si="56">C161-C147</f>
        <v>2</v>
      </c>
      <c r="D162" s="241">
        <f t="shared" si="56"/>
        <v>2</v>
      </c>
      <c r="E162" s="241">
        <f t="shared" si="56"/>
        <v>1.5</v>
      </c>
      <c r="F162" s="241">
        <f t="shared" si="56"/>
        <v>2</v>
      </c>
      <c r="G162" s="241">
        <f t="shared" si="56"/>
        <v>1.5</v>
      </c>
      <c r="H162" s="241">
        <f t="shared" si="56"/>
        <v>1.5</v>
      </c>
      <c r="I162" s="241">
        <f t="shared" si="56"/>
        <v>2</v>
      </c>
      <c r="J162" s="241">
        <f t="shared" si="56"/>
        <v>1.5</v>
      </c>
      <c r="K162" s="245">
        <f t="shared" si="56"/>
        <v>1.5</v>
      </c>
      <c r="L162" s="405">
        <f t="shared" si="56"/>
        <v>2</v>
      </c>
      <c r="M162" s="245">
        <f t="shared" si="56"/>
        <v>1.5</v>
      </c>
      <c r="N162" s="244">
        <f t="shared" si="56"/>
        <v>2</v>
      </c>
      <c r="O162" s="241">
        <f t="shared" si="56"/>
        <v>2</v>
      </c>
      <c r="P162" s="241">
        <f t="shared" si="56"/>
        <v>2</v>
      </c>
      <c r="Q162" s="241">
        <f t="shared" si="56"/>
        <v>2</v>
      </c>
      <c r="R162" s="241">
        <f t="shared" si="56"/>
        <v>2</v>
      </c>
      <c r="S162" s="241">
        <f t="shared" si="56"/>
        <v>1.5</v>
      </c>
      <c r="T162" s="241">
        <f t="shared" si="56"/>
        <v>1.5</v>
      </c>
      <c r="U162" s="245">
        <f t="shared" si="56"/>
        <v>2</v>
      </c>
      <c r="V162" s="348"/>
      <c r="W162" s="227" t="s">
        <v>26</v>
      </c>
      <c r="X162" s="227">
        <f>X161-X147</f>
        <v>2.6999999999999957</v>
      </c>
      <c r="Y162" s="227"/>
    </row>
    <row r="163" spans="1:26" x14ac:dyDescent="0.2">
      <c r="C163" s="237" t="s">
        <v>63</v>
      </c>
    </row>
    <row r="164" spans="1:26" ht="13.5" thickBot="1" x14ac:dyDescent="0.25"/>
    <row r="165" spans="1:26" ht="13.5" thickBot="1" x14ac:dyDescent="0.25">
      <c r="A165" s="285" t="s">
        <v>103</v>
      </c>
      <c r="B165" s="737" t="s">
        <v>84</v>
      </c>
      <c r="C165" s="738"/>
      <c r="D165" s="738"/>
      <c r="E165" s="738"/>
      <c r="F165" s="738"/>
      <c r="G165" s="738"/>
      <c r="H165" s="738"/>
      <c r="I165" s="738"/>
      <c r="J165" s="738"/>
      <c r="K165" s="739"/>
      <c r="L165" s="737" t="s">
        <v>83</v>
      </c>
      <c r="M165" s="739"/>
      <c r="N165" s="737" t="s">
        <v>53</v>
      </c>
      <c r="O165" s="738"/>
      <c r="P165" s="738"/>
      <c r="Q165" s="738"/>
      <c r="R165" s="738"/>
      <c r="S165" s="738"/>
      <c r="T165" s="738"/>
      <c r="U165" s="739"/>
      <c r="V165" s="314" t="s">
        <v>55</v>
      </c>
      <c r="W165" s="450"/>
      <c r="X165" s="450"/>
      <c r="Y165" s="450"/>
    </row>
    <row r="166" spans="1:26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248">
        <v>8</v>
      </c>
      <c r="J166" s="248">
        <v>9</v>
      </c>
      <c r="K166" s="249">
        <v>10</v>
      </c>
      <c r="L166" s="395">
        <v>11</v>
      </c>
      <c r="M166" s="249">
        <v>12</v>
      </c>
      <c r="N166" s="247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9">
        <v>8</v>
      </c>
      <c r="V166" s="445"/>
      <c r="W166" s="450"/>
      <c r="X166" s="450"/>
      <c r="Y166" s="450"/>
    </row>
    <row r="167" spans="1:26" x14ac:dyDescent="0.2">
      <c r="A167" s="226" t="s">
        <v>2</v>
      </c>
      <c r="B167" s="446">
        <v>3</v>
      </c>
      <c r="C167" s="251">
        <v>3</v>
      </c>
      <c r="D167" s="315">
        <v>4</v>
      </c>
      <c r="E167" s="315">
        <v>4</v>
      </c>
      <c r="F167" s="252">
        <v>5</v>
      </c>
      <c r="G167" s="252">
        <v>5</v>
      </c>
      <c r="H167" s="363">
        <v>6</v>
      </c>
      <c r="I167" s="363">
        <v>6</v>
      </c>
      <c r="J167" s="396">
        <v>7</v>
      </c>
      <c r="K167" s="365">
        <v>8</v>
      </c>
      <c r="L167" s="250">
        <v>1</v>
      </c>
      <c r="M167" s="333">
        <v>2</v>
      </c>
      <c r="N167" s="250">
        <v>1</v>
      </c>
      <c r="O167" s="333">
        <v>2</v>
      </c>
      <c r="P167" s="251">
        <v>3</v>
      </c>
      <c r="Q167" s="251">
        <v>3</v>
      </c>
      <c r="R167" s="315">
        <v>4</v>
      </c>
      <c r="S167" s="252">
        <v>5</v>
      </c>
      <c r="T167" s="363">
        <v>6</v>
      </c>
      <c r="U167" s="447">
        <v>7</v>
      </c>
      <c r="V167" s="340" t="s">
        <v>0</v>
      </c>
      <c r="W167" s="450"/>
      <c r="X167" s="450"/>
      <c r="Y167" s="450"/>
    </row>
    <row r="168" spans="1:26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254">
        <v>1270</v>
      </c>
      <c r="J168" s="254">
        <v>1270</v>
      </c>
      <c r="K168" s="255">
        <v>1270</v>
      </c>
      <c r="L168" s="397">
        <v>1270</v>
      </c>
      <c r="M168" s="255">
        <v>1270</v>
      </c>
      <c r="N168" s="253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5">
        <v>1270</v>
      </c>
      <c r="V168" s="341">
        <v>1270</v>
      </c>
      <c r="W168" s="450"/>
      <c r="X168" s="450"/>
      <c r="Y168" s="450"/>
    </row>
    <row r="169" spans="1:26" x14ac:dyDescent="0.2">
      <c r="A169" s="295" t="s">
        <v>6</v>
      </c>
      <c r="B169" s="256">
        <v>1221.3888888888889</v>
      </c>
      <c r="C169" s="257">
        <v>1246.9444444444443</v>
      </c>
      <c r="D169" s="257">
        <v>1252.3404255319149</v>
      </c>
      <c r="E169" s="257">
        <v>1254.0425531914893</v>
      </c>
      <c r="F169" s="257">
        <v>1202.127659574468</v>
      </c>
      <c r="G169" s="257">
        <v>1278.7234042553191</v>
      </c>
      <c r="H169" s="257">
        <v>1252.1875</v>
      </c>
      <c r="I169" s="257">
        <v>1249.0625</v>
      </c>
      <c r="J169" s="257">
        <v>1275.2272727272727</v>
      </c>
      <c r="K169" s="258">
        <v>1268.7179487179487</v>
      </c>
      <c r="L169" s="398">
        <v>1198.0555555555557</v>
      </c>
      <c r="M169" s="258">
        <v>1305.3333333333333</v>
      </c>
      <c r="N169" s="256">
        <v>1200.3846153846155</v>
      </c>
      <c r="O169" s="257">
        <v>1237.8260869565217</v>
      </c>
      <c r="P169" s="257">
        <v>1237</v>
      </c>
      <c r="Q169" s="257">
        <v>1240.3076923076924</v>
      </c>
      <c r="R169" s="257">
        <v>1242.258064516129</v>
      </c>
      <c r="S169" s="257">
        <v>1281.2121212121212</v>
      </c>
      <c r="T169" s="257">
        <v>1284.75</v>
      </c>
      <c r="U169" s="258">
        <v>1316.0714285714287</v>
      </c>
      <c r="V169" s="342">
        <v>1253.7759815242493</v>
      </c>
      <c r="W169" s="450"/>
      <c r="X169" s="450"/>
      <c r="Y169" s="450"/>
    </row>
    <row r="170" spans="1:26" x14ac:dyDescent="0.2">
      <c r="A170" s="226" t="s">
        <v>7</v>
      </c>
      <c r="B170" s="260">
        <v>97.222222222222229</v>
      </c>
      <c r="C170" s="261">
        <v>100</v>
      </c>
      <c r="D170" s="261">
        <v>95.744680851063833</v>
      </c>
      <c r="E170" s="261">
        <v>100</v>
      </c>
      <c r="F170" s="261">
        <v>100</v>
      </c>
      <c r="G170" s="261">
        <v>100</v>
      </c>
      <c r="H170" s="261">
        <v>100</v>
      </c>
      <c r="I170" s="261">
        <v>100</v>
      </c>
      <c r="J170" s="261">
        <v>100</v>
      </c>
      <c r="K170" s="262">
        <v>89.743589743589737</v>
      </c>
      <c r="L170" s="399">
        <v>86.111111111111114</v>
      </c>
      <c r="M170" s="262">
        <v>80</v>
      </c>
      <c r="N170" s="260">
        <v>92.307692307692307</v>
      </c>
      <c r="O170" s="261">
        <v>100</v>
      </c>
      <c r="P170" s="261">
        <v>100</v>
      </c>
      <c r="Q170" s="261">
        <v>100</v>
      </c>
      <c r="R170" s="261">
        <v>98.387096774193552</v>
      </c>
      <c r="S170" s="261">
        <v>100</v>
      </c>
      <c r="T170" s="261">
        <v>100</v>
      </c>
      <c r="U170" s="262">
        <v>96.428571428571431</v>
      </c>
      <c r="V170" s="343">
        <v>95.612009237875284</v>
      </c>
      <c r="W170" s="450"/>
      <c r="X170" s="450"/>
      <c r="Y170" s="450"/>
    </row>
    <row r="171" spans="1:26" x14ac:dyDescent="0.2">
      <c r="A171" s="226" t="s">
        <v>8</v>
      </c>
      <c r="B171" s="263">
        <v>5.1281310902647433E-2</v>
      </c>
      <c r="C171" s="264">
        <v>5.0819636728359929E-2</v>
      </c>
      <c r="D171" s="264">
        <v>4.7887999284591032E-2</v>
      </c>
      <c r="E171" s="264">
        <v>5.2294527410891092E-2</v>
      </c>
      <c r="F171" s="264">
        <v>3.647993278671785E-2</v>
      </c>
      <c r="G171" s="264">
        <v>3.5070675756647782E-2</v>
      </c>
      <c r="H171" s="264">
        <v>4.4676006736211762E-2</v>
      </c>
      <c r="I171" s="264">
        <v>4.5127498170299964E-2</v>
      </c>
      <c r="J171" s="264">
        <v>4.5371599777375517E-2</v>
      </c>
      <c r="K171" s="265">
        <v>5.3403862780642464E-2</v>
      </c>
      <c r="L171" s="400">
        <v>6.5393178111210939E-2</v>
      </c>
      <c r="M171" s="265">
        <v>7.0075521702917948E-2</v>
      </c>
      <c r="N171" s="263">
        <v>5.7181314096341369E-2</v>
      </c>
      <c r="O171" s="264">
        <v>3.83358304169793E-2</v>
      </c>
      <c r="P171" s="264">
        <v>3.9809449481795087E-2</v>
      </c>
      <c r="Q171" s="264">
        <v>3.8026713222821036E-2</v>
      </c>
      <c r="R171" s="264">
        <v>3.6588074327560761E-2</v>
      </c>
      <c r="S171" s="264">
        <v>3.1559042202688736E-2</v>
      </c>
      <c r="T171" s="264">
        <v>3.4458985305453167E-2</v>
      </c>
      <c r="U171" s="265">
        <v>4.7509978277940838E-2</v>
      </c>
      <c r="V171" s="344">
        <v>5.2796045373996243E-2</v>
      </c>
      <c r="W171" s="450"/>
      <c r="X171" s="450"/>
      <c r="Y171" s="450"/>
    </row>
    <row r="172" spans="1:26" x14ac:dyDescent="0.2">
      <c r="A172" s="295" t="s">
        <v>1</v>
      </c>
      <c r="B172" s="266">
        <f>B169/B168*100-100</f>
        <v>-3.8276465441819738</v>
      </c>
      <c r="C172" s="267">
        <f t="shared" ref="C172:V172" si="57">C169/C168*100-100</f>
        <v>-1.8153980752406085</v>
      </c>
      <c r="D172" s="267">
        <f t="shared" si="57"/>
        <v>-1.3905176746523722</v>
      </c>
      <c r="E172" s="267">
        <f t="shared" si="57"/>
        <v>-1.256491874685878</v>
      </c>
      <c r="F172" s="267">
        <f t="shared" si="57"/>
        <v>-5.3442787736639303</v>
      </c>
      <c r="G172" s="267">
        <f t="shared" si="57"/>
        <v>0.68688222482826689</v>
      </c>
      <c r="H172" s="267">
        <f t="shared" si="57"/>
        <v>-1.4025590551181182</v>
      </c>
      <c r="I172" s="267">
        <f t="shared" si="57"/>
        <v>-1.6486220472441033</v>
      </c>
      <c r="J172" s="267">
        <f t="shared" si="57"/>
        <v>0.41159627773801333</v>
      </c>
      <c r="K172" s="268">
        <f t="shared" si="57"/>
        <v>-0.10094891984655874</v>
      </c>
      <c r="L172" s="401">
        <f t="shared" si="57"/>
        <v>-5.6649168853893173</v>
      </c>
      <c r="M172" s="268">
        <f t="shared" si="57"/>
        <v>2.7821522309711071</v>
      </c>
      <c r="N172" s="266">
        <f t="shared" si="57"/>
        <v>-5.4815263476680798</v>
      </c>
      <c r="O172" s="267">
        <f t="shared" si="57"/>
        <v>-2.5333789798014408</v>
      </c>
      <c r="P172" s="267">
        <f t="shared" si="57"/>
        <v>-2.5984251968503997</v>
      </c>
      <c r="Q172" s="267">
        <f t="shared" si="57"/>
        <v>-2.3379769836462714</v>
      </c>
      <c r="R172" s="267">
        <f t="shared" si="57"/>
        <v>-2.1844043688087282</v>
      </c>
      <c r="S172" s="267">
        <f t="shared" si="57"/>
        <v>0.88284418993080749</v>
      </c>
      <c r="T172" s="267">
        <f t="shared" si="57"/>
        <v>1.1614173228346374</v>
      </c>
      <c r="U172" s="268">
        <f t="shared" si="57"/>
        <v>3.6276715410573672</v>
      </c>
      <c r="V172" s="345">
        <f t="shared" si="57"/>
        <v>-1.2774817697441421</v>
      </c>
      <c r="W172" s="450"/>
      <c r="X172" s="450"/>
      <c r="Y172" s="450"/>
    </row>
    <row r="173" spans="1:26" ht="13.5" thickBot="1" x14ac:dyDescent="0.25">
      <c r="A173" s="349" t="s">
        <v>27</v>
      </c>
      <c r="B173" s="270">
        <f t="shared" ref="B173:U173" si="58">B169-B155</f>
        <v>73.153594771241842</v>
      </c>
      <c r="C173" s="271">
        <f t="shared" si="58"/>
        <v>119.10660660660642</v>
      </c>
      <c r="D173" s="271">
        <f t="shared" si="58"/>
        <v>94.784869976359232</v>
      </c>
      <c r="E173" s="271">
        <f t="shared" si="58"/>
        <v>89.042553191489333</v>
      </c>
      <c r="F173" s="271">
        <f t="shared" si="58"/>
        <v>58.572104018912341</v>
      </c>
      <c r="G173" s="271">
        <f t="shared" si="58"/>
        <v>87.390070921985853</v>
      </c>
      <c r="H173" s="271">
        <f t="shared" si="58"/>
        <v>70</v>
      </c>
      <c r="I173" s="271">
        <f t="shared" si="58"/>
        <v>71.709558823529505</v>
      </c>
      <c r="J173" s="271">
        <f t="shared" si="58"/>
        <v>97.89393939393949</v>
      </c>
      <c r="K173" s="272">
        <f t="shared" si="58"/>
        <v>51.652731326644471</v>
      </c>
      <c r="L173" s="402">
        <f t="shared" si="58"/>
        <v>84.001501501501707</v>
      </c>
      <c r="M173" s="272">
        <f t="shared" si="58"/>
        <v>124.22222222222217</v>
      </c>
      <c r="N173" s="270">
        <f t="shared" si="58"/>
        <v>104.13461538461547</v>
      </c>
      <c r="O173" s="271">
        <f t="shared" si="58"/>
        <v>105.78063241106724</v>
      </c>
      <c r="P173" s="271">
        <f t="shared" si="58"/>
        <v>108.56862745098033</v>
      </c>
      <c r="Q173" s="271">
        <f t="shared" si="58"/>
        <v>97.093406593406598</v>
      </c>
      <c r="R173" s="271">
        <f t="shared" si="58"/>
        <v>88.698742482230728</v>
      </c>
      <c r="S173" s="271">
        <f t="shared" si="58"/>
        <v>93.859180035650752</v>
      </c>
      <c r="T173" s="271">
        <f t="shared" si="58"/>
        <v>72.798780487804834</v>
      </c>
      <c r="U173" s="272">
        <f t="shared" si="58"/>
        <v>94.285714285714448</v>
      </c>
      <c r="V173" s="426">
        <f>V169-V155</f>
        <v>86.442648190916088</v>
      </c>
      <c r="W173" s="450"/>
      <c r="X173" s="450"/>
      <c r="Y173" s="450"/>
    </row>
    <row r="174" spans="1:26" x14ac:dyDescent="0.2">
      <c r="A174" s="350" t="s">
        <v>51</v>
      </c>
      <c r="B174" s="274">
        <v>493</v>
      </c>
      <c r="C174" s="275">
        <v>492</v>
      </c>
      <c r="D174" s="275">
        <v>633</v>
      </c>
      <c r="E174" s="275">
        <v>631</v>
      </c>
      <c r="F174" s="275">
        <v>615</v>
      </c>
      <c r="G174" s="275">
        <v>617</v>
      </c>
      <c r="H174" s="275">
        <v>447</v>
      </c>
      <c r="I174" s="275">
        <v>448</v>
      </c>
      <c r="J174" s="275">
        <v>597</v>
      </c>
      <c r="K174" s="276">
        <v>530</v>
      </c>
      <c r="L174" s="403">
        <v>488</v>
      </c>
      <c r="M174" s="276">
        <v>610</v>
      </c>
      <c r="N174" s="274">
        <v>338</v>
      </c>
      <c r="O174" s="275">
        <v>599</v>
      </c>
      <c r="P174" s="275">
        <v>677</v>
      </c>
      <c r="Q174" s="275">
        <v>820</v>
      </c>
      <c r="R174" s="275">
        <v>821</v>
      </c>
      <c r="S174" s="275">
        <v>465</v>
      </c>
      <c r="T174" s="275">
        <v>543</v>
      </c>
      <c r="U174" s="276">
        <v>769</v>
      </c>
      <c r="V174" s="347">
        <f>SUM(B174:U174)</f>
        <v>11633</v>
      </c>
      <c r="W174" s="227" t="s">
        <v>56</v>
      </c>
      <c r="X174" s="278">
        <f>V160-V174</f>
        <v>11</v>
      </c>
      <c r="Y174" s="279">
        <f>X174/V160</f>
        <v>9.4469254551700441E-4</v>
      </c>
    </row>
    <row r="175" spans="1:26" x14ac:dyDescent="0.2">
      <c r="A175" s="309" t="s">
        <v>28</v>
      </c>
      <c r="B175" s="242">
        <v>56.5</v>
      </c>
      <c r="C175" s="240">
        <v>56</v>
      </c>
      <c r="D175" s="240">
        <v>55.5</v>
      </c>
      <c r="E175" s="240">
        <v>55.5</v>
      </c>
      <c r="F175" s="240">
        <v>55.5</v>
      </c>
      <c r="G175" s="240">
        <v>54</v>
      </c>
      <c r="H175" s="240">
        <v>53</v>
      </c>
      <c r="I175" s="240">
        <v>53.5</v>
      </c>
      <c r="J175" s="240">
        <v>52.5</v>
      </c>
      <c r="K175" s="243">
        <v>52</v>
      </c>
      <c r="L175" s="404">
        <v>57.5</v>
      </c>
      <c r="M175" s="243">
        <v>55.5</v>
      </c>
      <c r="N175" s="240">
        <v>57.5</v>
      </c>
      <c r="O175" s="240">
        <v>56.5</v>
      </c>
      <c r="P175" s="240">
        <v>56.5</v>
      </c>
      <c r="Q175" s="240">
        <v>56.5</v>
      </c>
      <c r="R175" s="240">
        <v>55.5</v>
      </c>
      <c r="S175" s="240">
        <v>54.5</v>
      </c>
      <c r="T175" s="240">
        <v>53.5</v>
      </c>
      <c r="U175" s="243">
        <v>53.5</v>
      </c>
      <c r="V175" s="339"/>
      <c r="W175" s="227" t="s">
        <v>57</v>
      </c>
      <c r="X175" s="227">
        <v>52.11</v>
      </c>
      <c r="Y175" s="227"/>
    </row>
    <row r="176" spans="1:26" ht="13.5" thickBot="1" x14ac:dyDescent="0.25">
      <c r="A176" s="312" t="s">
        <v>26</v>
      </c>
      <c r="B176" s="244">
        <f>B175-B161</f>
        <v>3.5</v>
      </c>
      <c r="C176" s="241">
        <f t="shared" ref="C176:U176" si="59">C175-C161</f>
        <v>2.5</v>
      </c>
      <c r="D176" s="241">
        <f t="shared" si="59"/>
        <v>3</v>
      </c>
      <c r="E176" s="241">
        <f t="shared" si="59"/>
        <v>3</v>
      </c>
      <c r="F176" s="241">
        <f t="shared" si="59"/>
        <v>3.5</v>
      </c>
      <c r="G176" s="241">
        <f t="shared" si="59"/>
        <v>3</v>
      </c>
      <c r="H176" s="241">
        <f t="shared" si="59"/>
        <v>3</v>
      </c>
      <c r="I176" s="241">
        <f t="shared" si="59"/>
        <v>3</v>
      </c>
      <c r="J176" s="241">
        <f t="shared" si="59"/>
        <v>3</v>
      </c>
      <c r="K176" s="245">
        <f t="shared" si="59"/>
        <v>3.5</v>
      </c>
      <c r="L176" s="405">
        <f t="shared" si="59"/>
        <v>3</v>
      </c>
      <c r="M176" s="245">
        <f t="shared" si="59"/>
        <v>2.5</v>
      </c>
      <c r="N176" s="244">
        <f t="shared" si="59"/>
        <v>3</v>
      </c>
      <c r="O176" s="241">
        <f t="shared" si="59"/>
        <v>2.5</v>
      </c>
      <c r="P176" s="241">
        <f t="shared" si="59"/>
        <v>3</v>
      </c>
      <c r="Q176" s="241">
        <f t="shared" si="59"/>
        <v>3</v>
      </c>
      <c r="R176" s="241">
        <f t="shared" si="59"/>
        <v>3</v>
      </c>
      <c r="S176" s="241">
        <f t="shared" si="59"/>
        <v>3</v>
      </c>
      <c r="T176" s="241">
        <f t="shared" si="59"/>
        <v>3</v>
      </c>
      <c r="U176" s="245">
        <f t="shared" si="59"/>
        <v>3</v>
      </c>
      <c r="V176" s="348"/>
      <c r="W176" s="227" t="s">
        <v>26</v>
      </c>
      <c r="X176" s="227">
        <f>X175-X161</f>
        <v>1.8100000000000023</v>
      </c>
      <c r="Y176" s="227"/>
    </row>
    <row r="177" spans="1:25" x14ac:dyDescent="0.2">
      <c r="B177" s="237">
        <v>56.5</v>
      </c>
      <c r="F177" s="237">
        <v>55.5</v>
      </c>
      <c r="I177" s="237" t="s">
        <v>66</v>
      </c>
      <c r="N177" s="334">
        <v>57.5</v>
      </c>
      <c r="P177" s="237">
        <v>56.5</v>
      </c>
    </row>
    <row r="178" spans="1:25" ht="13.5" thickBot="1" x14ac:dyDescent="0.25"/>
    <row r="179" spans="1:25" s="459" customFormat="1" ht="13.5" thickBot="1" x14ac:dyDescent="0.25">
      <c r="A179" s="285" t="s">
        <v>105</v>
      </c>
      <c r="B179" s="737" t="s">
        <v>84</v>
      </c>
      <c r="C179" s="738"/>
      <c r="D179" s="738"/>
      <c r="E179" s="738"/>
      <c r="F179" s="738"/>
      <c r="G179" s="738"/>
      <c r="H179" s="738"/>
      <c r="I179" s="738"/>
      <c r="J179" s="738"/>
      <c r="K179" s="739"/>
      <c r="L179" s="737" t="s">
        <v>83</v>
      </c>
      <c r="M179" s="739"/>
      <c r="N179" s="737" t="s">
        <v>53</v>
      </c>
      <c r="O179" s="738"/>
      <c r="P179" s="738"/>
      <c r="Q179" s="738"/>
      <c r="R179" s="738"/>
      <c r="S179" s="738"/>
      <c r="T179" s="738"/>
      <c r="U179" s="739"/>
      <c r="V179" s="314" t="s">
        <v>55</v>
      </c>
    </row>
    <row r="180" spans="1:25" s="459" customFormat="1" x14ac:dyDescent="0.2">
      <c r="A180" s="226" t="s">
        <v>54</v>
      </c>
      <c r="B180" s="247">
        <v>1</v>
      </c>
      <c r="C180" s="248">
        <v>2</v>
      </c>
      <c r="D180" s="248">
        <v>3</v>
      </c>
      <c r="E180" s="248">
        <v>4</v>
      </c>
      <c r="F180" s="248">
        <v>5</v>
      </c>
      <c r="G180" s="248">
        <v>6</v>
      </c>
      <c r="H180" s="248">
        <v>7</v>
      </c>
      <c r="I180" s="248">
        <v>8</v>
      </c>
      <c r="J180" s="248">
        <v>9</v>
      </c>
      <c r="K180" s="249">
        <v>10</v>
      </c>
      <c r="L180" s="395">
        <v>11</v>
      </c>
      <c r="M180" s="249">
        <v>12</v>
      </c>
      <c r="N180" s="247">
        <v>1</v>
      </c>
      <c r="O180" s="248">
        <v>2</v>
      </c>
      <c r="P180" s="248">
        <v>3</v>
      </c>
      <c r="Q180" s="248">
        <v>4</v>
      </c>
      <c r="R180" s="248">
        <v>5</v>
      </c>
      <c r="S180" s="248">
        <v>6</v>
      </c>
      <c r="T180" s="248">
        <v>7</v>
      </c>
      <c r="U180" s="249">
        <v>8</v>
      </c>
      <c r="V180" s="445"/>
    </row>
    <row r="181" spans="1:25" s="459" customFormat="1" x14ac:dyDescent="0.2">
      <c r="A181" s="226" t="s">
        <v>2</v>
      </c>
      <c r="B181" s="446">
        <v>3</v>
      </c>
      <c r="C181" s="251">
        <v>3</v>
      </c>
      <c r="D181" s="315">
        <v>4</v>
      </c>
      <c r="E181" s="315">
        <v>4</v>
      </c>
      <c r="F181" s="252">
        <v>5</v>
      </c>
      <c r="G181" s="252">
        <v>5</v>
      </c>
      <c r="H181" s="363">
        <v>6</v>
      </c>
      <c r="I181" s="363">
        <v>6</v>
      </c>
      <c r="J181" s="396">
        <v>7</v>
      </c>
      <c r="K181" s="365">
        <v>8</v>
      </c>
      <c r="L181" s="250">
        <v>1</v>
      </c>
      <c r="M181" s="333">
        <v>2</v>
      </c>
      <c r="N181" s="250">
        <v>1</v>
      </c>
      <c r="O181" s="333">
        <v>2</v>
      </c>
      <c r="P181" s="251">
        <v>3</v>
      </c>
      <c r="Q181" s="251">
        <v>3</v>
      </c>
      <c r="R181" s="315">
        <v>4</v>
      </c>
      <c r="S181" s="252">
        <v>5</v>
      </c>
      <c r="T181" s="363">
        <v>6</v>
      </c>
      <c r="U181" s="447">
        <v>7</v>
      </c>
      <c r="V181" s="340" t="s">
        <v>0</v>
      </c>
    </row>
    <row r="182" spans="1:25" s="459" customFormat="1" x14ac:dyDescent="0.2">
      <c r="A182" s="292" t="s">
        <v>3</v>
      </c>
      <c r="B182" s="253">
        <v>1370</v>
      </c>
      <c r="C182" s="254">
        <v>1370</v>
      </c>
      <c r="D182" s="254">
        <v>1370</v>
      </c>
      <c r="E182" s="254">
        <v>1370</v>
      </c>
      <c r="F182" s="254">
        <v>1370</v>
      </c>
      <c r="G182" s="254">
        <v>1370</v>
      </c>
      <c r="H182" s="254">
        <v>1370</v>
      </c>
      <c r="I182" s="254">
        <v>1370</v>
      </c>
      <c r="J182" s="254">
        <v>1370</v>
      </c>
      <c r="K182" s="255">
        <v>1370</v>
      </c>
      <c r="L182" s="397">
        <v>1370</v>
      </c>
      <c r="M182" s="255">
        <v>1370</v>
      </c>
      <c r="N182" s="253">
        <v>1370</v>
      </c>
      <c r="O182" s="254">
        <v>1370</v>
      </c>
      <c r="P182" s="254">
        <v>1370</v>
      </c>
      <c r="Q182" s="254">
        <v>1370</v>
      </c>
      <c r="R182" s="254">
        <v>1370</v>
      </c>
      <c r="S182" s="254">
        <v>1370</v>
      </c>
      <c r="T182" s="254">
        <v>1370</v>
      </c>
      <c r="U182" s="255">
        <v>1370</v>
      </c>
      <c r="V182" s="341">
        <v>1370</v>
      </c>
      <c r="W182" s="461"/>
      <c r="X182" s="461"/>
    </row>
    <row r="183" spans="1:25" s="459" customFormat="1" x14ac:dyDescent="0.2">
      <c r="A183" s="295" t="s">
        <v>6</v>
      </c>
      <c r="B183" s="256">
        <v>1324.52</v>
      </c>
      <c r="C183" s="257">
        <v>1319.41</v>
      </c>
      <c r="D183" s="257">
        <v>1312.5</v>
      </c>
      <c r="E183" s="257">
        <v>1336.25</v>
      </c>
      <c r="F183" s="257">
        <v>1284.26</v>
      </c>
      <c r="G183" s="257">
        <v>1383.66</v>
      </c>
      <c r="H183" s="257">
        <v>1338.95</v>
      </c>
      <c r="I183" s="257">
        <v>1337.25</v>
      </c>
      <c r="J183" s="257">
        <v>1353.14</v>
      </c>
      <c r="K183" s="258">
        <v>1361.86</v>
      </c>
      <c r="L183" s="398">
        <v>1287.81</v>
      </c>
      <c r="M183" s="258">
        <v>1347.55</v>
      </c>
      <c r="N183" s="256">
        <v>1310.77</v>
      </c>
      <c r="O183" s="257">
        <v>1299.5899999999999</v>
      </c>
      <c r="P183" s="257">
        <v>1335.61</v>
      </c>
      <c r="Q183" s="257">
        <v>1361.23</v>
      </c>
      <c r="R183" s="257">
        <v>1372.9</v>
      </c>
      <c r="S183" s="257">
        <v>1365.37</v>
      </c>
      <c r="T183" s="257">
        <v>1385.95</v>
      </c>
      <c r="U183" s="258">
        <v>1444.44</v>
      </c>
      <c r="V183" s="342">
        <v>1347.46</v>
      </c>
      <c r="W183" s="461"/>
      <c r="X183" s="461"/>
    </row>
    <row r="184" spans="1:25" s="459" customFormat="1" x14ac:dyDescent="0.2">
      <c r="A184" s="226" t="s">
        <v>7</v>
      </c>
      <c r="B184" s="260">
        <v>90.32</v>
      </c>
      <c r="C184" s="261">
        <v>85.29</v>
      </c>
      <c r="D184" s="261">
        <v>84.09</v>
      </c>
      <c r="E184" s="261">
        <v>91.67</v>
      </c>
      <c r="F184" s="261">
        <v>97.87</v>
      </c>
      <c r="G184" s="261">
        <v>100</v>
      </c>
      <c r="H184" s="261">
        <v>94.74</v>
      </c>
      <c r="I184" s="261">
        <v>92.5</v>
      </c>
      <c r="J184" s="261">
        <v>92.16</v>
      </c>
      <c r="K184" s="262">
        <v>95.35</v>
      </c>
      <c r="L184" s="399">
        <v>90.63</v>
      </c>
      <c r="M184" s="262">
        <v>77.55</v>
      </c>
      <c r="N184" s="260">
        <v>84.62</v>
      </c>
      <c r="O184" s="261">
        <v>89.8</v>
      </c>
      <c r="P184" s="261">
        <v>100</v>
      </c>
      <c r="Q184" s="261">
        <v>98.46</v>
      </c>
      <c r="R184" s="261">
        <v>98.39</v>
      </c>
      <c r="S184" s="261">
        <v>97.56</v>
      </c>
      <c r="T184" s="261">
        <v>83.78</v>
      </c>
      <c r="U184" s="262">
        <v>90.48</v>
      </c>
      <c r="V184" s="343">
        <v>88.1</v>
      </c>
      <c r="W184" s="461"/>
      <c r="X184" s="461"/>
    </row>
    <row r="185" spans="1:25" s="459" customFormat="1" x14ac:dyDescent="0.2">
      <c r="A185" s="226" t="s">
        <v>8</v>
      </c>
      <c r="B185" s="263">
        <v>4.9000000000000002E-2</v>
      </c>
      <c r="C185" s="264">
        <v>6.6299999999999998E-2</v>
      </c>
      <c r="D185" s="264">
        <v>6.4100000000000004E-2</v>
      </c>
      <c r="E185" s="264">
        <v>6.0400000000000002E-2</v>
      </c>
      <c r="F185" s="264">
        <v>4.65E-2</v>
      </c>
      <c r="G185" s="264">
        <v>4.4900000000000002E-2</v>
      </c>
      <c r="H185" s="264">
        <v>5.5399999999999998E-2</v>
      </c>
      <c r="I185" s="264">
        <v>5.7299999999999997E-2</v>
      </c>
      <c r="J185" s="264">
        <v>5.7599999999999998E-2</v>
      </c>
      <c r="K185" s="265">
        <v>6.0299999999999999E-2</v>
      </c>
      <c r="L185" s="400">
        <v>6.8400000000000002E-2</v>
      </c>
      <c r="M185" s="265">
        <v>7.3800000000000004E-2</v>
      </c>
      <c r="N185" s="263">
        <v>7.1800000000000003E-2</v>
      </c>
      <c r="O185" s="264">
        <v>5.5100000000000003E-2</v>
      </c>
      <c r="P185" s="264">
        <v>3.4099999999999998E-2</v>
      </c>
      <c r="Q185" s="264">
        <v>4.41E-2</v>
      </c>
      <c r="R185" s="264">
        <v>4.7300000000000002E-2</v>
      </c>
      <c r="S185" s="264">
        <v>4.4499999999999998E-2</v>
      </c>
      <c r="T185" s="264">
        <v>6.4699999999999994E-2</v>
      </c>
      <c r="U185" s="265">
        <v>6.2100000000000002E-2</v>
      </c>
      <c r="V185" s="344">
        <v>6.3600000000000004E-2</v>
      </c>
      <c r="W185" s="461"/>
      <c r="X185" s="461"/>
    </row>
    <row r="186" spans="1:25" s="459" customFormat="1" x14ac:dyDescent="0.2">
      <c r="A186" s="295" t="s">
        <v>1</v>
      </c>
      <c r="B186" s="266">
        <f>B183/B182*100-100</f>
        <v>-3.3197080291970735</v>
      </c>
      <c r="C186" s="267">
        <f t="shared" ref="C186:V186" si="60">C183/C182*100-100</f>
        <v>-3.6927007299269974</v>
      </c>
      <c r="D186" s="267">
        <f t="shared" si="60"/>
        <v>-4.1970802919708063</v>
      </c>
      <c r="E186" s="267">
        <f t="shared" si="60"/>
        <v>-2.4635036496350295</v>
      </c>
      <c r="F186" s="267">
        <f t="shared" si="60"/>
        <v>-6.258394160583947</v>
      </c>
      <c r="G186" s="267">
        <f t="shared" si="60"/>
        <v>0.9970802919708035</v>
      </c>
      <c r="H186" s="267">
        <f t="shared" si="60"/>
        <v>-2.2664233576642232</v>
      </c>
      <c r="I186" s="267">
        <f t="shared" si="60"/>
        <v>-2.3905109489051171</v>
      </c>
      <c r="J186" s="267">
        <f t="shared" si="60"/>
        <v>-1.2306569343065661</v>
      </c>
      <c r="K186" s="268">
        <f t="shared" si="60"/>
        <v>-0.59416058394161553</v>
      </c>
      <c r="L186" s="401">
        <f t="shared" si="60"/>
        <v>-5.9992700729927009</v>
      </c>
      <c r="M186" s="268">
        <f t="shared" si="60"/>
        <v>-1.6386861313868621</v>
      </c>
      <c r="N186" s="266">
        <f t="shared" si="60"/>
        <v>-4.3233576642335692</v>
      </c>
      <c r="O186" s="267">
        <f t="shared" si="60"/>
        <v>-5.1394160583941613</v>
      </c>
      <c r="P186" s="267">
        <f t="shared" si="60"/>
        <v>-2.510218978102202</v>
      </c>
      <c r="Q186" s="267">
        <f t="shared" si="60"/>
        <v>-0.64014598540146039</v>
      </c>
      <c r="R186" s="267">
        <f t="shared" si="60"/>
        <v>0.21167883211678884</v>
      </c>
      <c r="S186" s="267">
        <f t="shared" si="60"/>
        <v>-0.33795620437958007</v>
      </c>
      <c r="T186" s="267">
        <f t="shared" si="60"/>
        <v>1.1642335766423457</v>
      </c>
      <c r="U186" s="268">
        <f t="shared" si="60"/>
        <v>5.4335766423357654</v>
      </c>
      <c r="V186" s="345">
        <f t="shared" si="60"/>
        <v>-1.6452554744525543</v>
      </c>
    </row>
    <row r="187" spans="1:25" s="459" customFormat="1" ht="13.5" thickBot="1" x14ac:dyDescent="0.25">
      <c r="A187" s="349" t="s">
        <v>27</v>
      </c>
      <c r="B187" s="270">
        <f t="shared" ref="B187:U187" si="61">B183-B169</f>
        <v>103.13111111111107</v>
      </c>
      <c r="C187" s="271">
        <f t="shared" si="61"/>
        <v>72.465555555555738</v>
      </c>
      <c r="D187" s="271">
        <f t="shared" si="61"/>
        <v>60.159574468085111</v>
      </c>
      <c r="E187" s="271">
        <f t="shared" si="61"/>
        <v>82.207446808510667</v>
      </c>
      <c r="F187" s="271">
        <f t="shared" si="61"/>
        <v>82.132340425531993</v>
      </c>
      <c r="G187" s="271">
        <f t="shared" si="61"/>
        <v>104.93659574468097</v>
      </c>
      <c r="H187" s="271">
        <f t="shared" si="61"/>
        <v>86.762500000000045</v>
      </c>
      <c r="I187" s="271">
        <f t="shared" si="61"/>
        <v>88.1875</v>
      </c>
      <c r="J187" s="271">
        <f t="shared" si="61"/>
        <v>77.912727272727352</v>
      </c>
      <c r="K187" s="272">
        <f t="shared" si="61"/>
        <v>93.14205128205117</v>
      </c>
      <c r="L187" s="402">
        <f t="shared" si="61"/>
        <v>89.754444444444289</v>
      </c>
      <c r="M187" s="272">
        <f t="shared" si="61"/>
        <v>42.216666666666697</v>
      </c>
      <c r="N187" s="270">
        <f t="shared" si="61"/>
        <v>110.38538461538451</v>
      </c>
      <c r="O187" s="271">
        <f t="shared" si="61"/>
        <v>61.763913043478169</v>
      </c>
      <c r="P187" s="271">
        <f t="shared" si="61"/>
        <v>98.6099999999999</v>
      </c>
      <c r="Q187" s="271">
        <f t="shared" si="61"/>
        <v>120.92230769230764</v>
      </c>
      <c r="R187" s="271">
        <f t="shared" si="61"/>
        <v>130.64193548387107</v>
      </c>
      <c r="S187" s="271">
        <f t="shared" si="61"/>
        <v>84.157878787878644</v>
      </c>
      <c r="T187" s="271">
        <f t="shared" si="61"/>
        <v>101.20000000000005</v>
      </c>
      <c r="U187" s="272">
        <f t="shared" si="61"/>
        <v>128.36857142857139</v>
      </c>
      <c r="V187" s="426">
        <f>V183-V169</f>
        <v>93.68401847575069</v>
      </c>
    </row>
    <row r="188" spans="1:25" s="459" customFormat="1" x14ac:dyDescent="0.2">
      <c r="A188" s="350" t="s">
        <v>51</v>
      </c>
      <c r="B188" s="274">
        <v>492</v>
      </c>
      <c r="C188" s="275">
        <v>492</v>
      </c>
      <c r="D188" s="275">
        <v>631</v>
      </c>
      <c r="E188" s="275">
        <v>630</v>
      </c>
      <c r="F188" s="275">
        <v>615</v>
      </c>
      <c r="G188" s="275">
        <v>617</v>
      </c>
      <c r="H188" s="275">
        <v>447</v>
      </c>
      <c r="I188" s="275">
        <v>448</v>
      </c>
      <c r="J188" s="275">
        <v>597</v>
      </c>
      <c r="K188" s="276">
        <v>529</v>
      </c>
      <c r="L188" s="403">
        <v>487</v>
      </c>
      <c r="M188" s="276">
        <v>610</v>
      </c>
      <c r="N188" s="274">
        <v>338</v>
      </c>
      <c r="O188" s="275">
        <v>599</v>
      </c>
      <c r="P188" s="275">
        <v>677</v>
      </c>
      <c r="Q188" s="275">
        <v>819</v>
      </c>
      <c r="R188" s="275">
        <v>821</v>
      </c>
      <c r="S188" s="275">
        <v>464</v>
      </c>
      <c r="T188" s="275">
        <v>543</v>
      </c>
      <c r="U188" s="276">
        <v>769</v>
      </c>
      <c r="V188" s="347">
        <f>SUM(B188:U188)</f>
        <v>11625</v>
      </c>
      <c r="W188" s="227" t="s">
        <v>56</v>
      </c>
      <c r="X188" s="278">
        <f>V174-V188</f>
        <v>8</v>
      </c>
      <c r="Y188" s="279">
        <f>X188/V174</f>
        <v>6.8769878793088627E-4</v>
      </c>
    </row>
    <row r="189" spans="1:25" s="459" customFormat="1" x14ac:dyDescent="0.2">
      <c r="A189" s="309" t="s">
        <v>28</v>
      </c>
      <c r="B189" s="242">
        <v>59.5</v>
      </c>
      <c r="C189" s="240">
        <v>59.5</v>
      </c>
      <c r="D189" s="240">
        <v>59</v>
      </c>
      <c r="E189" s="240">
        <v>59</v>
      </c>
      <c r="F189" s="240">
        <v>59</v>
      </c>
      <c r="G189" s="240">
        <v>57</v>
      </c>
      <c r="H189" s="240">
        <v>56.5</v>
      </c>
      <c r="I189" s="240">
        <v>57</v>
      </c>
      <c r="J189" s="240">
        <v>56</v>
      </c>
      <c r="K189" s="243">
        <v>55.5</v>
      </c>
      <c r="L189" s="404">
        <v>61</v>
      </c>
      <c r="M189" s="243">
        <v>59</v>
      </c>
      <c r="N189" s="240">
        <v>61</v>
      </c>
      <c r="O189" s="240">
        <v>60</v>
      </c>
      <c r="P189" s="240">
        <v>60</v>
      </c>
      <c r="Q189" s="240">
        <v>59.5</v>
      </c>
      <c r="R189" s="240">
        <v>58.5</v>
      </c>
      <c r="S189" s="240">
        <v>58</v>
      </c>
      <c r="T189" s="240">
        <v>57</v>
      </c>
      <c r="U189" s="243">
        <v>56.5</v>
      </c>
      <c r="V189" s="339"/>
      <c r="W189" s="227" t="s">
        <v>57</v>
      </c>
      <c r="X189" s="227">
        <v>55.09</v>
      </c>
      <c r="Y189" s="227"/>
    </row>
    <row r="190" spans="1:25" s="459" customFormat="1" ht="13.5" thickBot="1" x14ac:dyDescent="0.25">
      <c r="A190" s="312" t="s">
        <v>26</v>
      </c>
      <c r="B190" s="244">
        <f>B189-B175</f>
        <v>3</v>
      </c>
      <c r="C190" s="241">
        <f t="shared" ref="C190:U190" si="62">C189-C175</f>
        <v>3.5</v>
      </c>
      <c r="D190" s="241">
        <f t="shared" si="62"/>
        <v>3.5</v>
      </c>
      <c r="E190" s="241">
        <f t="shared" si="62"/>
        <v>3.5</v>
      </c>
      <c r="F190" s="241">
        <f t="shared" si="62"/>
        <v>3.5</v>
      </c>
      <c r="G190" s="241">
        <f t="shared" si="62"/>
        <v>3</v>
      </c>
      <c r="H190" s="241">
        <f t="shared" si="62"/>
        <v>3.5</v>
      </c>
      <c r="I190" s="241">
        <f t="shared" si="62"/>
        <v>3.5</v>
      </c>
      <c r="J190" s="241">
        <f t="shared" si="62"/>
        <v>3.5</v>
      </c>
      <c r="K190" s="245">
        <f t="shared" si="62"/>
        <v>3.5</v>
      </c>
      <c r="L190" s="405">
        <f t="shared" si="62"/>
        <v>3.5</v>
      </c>
      <c r="M190" s="245">
        <f t="shared" si="62"/>
        <v>3.5</v>
      </c>
      <c r="N190" s="244">
        <f t="shared" si="62"/>
        <v>3.5</v>
      </c>
      <c r="O190" s="241">
        <f t="shared" si="62"/>
        <v>3.5</v>
      </c>
      <c r="P190" s="241">
        <f t="shared" si="62"/>
        <v>3.5</v>
      </c>
      <c r="Q190" s="241">
        <f t="shared" si="62"/>
        <v>3</v>
      </c>
      <c r="R190" s="241">
        <f t="shared" si="62"/>
        <v>3</v>
      </c>
      <c r="S190" s="241">
        <f t="shared" si="62"/>
        <v>3.5</v>
      </c>
      <c r="T190" s="241">
        <f t="shared" si="62"/>
        <v>3.5</v>
      </c>
      <c r="U190" s="245">
        <f t="shared" si="62"/>
        <v>3</v>
      </c>
      <c r="V190" s="348"/>
      <c r="W190" s="227" t="s">
        <v>26</v>
      </c>
      <c r="X190" s="227">
        <f>X189-X175</f>
        <v>2.980000000000004</v>
      </c>
      <c r="Y190" s="227"/>
    </row>
    <row r="191" spans="1:25" x14ac:dyDescent="0.2">
      <c r="Q191" s="237" t="s">
        <v>63</v>
      </c>
    </row>
    <row r="192" spans="1:25" x14ac:dyDescent="0.2">
      <c r="B192" s="237">
        <v>1336</v>
      </c>
      <c r="C192" s="465">
        <v>1336</v>
      </c>
      <c r="D192" s="465">
        <v>1336</v>
      </c>
      <c r="E192" s="465">
        <v>1336</v>
      </c>
      <c r="F192" s="465">
        <v>1336</v>
      </c>
      <c r="G192" s="465">
        <v>1336</v>
      </c>
      <c r="H192" s="465">
        <v>1336</v>
      </c>
      <c r="I192" s="465">
        <v>1336</v>
      </c>
      <c r="J192" s="237">
        <v>1320</v>
      </c>
      <c r="K192" s="465">
        <v>1320</v>
      </c>
      <c r="L192" s="465">
        <v>1320</v>
      </c>
      <c r="M192" s="237">
        <v>1359</v>
      </c>
      <c r="N192" s="465">
        <v>1359</v>
      </c>
      <c r="O192" s="465">
        <v>1359</v>
      </c>
      <c r="P192" s="465">
        <v>1359</v>
      </c>
      <c r="Q192" s="465">
        <v>1359</v>
      </c>
      <c r="R192" s="465">
        <v>1359</v>
      </c>
      <c r="S192" s="465">
        <v>1359</v>
      </c>
      <c r="T192" s="465">
        <v>1359</v>
      </c>
    </row>
    <row r="193" spans="1:24" s="465" customFormat="1" ht="13.5" thickBot="1" x14ac:dyDescent="0.25">
      <c r="B193" s="465">
        <v>57.6</v>
      </c>
      <c r="C193" s="465">
        <v>57.6</v>
      </c>
      <c r="D193" s="465">
        <v>57.6</v>
      </c>
      <c r="E193" s="465">
        <v>57.6</v>
      </c>
      <c r="F193" s="465">
        <v>57.6</v>
      </c>
      <c r="G193" s="465">
        <v>57.6</v>
      </c>
      <c r="H193" s="465">
        <v>57.6</v>
      </c>
      <c r="I193" s="465">
        <v>57.6</v>
      </c>
      <c r="J193" s="465">
        <v>59.8</v>
      </c>
      <c r="K193" s="465">
        <v>59.8</v>
      </c>
      <c r="L193" s="465">
        <v>59.8</v>
      </c>
      <c r="M193" s="465">
        <v>58.8</v>
      </c>
      <c r="N193" s="465">
        <v>58.8</v>
      </c>
      <c r="O193" s="465">
        <v>58.8</v>
      </c>
      <c r="P193" s="465">
        <v>58.8</v>
      </c>
      <c r="Q193" s="465">
        <v>58.8</v>
      </c>
      <c r="R193" s="465">
        <v>58.8</v>
      </c>
      <c r="S193" s="465">
        <v>58.8</v>
      </c>
      <c r="T193" s="465">
        <v>58.8</v>
      </c>
    </row>
    <row r="194" spans="1:24" s="465" customFormat="1" ht="13.5" thickBot="1" x14ac:dyDescent="0.25">
      <c r="A194" s="285" t="s">
        <v>108</v>
      </c>
      <c r="B194" s="737" t="s">
        <v>84</v>
      </c>
      <c r="C194" s="738"/>
      <c r="D194" s="738"/>
      <c r="E194" s="738"/>
      <c r="F194" s="738"/>
      <c r="G194" s="738"/>
      <c r="H194" s="738"/>
      <c r="I194" s="739"/>
      <c r="J194" s="741" t="s">
        <v>83</v>
      </c>
      <c r="K194" s="741"/>
      <c r="L194" s="742"/>
      <c r="M194" s="737" t="s">
        <v>53</v>
      </c>
      <c r="N194" s="738"/>
      <c r="O194" s="738"/>
      <c r="P194" s="738"/>
      <c r="Q194" s="738"/>
      <c r="R194" s="738"/>
      <c r="S194" s="738"/>
      <c r="T194" s="739"/>
      <c r="U194" s="314" t="s">
        <v>55</v>
      </c>
    </row>
    <row r="195" spans="1:24" s="465" customFormat="1" x14ac:dyDescent="0.2">
      <c r="A195" s="226" t="s">
        <v>54</v>
      </c>
      <c r="B195" s="247">
        <v>1</v>
      </c>
      <c r="C195" s="248">
        <v>2</v>
      </c>
      <c r="D195" s="248">
        <v>3</v>
      </c>
      <c r="E195" s="248">
        <v>4</v>
      </c>
      <c r="F195" s="248">
        <v>5</v>
      </c>
      <c r="G195" s="248">
        <v>6</v>
      </c>
      <c r="H195" s="248">
        <v>7</v>
      </c>
      <c r="I195" s="384">
        <v>8</v>
      </c>
      <c r="J195" s="470">
        <v>10</v>
      </c>
      <c r="K195" s="471">
        <v>11</v>
      </c>
      <c r="L195" s="472">
        <v>12</v>
      </c>
      <c r="M195" s="395">
        <v>1</v>
      </c>
      <c r="N195" s="248">
        <v>2</v>
      </c>
      <c r="O195" s="248">
        <v>3</v>
      </c>
      <c r="P195" s="248">
        <v>4</v>
      </c>
      <c r="Q195" s="248">
        <v>5</v>
      </c>
      <c r="R195" s="248">
        <v>6</v>
      </c>
      <c r="S195" s="248">
        <v>7</v>
      </c>
      <c r="T195" s="249">
        <v>8</v>
      </c>
      <c r="U195" s="445"/>
    </row>
    <row r="196" spans="1:24" s="465" customFormat="1" x14ac:dyDescent="0.2">
      <c r="A196" s="226" t="s">
        <v>2</v>
      </c>
      <c r="B196" s="250">
        <v>1</v>
      </c>
      <c r="C196" s="333">
        <v>2</v>
      </c>
      <c r="D196" s="251">
        <v>3</v>
      </c>
      <c r="E196" s="315">
        <v>4</v>
      </c>
      <c r="F196" s="252">
        <v>5</v>
      </c>
      <c r="G196" s="363">
        <v>6</v>
      </c>
      <c r="H196" s="396">
        <v>7</v>
      </c>
      <c r="I196" s="365">
        <v>8</v>
      </c>
      <c r="J196" s="250">
        <v>1</v>
      </c>
      <c r="K196" s="333">
        <v>2</v>
      </c>
      <c r="L196" s="473">
        <v>3</v>
      </c>
      <c r="M196" s="250">
        <v>1</v>
      </c>
      <c r="N196" s="333">
        <v>2</v>
      </c>
      <c r="O196" s="251">
        <v>3</v>
      </c>
      <c r="P196" s="315">
        <v>4</v>
      </c>
      <c r="Q196" s="252">
        <v>5</v>
      </c>
      <c r="R196" s="363">
        <v>6</v>
      </c>
      <c r="S196" s="396">
        <v>7</v>
      </c>
      <c r="T196" s="365">
        <v>8</v>
      </c>
      <c r="U196" s="340" t="s">
        <v>0</v>
      </c>
    </row>
    <row r="197" spans="1:24" s="465" customFormat="1" x14ac:dyDescent="0.2">
      <c r="A197" s="292" t="s">
        <v>3</v>
      </c>
      <c r="B197" s="253">
        <v>1480</v>
      </c>
      <c r="C197" s="254">
        <v>1480</v>
      </c>
      <c r="D197" s="254">
        <v>1480</v>
      </c>
      <c r="E197" s="254">
        <v>1480</v>
      </c>
      <c r="F197" s="254">
        <v>1480</v>
      </c>
      <c r="G197" s="254">
        <v>1480</v>
      </c>
      <c r="H197" s="254">
        <v>1480</v>
      </c>
      <c r="I197" s="385">
        <v>1480</v>
      </c>
      <c r="J197" s="253">
        <v>1480</v>
      </c>
      <c r="K197" s="254">
        <v>1480</v>
      </c>
      <c r="L197" s="255">
        <v>1480</v>
      </c>
      <c r="M197" s="397">
        <v>1480</v>
      </c>
      <c r="N197" s="254">
        <v>1480</v>
      </c>
      <c r="O197" s="254">
        <v>1480</v>
      </c>
      <c r="P197" s="254">
        <v>1480</v>
      </c>
      <c r="Q197" s="254">
        <v>1480</v>
      </c>
      <c r="R197" s="254">
        <v>1480</v>
      </c>
      <c r="S197" s="254">
        <v>1480</v>
      </c>
      <c r="T197" s="255">
        <v>1480</v>
      </c>
      <c r="U197" s="341">
        <v>1480</v>
      </c>
    </row>
    <row r="198" spans="1:24" s="465" customFormat="1" x14ac:dyDescent="0.2">
      <c r="A198" s="295" t="s">
        <v>6</v>
      </c>
      <c r="B198" s="256">
        <v>1320</v>
      </c>
      <c r="C198" s="257">
        <v>1370.69</v>
      </c>
      <c r="D198" s="257">
        <v>1402.45</v>
      </c>
      <c r="E198" s="257">
        <v>1419.69</v>
      </c>
      <c r="F198" s="257">
        <v>1450.41</v>
      </c>
      <c r="G198" s="257">
        <v>1485.43</v>
      </c>
      <c r="H198" s="257">
        <v>1505</v>
      </c>
      <c r="I198" s="296">
        <v>1558.18</v>
      </c>
      <c r="J198" s="256">
        <v>1283.81</v>
      </c>
      <c r="K198" s="257">
        <v>1394.52</v>
      </c>
      <c r="L198" s="258">
        <v>1491.55</v>
      </c>
      <c r="M198" s="398">
        <v>1311.48</v>
      </c>
      <c r="N198" s="257">
        <v>1369.09</v>
      </c>
      <c r="O198" s="257">
        <v>1410.8</v>
      </c>
      <c r="P198" s="257">
        <v>1446.04</v>
      </c>
      <c r="Q198" s="257">
        <v>1460.19</v>
      </c>
      <c r="R198" s="257">
        <v>1475.96</v>
      </c>
      <c r="S198" s="257">
        <v>1506</v>
      </c>
      <c r="T198" s="258">
        <v>1585</v>
      </c>
      <c r="U198" s="342">
        <v>1449.54</v>
      </c>
    </row>
    <row r="199" spans="1:24" s="465" customFormat="1" x14ac:dyDescent="0.2">
      <c r="A199" s="226" t="s">
        <v>7</v>
      </c>
      <c r="B199" s="260">
        <v>95.65</v>
      </c>
      <c r="C199" s="261">
        <v>100</v>
      </c>
      <c r="D199" s="261">
        <v>100</v>
      </c>
      <c r="E199" s="261">
        <v>100</v>
      </c>
      <c r="F199" s="261">
        <v>100</v>
      </c>
      <c r="G199" s="261">
        <v>100</v>
      </c>
      <c r="H199" s="261">
        <v>100</v>
      </c>
      <c r="I199" s="299">
        <v>100</v>
      </c>
      <c r="J199" s="260">
        <v>95.24</v>
      </c>
      <c r="K199" s="261">
        <v>100</v>
      </c>
      <c r="L199" s="262">
        <v>89.66</v>
      </c>
      <c r="M199" s="399">
        <v>100</v>
      </c>
      <c r="N199" s="261">
        <v>100</v>
      </c>
      <c r="O199" s="261">
        <v>100</v>
      </c>
      <c r="P199" s="261">
        <v>98.11</v>
      </c>
      <c r="Q199" s="261">
        <v>100</v>
      </c>
      <c r="R199" s="261">
        <v>100</v>
      </c>
      <c r="S199" s="261">
        <v>100</v>
      </c>
      <c r="T199" s="262">
        <v>96.15</v>
      </c>
      <c r="U199" s="343">
        <v>90.59</v>
      </c>
    </row>
    <row r="200" spans="1:24" s="465" customFormat="1" x14ac:dyDescent="0.2">
      <c r="A200" s="226" t="s">
        <v>8</v>
      </c>
      <c r="B200" s="263">
        <v>4.7500000000000001E-2</v>
      </c>
      <c r="C200" s="264">
        <v>3.5099999999999999E-2</v>
      </c>
      <c r="D200" s="264">
        <v>2.3900000000000001E-2</v>
      </c>
      <c r="E200" s="264">
        <v>2.6200000000000001E-2</v>
      </c>
      <c r="F200" s="264">
        <v>2.3699999999999999E-2</v>
      </c>
      <c r="G200" s="264">
        <v>2.4299999999999999E-2</v>
      </c>
      <c r="H200" s="264">
        <v>2.52E-2</v>
      </c>
      <c r="I200" s="302">
        <v>3.5499999999999997E-2</v>
      </c>
      <c r="J200" s="263">
        <v>4.3099999999999999E-2</v>
      </c>
      <c r="K200" s="264">
        <v>3.0599999999999999E-2</v>
      </c>
      <c r="L200" s="265">
        <v>5.7299999999999997E-2</v>
      </c>
      <c r="M200" s="400">
        <v>3.1699999999999999E-2</v>
      </c>
      <c r="N200" s="264">
        <v>2.4799999999999999E-2</v>
      </c>
      <c r="O200" s="264">
        <v>2.6200000000000001E-2</v>
      </c>
      <c r="P200" s="264">
        <v>3.2000000000000001E-2</v>
      </c>
      <c r="Q200" s="264">
        <v>2.63E-2</v>
      </c>
      <c r="R200" s="264">
        <v>2.98E-2</v>
      </c>
      <c r="S200" s="264">
        <v>2.41E-2</v>
      </c>
      <c r="T200" s="265">
        <v>4.2099999999999999E-2</v>
      </c>
      <c r="U200" s="344">
        <v>5.8900000000000001E-2</v>
      </c>
    </row>
    <row r="201" spans="1:24" s="465" customFormat="1" x14ac:dyDescent="0.2">
      <c r="A201" s="295" t="s">
        <v>1</v>
      </c>
      <c r="B201" s="266">
        <f>B198/B197*100-100</f>
        <v>-10.810810810810807</v>
      </c>
      <c r="C201" s="267">
        <f t="shared" ref="C201:U201" si="63">C198/C197*100-100</f>
        <v>-7.3858108108108098</v>
      </c>
      <c r="D201" s="267">
        <f t="shared" si="63"/>
        <v>-5.239864864864856</v>
      </c>
      <c r="E201" s="267">
        <f t="shared" si="63"/>
        <v>-4.0749999999999886</v>
      </c>
      <c r="F201" s="267">
        <f t="shared" si="63"/>
        <v>-1.9993243243243199</v>
      </c>
      <c r="G201" s="267">
        <f t="shared" si="63"/>
        <v>0.36689189189189619</v>
      </c>
      <c r="H201" s="267">
        <f t="shared" si="63"/>
        <v>1.689189189189193</v>
      </c>
      <c r="I201" s="466">
        <f t="shared" si="63"/>
        <v>5.2824324324324294</v>
      </c>
      <c r="J201" s="266">
        <f t="shared" si="63"/>
        <v>-13.256081081081078</v>
      </c>
      <c r="K201" s="267">
        <f t="shared" si="63"/>
        <v>-5.7756756756756715</v>
      </c>
      <c r="L201" s="268">
        <f t="shared" si="63"/>
        <v>0.78040540540540349</v>
      </c>
      <c r="M201" s="401">
        <f t="shared" si="63"/>
        <v>-11.386486486486476</v>
      </c>
      <c r="N201" s="267">
        <f t="shared" si="63"/>
        <v>-7.4939189189189221</v>
      </c>
      <c r="O201" s="267">
        <f t="shared" si="63"/>
        <v>-4.6756756756756772</v>
      </c>
      <c r="P201" s="267">
        <f t="shared" si="63"/>
        <v>-2.2945945945945994</v>
      </c>
      <c r="Q201" s="267">
        <f t="shared" si="63"/>
        <v>-1.3385135135135044</v>
      </c>
      <c r="R201" s="267">
        <f t="shared" si="63"/>
        <v>-0.27297297297297973</v>
      </c>
      <c r="S201" s="267">
        <f t="shared" si="63"/>
        <v>1.7567567567567437</v>
      </c>
      <c r="T201" s="268">
        <f t="shared" si="63"/>
        <v>7.0945945945946107</v>
      </c>
      <c r="U201" s="345">
        <f t="shared" si="63"/>
        <v>-2.0581081081081152</v>
      </c>
    </row>
    <row r="202" spans="1:24" s="465" customFormat="1" ht="13.5" thickBot="1" x14ac:dyDescent="0.25">
      <c r="A202" s="349" t="s">
        <v>27</v>
      </c>
      <c r="B202" s="270">
        <f>B198-B192</f>
        <v>-16</v>
      </c>
      <c r="C202" s="271">
        <f t="shared" ref="C202:T202" si="64">C198-C192</f>
        <v>34.690000000000055</v>
      </c>
      <c r="D202" s="271">
        <f t="shared" si="64"/>
        <v>66.450000000000045</v>
      </c>
      <c r="E202" s="271">
        <f t="shared" si="64"/>
        <v>83.690000000000055</v>
      </c>
      <c r="F202" s="271">
        <f t="shared" si="64"/>
        <v>114.41000000000008</v>
      </c>
      <c r="G202" s="271">
        <f t="shared" si="64"/>
        <v>149.43000000000006</v>
      </c>
      <c r="H202" s="271">
        <f t="shared" si="64"/>
        <v>169</v>
      </c>
      <c r="I202" s="467">
        <f t="shared" si="64"/>
        <v>222.18000000000006</v>
      </c>
      <c r="J202" s="270">
        <f t="shared" si="64"/>
        <v>-36.190000000000055</v>
      </c>
      <c r="K202" s="271">
        <f t="shared" si="64"/>
        <v>74.519999999999982</v>
      </c>
      <c r="L202" s="272">
        <f t="shared" si="64"/>
        <v>171.54999999999995</v>
      </c>
      <c r="M202" s="402">
        <f t="shared" si="64"/>
        <v>-47.519999999999982</v>
      </c>
      <c r="N202" s="271">
        <f t="shared" si="64"/>
        <v>10.089999999999918</v>
      </c>
      <c r="O202" s="271">
        <f t="shared" si="64"/>
        <v>51.799999999999955</v>
      </c>
      <c r="P202" s="271">
        <f t="shared" si="64"/>
        <v>87.039999999999964</v>
      </c>
      <c r="Q202" s="271">
        <f t="shared" si="64"/>
        <v>101.19000000000005</v>
      </c>
      <c r="R202" s="271">
        <f t="shared" si="64"/>
        <v>116.96000000000004</v>
      </c>
      <c r="S202" s="271">
        <f t="shared" si="64"/>
        <v>147</v>
      </c>
      <c r="T202" s="272">
        <f t="shared" si="64"/>
        <v>226</v>
      </c>
      <c r="U202" s="426">
        <f>U198-V183</f>
        <v>102.07999999999993</v>
      </c>
    </row>
    <row r="203" spans="1:24" s="465" customFormat="1" x14ac:dyDescent="0.2">
      <c r="A203" s="350" t="s">
        <v>51</v>
      </c>
      <c r="B203" s="274">
        <v>314</v>
      </c>
      <c r="C203" s="275">
        <v>398</v>
      </c>
      <c r="D203" s="275">
        <v>665</v>
      </c>
      <c r="E203" s="275">
        <v>873</v>
      </c>
      <c r="F203" s="275">
        <v>658</v>
      </c>
      <c r="G203" s="275">
        <v>610</v>
      </c>
      <c r="H203" s="275">
        <v>806</v>
      </c>
      <c r="I203" s="386">
        <v>668</v>
      </c>
      <c r="J203" s="274">
        <v>280</v>
      </c>
      <c r="K203" s="275">
        <v>549</v>
      </c>
      <c r="L203" s="276">
        <v>757</v>
      </c>
      <c r="M203" s="403">
        <v>361</v>
      </c>
      <c r="N203" s="275">
        <v>470</v>
      </c>
      <c r="O203" s="275">
        <v>701</v>
      </c>
      <c r="P203" s="275">
        <v>712</v>
      </c>
      <c r="Q203" s="275">
        <v>732</v>
      </c>
      <c r="R203" s="275">
        <v>631</v>
      </c>
      <c r="S203" s="275">
        <v>752</v>
      </c>
      <c r="T203" s="276">
        <v>652</v>
      </c>
      <c r="U203" s="347">
        <f>SUM(A203:T203)</f>
        <v>11589</v>
      </c>
      <c r="V203" s="227" t="s">
        <v>56</v>
      </c>
      <c r="W203" s="278">
        <f>V188-U203</f>
        <v>36</v>
      </c>
      <c r="X203" s="279">
        <f>W203/V188</f>
        <v>3.096774193548387E-3</v>
      </c>
    </row>
    <row r="204" spans="1:24" s="465" customFormat="1" x14ac:dyDescent="0.2">
      <c r="A204" s="309" t="s">
        <v>28</v>
      </c>
      <c r="B204" s="242">
        <v>65</v>
      </c>
      <c r="C204" s="240">
        <v>64.5</v>
      </c>
      <c r="D204" s="240">
        <v>64</v>
      </c>
      <c r="E204" s="240">
        <v>63</v>
      </c>
      <c r="F204" s="240">
        <v>62.5</v>
      </c>
      <c r="G204" s="240">
        <v>61.5</v>
      </c>
      <c r="H204" s="240">
        <v>60.5</v>
      </c>
      <c r="I204" s="468">
        <v>60</v>
      </c>
      <c r="J204" s="242">
        <v>67</v>
      </c>
      <c r="K204" s="240">
        <v>66</v>
      </c>
      <c r="L204" s="243">
        <v>65</v>
      </c>
      <c r="M204" s="404">
        <v>66.5</v>
      </c>
      <c r="N204" s="240">
        <v>66</v>
      </c>
      <c r="O204" s="240">
        <v>65.5</v>
      </c>
      <c r="P204" s="240">
        <v>64.5</v>
      </c>
      <c r="Q204" s="240">
        <v>63.5</v>
      </c>
      <c r="R204" s="240">
        <v>62.5</v>
      </c>
      <c r="S204" s="240">
        <v>62</v>
      </c>
      <c r="T204" s="243">
        <v>61</v>
      </c>
      <c r="U204" s="339"/>
      <c r="V204" s="227" t="s">
        <v>57</v>
      </c>
      <c r="W204" s="227">
        <v>58.59</v>
      </c>
      <c r="X204" s="227"/>
    </row>
    <row r="205" spans="1:24" s="465" customFormat="1" ht="13.5" thickBot="1" x14ac:dyDescent="0.25">
      <c r="A205" s="312" t="s">
        <v>26</v>
      </c>
      <c r="B205" s="244">
        <f>B204-B193</f>
        <v>7.3999999999999986</v>
      </c>
      <c r="C205" s="241">
        <f t="shared" ref="C205:T205" si="65">C204-C193</f>
        <v>6.8999999999999986</v>
      </c>
      <c r="D205" s="241">
        <f t="shared" si="65"/>
        <v>6.3999999999999986</v>
      </c>
      <c r="E205" s="241">
        <f t="shared" si="65"/>
        <v>5.3999999999999986</v>
      </c>
      <c r="F205" s="241">
        <f t="shared" si="65"/>
        <v>4.8999999999999986</v>
      </c>
      <c r="G205" s="241">
        <f t="shared" si="65"/>
        <v>3.8999999999999986</v>
      </c>
      <c r="H205" s="241">
        <f t="shared" si="65"/>
        <v>2.8999999999999986</v>
      </c>
      <c r="I205" s="469">
        <f t="shared" si="65"/>
        <v>2.3999999999999986</v>
      </c>
      <c r="J205" s="244">
        <f t="shared" si="65"/>
        <v>7.2000000000000028</v>
      </c>
      <c r="K205" s="241">
        <f t="shared" si="65"/>
        <v>6.2000000000000028</v>
      </c>
      <c r="L205" s="245">
        <f t="shared" si="65"/>
        <v>5.2000000000000028</v>
      </c>
      <c r="M205" s="405">
        <f t="shared" si="65"/>
        <v>7.7000000000000028</v>
      </c>
      <c r="N205" s="241">
        <f t="shared" si="65"/>
        <v>7.2000000000000028</v>
      </c>
      <c r="O205" s="241">
        <f t="shared" si="65"/>
        <v>6.7000000000000028</v>
      </c>
      <c r="P205" s="241">
        <f t="shared" si="65"/>
        <v>5.7000000000000028</v>
      </c>
      <c r="Q205" s="241">
        <f t="shared" si="65"/>
        <v>4.7000000000000028</v>
      </c>
      <c r="R205" s="241">
        <f t="shared" si="65"/>
        <v>3.7000000000000028</v>
      </c>
      <c r="S205" s="241">
        <f t="shared" si="65"/>
        <v>3.2000000000000028</v>
      </c>
      <c r="T205" s="245">
        <f t="shared" si="65"/>
        <v>2.2000000000000028</v>
      </c>
      <c r="U205" s="348"/>
      <c r="V205" s="227" t="s">
        <v>26</v>
      </c>
      <c r="W205" s="227">
        <f>W204-X189</f>
        <v>3.5</v>
      </c>
      <c r="X205" s="227"/>
    </row>
    <row r="206" spans="1:24" x14ac:dyDescent="0.2">
      <c r="D206" s="237">
        <v>64</v>
      </c>
      <c r="E206" s="237">
        <v>63</v>
      </c>
      <c r="F206" s="237">
        <v>62.5</v>
      </c>
      <c r="G206" s="237" t="s">
        <v>63</v>
      </c>
      <c r="H206" s="237" t="s">
        <v>63</v>
      </c>
      <c r="J206" s="237">
        <v>67</v>
      </c>
      <c r="K206" s="237">
        <v>66</v>
      </c>
      <c r="N206" s="334">
        <v>66</v>
      </c>
      <c r="O206" s="237">
        <v>65.5</v>
      </c>
      <c r="P206" s="237">
        <v>64.5</v>
      </c>
      <c r="Q206" s="237">
        <v>63.5</v>
      </c>
    </row>
    <row r="207" spans="1:24" ht="13.5" thickBot="1" x14ac:dyDescent="0.25"/>
    <row r="208" spans="1:24" ht="13.5" thickBot="1" x14ac:dyDescent="0.25">
      <c r="A208" s="285" t="s">
        <v>111</v>
      </c>
      <c r="B208" s="737" t="s">
        <v>84</v>
      </c>
      <c r="C208" s="738"/>
      <c r="D208" s="738"/>
      <c r="E208" s="738"/>
      <c r="F208" s="738"/>
      <c r="G208" s="738"/>
      <c r="H208" s="738"/>
      <c r="I208" s="739"/>
      <c r="J208" s="741" t="s">
        <v>83</v>
      </c>
      <c r="K208" s="741"/>
      <c r="L208" s="742"/>
      <c r="M208" s="737" t="s">
        <v>53</v>
      </c>
      <c r="N208" s="738"/>
      <c r="O208" s="738"/>
      <c r="P208" s="738"/>
      <c r="Q208" s="738"/>
      <c r="R208" s="738"/>
      <c r="S208" s="738"/>
      <c r="T208" s="739"/>
      <c r="U208" s="314" t="s">
        <v>55</v>
      </c>
      <c r="V208" s="475"/>
      <c r="W208" s="475"/>
      <c r="X208" s="475"/>
    </row>
    <row r="209" spans="1:24" x14ac:dyDescent="0.2">
      <c r="A209" s="226" t="s">
        <v>54</v>
      </c>
      <c r="B209" s="247">
        <v>1</v>
      </c>
      <c r="C209" s="248">
        <v>2</v>
      </c>
      <c r="D209" s="248">
        <v>3</v>
      </c>
      <c r="E209" s="248">
        <v>4</v>
      </c>
      <c r="F209" s="248">
        <v>5</v>
      </c>
      <c r="G209" s="248">
        <v>6</v>
      </c>
      <c r="H209" s="248">
        <v>7</v>
      </c>
      <c r="I209" s="384">
        <v>8</v>
      </c>
      <c r="J209" s="470">
        <v>10</v>
      </c>
      <c r="K209" s="471">
        <v>11</v>
      </c>
      <c r="L209" s="472">
        <v>12</v>
      </c>
      <c r="M209" s="395">
        <v>1</v>
      </c>
      <c r="N209" s="248">
        <v>2</v>
      </c>
      <c r="O209" s="248">
        <v>3</v>
      </c>
      <c r="P209" s="248">
        <v>4</v>
      </c>
      <c r="Q209" s="248">
        <v>5</v>
      </c>
      <c r="R209" s="248">
        <v>6</v>
      </c>
      <c r="S209" s="248">
        <v>7</v>
      </c>
      <c r="T209" s="249">
        <v>8</v>
      </c>
      <c r="U209" s="445"/>
      <c r="V209" s="475"/>
      <c r="W209" s="475"/>
      <c r="X209" s="475"/>
    </row>
    <row r="210" spans="1:24" x14ac:dyDescent="0.2">
      <c r="A210" s="226" t="s">
        <v>2</v>
      </c>
      <c r="B210" s="250">
        <v>1</v>
      </c>
      <c r="C210" s="333">
        <v>2</v>
      </c>
      <c r="D210" s="251">
        <v>3</v>
      </c>
      <c r="E210" s="315">
        <v>4</v>
      </c>
      <c r="F210" s="252">
        <v>5</v>
      </c>
      <c r="G210" s="363">
        <v>6</v>
      </c>
      <c r="H210" s="396">
        <v>7</v>
      </c>
      <c r="I210" s="365">
        <v>8</v>
      </c>
      <c r="J210" s="250">
        <v>1</v>
      </c>
      <c r="K210" s="333">
        <v>2</v>
      </c>
      <c r="L210" s="473">
        <v>3</v>
      </c>
      <c r="M210" s="250">
        <v>1</v>
      </c>
      <c r="N210" s="333">
        <v>2</v>
      </c>
      <c r="O210" s="251">
        <v>3</v>
      </c>
      <c r="P210" s="315">
        <v>4</v>
      </c>
      <c r="Q210" s="252">
        <v>5</v>
      </c>
      <c r="R210" s="363">
        <v>6</v>
      </c>
      <c r="S210" s="396">
        <v>7</v>
      </c>
      <c r="T210" s="365">
        <v>8</v>
      </c>
      <c r="U210" s="340" t="s">
        <v>0</v>
      </c>
      <c r="V210" s="475"/>
      <c r="W210" s="475"/>
      <c r="X210" s="475"/>
    </row>
    <row r="211" spans="1:24" x14ac:dyDescent="0.2">
      <c r="A211" s="292" t="s">
        <v>3</v>
      </c>
      <c r="B211" s="253">
        <v>1590</v>
      </c>
      <c r="C211" s="254">
        <v>1590</v>
      </c>
      <c r="D211" s="254">
        <v>1590</v>
      </c>
      <c r="E211" s="254">
        <v>1590</v>
      </c>
      <c r="F211" s="254">
        <v>1590</v>
      </c>
      <c r="G211" s="254">
        <v>1590</v>
      </c>
      <c r="H211" s="254">
        <v>1590</v>
      </c>
      <c r="I211" s="385">
        <v>1590</v>
      </c>
      <c r="J211" s="253">
        <v>1590</v>
      </c>
      <c r="K211" s="254">
        <v>1590</v>
      </c>
      <c r="L211" s="255">
        <v>1590</v>
      </c>
      <c r="M211" s="397">
        <v>1590</v>
      </c>
      <c r="N211" s="254">
        <v>1590</v>
      </c>
      <c r="O211" s="254">
        <v>1590</v>
      </c>
      <c r="P211" s="254">
        <v>1590</v>
      </c>
      <c r="Q211" s="254">
        <v>1590</v>
      </c>
      <c r="R211" s="254">
        <v>1590</v>
      </c>
      <c r="S211" s="254">
        <v>1590</v>
      </c>
      <c r="T211" s="255">
        <v>1590</v>
      </c>
      <c r="U211" s="341">
        <v>1590</v>
      </c>
      <c r="V211" s="475"/>
      <c r="W211" s="475"/>
      <c r="X211" s="475"/>
    </row>
    <row r="212" spans="1:24" x14ac:dyDescent="0.2">
      <c r="A212" s="295" t="s">
        <v>6</v>
      </c>
      <c r="B212" s="256">
        <v>1416.5217391304348</v>
      </c>
      <c r="C212" s="257">
        <v>1457.5</v>
      </c>
      <c r="D212" s="257">
        <v>1499.8</v>
      </c>
      <c r="E212" s="257">
        <v>1514.7692307692307</v>
      </c>
      <c r="F212" s="257">
        <v>1536.1111111111111</v>
      </c>
      <c r="G212" s="257">
        <v>1569.7872340425531</v>
      </c>
      <c r="H212" s="257">
        <v>1598.0645161290322</v>
      </c>
      <c r="I212" s="296">
        <v>1658.8235294117646</v>
      </c>
      <c r="J212" s="256">
        <v>1400.4761904761904</v>
      </c>
      <c r="K212" s="257">
        <v>1509.5454545454545</v>
      </c>
      <c r="L212" s="258">
        <v>1582.8571428571429</v>
      </c>
      <c r="M212" s="398">
        <v>1439.6428571428571</v>
      </c>
      <c r="N212" s="257">
        <v>1490.5128205128206</v>
      </c>
      <c r="O212" s="257">
        <v>1497.5</v>
      </c>
      <c r="P212" s="257">
        <v>1532.7272727272727</v>
      </c>
      <c r="Q212" s="257">
        <v>1532.9310344827586</v>
      </c>
      <c r="R212" s="257">
        <v>1588.3673469387754</v>
      </c>
      <c r="S212" s="257">
        <v>1590.1666666666667</v>
      </c>
      <c r="T212" s="258">
        <v>1638.4782608695652</v>
      </c>
      <c r="U212" s="342">
        <v>1542.2421524663678</v>
      </c>
      <c r="V212" s="475"/>
      <c r="W212" s="475"/>
      <c r="X212" s="475"/>
    </row>
    <row r="213" spans="1:24" x14ac:dyDescent="0.2">
      <c r="A213" s="226" t="s">
        <v>7</v>
      </c>
      <c r="B213" s="260">
        <v>86.956521739130437</v>
      </c>
      <c r="C213" s="261">
        <v>100</v>
      </c>
      <c r="D213" s="261">
        <v>98</v>
      </c>
      <c r="E213" s="261">
        <v>100</v>
      </c>
      <c r="F213" s="261">
        <v>100</v>
      </c>
      <c r="G213" s="261">
        <v>100</v>
      </c>
      <c r="H213" s="261">
        <v>100</v>
      </c>
      <c r="I213" s="299">
        <v>98.039215686274517</v>
      </c>
      <c r="J213" s="260">
        <v>90.476190476190482</v>
      </c>
      <c r="K213" s="261">
        <v>100</v>
      </c>
      <c r="L213" s="262">
        <v>94.642857142857139</v>
      </c>
      <c r="M213" s="399">
        <v>96.428571428571431</v>
      </c>
      <c r="N213" s="261">
        <v>100</v>
      </c>
      <c r="O213" s="261">
        <v>100</v>
      </c>
      <c r="P213" s="261">
        <v>100</v>
      </c>
      <c r="Q213" s="261">
        <v>100</v>
      </c>
      <c r="R213" s="261">
        <v>100</v>
      </c>
      <c r="S213" s="261">
        <v>100</v>
      </c>
      <c r="T213" s="262">
        <v>95.652173913043484</v>
      </c>
      <c r="U213" s="343">
        <v>93.946188340807169</v>
      </c>
      <c r="V213" s="475"/>
      <c r="W213" s="475"/>
      <c r="X213" s="475"/>
    </row>
    <row r="214" spans="1:24" x14ac:dyDescent="0.2">
      <c r="A214" s="226" t="s">
        <v>8</v>
      </c>
      <c r="B214" s="263">
        <v>7.7266416998488185E-2</v>
      </c>
      <c r="C214" s="264">
        <v>3.268020391639391E-2</v>
      </c>
      <c r="D214" s="264">
        <v>3.1116561546059563E-2</v>
      </c>
      <c r="E214" s="264">
        <v>2.869684245129512E-2</v>
      </c>
      <c r="F214" s="264">
        <v>3.1281292681617764E-2</v>
      </c>
      <c r="G214" s="264">
        <v>3.0999430055443058E-2</v>
      </c>
      <c r="H214" s="264">
        <v>3.128459227462229E-2</v>
      </c>
      <c r="I214" s="302">
        <v>4.0353924385606997E-2</v>
      </c>
      <c r="J214" s="263">
        <v>5.2816015882890609E-2</v>
      </c>
      <c r="K214" s="264">
        <v>3.561684962550031E-2</v>
      </c>
      <c r="L214" s="265">
        <v>4.1918957980529192E-2</v>
      </c>
      <c r="M214" s="400">
        <v>4.4457103622041361E-2</v>
      </c>
      <c r="N214" s="264">
        <v>3.4510420192068084E-2</v>
      </c>
      <c r="O214" s="264">
        <v>2.9192417931602172E-2</v>
      </c>
      <c r="P214" s="264">
        <v>2.3751467803046166E-2</v>
      </c>
      <c r="Q214" s="264">
        <v>3.1026526479961028E-2</v>
      </c>
      <c r="R214" s="264">
        <v>3.8587069161008333E-2</v>
      </c>
      <c r="S214" s="264">
        <v>3.2076048568475249E-2</v>
      </c>
      <c r="T214" s="265">
        <v>4.2360286407590347E-2</v>
      </c>
      <c r="U214" s="344">
        <v>5.3928544124719945E-2</v>
      </c>
      <c r="V214" s="475"/>
      <c r="W214" s="475"/>
      <c r="X214" s="475"/>
    </row>
    <row r="215" spans="1:24" x14ac:dyDescent="0.2">
      <c r="A215" s="295" t="s">
        <v>1</v>
      </c>
      <c r="B215" s="266">
        <f>B212/B211*100-100</f>
        <v>-10.910582444626755</v>
      </c>
      <c r="C215" s="267">
        <f t="shared" ref="C215:U215" si="66">C212/C211*100-100</f>
        <v>-8.3333333333333428</v>
      </c>
      <c r="D215" s="267">
        <f t="shared" si="66"/>
        <v>-5.6729559748427789</v>
      </c>
      <c r="E215" s="267">
        <f t="shared" si="66"/>
        <v>-4.7314949201741712</v>
      </c>
      <c r="F215" s="267">
        <f t="shared" si="66"/>
        <v>-3.389238294898675</v>
      </c>
      <c r="G215" s="267">
        <f t="shared" si="66"/>
        <v>-1.2712431419777914</v>
      </c>
      <c r="H215" s="267">
        <f t="shared" si="66"/>
        <v>0.50720227226616998</v>
      </c>
      <c r="I215" s="466">
        <f t="shared" si="66"/>
        <v>4.3285238623751496</v>
      </c>
      <c r="J215" s="266">
        <f t="shared" si="66"/>
        <v>-11.91973644803835</v>
      </c>
      <c r="K215" s="267">
        <f t="shared" si="66"/>
        <v>-5.0600343053173304</v>
      </c>
      <c r="L215" s="268">
        <f t="shared" si="66"/>
        <v>-0.44923629829290235</v>
      </c>
      <c r="M215" s="401">
        <f t="shared" si="66"/>
        <v>-9.4564240790655987</v>
      </c>
      <c r="N215" s="267">
        <f t="shared" si="66"/>
        <v>-6.2570553136590945</v>
      </c>
      <c r="O215" s="267">
        <f t="shared" si="66"/>
        <v>-5.8176100628930811</v>
      </c>
      <c r="P215" s="267">
        <f t="shared" si="66"/>
        <v>-3.6020583190394433</v>
      </c>
      <c r="Q215" s="267">
        <f t="shared" si="66"/>
        <v>-3.5892431142919037</v>
      </c>
      <c r="R215" s="267">
        <f t="shared" si="66"/>
        <v>-0.10268258246695439</v>
      </c>
      <c r="S215" s="267">
        <f t="shared" si="66"/>
        <v>1.0482180293507781E-2</v>
      </c>
      <c r="T215" s="268">
        <f t="shared" si="66"/>
        <v>3.0489472245009495</v>
      </c>
      <c r="U215" s="345">
        <f t="shared" si="66"/>
        <v>-3.0036382096624124</v>
      </c>
      <c r="V215" s="475"/>
      <c r="W215" s="475"/>
      <c r="X215" s="475"/>
    </row>
    <row r="216" spans="1:24" ht="13.5" thickBot="1" x14ac:dyDescent="0.25">
      <c r="A216" s="349" t="s">
        <v>27</v>
      </c>
      <c r="B216" s="270">
        <f>B212-B198</f>
        <v>96.521739130434753</v>
      </c>
      <c r="C216" s="271">
        <f t="shared" ref="C216:U216" si="67">C212-C198</f>
        <v>86.809999999999945</v>
      </c>
      <c r="D216" s="271">
        <f t="shared" si="67"/>
        <v>97.349999999999909</v>
      </c>
      <c r="E216" s="271">
        <f t="shared" si="67"/>
        <v>95.079230769230662</v>
      </c>
      <c r="F216" s="271">
        <f t="shared" si="67"/>
        <v>85.701111111111004</v>
      </c>
      <c r="G216" s="271">
        <f t="shared" si="67"/>
        <v>84.357234042553046</v>
      </c>
      <c r="H216" s="271">
        <f t="shared" si="67"/>
        <v>93.064516129032199</v>
      </c>
      <c r="I216" s="467">
        <f t="shared" si="67"/>
        <v>100.64352941176458</v>
      </c>
      <c r="J216" s="270">
        <f t="shared" si="67"/>
        <v>116.66619047619042</v>
      </c>
      <c r="K216" s="271">
        <f t="shared" si="67"/>
        <v>115.02545454545452</v>
      </c>
      <c r="L216" s="272">
        <f t="shared" si="67"/>
        <v>91.307142857142935</v>
      </c>
      <c r="M216" s="402">
        <f t="shared" si="67"/>
        <v>128.16285714285709</v>
      </c>
      <c r="N216" s="271">
        <f t="shared" si="67"/>
        <v>121.42282051282064</v>
      </c>
      <c r="O216" s="271">
        <f t="shared" si="67"/>
        <v>86.700000000000045</v>
      </c>
      <c r="P216" s="271">
        <f t="shared" si="67"/>
        <v>86.687272727272784</v>
      </c>
      <c r="Q216" s="271">
        <f t="shared" si="67"/>
        <v>72.74103448275855</v>
      </c>
      <c r="R216" s="271">
        <f t="shared" si="67"/>
        <v>112.40734693877539</v>
      </c>
      <c r="S216" s="271">
        <f t="shared" si="67"/>
        <v>84.166666666666742</v>
      </c>
      <c r="T216" s="272">
        <f t="shared" si="67"/>
        <v>53.478260869565247</v>
      </c>
      <c r="U216" s="426">
        <f t="shared" si="67"/>
        <v>92.702152466367806</v>
      </c>
      <c r="V216" s="475"/>
      <c r="W216" s="475"/>
      <c r="X216" s="475"/>
    </row>
    <row r="217" spans="1:24" x14ac:dyDescent="0.2">
      <c r="A217" s="350" t="s">
        <v>51</v>
      </c>
      <c r="B217" s="274">
        <v>311</v>
      </c>
      <c r="C217" s="275">
        <v>398</v>
      </c>
      <c r="D217" s="275">
        <v>665</v>
      </c>
      <c r="E217" s="275">
        <v>873</v>
      </c>
      <c r="F217" s="275">
        <v>658</v>
      </c>
      <c r="G217" s="275">
        <v>610</v>
      </c>
      <c r="H217" s="275">
        <v>806</v>
      </c>
      <c r="I217" s="386">
        <v>668</v>
      </c>
      <c r="J217" s="274">
        <v>279</v>
      </c>
      <c r="K217" s="275">
        <v>549</v>
      </c>
      <c r="L217" s="276">
        <v>757</v>
      </c>
      <c r="M217" s="403">
        <v>360</v>
      </c>
      <c r="N217" s="275">
        <v>470</v>
      </c>
      <c r="O217" s="275">
        <v>701</v>
      </c>
      <c r="P217" s="275">
        <v>712</v>
      </c>
      <c r="Q217" s="275">
        <v>732</v>
      </c>
      <c r="R217" s="275">
        <v>630</v>
      </c>
      <c r="S217" s="275">
        <v>752</v>
      </c>
      <c r="T217" s="276">
        <v>652</v>
      </c>
      <c r="U217" s="347">
        <f>SUM(A217:T217)</f>
        <v>11583</v>
      </c>
      <c r="V217" s="227" t="s">
        <v>56</v>
      </c>
      <c r="W217" s="278">
        <f>U203-U217</f>
        <v>6</v>
      </c>
      <c r="X217" s="279">
        <f>W217/U203</f>
        <v>5.1773233238415744E-4</v>
      </c>
    </row>
    <row r="218" spans="1:24" x14ac:dyDescent="0.2">
      <c r="A218" s="309" t="s">
        <v>28</v>
      </c>
      <c r="B218" s="242">
        <v>71.5</v>
      </c>
      <c r="C218" s="240">
        <v>71</v>
      </c>
      <c r="D218" s="240">
        <v>70.5</v>
      </c>
      <c r="E218" s="240">
        <v>69.5</v>
      </c>
      <c r="F218" s="240">
        <v>69</v>
      </c>
      <c r="G218" s="240">
        <v>68</v>
      </c>
      <c r="H218" s="240">
        <v>67</v>
      </c>
      <c r="I218" s="468">
        <v>66</v>
      </c>
      <c r="J218" s="242">
        <v>73.5</v>
      </c>
      <c r="K218" s="240">
        <v>72.5</v>
      </c>
      <c r="L218" s="243">
        <v>71.5</v>
      </c>
      <c r="M218" s="404">
        <v>73</v>
      </c>
      <c r="N218" s="240">
        <v>72.5</v>
      </c>
      <c r="O218" s="240">
        <v>72</v>
      </c>
      <c r="P218" s="240">
        <v>71</v>
      </c>
      <c r="Q218" s="240">
        <v>70</v>
      </c>
      <c r="R218" s="240">
        <v>68.5</v>
      </c>
      <c r="S218" s="240">
        <v>68.5</v>
      </c>
      <c r="T218" s="243">
        <v>67.5</v>
      </c>
      <c r="U218" s="339"/>
      <c r="V218" s="227" t="s">
        <v>57</v>
      </c>
      <c r="W218" s="227">
        <v>63.41</v>
      </c>
      <c r="X218" s="227"/>
    </row>
    <row r="219" spans="1:24" ht="13.5" thickBot="1" x14ac:dyDescent="0.25">
      <c r="A219" s="312" t="s">
        <v>26</v>
      </c>
      <c r="B219" s="244">
        <f>B218-B204</f>
        <v>6.5</v>
      </c>
      <c r="C219" s="241">
        <f t="shared" ref="C219:T219" si="68">C218-C204</f>
        <v>6.5</v>
      </c>
      <c r="D219" s="241">
        <f t="shared" si="68"/>
        <v>6.5</v>
      </c>
      <c r="E219" s="241">
        <f t="shared" si="68"/>
        <v>6.5</v>
      </c>
      <c r="F219" s="241">
        <f t="shared" si="68"/>
        <v>6.5</v>
      </c>
      <c r="G219" s="241">
        <f t="shared" si="68"/>
        <v>6.5</v>
      </c>
      <c r="H219" s="241">
        <f t="shared" si="68"/>
        <v>6.5</v>
      </c>
      <c r="I219" s="469">
        <f t="shared" si="68"/>
        <v>6</v>
      </c>
      <c r="J219" s="244">
        <f t="shared" si="68"/>
        <v>6.5</v>
      </c>
      <c r="K219" s="241">
        <f t="shared" si="68"/>
        <v>6.5</v>
      </c>
      <c r="L219" s="245">
        <f t="shared" si="68"/>
        <v>6.5</v>
      </c>
      <c r="M219" s="405">
        <f t="shared" si="68"/>
        <v>6.5</v>
      </c>
      <c r="N219" s="241">
        <f t="shared" si="68"/>
        <v>6.5</v>
      </c>
      <c r="O219" s="241">
        <f t="shared" si="68"/>
        <v>6.5</v>
      </c>
      <c r="P219" s="241">
        <f t="shared" si="68"/>
        <v>6.5</v>
      </c>
      <c r="Q219" s="241">
        <f t="shared" si="68"/>
        <v>6.5</v>
      </c>
      <c r="R219" s="241">
        <f t="shared" si="68"/>
        <v>6</v>
      </c>
      <c r="S219" s="241">
        <f t="shared" si="68"/>
        <v>6.5</v>
      </c>
      <c r="T219" s="245">
        <f t="shared" si="68"/>
        <v>6.5</v>
      </c>
      <c r="U219" s="348"/>
      <c r="V219" s="227" t="s">
        <v>26</v>
      </c>
      <c r="W219" s="227">
        <f>W218-W204</f>
        <v>4.8199999999999932</v>
      </c>
      <c r="X219" s="227"/>
    </row>
    <row r="220" spans="1:24" x14ac:dyDescent="0.2">
      <c r="N220" s="334">
        <v>72.5</v>
      </c>
    </row>
    <row r="221" spans="1:24" ht="13.5" thickBot="1" x14ac:dyDescent="0.25"/>
    <row r="222" spans="1:24" ht="13.5" thickBot="1" x14ac:dyDescent="0.25">
      <c r="A222" s="285" t="s">
        <v>113</v>
      </c>
      <c r="B222" s="737" t="s">
        <v>84</v>
      </c>
      <c r="C222" s="738"/>
      <c r="D222" s="738"/>
      <c r="E222" s="738"/>
      <c r="F222" s="738"/>
      <c r="G222" s="738"/>
      <c r="H222" s="738"/>
      <c r="I222" s="739"/>
      <c r="J222" s="741" t="s">
        <v>83</v>
      </c>
      <c r="K222" s="741"/>
      <c r="L222" s="742"/>
      <c r="M222" s="737" t="s">
        <v>53</v>
      </c>
      <c r="N222" s="738"/>
      <c r="O222" s="738"/>
      <c r="P222" s="738"/>
      <c r="Q222" s="738"/>
      <c r="R222" s="738"/>
      <c r="S222" s="738"/>
      <c r="T222" s="739"/>
      <c r="U222" s="314" t="s">
        <v>55</v>
      </c>
      <c r="V222" s="478"/>
      <c r="W222" s="478"/>
      <c r="X222" s="478"/>
    </row>
    <row r="223" spans="1:24" x14ac:dyDescent="0.2">
      <c r="A223" s="226" t="s">
        <v>54</v>
      </c>
      <c r="B223" s="247">
        <v>1</v>
      </c>
      <c r="C223" s="248">
        <v>2</v>
      </c>
      <c r="D223" s="248">
        <v>3</v>
      </c>
      <c r="E223" s="248">
        <v>4</v>
      </c>
      <c r="F223" s="248">
        <v>5</v>
      </c>
      <c r="G223" s="248">
        <v>6</v>
      </c>
      <c r="H223" s="248">
        <v>7</v>
      </c>
      <c r="I223" s="384">
        <v>8</v>
      </c>
      <c r="J223" s="470">
        <v>10</v>
      </c>
      <c r="K223" s="471">
        <v>11</v>
      </c>
      <c r="L223" s="472">
        <v>12</v>
      </c>
      <c r="M223" s="395">
        <v>1</v>
      </c>
      <c r="N223" s="248">
        <v>2</v>
      </c>
      <c r="O223" s="248">
        <v>3</v>
      </c>
      <c r="P223" s="248">
        <v>4</v>
      </c>
      <c r="Q223" s="248">
        <v>5</v>
      </c>
      <c r="R223" s="248">
        <v>6</v>
      </c>
      <c r="S223" s="248">
        <v>7</v>
      </c>
      <c r="T223" s="249">
        <v>8</v>
      </c>
      <c r="U223" s="445"/>
      <c r="V223" s="478"/>
      <c r="W223" s="478"/>
      <c r="X223" s="478"/>
    </row>
    <row r="224" spans="1:24" x14ac:dyDescent="0.2">
      <c r="A224" s="226" t="s">
        <v>2</v>
      </c>
      <c r="B224" s="250">
        <v>1</v>
      </c>
      <c r="C224" s="333">
        <v>2</v>
      </c>
      <c r="D224" s="251">
        <v>3</v>
      </c>
      <c r="E224" s="315">
        <v>4</v>
      </c>
      <c r="F224" s="252">
        <v>5</v>
      </c>
      <c r="G224" s="363">
        <v>6</v>
      </c>
      <c r="H224" s="396">
        <v>7</v>
      </c>
      <c r="I224" s="365">
        <v>8</v>
      </c>
      <c r="J224" s="250">
        <v>1</v>
      </c>
      <c r="K224" s="333">
        <v>2</v>
      </c>
      <c r="L224" s="473">
        <v>3</v>
      </c>
      <c r="M224" s="250">
        <v>1</v>
      </c>
      <c r="N224" s="333">
        <v>2</v>
      </c>
      <c r="O224" s="251">
        <v>3</v>
      </c>
      <c r="P224" s="315">
        <v>4</v>
      </c>
      <c r="Q224" s="252">
        <v>5</v>
      </c>
      <c r="R224" s="363">
        <v>6</v>
      </c>
      <c r="S224" s="396">
        <v>7</v>
      </c>
      <c r="T224" s="365">
        <v>8</v>
      </c>
      <c r="U224" s="340" t="s">
        <v>0</v>
      </c>
      <c r="V224" s="478"/>
      <c r="W224" s="478"/>
      <c r="X224" s="478"/>
    </row>
    <row r="225" spans="1:24" x14ac:dyDescent="0.2">
      <c r="A225" s="292" t="s">
        <v>3</v>
      </c>
      <c r="B225" s="253">
        <v>1710</v>
      </c>
      <c r="C225" s="254">
        <v>1710</v>
      </c>
      <c r="D225" s="254">
        <v>1710</v>
      </c>
      <c r="E225" s="254">
        <v>1710</v>
      </c>
      <c r="F225" s="254">
        <v>1710</v>
      </c>
      <c r="G225" s="254">
        <v>1710</v>
      </c>
      <c r="H225" s="254">
        <v>1710</v>
      </c>
      <c r="I225" s="385">
        <v>1710</v>
      </c>
      <c r="J225" s="253">
        <v>1710</v>
      </c>
      <c r="K225" s="254">
        <v>1710</v>
      </c>
      <c r="L225" s="255">
        <v>1710</v>
      </c>
      <c r="M225" s="397">
        <v>1710</v>
      </c>
      <c r="N225" s="254">
        <v>1710</v>
      </c>
      <c r="O225" s="254">
        <v>1710</v>
      </c>
      <c r="P225" s="254">
        <v>1710</v>
      </c>
      <c r="Q225" s="254">
        <v>1710</v>
      </c>
      <c r="R225" s="254">
        <v>1710</v>
      </c>
      <c r="S225" s="254">
        <v>1710</v>
      </c>
      <c r="T225" s="255">
        <v>1710</v>
      </c>
      <c r="U225" s="341">
        <v>1710</v>
      </c>
      <c r="V225" s="478"/>
      <c r="W225" s="478"/>
      <c r="X225" s="478"/>
    </row>
    <row r="226" spans="1:24" x14ac:dyDescent="0.2">
      <c r="A226" s="295" t="s">
        <v>6</v>
      </c>
      <c r="B226" s="256">
        <v>1601.304347826087</v>
      </c>
      <c r="C226" s="257">
        <v>1645.3333333333333</v>
      </c>
      <c r="D226" s="257">
        <v>1684.0816326530612</v>
      </c>
      <c r="E226" s="257">
        <v>1695.6060606060605</v>
      </c>
      <c r="F226" s="257">
        <v>1715.0943396226414</v>
      </c>
      <c r="G226" s="257">
        <v>1739.795918367347</v>
      </c>
      <c r="H226" s="257">
        <v>1735.3030303030303</v>
      </c>
      <c r="I226" s="296">
        <v>1789.6491228070176</v>
      </c>
      <c r="J226" s="256">
        <v>1657.6190476190477</v>
      </c>
      <c r="K226" s="257">
        <v>1725.7446808510638</v>
      </c>
      <c r="L226" s="258">
        <v>1790.1694915254238</v>
      </c>
      <c r="M226" s="398">
        <v>1648.8888888888889</v>
      </c>
      <c r="N226" s="257">
        <v>1659.7297297297298</v>
      </c>
      <c r="O226" s="257">
        <v>1719.0740740740741</v>
      </c>
      <c r="P226" s="257">
        <v>1732.7777777777778</v>
      </c>
      <c r="Q226" s="257">
        <v>1727.8181818181818</v>
      </c>
      <c r="R226" s="257">
        <v>1773.2</v>
      </c>
      <c r="S226" s="257">
        <v>1750.1818181818182</v>
      </c>
      <c r="T226" s="258">
        <v>1816.5957446808511</v>
      </c>
      <c r="U226" s="342">
        <v>1726.9299221357064</v>
      </c>
      <c r="V226" s="478"/>
      <c r="W226" s="478"/>
      <c r="X226" s="478"/>
    </row>
    <row r="227" spans="1:24" x14ac:dyDescent="0.2">
      <c r="A227" s="226" t="s">
        <v>7</v>
      </c>
      <c r="B227" s="260">
        <v>100</v>
      </c>
      <c r="C227" s="261">
        <v>100</v>
      </c>
      <c r="D227" s="261">
        <v>100</v>
      </c>
      <c r="E227" s="261">
        <v>100</v>
      </c>
      <c r="F227" s="261">
        <v>100</v>
      </c>
      <c r="G227" s="261">
        <v>100</v>
      </c>
      <c r="H227" s="261">
        <v>100</v>
      </c>
      <c r="I227" s="299">
        <v>100</v>
      </c>
      <c r="J227" s="260">
        <v>100</v>
      </c>
      <c r="K227" s="261">
        <v>100</v>
      </c>
      <c r="L227" s="262">
        <v>100</v>
      </c>
      <c r="M227" s="399">
        <v>96.296296296296291</v>
      </c>
      <c r="N227" s="261">
        <v>100</v>
      </c>
      <c r="O227" s="261">
        <v>100</v>
      </c>
      <c r="P227" s="261">
        <v>100</v>
      </c>
      <c r="Q227" s="261">
        <v>100</v>
      </c>
      <c r="R227" s="261">
        <v>98</v>
      </c>
      <c r="S227" s="261">
        <v>96.36363636363636</v>
      </c>
      <c r="T227" s="262">
        <v>95.744680851063833</v>
      </c>
      <c r="U227" s="343">
        <v>96.218020022246947</v>
      </c>
      <c r="V227" s="478"/>
      <c r="W227" s="478"/>
      <c r="X227" s="478"/>
    </row>
    <row r="228" spans="1:24" x14ac:dyDescent="0.2">
      <c r="A228" s="226" t="s">
        <v>8</v>
      </c>
      <c r="B228" s="263">
        <v>4.9526511063678107E-2</v>
      </c>
      <c r="C228" s="264">
        <v>3.8718098114761193E-2</v>
      </c>
      <c r="D228" s="264">
        <v>3.5443829145379226E-2</v>
      </c>
      <c r="E228" s="264">
        <v>3.9202702969793182E-2</v>
      </c>
      <c r="F228" s="264">
        <v>3.2068159646119386E-2</v>
      </c>
      <c r="G228" s="264">
        <v>3.8294045192395605E-2</v>
      </c>
      <c r="H228" s="264">
        <v>3.9035716071720607E-2</v>
      </c>
      <c r="I228" s="302">
        <v>4.3433199921645044E-2</v>
      </c>
      <c r="J228" s="263">
        <v>3.1314158879473475E-2</v>
      </c>
      <c r="K228" s="264">
        <v>4.732898527506757E-2</v>
      </c>
      <c r="L228" s="265">
        <v>4.2857928362995103E-2</v>
      </c>
      <c r="M228" s="400">
        <v>4.7333178783925088E-2</v>
      </c>
      <c r="N228" s="264">
        <v>2.8962627439797647E-2</v>
      </c>
      <c r="O228" s="264">
        <v>3.5014873862830052E-2</v>
      </c>
      <c r="P228" s="264">
        <v>3.248359611856716E-2</v>
      </c>
      <c r="Q228" s="264">
        <v>3.7665258825193018E-2</v>
      </c>
      <c r="R228" s="264">
        <v>4.1217767316614952E-2</v>
      </c>
      <c r="S228" s="264">
        <v>4.7298515316207303E-2</v>
      </c>
      <c r="T228" s="265">
        <v>4.1151519755858575E-2</v>
      </c>
      <c r="U228" s="344">
        <v>4.8787406396298631E-2</v>
      </c>
      <c r="V228" s="478"/>
      <c r="W228" s="478"/>
      <c r="X228" s="478"/>
    </row>
    <row r="229" spans="1:24" x14ac:dyDescent="0.2">
      <c r="A229" s="295" t="s">
        <v>1</v>
      </c>
      <c r="B229" s="266">
        <f t="shared" ref="B229:U229" si="69">B226/B225*100-100</f>
        <v>-6.3564708873633293</v>
      </c>
      <c r="C229" s="267">
        <f t="shared" si="69"/>
        <v>-3.7816764132553686</v>
      </c>
      <c r="D229" s="267">
        <f t="shared" si="69"/>
        <v>-1.5156939968969994</v>
      </c>
      <c r="E229" s="267">
        <f t="shared" si="69"/>
        <v>-0.84175084175083725</v>
      </c>
      <c r="F229" s="267">
        <f t="shared" si="69"/>
        <v>0.29791459781529284</v>
      </c>
      <c r="G229" s="267">
        <f t="shared" si="69"/>
        <v>1.7424513665115171</v>
      </c>
      <c r="H229" s="267">
        <f t="shared" si="69"/>
        <v>1.479709374446216</v>
      </c>
      <c r="I229" s="466">
        <f t="shared" si="69"/>
        <v>4.6578434390068821</v>
      </c>
      <c r="J229" s="266">
        <f t="shared" si="69"/>
        <v>-3.0632135895293828</v>
      </c>
      <c r="K229" s="267">
        <f t="shared" si="69"/>
        <v>0.92074157023765224</v>
      </c>
      <c r="L229" s="268">
        <f t="shared" si="69"/>
        <v>4.6882743582119275</v>
      </c>
      <c r="M229" s="401">
        <f t="shared" si="69"/>
        <v>-3.5737491877842729</v>
      </c>
      <c r="N229" s="267">
        <f t="shared" si="69"/>
        <v>-2.9397818871503034</v>
      </c>
      <c r="O229" s="267">
        <f t="shared" si="69"/>
        <v>0.53064760667101041</v>
      </c>
      <c r="P229" s="267">
        <f t="shared" si="69"/>
        <v>1.3320337881741438</v>
      </c>
      <c r="Q229" s="267">
        <f t="shared" si="69"/>
        <v>1.04199893673578</v>
      </c>
      <c r="R229" s="267">
        <f t="shared" si="69"/>
        <v>3.6959064327485294</v>
      </c>
      <c r="S229" s="267">
        <f t="shared" si="69"/>
        <v>2.3498139287613071</v>
      </c>
      <c r="T229" s="268">
        <f t="shared" si="69"/>
        <v>6.2336692795819317</v>
      </c>
      <c r="U229" s="345">
        <f t="shared" si="69"/>
        <v>0.99005392606470366</v>
      </c>
      <c r="V229" s="478"/>
      <c r="W229" s="478"/>
      <c r="X229" s="478"/>
    </row>
    <row r="230" spans="1:24" ht="13.5" thickBot="1" x14ac:dyDescent="0.25">
      <c r="A230" s="349" t="s">
        <v>27</v>
      </c>
      <c r="B230" s="270">
        <f t="shared" ref="B230:U230" si="70">B226-B212</f>
        <v>184.78260869565224</v>
      </c>
      <c r="C230" s="271">
        <f t="shared" si="70"/>
        <v>187.83333333333326</v>
      </c>
      <c r="D230" s="271">
        <f t="shared" si="70"/>
        <v>184.28163265306125</v>
      </c>
      <c r="E230" s="271">
        <f t="shared" si="70"/>
        <v>180.83682983682979</v>
      </c>
      <c r="F230" s="271">
        <f t="shared" si="70"/>
        <v>178.98322851153034</v>
      </c>
      <c r="G230" s="271">
        <f t="shared" si="70"/>
        <v>170.00868432479388</v>
      </c>
      <c r="H230" s="271">
        <f t="shared" si="70"/>
        <v>137.23851417399806</v>
      </c>
      <c r="I230" s="467">
        <f t="shared" si="70"/>
        <v>130.82559339525301</v>
      </c>
      <c r="J230" s="270">
        <f t="shared" si="70"/>
        <v>257.14285714285734</v>
      </c>
      <c r="K230" s="271">
        <f t="shared" si="70"/>
        <v>216.19922630560927</v>
      </c>
      <c r="L230" s="272">
        <f t="shared" si="70"/>
        <v>207.31234866828095</v>
      </c>
      <c r="M230" s="402">
        <f t="shared" si="70"/>
        <v>209.2460317460318</v>
      </c>
      <c r="N230" s="271">
        <f t="shared" si="70"/>
        <v>169.21690921690924</v>
      </c>
      <c r="O230" s="271">
        <f t="shared" si="70"/>
        <v>221.57407407407413</v>
      </c>
      <c r="P230" s="271">
        <f t="shared" si="70"/>
        <v>200.05050505050508</v>
      </c>
      <c r="Q230" s="271">
        <f t="shared" si="70"/>
        <v>194.88714733542315</v>
      </c>
      <c r="R230" s="271">
        <f t="shared" si="70"/>
        <v>184.83265306122462</v>
      </c>
      <c r="S230" s="271">
        <f t="shared" si="70"/>
        <v>160.0151515151515</v>
      </c>
      <c r="T230" s="272">
        <f t="shared" si="70"/>
        <v>178.11748381128587</v>
      </c>
      <c r="U230" s="426">
        <f t="shared" si="70"/>
        <v>184.68776966933865</v>
      </c>
      <c r="V230" s="478"/>
      <c r="W230" s="478"/>
      <c r="X230" s="478"/>
    </row>
    <row r="231" spans="1:24" x14ac:dyDescent="0.2">
      <c r="A231" s="350" t="s">
        <v>51</v>
      </c>
      <c r="B231" s="274">
        <v>309</v>
      </c>
      <c r="C231" s="275">
        <v>398</v>
      </c>
      <c r="D231" s="275">
        <v>665</v>
      </c>
      <c r="E231" s="275">
        <v>873</v>
      </c>
      <c r="F231" s="275">
        <v>658</v>
      </c>
      <c r="G231" s="275">
        <v>610</v>
      </c>
      <c r="H231" s="275">
        <v>806</v>
      </c>
      <c r="I231" s="386">
        <v>667</v>
      </c>
      <c r="J231" s="274">
        <v>278</v>
      </c>
      <c r="K231" s="275">
        <v>548</v>
      </c>
      <c r="L231" s="276">
        <v>756</v>
      </c>
      <c r="M231" s="403">
        <v>358</v>
      </c>
      <c r="N231" s="275">
        <v>470</v>
      </c>
      <c r="O231" s="275">
        <v>701</v>
      </c>
      <c r="P231" s="275">
        <v>712</v>
      </c>
      <c r="Q231" s="275">
        <v>732</v>
      </c>
      <c r="R231" s="275">
        <v>630</v>
      </c>
      <c r="S231" s="275">
        <v>752</v>
      </c>
      <c r="T231" s="276">
        <v>652</v>
      </c>
      <c r="U231" s="347">
        <f>SUM(A231:T231)</f>
        <v>11575</v>
      </c>
      <c r="V231" s="227" t="s">
        <v>56</v>
      </c>
      <c r="W231" s="278">
        <f>U217-U231</f>
        <v>8</v>
      </c>
      <c r="X231" s="279">
        <f>W231/U217</f>
        <v>6.9066735733402398E-4</v>
      </c>
    </row>
    <row r="232" spans="1:24" x14ac:dyDescent="0.2">
      <c r="A232" s="309" t="s">
        <v>28</v>
      </c>
      <c r="B232" s="242">
        <v>78.5</v>
      </c>
      <c r="C232" s="240">
        <v>78</v>
      </c>
      <c r="D232" s="240">
        <v>77.5</v>
      </c>
      <c r="E232" s="240">
        <v>76.5</v>
      </c>
      <c r="F232" s="240">
        <v>76</v>
      </c>
      <c r="G232" s="240">
        <v>75</v>
      </c>
      <c r="H232" s="240">
        <v>74</v>
      </c>
      <c r="I232" s="468">
        <v>73</v>
      </c>
      <c r="J232" s="242">
        <v>80.5</v>
      </c>
      <c r="K232" s="240">
        <v>79.5</v>
      </c>
      <c r="L232" s="243">
        <v>78.5</v>
      </c>
      <c r="M232" s="404">
        <v>80</v>
      </c>
      <c r="N232" s="240">
        <v>79.5</v>
      </c>
      <c r="O232" s="240">
        <v>79</v>
      </c>
      <c r="P232" s="240">
        <v>78</v>
      </c>
      <c r="Q232" s="240">
        <v>77</v>
      </c>
      <c r="R232" s="240">
        <v>75.5</v>
      </c>
      <c r="S232" s="240">
        <v>75.5</v>
      </c>
      <c r="T232" s="243">
        <v>74.5</v>
      </c>
      <c r="U232" s="339"/>
      <c r="V232" s="227" t="s">
        <v>57</v>
      </c>
      <c r="W232" s="227">
        <v>69.900000000000006</v>
      </c>
      <c r="X232" s="227"/>
    </row>
    <row r="233" spans="1:24" ht="13.5" thickBot="1" x14ac:dyDescent="0.25">
      <c r="A233" s="312" t="s">
        <v>26</v>
      </c>
      <c r="B233" s="244">
        <f>B232-B218</f>
        <v>7</v>
      </c>
      <c r="C233" s="241">
        <f t="shared" ref="C233:T233" si="71">C232-C218</f>
        <v>7</v>
      </c>
      <c r="D233" s="241">
        <f t="shared" si="71"/>
        <v>7</v>
      </c>
      <c r="E233" s="241">
        <f t="shared" si="71"/>
        <v>7</v>
      </c>
      <c r="F233" s="241">
        <f t="shared" si="71"/>
        <v>7</v>
      </c>
      <c r="G233" s="241">
        <f t="shared" si="71"/>
        <v>7</v>
      </c>
      <c r="H233" s="241">
        <f t="shared" si="71"/>
        <v>7</v>
      </c>
      <c r="I233" s="469">
        <f t="shared" si="71"/>
        <v>7</v>
      </c>
      <c r="J233" s="244">
        <f t="shared" si="71"/>
        <v>7</v>
      </c>
      <c r="K233" s="241">
        <f t="shared" si="71"/>
        <v>7</v>
      </c>
      <c r="L233" s="245">
        <f t="shared" si="71"/>
        <v>7</v>
      </c>
      <c r="M233" s="405">
        <f t="shared" si="71"/>
        <v>7</v>
      </c>
      <c r="N233" s="241">
        <f t="shared" si="71"/>
        <v>7</v>
      </c>
      <c r="O233" s="241">
        <f t="shared" si="71"/>
        <v>7</v>
      </c>
      <c r="P233" s="241">
        <f t="shared" si="71"/>
        <v>7</v>
      </c>
      <c r="Q233" s="241">
        <f t="shared" si="71"/>
        <v>7</v>
      </c>
      <c r="R233" s="241">
        <f t="shared" si="71"/>
        <v>7</v>
      </c>
      <c r="S233" s="241">
        <f t="shared" si="71"/>
        <v>7</v>
      </c>
      <c r="T233" s="245">
        <f t="shared" si="71"/>
        <v>7</v>
      </c>
      <c r="U233" s="348"/>
      <c r="V233" s="227" t="s">
        <v>26</v>
      </c>
      <c r="W233" s="227">
        <f>W232-W218</f>
        <v>6.4900000000000091</v>
      </c>
      <c r="X233" s="227"/>
    </row>
    <row r="235" spans="1:24" ht="13.5" thickBot="1" x14ac:dyDescent="0.25"/>
    <row r="236" spans="1:24" s="479" customFormat="1" ht="13.5" thickBot="1" x14ac:dyDescent="0.25">
      <c r="A236" s="285" t="s">
        <v>115</v>
      </c>
      <c r="B236" s="737" t="s">
        <v>84</v>
      </c>
      <c r="C236" s="738"/>
      <c r="D236" s="738"/>
      <c r="E236" s="738"/>
      <c r="F236" s="738"/>
      <c r="G236" s="738"/>
      <c r="H236" s="738"/>
      <c r="I236" s="739"/>
      <c r="J236" s="741" t="s">
        <v>83</v>
      </c>
      <c r="K236" s="741"/>
      <c r="L236" s="742"/>
      <c r="M236" s="737" t="s">
        <v>53</v>
      </c>
      <c r="N236" s="738"/>
      <c r="O236" s="738"/>
      <c r="P236" s="738"/>
      <c r="Q236" s="738"/>
      <c r="R236" s="738"/>
      <c r="S236" s="738"/>
      <c r="T236" s="739"/>
      <c r="U236" s="314" t="s">
        <v>55</v>
      </c>
    </row>
    <row r="237" spans="1:24" s="479" customFormat="1" x14ac:dyDescent="0.2">
      <c r="A237" s="226" t="s">
        <v>54</v>
      </c>
      <c r="B237" s="247">
        <v>1</v>
      </c>
      <c r="C237" s="248">
        <v>2</v>
      </c>
      <c r="D237" s="248">
        <v>3</v>
      </c>
      <c r="E237" s="248">
        <v>4</v>
      </c>
      <c r="F237" s="248">
        <v>5</v>
      </c>
      <c r="G237" s="248">
        <v>6</v>
      </c>
      <c r="H237" s="248">
        <v>7</v>
      </c>
      <c r="I237" s="384">
        <v>8</v>
      </c>
      <c r="J237" s="470">
        <v>10</v>
      </c>
      <c r="K237" s="471">
        <v>11</v>
      </c>
      <c r="L237" s="472">
        <v>12</v>
      </c>
      <c r="M237" s="395">
        <v>1</v>
      </c>
      <c r="N237" s="248">
        <v>2</v>
      </c>
      <c r="O237" s="248">
        <v>3</v>
      </c>
      <c r="P237" s="248">
        <v>4</v>
      </c>
      <c r="Q237" s="248">
        <v>5</v>
      </c>
      <c r="R237" s="248">
        <v>6</v>
      </c>
      <c r="S237" s="248">
        <v>7</v>
      </c>
      <c r="T237" s="249">
        <v>8</v>
      </c>
      <c r="U237" s="445"/>
    </row>
    <row r="238" spans="1:24" s="479" customFormat="1" x14ac:dyDescent="0.2">
      <c r="A238" s="226" t="s">
        <v>2</v>
      </c>
      <c r="B238" s="250">
        <v>1</v>
      </c>
      <c r="C238" s="333">
        <v>2</v>
      </c>
      <c r="D238" s="251">
        <v>3</v>
      </c>
      <c r="E238" s="315">
        <v>4</v>
      </c>
      <c r="F238" s="252">
        <v>5</v>
      </c>
      <c r="G238" s="363">
        <v>6</v>
      </c>
      <c r="H238" s="396">
        <v>7</v>
      </c>
      <c r="I238" s="365">
        <v>8</v>
      </c>
      <c r="J238" s="250">
        <v>1</v>
      </c>
      <c r="K238" s="333">
        <v>2</v>
      </c>
      <c r="L238" s="473">
        <v>3</v>
      </c>
      <c r="M238" s="250">
        <v>1</v>
      </c>
      <c r="N238" s="333">
        <v>2</v>
      </c>
      <c r="O238" s="251">
        <v>3</v>
      </c>
      <c r="P238" s="315">
        <v>4</v>
      </c>
      <c r="Q238" s="252">
        <v>5</v>
      </c>
      <c r="R238" s="363">
        <v>6</v>
      </c>
      <c r="S238" s="396">
        <v>7</v>
      </c>
      <c r="T238" s="365">
        <v>8</v>
      </c>
      <c r="U238" s="340" t="s">
        <v>0</v>
      </c>
    </row>
    <row r="239" spans="1:24" s="479" customFormat="1" x14ac:dyDescent="0.2">
      <c r="A239" s="292" t="s">
        <v>3</v>
      </c>
      <c r="B239" s="253">
        <v>1840</v>
      </c>
      <c r="C239" s="254">
        <v>1840</v>
      </c>
      <c r="D239" s="254">
        <v>1840</v>
      </c>
      <c r="E239" s="254">
        <v>1840</v>
      </c>
      <c r="F239" s="254">
        <v>1840</v>
      </c>
      <c r="G239" s="254">
        <v>1840</v>
      </c>
      <c r="H239" s="254">
        <v>1840</v>
      </c>
      <c r="I239" s="385">
        <v>1840</v>
      </c>
      <c r="J239" s="253">
        <v>1840</v>
      </c>
      <c r="K239" s="254">
        <v>1840</v>
      </c>
      <c r="L239" s="255">
        <v>1840</v>
      </c>
      <c r="M239" s="397">
        <v>1840</v>
      </c>
      <c r="N239" s="254">
        <v>1840</v>
      </c>
      <c r="O239" s="254">
        <v>1840</v>
      </c>
      <c r="P239" s="254">
        <v>1840</v>
      </c>
      <c r="Q239" s="254">
        <v>1840</v>
      </c>
      <c r="R239" s="254">
        <v>1840</v>
      </c>
      <c r="S239" s="254">
        <v>1840</v>
      </c>
      <c r="T239" s="255">
        <v>1840</v>
      </c>
      <c r="U239" s="341">
        <v>1840</v>
      </c>
    </row>
    <row r="240" spans="1:24" s="479" customFormat="1" x14ac:dyDescent="0.2">
      <c r="A240" s="295" t="s">
        <v>6</v>
      </c>
      <c r="B240" s="256">
        <v>1745.6521739130435</v>
      </c>
      <c r="C240" s="257">
        <v>1873.6666666666667</v>
      </c>
      <c r="D240" s="257">
        <v>1817.9591836734694</v>
      </c>
      <c r="E240" s="257">
        <v>1810.8955223880596</v>
      </c>
      <c r="F240" s="257">
        <v>1831.0204081632653</v>
      </c>
      <c r="G240" s="257">
        <v>1860.4545454545455</v>
      </c>
      <c r="H240" s="257">
        <v>1877</v>
      </c>
      <c r="I240" s="296">
        <v>1920.408163265306</v>
      </c>
      <c r="J240" s="256">
        <v>1752</v>
      </c>
      <c r="K240" s="257">
        <v>1852</v>
      </c>
      <c r="L240" s="258">
        <v>1931.4035087719299</v>
      </c>
      <c r="M240" s="398">
        <v>1810.3846153846155</v>
      </c>
      <c r="N240" s="257">
        <v>1774</v>
      </c>
      <c r="O240" s="257">
        <v>1819.8148148148148</v>
      </c>
      <c r="P240" s="257">
        <v>1861.3207547169811</v>
      </c>
      <c r="Q240" s="257">
        <v>1862.909090909091</v>
      </c>
      <c r="R240" s="257">
        <v>1899.1666666666667</v>
      </c>
      <c r="S240" s="257">
        <v>1892.6785714285713</v>
      </c>
      <c r="T240" s="258">
        <v>2020.625</v>
      </c>
      <c r="U240" s="342">
        <v>1862.0625724217846</v>
      </c>
    </row>
    <row r="241" spans="1:53" s="479" customFormat="1" x14ac:dyDescent="0.2">
      <c r="A241" s="226" t="s">
        <v>7</v>
      </c>
      <c r="B241" s="260">
        <v>100</v>
      </c>
      <c r="C241" s="261">
        <v>96.666666666666671</v>
      </c>
      <c r="D241" s="261">
        <v>100</v>
      </c>
      <c r="E241" s="261">
        <v>100</v>
      </c>
      <c r="F241" s="261">
        <v>100</v>
      </c>
      <c r="G241" s="261">
        <v>100</v>
      </c>
      <c r="H241" s="261">
        <v>100</v>
      </c>
      <c r="I241" s="299">
        <v>97.959183673469383</v>
      </c>
      <c r="J241" s="260">
        <v>90</v>
      </c>
      <c r="K241" s="261">
        <v>100</v>
      </c>
      <c r="L241" s="262">
        <v>85.964912280701753</v>
      </c>
      <c r="M241" s="399">
        <v>96.15384615384616</v>
      </c>
      <c r="N241" s="261">
        <v>100</v>
      </c>
      <c r="O241" s="261">
        <v>100</v>
      </c>
      <c r="P241" s="261">
        <v>98.113207547169807</v>
      </c>
      <c r="Q241" s="261">
        <v>98.181818181818187</v>
      </c>
      <c r="R241" s="261">
        <v>97.916666666666671</v>
      </c>
      <c r="S241" s="261">
        <v>94.642857142857139</v>
      </c>
      <c r="T241" s="262">
        <v>79.166666666666671</v>
      </c>
      <c r="U241" s="343">
        <v>93.974507531865584</v>
      </c>
    </row>
    <row r="242" spans="1:53" s="479" customFormat="1" x14ac:dyDescent="0.2">
      <c r="A242" s="226" t="s">
        <v>8</v>
      </c>
      <c r="B242" s="263">
        <v>4.976336236609482E-2</v>
      </c>
      <c r="C242" s="264">
        <v>5.0359484532323771E-2</v>
      </c>
      <c r="D242" s="264">
        <v>3.0148500427484185E-2</v>
      </c>
      <c r="E242" s="264">
        <v>3.8575129826474097E-2</v>
      </c>
      <c r="F242" s="264">
        <v>3.3743214040964906E-2</v>
      </c>
      <c r="G242" s="264">
        <v>3.9713016926318068E-2</v>
      </c>
      <c r="H242" s="264">
        <v>4.8109401891634464E-2</v>
      </c>
      <c r="I242" s="302">
        <v>5.1365654015083528E-2</v>
      </c>
      <c r="J242" s="263">
        <v>5.5766914100795595E-2</v>
      </c>
      <c r="K242" s="264">
        <v>4.5947119653358112E-2</v>
      </c>
      <c r="L242" s="265">
        <v>6.4218705958813224E-2</v>
      </c>
      <c r="M242" s="400">
        <v>4.2881665427592468E-2</v>
      </c>
      <c r="N242" s="264">
        <v>3.550337705815796E-2</v>
      </c>
      <c r="O242" s="264">
        <v>3.3483519938934551E-2</v>
      </c>
      <c r="P242" s="264">
        <v>4.4291179834199911E-2</v>
      </c>
      <c r="Q242" s="264">
        <v>4.2988371233025811E-2</v>
      </c>
      <c r="R242" s="264">
        <v>4.2272025815273881E-2</v>
      </c>
      <c r="S242" s="264">
        <v>5.3225195713326713E-2</v>
      </c>
      <c r="T242" s="265">
        <v>6.9000683159044118E-2</v>
      </c>
      <c r="U242" s="344">
        <v>5.7177011926412308E-2</v>
      </c>
    </row>
    <row r="243" spans="1:53" s="479" customFormat="1" x14ac:dyDescent="0.2">
      <c r="A243" s="295" t="s">
        <v>1</v>
      </c>
      <c r="B243" s="266">
        <f t="shared" ref="B243:U243" si="72">B240/B239*100-100</f>
        <v>-5.1275992438563236</v>
      </c>
      <c r="C243" s="267">
        <f t="shared" si="72"/>
        <v>1.8297101449275459</v>
      </c>
      <c r="D243" s="267">
        <f t="shared" si="72"/>
        <v>-1.1978704525288322</v>
      </c>
      <c r="E243" s="267">
        <f t="shared" si="72"/>
        <v>-1.5817650876054614</v>
      </c>
      <c r="F243" s="267">
        <f t="shared" si="72"/>
        <v>-0.4880212954747094</v>
      </c>
      <c r="G243" s="267">
        <f t="shared" si="72"/>
        <v>1.11166007905139</v>
      </c>
      <c r="H243" s="267">
        <f t="shared" si="72"/>
        <v>2.0108695652173907</v>
      </c>
      <c r="I243" s="466">
        <f t="shared" si="72"/>
        <v>4.3700088731144433</v>
      </c>
      <c r="J243" s="266">
        <f t="shared" si="72"/>
        <v>-4.7826086956521721</v>
      </c>
      <c r="K243" s="267">
        <f t="shared" si="72"/>
        <v>0.65217391304348382</v>
      </c>
      <c r="L243" s="268">
        <f t="shared" si="72"/>
        <v>4.9675819984744436</v>
      </c>
      <c r="M243" s="401">
        <f t="shared" si="72"/>
        <v>-1.6095317725752523</v>
      </c>
      <c r="N243" s="267">
        <f t="shared" si="72"/>
        <v>-3.5869565217391255</v>
      </c>
      <c r="O243" s="267">
        <f t="shared" si="72"/>
        <v>-1.0970209339774613</v>
      </c>
      <c r="P243" s="267">
        <f t="shared" si="72"/>
        <v>1.1587366694011365</v>
      </c>
      <c r="Q243" s="267">
        <f t="shared" si="72"/>
        <v>1.2450592885375471</v>
      </c>
      <c r="R243" s="267">
        <f t="shared" si="72"/>
        <v>3.2155797101449224</v>
      </c>
      <c r="S243" s="267">
        <f t="shared" si="72"/>
        <v>2.8629658385093109</v>
      </c>
      <c r="T243" s="268">
        <f t="shared" si="72"/>
        <v>9.8165760869565162</v>
      </c>
      <c r="U243" s="345">
        <f t="shared" si="72"/>
        <v>1.1990528490100303</v>
      </c>
    </row>
    <row r="244" spans="1:53" s="479" customFormat="1" ht="13.5" thickBot="1" x14ac:dyDescent="0.25">
      <c r="A244" s="349" t="s">
        <v>27</v>
      </c>
      <c r="B244" s="270">
        <f t="shared" ref="B244:U244" si="73">B240-B226</f>
        <v>144.3478260869565</v>
      </c>
      <c r="C244" s="271">
        <f t="shared" si="73"/>
        <v>228.33333333333348</v>
      </c>
      <c r="D244" s="271">
        <f t="shared" si="73"/>
        <v>133.87755102040819</v>
      </c>
      <c r="E244" s="271">
        <f t="shared" si="73"/>
        <v>115.28946178199908</v>
      </c>
      <c r="F244" s="271">
        <f t="shared" si="73"/>
        <v>115.92606854062387</v>
      </c>
      <c r="G244" s="271">
        <f t="shared" si="73"/>
        <v>120.65862708719851</v>
      </c>
      <c r="H244" s="271">
        <f t="shared" si="73"/>
        <v>141.69696969696975</v>
      </c>
      <c r="I244" s="467">
        <f t="shared" si="73"/>
        <v>130.75904045828838</v>
      </c>
      <c r="J244" s="270">
        <f t="shared" si="73"/>
        <v>94.380952380952294</v>
      </c>
      <c r="K244" s="271">
        <f t="shared" si="73"/>
        <v>126.25531914893622</v>
      </c>
      <c r="L244" s="272">
        <f t="shared" si="73"/>
        <v>141.23401724650603</v>
      </c>
      <c r="M244" s="402">
        <f t="shared" si="73"/>
        <v>161.49572649572656</v>
      </c>
      <c r="N244" s="271">
        <f t="shared" si="73"/>
        <v>114.2702702702702</v>
      </c>
      <c r="O244" s="271">
        <f t="shared" si="73"/>
        <v>100.74074074074065</v>
      </c>
      <c r="P244" s="271">
        <f t="shared" si="73"/>
        <v>128.5429769392033</v>
      </c>
      <c r="Q244" s="271">
        <f t="shared" si="73"/>
        <v>135.09090909090924</v>
      </c>
      <c r="R244" s="271">
        <f t="shared" si="73"/>
        <v>125.9666666666667</v>
      </c>
      <c r="S244" s="271">
        <f t="shared" si="73"/>
        <v>142.49675324675309</v>
      </c>
      <c r="T244" s="272">
        <f t="shared" si="73"/>
        <v>204.02925531914889</v>
      </c>
      <c r="U244" s="426">
        <f t="shared" si="73"/>
        <v>135.13265028607816</v>
      </c>
    </row>
    <row r="245" spans="1:53" s="479" customFormat="1" x14ac:dyDescent="0.2">
      <c r="A245" s="350" t="s">
        <v>51</v>
      </c>
      <c r="B245" s="274">
        <v>307</v>
      </c>
      <c r="C245" s="275">
        <v>398</v>
      </c>
      <c r="D245" s="275">
        <v>665</v>
      </c>
      <c r="E245" s="275">
        <v>873</v>
      </c>
      <c r="F245" s="275">
        <v>658</v>
      </c>
      <c r="G245" s="275">
        <v>610</v>
      </c>
      <c r="H245" s="275">
        <v>806</v>
      </c>
      <c r="I245" s="386">
        <v>666</v>
      </c>
      <c r="J245" s="274">
        <v>278</v>
      </c>
      <c r="K245" s="275">
        <v>548</v>
      </c>
      <c r="L245" s="276">
        <v>756</v>
      </c>
      <c r="M245" s="403">
        <v>355</v>
      </c>
      <c r="N245" s="275">
        <v>469</v>
      </c>
      <c r="O245" s="275">
        <v>701</v>
      </c>
      <c r="P245" s="275">
        <v>711</v>
      </c>
      <c r="Q245" s="275">
        <v>731</v>
      </c>
      <c r="R245" s="275">
        <v>630</v>
      </c>
      <c r="S245" s="275">
        <v>751</v>
      </c>
      <c r="T245" s="276">
        <v>652</v>
      </c>
      <c r="U245" s="347">
        <f>SUM(A245:T245)</f>
        <v>11565</v>
      </c>
      <c r="V245" s="227" t="s">
        <v>56</v>
      </c>
      <c r="W245" s="278">
        <f>U231-U245</f>
        <v>10</v>
      </c>
      <c r="X245" s="279">
        <f>W245/U231</f>
        <v>8.6393088552915766E-4</v>
      </c>
    </row>
    <row r="246" spans="1:53" s="479" customFormat="1" x14ac:dyDescent="0.2">
      <c r="A246" s="309" t="s">
        <v>28</v>
      </c>
      <c r="B246" s="242">
        <v>86</v>
      </c>
      <c r="C246" s="240">
        <v>85</v>
      </c>
      <c r="D246" s="240">
        <v>85</v>
      </c>
      <c r="E246" s="240">
        <v>84</v>
      </c>
      <c r="F246" s="240">
        <v>83.5</v>
      </c>
      <c r="G246" s="240">
        <v>82.5</v>
      </c>
      <c r="H246" s="240">
        <v>81.5</v>
      </c>
      <c r="I246" s="468">
        <v>80.5</v>
      </c>
      <c r="J246" s="242">
        <v>88</v>
      </c>
      <c r="K246" s="240">
        <v>87</v>
      </c>
      <c r="L246" s="243">
        <v>85.5</v>
      </c>
      <c r="M246" s="404">
        <v>87.5</v>
      </c>
      <c r="N246" s="240">
        <v>87</v>
      </c>
      <c r="O246" s="240">
        <v>86.5</v>
      </c>
      <c r="P246" s="240">
        <v>85.5</v>
      </c>
      <c r="Q246" s="240">
        <v>84.5</v>
      </c>
      <c r="R246" s="240">
        <v>82.5</v>
      </c>
      <c r="S246" s="240">
        <v>82.5</v>
      </c>
      <c r="T246" s="243">
        <v>81.5</v>
      </c>
      <c r="U246" s="339"/>
      <c r="V246" s="227" t="s">
        <v>57</v>
      </c>
      <c r="W246" s="227">
        <v>76.89</v>
      </c>
      <c r="X246" s="227"/>
    </row>
    <row r="247" spans="1:53" s="479" customFormat="1" ht="13.5" thickBot="1" x14ac:dyDescent="0.25">
      <c r="A247" s="312" t="s">
        <v>26</v>
      </c>
      <c r="B247" s="244">
        <f>B246-B232</f>
        <v>7.5</v>
      </c>
      <c r="C247" s="241">
        <f t="shared" ref="C247:T247" si="74">C246-C232</f>
        <v>7</v>
      </c>
      <c r="D247" s="241">
        <f t="shared" si="74"/>
        <v>7.5</v>
      </c>
      <c r="E247" s="241">
        <f t="shared" si="74"/>
        <v>7.5</v>
      </c>
      <c r="F247" s="241">
        <f t="shared" si="74"/>
        <v>7.5</v>
      </c>
      <c r="G247" s="241">
        <f t="shared" si="74"/>
        <v>7.5</v>
      </c>
      <c r="H247" s="241">
        <f t="shared" si="74"/>
        <v>7.5</v>
      </c>
      <c r="I247" s="469">
        <f t="shared" si="74"/>
        <v>7.5</v>
      </c>
      <c r="J247" s="244">
        <f t="shared" si="74"/>
        <v>7.5</v>
      </c>
      <c r="K247" s="241">
        <f t="shared" si="74"/>
        <v>7.5</v>
      </c>
      <c r="L247" s="245">
        <f t="shared" si="74"/>
        <v>7</v>
      </c>
      <c r="M247" s="405">
        <f t="shared" si="74"/>
        <v>7.5</v>
      </c>
      <c r="N247" s="241">
        <f t="shared" si="74"/>
        <v>7.5</v>
      </c>
      <c r="O247" s="241">
        <f t="shared" si="74"/>
        <v>7.5</v>
      </c>
      <c r="P247" s="241">
        <f t="shared" si="74"/>
        <v>7.5</v>
      </c>
      <c r="Q247" s="241">
        <f t="shared" si="74"/>
        <v>7.5</v>
      </c>
      <c r="R247" s="241">
        <f t="shared" si="74"/>
        <v>7</v>
      </c>
      <c r="S247" s="241">
        <f t="shared" si="74"/>
        <v>7</v>
      </c>
      <c r="T247" s="245">
        <f t="shared" si="74"/>
        <v>7</v>
      </c>
      <c r="U247" s="348"/>
      <c r="V247" s="227" t="s">
        <v>26</v>
      </c>
      <c r="W247" s="227">
        <f>W246-W232</f>
        <v>6.9899999999999949</v>
      </c>
      <c r="X247" s="227"/>
    </row>
    <row r="248" spans="1:53" x14ac:dyDescent="0.2">
      <c r="C248" s="237" t="s">
        <v>63</v>
      </c>
      <c r="L248" s="237">
        <v>85.5</v>
      </c>
      <c r="N248" s="481" t="s">
        <v>63</v>
      </c>
      <c r="O248" s="481" t="s">
        <v>63</v>
      </c>
      <c r="R248" s="237">
        <v>82.5</v>
      </c>
      <c r="S248" s="237">
        <v>82.5</v>
      </c>
      <c r="T248" s="237" t="s">
        <v>63</v>
      </c>
    </row>
    <row r="249" spans="1:53" x14ac:dyDescent="0.2">
      <c r="T249" s="237">
        <v>81.5</v>
      </c>
    </row>
    <row r="250" spans="1:53" s="483" customFormat="1" ht="13.5" thickBot="1" x14ac:dyDescent="0.25">
      <c r="B250" s="483">
        <v>83.5</v>
      </c>
      <c r="C250" s="483">
        <v>83.5</v>
      </c>
      <c r="D250" s="483">
        <v>83.5</v>
      </c>
      <c r="E250" s="483">
        <v>83.5</v>
      </c>
      <c r="F250" s="483">
        <v>83.5</v>
      </c>
      <c r="G250" s="483">
        <v>83.5</v>
      </c>
      <c r="H250" s="483">
        <v>83.5</v>
      </c>
      <c r="I250" s="483">
        <v>86.8</v>
      </c>
      <c r="J250" s="483">
        <v>86.8</v>
      </c>
      <c r="K250" s="483">
        <v>86.8</v>
      </c>
      <c r="L250" s="483">
        <v>86.8</v>
      </c>
      <c r="M250" s="483">
        <v>84.7</v>
      </c>
      <c r="N250" s="483">
        <v>84.7</v>
      </c>
      <c r="O250" s="483">
        <v>84.7</v>
      </c>
      <c r="P250" s="483">
        <v>84.7</v>
      </c>
      <c r="Q250" s="483">
        <v>84.7</v>
      </c>
      <c r="R250" s="483">
        <v>84.7</v>
      </c>
      <c r="S250" s="483">
        <v>84.7</v>
      </c>
      <c r="T250" s="483">
        <v>84.7</v>
      </c>
      <c r="AI250" s="228"/>
      <c r="AJ250" s="228"/>
      <c r="AK250" s="228"/>
      <c r="AL250" s="228"/>
      <c r="AM250" s="228"/>
      <c r="AN250" s="228"/>
      <c r="AO250" s="228"/>
      <c r="AP250" s="228"/>
      <c r="AQ250" s="228"/>
      <c r="AR250" s="228"/>
      <c r="AS250" s="228"/>
      <c r="AT250" s="228"/>
      <c r="AU250" s="228"/>
      <c r="AV250" s="228"/>
      <c r="AW250" s="228"/>
      <c r="AX250" s="228"/>
      <c r="AY250" s="228"/>
      <c r="AZ250" s="228"/>
      <c r="BA250" s="228"/>
    </row>
    <row r="251" spans="1:53" ht="13.5" thickBot="1" x14ac:dyDescent="0.25">
      <c r="A251" s="285" t="s">
        <v>117</v>
      </c>
      <c r="B251" s="737" t="s">
        <v>84</v>
      </c>
      <c r="C251" s="738"/>
      <c r="D251" s="738"/>
      <c r="E251" s="738"/>
      <c r="F251" s="738"/>
      <c r="G251" s="738"/>
      <c r="H251" s="739"/>
      <c r="I251" s="740" t="s">
        <v>83</v>
      </c>
      <c r="J251" s="741"/>
      <c r="K251" s="741"/>
      <c r="L251" s="742"/>
      <c r="M251" s="737" t="s">
        <v>53</v>
      </c>
      <c r="N251" s="738"/>
      <c r="O251" s="738"/>
      <c r="P251" s="738"/>
      <c r="Q251" s="738"/>
      <c r="R251" s="738"/>
      <c r="S251" s="738"/>
      <c r="T251" s="738"/>
      <c r="U251" s="492" t="s">
        <v>55</v>
      </c>
      <c r="V251" s="483"/>
      <c r="W251" s="483"/>
      <c r="X251" s="482"/>
      <c r="Y251" s="482"/>
      <c r="AH251" s="534" t="s">
        <v>117</v>
      </c>
      <c r="AI251" s="737"/>
      <c r="AJ251" s="738"/>
      <c r="AK251" s="738"/>
      <c r="AL251" s="738"/>
      <c r="AM251" s="738"/>
      <c r="AN251" s="738"/>
      <c r="AO251" s="739"/>
      <c r="AP251" s="740"/>
      <c r="AQ251" s="741"/>
      <c r="AR251" s="742"/>
      <c r="AS251" s="738"/>
      <c r="AT251" s="738"/>
      <c r="AU251" s="738"/>
      <c r="AV251" s="738"/>
      <c r="AW251" s="738"/>
      <c r="AX251" s="738"/>
      <c r="AY251" s="738"/>
      <c r="AZ251" s="738"/>
      <c r="BA251" s="492"/>
    </row>
    <row r="252" spans="1:53" x14ac:dyDescent="0.2">
      <c r="A252" s="226" t="s">
        <v>54</v>
      </c>
      <c r="B252" s="247">
        <v>1</v>
      </c>
      <c r="C252" s="248">
        <v>2</v>
      </c>
      <c r="D252" s="248">
        <v>3</v>
      </c>
      <c r="E252" s="248">
        <v>4</v>
      </c>
      <c r="F252" s="248">
        <v>5</v>
      </c>
      <c r="G252" s="248">
        <v>6</v>
      </c>
      <c r="H252" s="384">
        <v>7</v>
      </c>
      <c r="I252" s="470">
        <v>1</v>
      </c>
      <c r="J252" s="471">
        <v>2</v>
      </c>
      <c r="K252" s="471">
        <v>3</v>
      </c>
      <c r="L252" s="472">
        <v>4</v>
      </c>
      <c r="M252" s="470">
        <v>1</v>
      </c>
      <c r="N252" s="471">
        <v>2</v>
      </c>
      <c r="O252" s="471">
        <v>3</v>
      </c>
      <c r="P252" s="471">
        <v>4</v>
      </c>
      <c r="Q252" s="471">
        <v>5</v>
      </c>
      <c r="R252" s="471">
        <v>6</v>
      </c>
      <c r="S252" s="471">
        <v>7</v>
      </c>
      <c r="T252" s="472">
        <v>8</v>
      </c>
      <c r="U252" s="488"/>
      <c r="V252" s="482"/>
      <c r="W252" s="482"/>
      <c r="X252" s="482"/>
      <c r="AH252" s="504" t="s">
        <v>54</v>
      </c>
      <c r="AI252" s="590">
        <v>1</v>
      </c>
      <c r="AJ252" s="591">
        <v>2</v>
      </c>
      <c r="AK252" s="591">
        <v>3</v>
      </c>
      <c r="AL252" s="591">
        <v>4</v>
      </c>
      <c r="AM252" s="591">
        <v>5</v>
      </c>
      <c r="AN252" s="591">
        <v>6</v>
      </c>
      <c r="AO252" s="637">
        <v>7</v>
      </c>
      <c r="AP252" s="470">
        <v>1</v>
      </c>
      <c r="AQ252" s="471">
        <v>2</v>
      </c>
      <c r="AR252" s="472">
        <v>3</v>
      </c>
      <c r="AS252" s="494">
        <v>1</v>
      </c>
      <c r="AT252" s="471">
        <v>2</v>
      </c>
      <c r="AU252" s="471">
        <v>3</v>
      </c>
      <c r="AV252" s="471">
        <v>4</v>
      </c>
      <c r="AW252" s="471">
        <v>5</v>
      </c>
      <c r="AX252" s="471">
        <v>6</v>
      </c>
      <c r="AY252" s="471">
        <v>7</v>
      </c>
      <c r="AZ252" s="472">
        <v>8</v>
      </c>
      <c r="BA252" s="488"/>
    </row>
    <row r="253" spans="1:53" x14ac:dyDescent="0.2">
      <c r="A253" s="226" t="s">
        <v>2</v>
      </c>
      <c r="B253" s="250">
        <v>1</v>
      </c>
      <c r="C253" s="333">
        <v>2</v>
      </c>
      <c r="D253" s="251">
        <v>3</v>
      </c>
      <c r="E253" s="315">
        <v>4</v>
      </c>
      <c r="F253" s="252">
        <v>5</v>
      </c>
      <c r="G253" s="363">
        <v>6</v>
      </c>
      <c r="H253" s="484">
        <v>7</v>
      </c>
      <c r="I253" s="250">
        <v>1</v>
      </c>
      <c r="J253" s="333">
        <v>2</v>
      </c>
      <c r="K253" s="251">
        <v>3</v>
      </c>
      <c r="L253" s="487">
        <v>4</v>
      </c>
      <c r="M253" s="250">
        <v>1</v>
      </c>
      <c r="N253" s="333">
        <v>2</v>
      </c>
      <c r="O253" s="251">
        <v>3</v>
      </c>
      <c r="P253" s="315">
        <v>4</v>
      </c>
      <c r="Q253" s="252">
        <v>5</v>
      </c>
      <c r="R253" s="363">
        <v>6</v>
      </c>
      <c r="S253" s="396">
        <v>7</v>
      </c>
      <c r="T253" s="365">
        <v>8</v>
      </c>
      <c r="U253" s="340" t="s">
        <v>0</v>
      </c>
      <c r="V253" s="482"/>
      <c r="W253" s="482"/>
      <c r="X253" s="482"/>
      <c r="AH253" s="504" t="s">
        <v>2</v>
      </c>
      <c r="AI253" s="592">
        <v>1</v>
      </c>
      <c r="AJ253" s="636">
        <v>2</v>
      </c>
      <c r="AK253" s="593">
        <v>3</v>
      </c>
      <c r="AL253" s="634">
        <v>4</v>
      </c>
      <c r="AM253" s="594">
        <v>5</v>
      </c>
      <c r="AN253" s="363">
        <v>6</v>
      </c>
      <c r="AO253" s="484">
        <v>7</v>
      </c>
      <c r="AP253" s="592">
        <v>1</v>
      </c>
      <c r="AQ253" s="636">
        <v>2</v>
      </c>
      <c r="AR253" s="473">
        <v>3</v>
      </c>
      <c r="AS253" s="451">
        <v>1</v>
      </c>
      <c r="AT253" s="636">
        <v>2</v>
      </c>
      <c r="AU253" s="593">
        <v>3</v>
      </c>
      <c r="AV253" s="634">
        <v>4</v>
      </c>
      <c r="AW253" s="594">
        <v>5</v>
      </c>
      <c r="AX253" s="363">
        <v>6</v>
      </c>
      <c r="AY253" s="396">
        <v>7</v>
      </c>
      <c r="AZ253" s="365">
        <v>8</v>
      </c>
      <c r="BA253" s="340" t="s">
        <v>0</v>
      </c>
    </row>
    <row r="254" spans="1:53" x14ac:dyDescent="0.2">
      <c r="A254" s="292" t="s">
        <v>3</v>
      </c>
      <c r="B254" s="253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385">
        <v>1980</v>
      </c>
      <c r="I254" s="253">
        <v>1980</v>
      </c>
      <c r="J254" s="254">
        <v>1980</v>
      </c>
      <c r="K254" s="254">
        <v>1980</v>
      </c>
      <c r="L254" s="255">
        <v>1980</v>
      </c>
      <c r="M254" s="253">
        <v>1980</v>
      </c>
      <c r="N254" s="254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5">
        <v>1980</v>
      </c>
      <c r="U254" s="341">
        <v>1980</v>
      </c>
      <c r="V254" s="482"/>
      <c r="W254" s="482"/>
      <c r="X254" s="482"/>
      <c r="AH254" s="535" t="s">
        <v>3</v>
      </c>
      <c r="AI254" s="595">
        <v>1980</v>
      </c>
      <c r="AJ254" s="596">
        <v>1980</v>
      </c>
      <c r="AK254" s="596">
        <v>1980</v>
      </c>
      <c r="AL254" s="596">
        <v>1980</v>
      </c>
      <c r="AM254" s="596">
        <v>1980</v>
      </c>
      <c r="AN254" s="596">
        <v>1980</v>
      </c>
      <c r="AO254" s="638">
        <v>1980</v>
      </c>
      <c r="AP254" s="595">
        <v>1980</v>
      </c>
      <c r="AQ254" s="596">
        <v>1980</v>
      </c>
      <c r="AR254" s="255">
        <v>1980</v>
      </c>
      <c r="AS254" s="397">
        <v>1980</v>
      </c>
      <c r="AT254" s="596">
        <v>1980</v>
      </c>
      <c r="AU254" s="596">
        <v>1980</v>
      </c>
      <c r="AV254" s="596">
        <v>1980</v>
      </c>
      <c r="AW254" s="596">
        <v>1980</v>
      </c>
      <c r="AX254" s="596">
        <v>1980</v>
      </c>
      <c r="AY254" s="596">
        <v>1980</v>
      </c>
      <c r="AZ254" s="255">
        <v>1980</v>
      </c>
      <c r="BA254" s="341">
        <v>1980</v>
      </c>
    </row>
    <row r="255" spans="1:53" x14ac:dyDescent="0.2">
      <c r="A255" s="295" t="s">
        <v>6</v>
      </c>
      <c r="B255" s="256">
        <v>1886.75</v>
      </c>
      <c r="C255" s="257">
        <v>1920.6666666666667</v>
      </c>
      <c r="D255" s="257">
        <v>1891.304347826087</v>
      </c>
      <c r="E255" s="257">
        <v>1967.037037037037</v>
      </c>
      <c r="F255" s="257">
        <v>2024.8936170212767</v>
      </c>
      <c r="G255" s="257">
        <v>2087.1428571428573</v>
      </c>
      <c r="H255" s="296">
        <v>2128.2608695652175</v>
      </c>
      <c r="I255" s="256">
        <v>1761.0526315789473</v>
      </c>
      <c r="J255" s="257">
        <v>1761.6666666666667</v>
      </c>
      <c r="K255" s="257">
        <v>1908.4782608695652</v>
      </c>
      <c r="L255" s="258">
        <v>2124</v>
      </c>
      <c r="M255" s="256">
        <v>1862.258064516129</v>
      </c>
      <c r="N255" s="257">
        <v>1922.1621621621621</v>
      </c>
      <c r="O255" s="257">
        <v>1932.65625</v>
      </c>
      <c r="P255" s="257">
        <v>1919.8275862068965</v>
      </c>
      <c r="Q255" s="257">
        <v>1970.2173913043478</v>
      </c>
      <c r="R255" s="257">
        <v>2063.5714285714284</v>
      </c>
      <c r="S255" s="257">
        <v>2092.8205128205127</v>
      </c>
      <c r="T255" s="258">
        <v>2191.3513513513512</v>
      </c>
      <c r="U255" s="342">
        <v>1980.5324074074074</v>
      </c>
      <c r="V255" s="482"/>
      <c r="W255" s="482"/>
      <c r="X255" s="482"/>
      <c r="AH255" s="536" t="s">
        <v>6</v>
      </c>
      <c r="AI255" s="597">
        <v>1894.6153846153845</v>
      </c>
      <c r="AJ255" s="598">
        <v>1952.6190476190477</v>
      </c>
      <c r="AK255" s="598">
        <v>1992.7118644067796</v>
      </c>
      <c r="AL255" s="598">
        <v>2024.782608695652</v>
      </c>
      <c r="AM255" s="598">
        <v>2063.5185185185187</v>
      </c>
      <c r="AN255" s="598">
        <v>2076.3265306122448</v>
      </c>
      <c r="AO255" s="618">
        <v>2173.181818181818</v>
      </c>
      <c r="AP255" s="597">
        <v>1775.4166666666667</v>
      </c>
      <c r="AQ255" s="598">
        <v>1947.25</v>
      </c>
      <c r="AR255" s="258">
        <v>2116.1666666666665</v>
      </c>
      <c r="AS255" s="398">
        <v>1865.1515151515152</v>
      </c>
      <c r="AT255" s="598">
        <v>1911.578947368421</v>
      </c>
      <c r="AU255" s="598">
        <v>1947.391304347826</v>
      </c>
      <c r="AV255" s="598">
        <v>1979.344262295082</v>
      </c>
      <c r="AW255" s="598">
        <v>2027.7083333333335</v>
      </c>
      <c r="AX255" s="598">
        <v>2080.4347826086955</v>
      </c>
      <c r="AY255" s="598">
        <v>2110.9756097560976</v>
      </c>
      <c r="AZ255" s="258">
        <v>2262.7027027027025</v>
      </c>
      <c r="BA255" s="342">
        <v>2010.1140250855187</v>
      </c>
    </row>
    <row r="256" spans="1:53" x14ac:dyDescent="0.2">
      <c r="A256" s="226" t="s">
        <v>7</v>
      </c>
      <c r="B256" s="260">
        <v>100</v>
      </c>
      <c r="C256" s="261">
        <v>100</v>
      </c>
      <c r="D256" s="261">
        <v>100</v>
      </c>
      <c r="E256" s="261">
        <v>100</v>
      </c>
      <c r="F256" s="261">
        <v>100</v>
      </c>
      <c r="G256" s="261">
        <v>100</v>
      </c>
      <c r="H256" s="299">
        <v>100</v>
      </c>
      <c r="I256" s="260">
        <v>89.473684210526315</v>
      </c>
      <c r="J256" s="261">
        <v>75</v>
      </c>
      <c r="K256" s="261">
        <v>100</v>
      </c>
      <c r="L256" s="262">
        <v>88.333333333333329</v>
      </c>
      <c r="M256" s="260">
        <v>100</v>
      </c>
      <c r="N256" s="261">
        <v>100</v>
      </c>
      <c r="O256" s="261">
        <v>100</v>
      </c>
      <c r="P256" s="261">
        <v>100</v>
      </c>
      <c r="Q256" s="261">
        <v>100</v>
      </c>
      <c r="R256" s="261">
        <v>100</v>
      </c>
      <c r="S256" s="261">
        <v>100</v>
      </c>
      <c r="T256" s="262">
        <v>94.594594594594597</v>
      </c>
      <c r="U256" s="343">
        <v>90.740740740740748</v>
      </c>
      <c r="V256" s="482"/>
      <c r="W256" s="482"/>
      <c r="X256" s="482"/>
      <c r="AH256" s="504" t="s">
        <v>7</v>
      </c>
      <c r="AI256" s="599">
        <v>100</v>
      </c>
      <c r="AJ256" s="600">
        <v>100</v>
      </c>
      <c r="AK256" s="600">
        <v>100</v>
      </c>
      <c r="AL256" s="600">
        <v>95.652173913043484</v>
      </c>
      <c r="AM256" s="600">
        <v>100</v>
      </c>
      <c r="AN256" s="600">
        <v>100</v>
      </c>
      <c r="AO256" s="621">
        <v>100</v>
      </c>
      <c r="AP256" s="599">
        <v>85.416666666666671</v>
      </c>
      <c r="AQ256" s="600">
        <v>100</v>
      </c>
      <c r="AR256" s="262">
        <v>95</v>
      </c>
      <c r="AS256" s="399">
        <v>96.969696969696969</v>
      </c>
      <c r="AT256" s="600">
        <v>100</v>
      </c>
      <c r="AU256" s="600">
        <v>100</v>
      </c>
      <c r="AV256" s="600">
        <v>100</v>
      </c>
      <c r="AW256" s="600">
        <v>100</v>
      </c>
      <c r="AX256" s="600">
        <v>100</v>
      </c>
      <c r="AY256" s="600">
        <v>100</v>
      </c>
      <c r="AZ256" s="262">
        <v>86.486486486486484</v>
      </c>
      <c r="BA256" s="343">
        <v>90.763968072976056</v>
      </c>
    </row>
    <row r="257" spans="1:53" x14ac:dyDescent="0.2">
      <c r="A257" s="226" t="s">
        <v>8</v>
      </c>
      <c r="B257" s="263">
        <v>3.544324721556745E-2</v>
      </c>
      <c r="C257" s="264">
        <v>1.924459045557669E-2</v>
      </c>
      <c r="D257" s="264">
        <v>3.0395725339364413E-2</v>
      </c>
      <c r="E257" s="264">
        <v>2.8282154865772981E-2</v>
      </c>
      <c r="F257" s="264">
        <v>2.3250350563561867E-2</v>
      </c>
      <c r="G257" s="264">
        <v>2.542666067215155E-2</v>
      </c>
      <c r="H257" s="302">
        <v>3.3488000565462889E-2</v>
      </c>
      <c r="I257" s="263">
        <v>5.6541463671896976E-2</v>
      </c>
      <c r="J257" s="264">
        <v>8.1762891643566163E-2</v>
      </c>
      <c r="K257" s="264">
        <v>3.3550361345850169E-2</v>
      </c>
      <c r="L257" s="265">
        <v>6.4423572441044533E-2</v>
      </c>
      <c r="M257" s="263">
        <v>3.8036718179658556E-2</v>
      </c>
      <c r="N257" s="264">
        <v>2.9852515818819168E-2</v>
      </c>
      <c r="O257" s="264">
        <v>2.5220075260880603E-2</v>
      </c>
      <c r="P257" s="264">
        <v>2.6249594998499649E-2</v>
      </c>
      <c r="Q257" s="264">
        <v>3.3973762096689043E-2</v>
      </c>
      <c r="R257" s="264">
        <v>3.298279159433111E-2</v>
      </c>
      <c r="S257" s="264">
        <v>2.1367536737652154E-2</v>
      </c>
      <c r="T257" s="265">
        <v>5.3839920641611978E-2</v>
      </c>
      <c r="U257" s="344">
        <v>6.3650998832593883E-2</v>
      </c>
      <c r="V257" s="482"/>
      <c r="W257" s="482"/>
      <c r="X257" s="482"/>
      <c r="AH257" s="504" t="s">
        <v>8</v>
      </c>
      <c r="AI257" s="601">
        <v>2.6038931360099823E-2</v>
      </c>
      <c r="AJ257" s="602">
        <v>2.5236996996314161E-2</v>
      </c>
      <c r="AK257" s="602">
        <v>2.5245054151920191E-2</v>
      </c>
      <c r="AL257" s="602">
        <v>3.6055573443751772E-2</v>
      </c>
      <c r="AM257" s="602">
        <v>2.5024664764457066E-2</v>
      </c>
      <c r="AN257" s="602">
        <v>2.1970844889569911E-2</v>
      </c>
      <c r="AO257" s="624">
        <v>3.6002647569593593E-2</v>
      </c>
      <c r="AP257" s="601">
        <v>6.1933106881413291E-2</v>
      </c>
      <c r="AQ257" s="602">
        <v>3.9478379540102457E-2</v>
      </c>
      <c r="AR257" s="265">
        <v>5.573215852047627E-2</v>
      </c>
      <c r="AS257" s="400">
        <v>4.60160028210434E-2</v>
      </c>
      <c r="AT257" s="602">
        <v>2.2413258629114887E-2</v>
      </c>
      <c r="AU257" s="602">
        <v>2.7024135837311229E-2</v>
      </c>
      <c r="AV257" s="602">
        <v>2.3602892844981474E-2</v>
      </c>
      <c r="AW257" s="602">
        <v>2.6235003635295656E-2</v>
      </c>
      <c r="AX257" s="602">
        <v>2.9137190073333048E-2</v>
      </c>
      <c r="AY257" s="602">
        <v>2.8801897831654082E-2</v>
      </c>
      <c r="AZ257" s="265">
        <v>7.1605286891420192E-2</v>
      </c>
      <c r="BA257" s="344">
        <v>6.4395385310539885E-2</v>
      </c>
    </row>
    <row r="258" spans="1:53" x14ac:dyDescent="0.2">
      <c r="A258" s="536" t="s">
        <v>1</v>
      </c>
      <c r="B258" s="576">
        <f t="shared" ref="B258:U258" si="75">B255/B254*100-100</f>
        <v>-4.7095959595959584</v>
      </c>
      <c r="C258" s="577">
        <f t="shared" si="75"/>
        <v>-2.9966329966329965</v>
      </c>
      <c r="D258" s="577">
        <f t="shared" si="75"/>
        <v>-4.4795783926218604</v>
      </c>
      <c r="E258" s="521">
        <f t="shared" si="75"/>
        <v>-0.65469509913954482</v>
      </c>
      <c r="F258" s="521">
        <f t="shared" si="75"/>
        <v>2.2673543950139816</v>
      </c>
      <c r="G258" s="521">
        <f t="shared" si="75"/>
        <v>5.411255411255425</v>
      </c>
      <c r="H258" s="568">
        <f t="shared" si="75"/>
        <v>7.4879227053140198</v>
      </c>
      <c r="I258" s="576">
        <f t="shared" si="75"/>
        <v>-11.057947900053165</v>
      </c>
      <c r="J258" s="577">
        <f t="shared" si="75"/>
        <v>-11.026936026936013</v>
      </c>
      <c r="K258" s="521">
        <f t="shared" si="75"/>
        <v>-3.6122090469916515</v>
      </c>
      <c r="L258" s="522">
        <f t="shared" si="75"/>
        <v>7.2727272727272805</v>
      </c>
      <c r="M258" s="521">
        <f t="shared" si="75"/>
        <v>-5.9465623981753026</v>
      </c>
      <c r="N258" s="577">
        <f t="shared" si="75"/>
        <v>-2.9211029211029285</v>
      </c>
      <c r="O258" s="577">
        <f t="shared" si="75"/>
        <v>-2.3910984848484844</v>
      </c>
      <c r="P258" s="577">
        <f t="shared" si="75"/>
        <v>-3.0390107976314908</v>
      </c>
      <c r="Q258" s="521">
        <f t="shared" si="75"/>
        <v>-0.49407114624506221</v>
      </c>
      <c r="R258" s="521">
        <f t="shared" si="75"/>
        <v>4.2207792207792068</v>
      </c>
      <c r="S258" s="521">
        <f t="shared" si="75"/>
        <v>5.6980056980056872</v>
      </c>
      <c r="T258" s="522">
        <f t="shared" si="75"/>
        <v>10.674310674310661</v>
      </c>
      <c r="U258" s="556">
        <f t="shared" si="75"/>
        <v>2.6889263000356323E-2</v>
      </c>
      <c r="V258" s="578" t="s">
        <v>127</v>
      </c>
      <c r="W258" s="503"/>
      <c r="X258" s="503"/>
      <c r="Y258" s="501"/>
      <c r="AH258" s="536" t="s">
        <v>1</v>
      </c>
      <c r="AI258" s="603">
        <f t="shared" ref="AI258:BA258" si="76">AI255/AI254*100-100</f>
        <v>-4.3123543123543158</v>
      </c>
      <c r="AJ258" s="604">
        <f t="shared" si="76"/>
        <v>-1.3828763828763755</v>
      </c>
      <c r="AK258" s="604">
        <f t="shared" si="76"/>
        <v>0.6420133538777435</v>
      </c>
      <c r="AL258" s="604">
        <f t="shared" si="76"/>
        <v>2.2617479139218233</v>
      </c>
      <c r="AM258" s="604">
        <f t="shared" si="76"/>
        <v>4.2181069958847814</v>
      </c>
      <c r="AN258" s="604">
        <f t="shared" si="76"/>
        <v>4.8649762935477128</v>
      </c>
      <c r="AO258" s="644">
        <f t="shared" si="76"/>
        <v>9.7566574839301978</v>
      </c>
      <c r="AP258" s="603">
        <f t="shared" si="76"/>
        <v>-10.332491582491571</v>
      </c>
      <c r="AQ258" s="604">
        <f t="shared" si="76"/>
        <v>-1.6540404040404013</v>
      </c>
      <c r="AR258" s="522">
        <f t="shared" si="76"/>
        <v>6.8771043771043594</v>
      </c>
      <c r="AS258" s="401">
        <f t="shared" si="76"/>
        <v>-5.8004285277012571</v>
      </c>
      <c r="AT258" s="604">
        <f t="shared" si="76"/>
        <v>-3.4556087187666122</v>
      </c>
      <c r="AU258" s="604">
        <f t="shared" si="76"/>
        <v>-1.646903820816874</v>
      </c>
      <c r="AV258" s="604">
        <f t="shared" si="76"/>
        <v>-3.3118065904943705E-2</v>
      </c>
      <c r="AW258" s="604">
        <f t="shared" si="76"/>
        <v>2.4095117845117926</v>
      </c>
      <c r="AX258" s="604">
        <f t="shared" si="76"/>
        <v>5.0724637681159379</v>
      </c>
      <c r="AY258" s="604">
        <f t="shared" si="76"/>
        <v>6.6149297856614879</v>
      </c>
      <c r="AZ258" s="522">
        <f t="shared" si="76"/>
        <v>14.277914277914277</v>
      </c>
      <c r="BA258" s="556">
        <f t="shared" si="76"/>
        <v>1.5209103578544898</v>
      </c>
    </row>
    <row r="259" spans="1:53" ht="13.5" thickBot="1" x14ac:dyDescent="0.25">
      <c r="A259" s="559" t="s">
        <v>27</v>
      </c>
      <c r="B259" s="524">
        <v>141.0978260869565</v>
      </c>
      <c r="C259" s="525">
        <v>47</v>
      </c>
      <c r="D259" s="525">
        <v>73.345164152617599</v>
      </c>
      <c r="E259" s="525">
        <v>156.14151464897736</v>
      </c>
      <c r="F259" s="525">
        <v>193.87320885801137</v>
      </c>
      <c r="G259" s="525">
        <v>226.68831168831184</v>
      </c>
      <c r="H259" s="569">
        <v>251.26086956521749</v>
      </c>
      <c r="I259" s="524">
        <v>-159.35553168635874</v>
      </c>
      <c r="J259" s="525">
        <v>9.6666666666667425</v>
      </c>
      <c r="K259" s="525">
        <v>56.478260869565247</v>
      </c>
      <c r="L259" s="526">
        <v>192.59649122807014</v>
      </c>
      <c r="M259" s="573">
        <v>51.873449131513553</v>
      </c>
      <c r="N259" s="573">
        <v>148.16216216216208</v>
      </c>
      <c r="O259" s="573">
        <v>112.84143518518522</v>
      </c>
      <c r="P259" s="573">
        <v>58.506831489915385</v>
      </c>
      <c r="Q259" s="573">
        <v>107.30830039525677</v>
      </c>
      <c r="R259" s="573">
        <v>164.4047619047617</v>
      </c>
      <c r="S259" s="573">
        <v>200.14194139194137</v>
      </c>
      <c r="T259" s="574">
        <v>170.72635135135124</v>
      </c>
      <c r="U259" s="567">
        <v>118.46983498562281</v>
      </c>
      <c r="V259" s="572" t="s">
        <v>128</v>
      </c>
      <c r="W259" s="503"/>
      <c r="X259" s="503"/>
      <c r="Y259" s="501"/>
      <c r="AH259" s="559" t="s">
        <v>27</v>
      </c>
      <c r="AI259" s="606"/>
      <c r="AJ259" s="607"/>
      <c r="AK259" s="607"/>
      <c r="AL259" s="607"/>
      <c r="AM259" s="607"/>
      <c r="AN259" s="607"/>
      <c r="AO259" s="645"/>
      <c r="AP259" s="606"/>
      <c r="AQ259" s="607"/>
      <c r="AR259" s="526"/>
      <c r="AS259" s="495"/>
      <c r="AT259" s="573"/>
      <c r="AU259" s="573"/>
      <c r="AV259" s="573"/>
      <c r="AW259" s="573"/>
      <c r="AX259" s="573"/>
      <c r="AY259" s="573"/>
      <c r="AZ259" s="574"/>
      <c r="BA259" s="567"/>
    </row>
    <row r="260" spans="1:53" x14ac:dyDescent="0.2">
      <c r="A260" s="560" t="s">
        <v>51</v>
      </c>
      <c r="B260" s="528">
        <v>499</v>
      </c>
      <c r="C260" s="529">
        <v>573</v>
      </c>
      <c r="D260" s="529">
        <v>835</v>
      </c>
      <c r="E260" s="529">
        <v>621</v>
      </c>
      <c r="F260" s="529">
        <v>719</v>
      </c>
      <c r="G260" s="529">
        <v>637</v>
      </c>
      <c r="H260" s="566">
        <v>576</v>
      </c>
      <c r="I260" s="528">
        <v>232</v>
      </c>
      <c r="J260" s="529">
        <v>163</v>
      </c>
      <c r="K260" s="529">
        <v>543</v>
      </c>
      <c r="L260" s="530">
        <v>820</v>
      </c>
      <c r="M260" s="528">
        <v>421</v>
      </c>
      <c r="N260" s="529">
        <v>496</v>
      </c>
      <c r="O260" s="575">
        <v>905</v>
      </c>
      <c r="P260" s="529">
        <v>780</v>
      </c>
      <c r="Q260" s="529">
        <v>628</v>
      </c>
      <c r="R260" s="529">
        <v>567</v>
      </c>
      <c r="S260" s="529">
        <v>520</v>
      </c>
      <c r="T260" s="530">
        <v>501</v>
      </c>
      <c r="U260" s="557">
        <v>11036</v>
      </c>
      <c r="V260" s="505" t="s">
        <v>56</v>
      </c>
      <c r="W260" s="531">
        <v>529</v>
      </c>
      <c r="X260" s="532">
        <v>4.5741461305663637E-2</v>
      </c>
      <c r="Y260" s="561" t="s">
        <v>119</v>
      </c>
      <c r="AH260" s="560" t="s">
        <v>51</v>
      </c>
      <c r="AI260" s="608"/>
      <c r="AJ260" s="609"/>
      <c r="AK260" s="609"/>
      <c r="AL260" s="609"/>
      <c r="AM260" s="609"/>
      <c r="AN260" s="609"/>
      <c r="AO260" s="566"/>
      <c r="AP260" s="608"/>
      <c r="AQ260" s="609"/>
      <c r="AR260" s="530"/>
      <c r="AS260" s="403"/>
      <c r="AT260" s="609"/>
      <c r="AU260" s="609"/>
      <c r="AV260" s="609"/>
      <c r="AW260" s="609"/>
      <c r="AX260" s="609"/>
      <c r="AY260" s="609"/>
      <c r="AZ260" s="530"/>
      <c r="BA260" s="557">
        <v>11036</v>
      </c>
    </row>
    <row r="261" spans="1:53" x14ac:dyDescent="0.2">
      <c r="A261" s="537" t="s">
        <v>28</v>
      </c>
      <c r="B261" s="513">
        <v>93</v>
      </c>
      <c r="C261" s="511">
        <v>92</v>
      </c>
      <c r="D261" s="511">
        <v>91.5</v>
      </c>
      <c r="E261" s="511">
        <v>91</v>
      </c>
      <c r="F261" s="511">
        <v>90</v>
      </c>
      <c r="G261" s="511">
        <v>89</v>
      </c>
      <c r="H261" s="570">
        <v>88</v>
      </c>
      <c r="I261" s="513">
        <v>95.5</v>
      </c>
      <c r="J261" s="511">
        <v>95.5</v>
      </c>
      <c r="K261" s="511">
        <v>94</v>
      </c>
      <c r="L261" s="514">
        <v>91.5</v>
      </c>
      <c r="M261" s="513">
        <v>94.5</v>
      </c>
      <c r="N261" s="511">
        <v>93</v>
      </c>
      <c r="O261" s="511">
        <v>92.5</v>
      </c>
      <c r="P261" s="511">
        <v>92.5</v>
      </c>
      <c r="Q261" s="511">
        <v>91.5</v>
      </c>
      <c r="R261" s="511">
        <v>91</v>
      </c>
      <c r="S261" s="511">
        <v>90</v>
      </c>
      <c r="T261" s="514">
        <v>89</v>
      </c>
      <c r="U261" s="555"/>
      <c r="V261" s="505" t="s">
        <v>57</v>
      </c>
      <c r="W261" s="505">
        <v>84.36</v>
      </c>
      <c r="X261" s="505"/>
      <c r="Y261" s="572" t="s">
        <v>120</v>
      </c>
      <c r="AH261" s="629" t="s">
        <v>28</v>
      </c>
      <c r="AI261" s="513"/>
      <c r="AJ261" s="511"/>
      <c r="AK261" s="511"/>
      <c r="AL261" s="511"/>
      <c r="AM261" s="511"/>
      <c r="AN261" s="511"/>
      <c r="AO261" s="570"/>
      <c r="AP261" s="513"/>
      <c r="AQ261" s="511"/>
      <c r="AR261" s="514"/>
      <c r="AS261" s="404"/>
      <c r="AT261" s="511"/>
      <c r="AU261" s="511"/>
      <c r="AV261" s="511"/>
      <c r="AW261" s="511"/>
      <c r="AX261" s="511"/>
      <c r="AY261" s="511"/>
      <c r="AZ261" s="514"/>
      <c r="BA261" s="555"/>
    </row>
    <row r="262" spans="1:53" ht="13.5" thickBot="1" x14ac:dyDescent="0.25">
      <c r="A262" s="538" t="s">
        <v>26</v>
      </c>
      <c r="B262" s="515">
        <v>9</v>
      </c>
      <c r="C262" s="512">
        <v>8</v>
      </c>
      <c r="D262" s="512">
        <v>8</v>
      </c>
      <c r="E262" s="512">
        <v>7.5</v>
      </c>
      <c r="F262" s="512">
        <v>6.5</v>
      </c>
      <c r="G262" s="512">
        <v>5.5</v>
      </c>
      <c r="H262" s="571">
        <v>4.5</v>
      </c>
      <c r="I262" s="515">
        <v>8.2000000000000028</v>
      </c>
      <c r="J262" s="512">
        <v>8.2000000000000028</v>
      </c>
      <c r="K262" s="512">
        <v>7.2000000000000028</v>
      </c>
      <c r="L262" s="516">
        <v>4.7000000000000028</v>
      </c>
      <c r="M262" s="512">
        <v>9.2999999999999972</v>
      </c>
      <c r="N262" s="512">
        <v>8.2999999999999972</v>
      </c>
      <c r="O262" s="512">
        <v>7.7999999999999972</v>
      </c>
      <c r="P262" s="512">
        <v>7.7999999999999972</v>
      </c>
      <c r="Q262" s="512">
        <v>6.7999999999999972</v>
      </c>
      <c r="R262" s="512">
        <v>6.2999999999999972</v>
      </c>
      <c r="S262" s="512">
        <v>5.2999999999999972</v>
      </c>
      <c r="T262" s="516">
        <v>4.2999999999999972</v>
      </c>
      <c r="U262" s="558"/>
      <c r="V262" s="505" t="s">
        <v>26</v>
      </c>
      <c r="W262" s="505">
        <v>7.4699999999999989</v>
      </c>
      <c r="X262" s="505"/>
      <c r="Y262" s="501"/>
      <c r="AH262" s="632" t="s">
        <v>26</v>
      </c>
      <c r="AI262" s="515">
        <v>9</v>
      </c>
      <c r="AJ262" s="512">
        <v>8</v>
      </c>
      <c r="AK262" s="512">
        <v>8</v>
      </c>
      <c r="AL262" s="512">
        <v>7.5</v>
      </c>
      <c r="AM262" s="512">
        <v>6.5</v>
      </c>
      <c r="AN262" s="512">
        <v>5.5</v>
      </c>
      <c r="AO262" s="571">
        <v>4.5</v>
      </c>
      <c r="AP262" s="515">
        <v>8.2000000000000028</v>
      </c>
      <c r="AQ262" s="512">
        <v>8.2000000000000028</v>
      </c>
      <c r="AR262" s="516">
        <v>7.2000000000000028</v>
      </c>
      <c r="AS262" s="405">
        <v>9.2999999999999972</v>
      </c>
      <c r="AT262" s="512">
        <v>8.2999999999999972</v>
      </c>
      <c r="AU262" s="512">
        <v>7.7999999999999972</v>
      </c>
      <c r="AV262" s="512">
        <v>7.7999999999999972</v>
      </c>
      <c r="AW262" s="512">
        <v>6.7999999999999972</v>
      </c>
      <c r="AX262" s="512">
        <v>6.2999999999999972</v>
      </c>
      <c r="AY262" s="512">
        <v>5.2999999999999972</v>
      </c>
      <c r="AZ262" s="516">
        <v>4.2999999999999972</v>
      </c>
      <c r="BA262" s="558"/>
    </row>
    <row r="263" spans="1:53" x14ac:dyDescent="0.2">
      <c r="A263" s="501"/>
      <c r="B263" s="510">
        <v>93</v>
      </c>
      <c r="C263" s="510">
        <v>92</v>
      </c>
      <c r="D263" s="510"/>
      <c r="E263" s="510"/>
      <c r="F263" s="510"/>
      <c r="G263" s="510"/>
      <c r="H263" s="510"/>
      <c r="I263" s="510">
        <v>95.5</v>
      </c>
      <c r="J263" s="510">
        <v>95.5</v>
      </c>
      <c r="K263" s="510"/>
      <c r="L263" s="510"/>
      <c r="M263" s="510">
        <v>94.5</v>
      </c>
      <c r="N263" s="510"/>
      <c r="O263" s="510"/>
      <c r="P263" s="510"/>
      <c r="Q263" s="510"/>
      <c r="R263" s="510"/>
      <c r="S263" s="510"/>
      <c r="T263" s="510"/>
      <c r="U263" s="501"/>
      <c r="V263" s="501"/>
      <c r="W263" s="501"/>
      <c r="X263" s="501"/>
      <c r="Y263" s="501"/>
    </row>
    <row r="264" spans="1:53" s="650" customFormat="1" ht="13.5" thickBot="1" x14ac:dyDescent="0.25">
      <c r="A264" s="580"/>
      <c r="B264" s="510"/>
      <c r="C264" s="510"/>
      <c r="D264" s="510"/>
      <c r="E264" s="510"/>
      <c r="F264" s="510"/>
      <c r="G264" s="510"/>
      <c r="H264" s="510"/>
      <c r="I264" s="510"/>
      <c r="J264" s="510"/>
      <c r="K264" s="510"/>
      <c r="L264" s="510"/>
      <c r="M264" s="510"/>
      <c r="N264" s="510"/>
      <c r="O264" s="510"/>
      <c r="P264" s="510"/>
      <c r="Q264" s="510"/>
      <c r="R264" s="510"/>
      <c r="S264" s="510"/>
      <c r="T264" s="510"/>
      <c r="U264" s="580"/>
      <c r="V264" s="580"/>
      <c r="W264" s="580"/>
      <c r="X264" s="580"/>
      <c r="Y264" s="580"/>
    </row>
    <row r="265" spans="1:53" s="650" customFormat="1" ht="13.5" hidden="1" thickBot="1" x14ac:dyDescent="0.25">
      <c r="A265" s="534" t="s">
        <v>131</v>
      </c>
      <c r="B265" s="737"/>
      <c r="C265" s="738"/>
      <c r="D265" s="738"/>
      <c r="E265" s="738"/>
      <c r="F265" s="738"/>
      <c r="G265" s="738"/>
      <c r="H265" s="739"/>
      <c r="I265" s="651"/>
      <c r="J265" s="652"/>
      <c r="K265" s="652"/>
      <c r="L265" s="653"/>
      <c r="M265" s="738"/>
      <c r="N265" s="738"/>
      <c r="O265" s="738"/>
      <c r="P265" s="738"/>
      <c r="Q265" s="738"/>
      <c r="R265" s="738"/>
      <c r="S265" s="738"/>
      <c r="T265" s="738"/>
      <c r="U265" s="492"/>
      <c r="V265" s="580"/>
      <c r="W265" s="580"/>
      <c r="X265" s="580"/>
      <c r="Y265" s="580"/>
      <c r="Z265" s="580"/>
    </row>
    <row r="266" spans="1:53" s="650" customFormat="1" hidden="1" x14ac:dyDescent="0.2">
      <c r="A266" s="504" t="s">
        <v>54</v>
      </c>
      <c r="B266" s="590">
        <v>1</v>
      </c>
      <c r="C266" s="591">
        <v>2</v>
      </c>
      <c r="D266" s="591">
        <v>3</v>
      </c>
      <c r="E266" s="591">
        <v>4</v>
      </c>
      <c r="F266" s="591">
        <v>5</v>
      </c>
      <c r="G266" s="591">
        <v>6</v>
      </c>
      <c r="H266" s="637">
        <v>7</v>
      </c>
      <c r="I266" s="470">
        <v>1</v>
      </c>
      <c r="J266" s="494"/>
      <c r="K266" s="471">
        <v>2</v>
      </c>
      <c r="L266" s="472">
        <v>3</v>
      </c>
      <c r="M266" s="494">
        <v>1</v>
      </c>
      <c r="N266" s="471">
        <v>2</v>
      </c>
      <c r="O266" s="471">
        <v>3</v>
      </c>
      <c r="P266" s="471">
        <v>4</v>
      </c>
      <c r="Q266" s="471">
        <v>5</v>
      </c>
      <c r="R266" s="471">
        <v>6</v>
      </c>
      <c r="S266" s="471">
        <v>7</v>
      </c>
      <c r="T266" s="472">
        <v>8</v>
      </c>
      <c r="U266" s="488"/>
      <c r="V266" s="580"/>
      <c r="W266" s="580"/>
      <c r="X266" s="580"/>
      <c r="Y266" s="580"/>
      <c r="Z266" s="580"/>
    </row>
    <row r="267" spans="1:53" s="650" customFormat="1" hidden="1" x14ac:dyDescent="0.2">
      <c r="A267" s="504" t="s">
        <v>2</v>
      </c>
      <c r="B267" s="592">
        <v>1</v>
      </c>
      <c r="C267" s="636">
        <v>2</v>
      </c>
      <c r="D267" s="593">
        <v>3</v>
      </c>
      <c r="E267" s="634">
        <v>4</v>
      </c>
      <c r="F267" s="594">
        <v>5</v>
      </c>
      <c r="G267" s="363">
        <v>6</v>
      </c>
      <c r="H267" s="484">
        <v>7</v>
      </c>
      <c r="I267" s="592">
        <v>1</v>
      </c>
      <c r="J267" s="451"/>
      <c r="K267" s="636">
        <v>2</v>
      </c>
      <c r="L267" s="473">
        <v>3</v>
      </c>
      <c r="M267" s="451">
        <v>1</v>
      </c>
      <c r="N267" s="636">
        <v>2</v>
      </c>
      <c r="O267" s="593">
        <v>3</v>
      </c>
      <c r="P267" s="634">
        <v>4</v>
      </c>
      <c r="Q267" s="594">
        <v>5</v>
      </c>
      <c r="R267" s="363">
        <v>6</v>
      </c>
      <c r="S267" s="396">
        <v>7</v>
      </c>
      <c r="T267" s="365">
        <v>8</v>
      </c>
      <c r="U267" s="340" t="s">
        <v>0</v>
      </c>
      <c r="V267" s="580"/>
      <c r="W267" s="580"/>
      <c r="X267" s="580"/>
      <c r="Y267" s="580"/>
      <c r="Z267" s="580"/>
    </row>
    <row r="268" spans="1:53" s="650" customFormat="1" hidden="1" x14ac:dyDescent="0.2">
      <c r="A268" s="535" t="s">
        <v>3</v>
      </c>
      <c r="B268" s="595">
        <v>1980</v>
      </c>
      <c r="C268" s="596">
        <v>1980</v>
      </c>
      <c r="D268" s="596">
        <v>1980</v>
      </c>
      <c r="E268" s="596">
        <v>1980</v>
      </c>
      <c r="F268" s="596">
        <v>1980</v>
      </c>
      <c r="G268" s="596">
        <v>1980</v>
      </c>
      <c r="H268" s="638">
        <v>1980</v>
      </c>
      <c r="I268" s="595">
        <v>1980</v>
      </c>
      <c r="J268" s="397"/>
      <c r="K268" s="596">
        <v>1980</v>
      </c>
      <c r="L268" s="255">
        <v>1980</v>
      </c>
      <c r="M268" s="397">
        <v>1980</v>
      </c>
      <c r="N268" s="596">
        <v>1980</v>
      </c>
      <c r="O268" s="596">
        <v>1980</v>
      </c>
      <c r="P268" s="596">
        <v>1980</v>
      </c>
      <c r="Q268" s="596">
        <v>1980</v>
      </c>
      <c r="R268" s="596">
        <v>1980</v>
      </c>
      <c r="S268" s="596">
        <v>1980</v>
      </c>
      <c r="T268" s="255">
        <v>1980</v>
      </c>
      <c r="U268" s="341">
        <v>1980</v>
      </c>
      <c r="V268" s="580"/>
      <c r="W268" s="580"/>
      <c r="X268" s="580"/>
      <c r="Y268" s="580"/>
      <c r="Z268" s="580"/>
    </row>
    <row r="269" spans="1:53" s="650" customFormat="1" hidden="1" x14ac:dyDescent="0.2">
      <c r="A269" s="536" t="s">
        <v>6</v>
      </c>
      <c r="B269" s="597">
        <v>1894.6153846153845</v>
      </c>
      <c r="C269" s="598">
        <v>1952.6190476190477</v>
      </c>
      <c r="D269" s="598">
        <v>1992.7118644067796</v>
      </c>
      <c r="E269" s="598">
        <v>2024.782608695652</v>
      </c>
      <c r="F269" s="598">
        <v>2063.5185185185187</v>
      </c>
      <c r="G269" s="598">
        <v>2076.3265306122448</v>
      </c>
      <c r="H269" s="618">
        <v>2173.181818181818</v>
      </c>
      <c r="I269" s="597">
        <v>1775.4166666666667</v>
      </c>
      <c r="J269" s="398"/>
      <c r="K269" s="598">
        <v>1947.25</v>
      </c>
      <c r="L269" s="258">
        <v>2116.1666666666665</v>
      </c>
      <c r="M269" s="398">
        <v>1865.1515151515152</v>
      </c>
      <c r="N269" s="598">
        <v>1911.578947368421</v>
      </c>
      <c r="O269" s="598">
        <v>1947.391304347826</v>
      </c>
      <c r="P269" s="598">
        <v>1979.344262295082</v>
      </c>
      <c r="Q269" s="598">
        <v>2027.7083333333335</v>
      </c>
      <c r="R269" s="598">
        <v>2080.4347826086955</v>
      </c>
      <c r="S269" s="598">
        <v>2110.9756097560976</v>
      </c>
      <c r="T269" s="258">
        <v>2262.7027027027025</v>
      </c>
      <c r="U269" s="342">
        <v>2010.1140250855187</v>
      </c>
      <c r="V269" s="580"/>
      <c r="W269" s="580"/>
      <c r="X269" s="580"/>
      <c r="Y269" s="580"/>
      <c r="Z269" s="580"/>
    </row>
    <row r="270" spans="1:53" s="650" customFormat="1" hidden="1" x14ac:dyDescent="0.2">
      <c r="A270" s="504" t="s">
        <v>7</v>
      </c>
      <c r="B270" s="599">
        <v>100</v>
      </c>
      <c r="C270" s="600">
        <v>100</v>
      </c>
      <c r="D270" s="600">
        <v>100</v>
      </c>
      <c r="E270" s="600">
        <v>95.652173913043484</v>
      </c>
      <c r="F270" s="600">
        <v>100</v>
      </c>
      <c r="G270" s="600">
        <v>100</v>
      </c>
      <c r="H270" s="621">
        <v>100</v>
      </c>
      <c r="I270" s="599">
        <v>85.416666666666671</v>
      </c>
      <c r="J270" s="399"/>
      <c r="K270" s="600">
        <v>100</v>
      </c>
      <c r="L270" s="262">
        <v>95</v>
      </c>
      <c r="M270" s="399">
        <v>96.969696969696969</v>
      </c>
      <c r="N270" s="600">
        <v>100</v>
      </c>
      <c r="O270" s="600">
        <v>100</v>
      </c>
      <c r="P270" s="600">
        <v>100</v>
      </c>
      <c r="Q270" s="600">
        <v>100</v>
      </c>
      <c r="R270" s="600">
        <v>100</v>
      </c>
      <c r="S270" s="600">
        <v>100</v>
      </c>
      <c r="T270" s="262">
        <v>86.486486486486484</v>
      </c>
      <c r="U270" s="343">
        <v>90.763968072976056</v>
      </c>
      <c r="V270" s="580"/>
      <c r="W270" s="580"/>
      <c r="X270" s="580"/>
      <c r="Y270" s="580"/>
      <c r="Z270" s="580"/>
    </row>
    <row r="271" spans="1:53" s="650" customFormat="1" hidden="1" x14ac:dyDescent="0.2">
      <c r="A271" s="504" t="s">
        <v>8</v>
      </c>
      <c r="B271" s="601">
        <v>2.6038931360099823E-2</v>
      </c>
      <c r="C271" s="602">
        <v>2.5236996996314161E-2</v>
      </c>
      <c r="D271" s="602">
        <v>2.5245054151920191E-2</v>
      </c>
      <c r="E271" s="602">
        <v>3.6055573443751772E-2</v>
      </c>
      <c r="F271" s="602">
        <v>2.5024664764457066E-2</v>
      </c>
      <c r="G271" s="602">
        <v>2.1970844889569911E-2</v>
      </c>
      <c r="H271" s="624">
        <v>3.6002647569593593E-2</v>
      </c>
      <c r="I271" s="601">
        <v>6.1933106881413291E-2</v>
      </c>
      <c r="J271" s="400"/>
      <c r="K271" s="602">
        <v>3.9478379540102457E-2</v>
      </c>
      <c r="L271" s="265">
        <v>5.573215852047627E-2</v>
      </c>
      <c r="M271" s="400">
        <v>4.60160028210434E-2</v>
      </c>
      <c r="N271" s="602">
        <v>2.2413258629114887E-2</v>
      </c>
      <c r="O271" s="602">
        <v>2.7024135837311229E-2</v>
      </c>
      <c r="P271" s="602">
        <v>2.3602892844981474E-2</v>
      </c>
      <c r="Q271" s="602">
        <v>2.6235003635295656E-2</v>
      </c>
      <c r="R271" s="602">
        <v>2.9137190073333048E-2</v>
      </c>
      <c r="S271" s="602">
        <v>2.8801897831654082E-2</v>
      </c>
      <c r="T271" s="265">
        <v>7.1605286891420192E-2</v>
      </c>
      <c r="U271" s="344">
        <v>6.4395385310539885E-2</v>
      </c>
      <c r="V271" s="580"/>
      <c r="W271" s="580"/>
      <c r="X271" s="580"/>
      <c r="Y271" s="580"/>
      <c r="Z271" s="580"/>
    </row>
    <row r="272" spans="1:53" s="650" customFormat="1" hidden="1" x14ac:dyDescent="0.2">
      <c r="A272" s="536" t="s">
        <v>1</v>
      </c>
      <c r="B272" s="603">
        <f t="shared" ref="B272:U272" si="77">B269/B268*100-100</f>
        <v>-4.3123543123543158</v>
      </c>
      <c r="C272" s="604">
        <f t="shared" si="77"/>
        <v>-1.3828763828763755</v>
      </c>
      <c r="D272" s="604">
        <f t="shared" si="77"/>
        <v>0.6420133538777435</v>
      </c>
      <c r="E272" s="604">
        <f t="shared" si="77"/>
        <v>2.2617479139218233</v>
      </c>
      <c r="F272" s="604">
        <f t="shared" si="77"/>
        <v>4.2181069958847814</v>
      </c>
      <c r="G272" s="604">
        <f t="shared" si="77"/>
        <v>4.8649762935477128</v>
      </c>
      <c r="H272" s="644">
        <f t="shared" si="77"/>
        <v>9.7566574839301978</v>
      </c>
      <c r="I272" s="603">
        <f t="shared" si="77"/>
        <v>-10.332491582491571</v>
      </c>
      <c r="J272" s="401"/>
      <c r="K272" s="604">
        <f t="shared" si="77"/>
        <v>-1.6540404040404013</v>
      </c>
      <c r="L272" s="522">
        <f t="shared" si="77"/>
        <v>6.8771043771043594</v>
      </c>
      <c r="M272" s="401">
        <f t="shared" si="77"/>
        <v>-5.8004285277012571</v>
      </c>
      <c r="N272" s="604">
        <f t="shared" si="77"/>
        <v>-3.4556087187666122</v>
      </c>
      <c r="O272" s="604">
        <f t="shared" si="77"/>
        <v>-1.646903820816874</v>
      </c>
      <c r="P272" s="604">
        <f t="shared" si="77"/>
        <v>-3.3118065904943705E-2</v>
      </c>
      <c r="Q272" s="604">
        <f t="shared" si="77"/>
        <v>2.4095117845117926</v>
      </c>
      <c r="R272" s="604">
        <f t="shared" si="77"/>
        <v>5.0724637681159379</v>
      </c>
      <c r="S272" s="604">
        <f t="shared" si="77"/>
        <v>6.6149297856614879</v>
      </c>
      <c r="T272" s="522">
        <f t="shared" si="77"/>
        <v>14.277914277914277</v>
      </c>
      <c r="U272" s="556">
        <f t="shared" si="77"/>
        <v>1.5209103578544898</v>
      </c>
      <c r="V272" s="580"/>
      <c r="W272" s="580"/>
      <c r="X272" s="580"/>
      <c r="Y272" s="580"/>
      <c r="Z272" s="580"/>
    </row>
    <row r="273" spans="1:53" s="650" customFormat="1" ht="13.5" hidden="1" thickBot="1" x14ac:dyDescent="0.25">
      <c r="A273" s="559" t="s">
        <v>27</v>
      </c>
      <c r="B273" s="606"/>
      <c r="C273" s="607"/>
      <c r="D273" s="607"/>
      <c r="E273" s="607"/>
      <c r="F273" s="607"/>
      <c r="G273" s="607"/>
      <c r="H273" s="645"/>
      <c r="I273" s="606"/>
      <c r="J273" s="402"/>
      <c r="K273" s="607"/>
      <c r="L273" s="526"/>
      <c r="M273" s="495"/>
      <c r="N273" s="573"/>
      <c r="O273" s="573"/>
      <c r="P273" s="573"/>
      <c r="Q273" s="573"/>
      <c r="R273" s="573"/>
      <c r="S273" s="573"/>
      <c r="T273" s="574"/>
      <c r="U273" s="567"/>
      <c r="V273" s="580"/>
      <c r="W273" s="580"/>
      <c r="X273" s="580"/>
      <c r="Y273" s="580"/>
      <c r="Z273" s="580"/>
    </row>
    <row r="274" spans="1:53" s="650" customFormat="1" hidden="1" x14ac:dyDescent="0.2">
      <c r="A274" s="560" t="s">
        <v>51</v>
      </c>
      <c r="B274" s="608"/>
      <c r="C274" s="609"/>
      <c r="D274" s="609"/>
      <c r="E274" s="609"/>
      <c r="F274" s="609"/>
      <c r="G274" s="609"/>
      <c r="H274" s="566"/>
      <c r="I274" s="608"/>
      <c r="J274" s="403"/>
      <c r="K274" s="609"/>
      <c r="L274" s="530"/>
      <c r="M274" s="403"/>
      <c r="N274" s="609"/>
      <c r="O274" s="609"/>
      <c r="P274" s="609"/>
      <c r="Q274" s="609"/>
      <c r="R274" s="609"/>
      <c r="S274" s="609"/>
      <c r="T274" s="530"/>
      <c r="U274" s="557">
        <v>11036</v>
      </c>
      <c r="V274" s="580"/>
      <c r="W274" s="580"/>
      <c r="X274" s="580"/>
      <c r="Y274" s="580"/>
      <c r="Z274" s="580"/>
    </row>
    <row r="275" spans="1:53" s="650" customFormat="1" hidden="1" x14ac:dyDescent="0.2">
      <c r="A275" s="629" t="s">
        <v>28</v>
      </c>
      <c r="B275" s="513"/>
      <c r="C275" s="511"/>
      <c r="D275" s="511"/>
      <c r="E275" s="511"/>
      <c r="F275" s="511"/>
      <c r="G275" s="511"/>
      <c r="H275" s="570"/>
      <c r="I275" s="513"/>
      <c r="J275" s="404"/>
      <c r="K275" s="511"/>
      <c r="L275" s="514"/>
      <c r="M275" s="404"/>
      <c r="N275" s="511"/>
      <c r="O275" s="511"/>
      <c r="P275" s="511"/>
      <c r="Q275" s="511"/>
      <c r="R275" s="511"/>
      <c r="S275" s="511"/>
      <c r="T275" s="514"/>
      <c r="U275" s="555"/>
      <c r="V275" s="580"/>
      <c r="W275" s="580"/>
      <c r="X275" s="580"/>
      <c r="Y275" s="580"/>
      <c r="Z275" s="580"/>
    </row>
    <row r="276" spans="1:53" s="650" customFormat="1" ht="13.5" hidden="1" thickBot="1" x14ac:dyDescent="0.25">
      <c r="A276" s="632" t="s">
        <v>26</v>
      </c>
      <c r="B276" s="515">
        <v>9</v>
      </c>
      <c r="C276" s="512">
        <v>8</v>
      </c>
      <c r="D276" s="512">
        <v>8</v>
      </c>
      <c r="E276" s="512">
        <v>7.5</v>
      </c>
      <c r="F276" s="512">
        <v>6.5</v>
      </c>
      <c r="G276" s="512">
        <v>5.5</v>
      </c>
      <c r="H276" s="571">
        <v>4.5</v>
      </c>
      <c r="I276" s="515">
        <v>8.2000000000000028</v>
      </c>
      <c r="J276" s="405"/>
      <c r="K276" s="512">
        <v>8.2000000000000028</v>
      </c>
      <c r="L276" s="516">
        <v>7.2000000000000028</v>
      </c>
      <c r="M276" s="405">
        <v>9.2999999999999972</v>
      </c>
      <c r="N276" s="512">
        <v>8.2999999999999972</v>
      </c>
      <c r="O276" s="512">
        <v>7.7999999999999972</v>
      </c>
      <c r="P276" s="512">
        <v>7.7999999999999972</v>
      </c>
      <c r="Q276" s="512">
        <v>6.7999999999999972</v>
      </c>
      <c r="R276" s="512">
        <v>6.2999999999999972</v>
      </c>
      <c r="S276" s="512">
        <v>5.2999999999999972</v>
      </c>
      <c r="T276" s="516">
        <v>4.2999999999999972</v>
      </c>
      <c r="U276" s="558"/>
      <c r="V276" s="580"/>
      <c r="W276" s="580"/>
      <c r="X276" s="580"/>
      <c r="Y276" s="580"/>
      <c r="Z276" s="580"/>
    </row>
    <row r="277" spans="1:53" s="656" customFormat="1" hidden="1" x14ac:dyDescent="0.2">
      <c r="A277" s="589"/>
      <c r="B277" s="643"/>
      <c r="C277" s="643"/>
      <c r="D277" s="643"/>
      <c r="E277" s="643"/>
      <c r="F277" s="643"/>
      <c r="G277" s="643"/>
      <c r="H277" s="643"/>
      <c r="I277" s="643"/>
      <c r="J277" s="643"/>
      <c r="K277" s="643"/>
      <c r="L277" s="643"/>
      <c r="M277" s="643"/>
      <c r="N277" s="643"/>
      <c r="O277" s="643"/>
      <c r="P277" s="643"/>
      <c r="Q277" s="643"/>
      <c r="R277" s="643"/>
      <c r="S277" s="643"/>
      <c r="T277" s="643"/>
      <c r="U277" s="584"/>
      <c r="V277" s="580"/>
      <c r="W277" s="580"/>
      <c r="X277" s="580"/>
      <c r="Y277" s="580"/>
      <c r="Z277" s="580"/>
    </row>
    <row r="278" spans="1:53" s="650" customFormat="1" ht="13.5" hidden="1" thickBot="1" x14ac:dyDescent="0.25">
      <c r="A278" s="580"/>
      <c r="B278" s="510"/>
      <c r="C278" s="510"/>
      <c r="D278" s="510"/>
      <c r="E278" s="510"/>
      <c r="F278" s="510"/>
      <c r="G278" s="510"/>
      <c r="H278" s="510"/>
      <c r="I278" s="510"/>
      <c r="J278" s="510"/>
      <c r="K278" s="510"/>
      <c r="L278" s="510"/>
      <c r="M278" s="510"/>
      <c r="N278" s="510"/>
      <c r="O278" s="510"/>
      <c r="P278" s="510"/>
      <c r="Q278" s="510"/>
      <c r="R278" s="510"/>
      <c r="S278" s="510"/>
      <c r="T278" s="510"/>
      <c r="U278" s="580"/>
      <c r="V278" s="580"/>
      <c r="W278" s="580"/>
      <c r="X278" s="580"/>
      <c r="Y278" s="580"/>
      <c r="AI278" s="228"/>
      <c r="AJ278" s="228"/>
      <c r="AK278" s="228"/>
      <c r="AL278" s="228"/>
      <c r="AM278" s="228"/>
      <c r="AN278" s="228"/>
      <c r="AO278" s="228"/>
      <c r="AP278" s="228"/>
      <c r="AQ278" s="228"/>
      <c r="AR278" s="228"/>
      <c r="AS278" s="228"/>
      <c r="AT278" s="228"/>
      <c r="AU278" s="228"/>
      <c r="AV278" s="228"/>
      <c r="AW278" s="228"/>
      <c r="AX278" s="228"/>
      <c r="AY278" s="228"/>
      <c r="AZ278" s="228"/>
      <c r="BA278" s="228"/>
    </row>
    <row r="279" spans="1:53" ht="13.5" thickBot="1" x14ac:dyDescent="0.25">
      <c r="A279" s="285" t="s">
        <v>121</v>
      </c>
      <c r="B279" s="737" t="s">
        <v>84</v>
      </c>
      <c r="C279" s="738"/>
      <c r="D279" s="738"/>
      <c r="E279" s="738"/>
      <c r="F279" s="738"/>
      <c r="G279" s="738"/>
      <c r="H279" s="739"/>
      <c r="I279" s="737" t="s">
        <v>83</v>
      </c>
      <c r="J279" s="738"/>
      <c r="K279" s="738"/>
      <c r="L279" s="739"/>
      <c r="M279" s="737" t="s">
        <v>53</v>
      </c>
      <c r="N279" s="738"/>
      <c r="O279" s="738"/>
      <c r="P279" s="738"/>
      <c r="Q279" s="738"/>
      <c r="R279" s="738"/>
      <c r="S279" s="738"/>
      <c r="T279" s="739"/>
      <c r="U279" s="492" t="s">
        <v>55</v>
      </c>
      <c r="V279" s="490"/>
      <c r="W279" s="490"/>
      <c r="X279" s="490"/>
      <c r="AH279" s="534" t="s">
        <v>121</v>
      </c>
      <c r="AI279" s="737"/>
      <c r="AJ279" s="738"/>
      <c r="AK279" s="738"/>
      <c r="AL279" s="738"/>
      <c r="AM279" s="738"/>
      <c r="AN279" s="738"/>
      <c r="AO279" s="739"/>
      <c r="AP279" s="740"/>
      <c r="AQ279" s="741"/>
      <c r="AR279" s="742"/>
      <c r="AS279" s="738"/>
      <c r="AT279" s="738"/>
      <c r="AU279" s="738"/>
      <c r="AV279" s="738"/>
      <c r="AW279" s="738"/>
      <c r="AX279" s="738"/>
      <c r="AY279" s="738"/>
      <c r="AZ279" s="738"/>
      <c r="BA279" s="492"/>
    </row>
    <row r="280" spans="1:53" x14ac:dyDescent="0.2">
      <c r="A280" s="226" t="s">
        <v>54</v>
      </c>
      <c r="B280" s="247">
        <v>1</v>
      </c>
      <c r="C280" s="248">
        <v>2</v>
      </c>
      <c r="D280" s="248">
        <v>3</v>
      </c>
      <c r="E280" s="248">
        <v>4</v>
      </c>
      <c r="F280" s="248">
        <v>5</v>
      </c>
      <c r="G280" s="248">
        <v>6</v>
      </c>
      <c r="H280" s="384">
        <v>7</v>
      </c>
      <c r="I280" s="470">
        <v>1</v>
      </c>
      <c r="J280" s="494"/>
      <c r="K280" s="471">
        <v>2</v>
      </c>
      <c r="L280" s="472">
        <v>3</v>
      </c>
      <c r="M280" s="494">
        <v>1</v>
      </c>
      <c r="N280" s="471">
        <v>2</v>
      </c>
      <c r="O280" s="471">
        <v>3</v>
      </c>
      <c r="P280" s="471">
        <v>4</v>
      </c>
      <c r="Q280" s="471">
        <v>5</v>
      </c>
      <c r="R280" s="471">
        <v>6</v>
      </c>
      <c r="S280" s="471">
        <v>7</v>
      </c>
      <c r="T280" s="472">
        <v>8</v>
      </c>
      <c r="U280" s="488"/>
      <c r="V280" s="490"/>
      <c r="W280" s="490"/>
      <c r="X280" s="490"/>
      <c r="AH280" s="504" t="s">
        <v>54</v>
      </c>
      <c r="AI280" s="590">
        <v>1</v>
      </c>
      <c r="AJ280" s="591">
        <v>2</v>
      </c>
      <c r="AK280" s="591">
        <v>3</v>
      </c>
      <c r="AL280" s="591">
        <v>4</v>
      </c>
      <c r="AM280" s="591">
        <v>5</v>
      </c>
      <c r="AN280" s="591">
        <v>6</v>
      </c>
      <c r="AO280" s="637">
        <v>7</v>
      </c>
      <c r="AP280" s="470">
        <v>1</v>
      </c>
      <c r="AQ280" s="471">
        <v>2</v>
      </c>
      <c r="AR280" s="472">
        <v>3</v>
      </c>
      <c r="AS280" s="494">
        <v>1</v>
      </c>
      <c r="AT280" s="471">
        <v>2</v>
      </c>
      <c r="AU280" s="471">
        <v>3</v>
      </c>
      <c r="AV280" s="471">
        <v>4</v>
      </c>
      <c r="AW280" s="471">
        <v>5</v>
      </c>
      <c r="AX280" s="471">
        <v>6</v>
      </c>
      <c r="AY280" s="471">
        <v>7</v>
      </c>
      <c r="AZ280" s="472">
        <v>8</v>
      </c>
      <c r="BA280" s="488"/>
    </row>
    <row r="281" spans="1:53" x14ac:dyDescent="0.2">
      <c r="A281" s="226" t="s">
        <v>2</v>
      </c>
      <c r="B281" s="250">
        <v>1</v>
      </c>
      <c r="C281" s="333">
        <v>2</v>
      </c>
      <c r="D281" s="251">
        <v>3</v>
      </c>
      <c r="E281" s="315">
        <v>4</v>
      </c>
      <c r="F281" s="252">
        <v>5</v>
      </c>
      <c r="G281" s="363">
        <v>6</v>
      </c>
      <c r="H281" s="484">
        <v>7</v>
      </c>
      <c r="I281" s="250">
        <v>1</v>
      </c>
      <c r="J281" s="451"/>
      <c r="K281" s="333">
        <v>2</v>
      </c>
      <c r="L281" s="473">
        <v>3</v>
      </c>
      <c r="M281" s="451">
        <v>1</v>
      </c>
      <c r="N281" s="333">
        <v>2</v>
      </c>
      <c r="O281" s="251">
        <v>3</v>
      </c>
      <c r="P281" s="315">
        <v>4</v>
      </c>
      <c r="Q281" s="252">
        <v>5</v>
      </c>
      <c r="R281" s="363">
        <v>6</v>
      </c>
      <c r="S281" s="396">
        <v>7</v>
      </c>
      <c r="T281" s="365">
        <v>8</v>
      </c>
      <c r="U281" s="340" t="s">
        <v>0</v>
      </c>
      <c r="V281" s="490"/>
      <c r="W281" s="490"/>
      <c r="X281" s="490"/>
      <c r="AH281" s="504" t="s">
        <v>2</v>
      </c>
      <c r="AI281" s="592">
        <v>1</v>
      </c>
      <c r="AJ281" s="636">
        <v>2</v>
      </c>
      <c r="AK281" s="593">
        <v>3</v>
      </c>
      <c r="AL281" s="634">
        <v>4</v>
      </c>
      <c r="AM281" s="594">
        <v>5</v>
      </c>
      <c r="AN281" s="363">
        <v>6</v>
      </c>
      <c r="AO281" s="484">
        <v>7</v>
      </c>
      <c r="AP281" s="592">
        <v>1</v>
      </c>
      <c r="AQ281" s="636">
        <v>2</v>
      </c>
      <c r="AR281" s="473">
        <v>3</v>
      </c>
      <c r="AS281" s="451">
        <v>1</v>
      </c>
      <c r="AT281" s="636">
        <v>2</v>
      </c>
      <c r="AU281" s="593">
        <v>3</v>
      </c>
      <c r="AV281" s="634">
        <v>4</v>
      </c>
      <c r="AW281" s="594">
        <v>5</v>
      </c>
      <c r="AX281" s="363">
        <v>6</v>
      </c>
      <c r="AY281" s="396">
        <v>7</v>
      </c>
      <c r="AZ281" s="365">
        <v>8</v>
      </c>
      <c r="BA281" s="340" t="s">
        <v>0</v>
      </c>
    </row>
    <row r="282" spans="1:53" x14ac:dyDescent="0.2">
      <c r="A282" s="292" t="s">
        <v>3</v>
      </c>
      <c r="B282" s="253">
        <v>2130</v>
      </c>
      <c r="C282" s="254">
        <v>2130</v>
      </c>
      <c r="D282" s="254">
        <v>2130</v>
      </c>
      <c r="E282" s="254">
        <v>2130</v>
      </c>
      <c r="F282" s="254">
        <v>2130</v>
      </c>
      <c r="G282" s="254">
        <v>2130</v>
      </c>
      <c r="H282" s="385">
        <v>2130</v>
      </c>
      <c r="I282" s="253">
        <v>2130</v>
      </c>
      <c r="J282" s="397"/>
      <c r="K282" s="254">
        <v>2130</v>
      </c>
      <c r="L282" s="255">
        <v>2130</v>
      </c>
      <c r="M282" s="397">
        <v>2130</v>
      </c>
      <c r="N282" s="254">
        <v>2130</v>
      </c>
      <c r="O282" s="254">
        <v>2130</v>
      </c>
      <c r="P282" s="254">
        <v>2130</v>
      </c>
      <c r="Q282" s="254">
        <v>2130</v>
      </c>
      <c r="R282" s="254">
        <v>2130</v>
      </c>
      <c r="S282" s="254">
        <v>2130</v>
      </c>
      <c r="T282" s="255">
        <v>2130</v>
      </c>
      <c r="U282" s="341">
        <v>2130</v>
      </c>
      <c r="V282" s="490"/>
      <c r="W282" s="490"/>
      <c r="X282" s="490"/>
      <c r="AH282" s="535" t="s">
        <v>3</v>
      </c>
      <c r="AI282" s="595">
        <v>2130</v>
      </c>
      <c r="AJ282" s="596">
        <v>2130</v>
      </c>
      <c r="AK282" s="596">
        <v>2130</v>
      </c>
      <c r="AL282" s="596">
        <v>2130</v>
      </c>
      <c r="AM282" s="596">
        <v>2130</v>
      </c>
      <c r="AN282" s="596">
        <v>2130</v>
      </c>
      <c r="AO282" s="638">
        <v>2130</v>
      </c>
      <c r="AP282" s="595">
        <v>2130</v>
      </c>
      <c r="AQ282" s="596">
        <v>2130</v>
      </c>
      <c r="AR282" s="255">
        <v>2130</v>
      </c>
      <c r="AS282" s="397">
        <v>2130</v>
      </c>
      <c r="AT282" s="596">
        <v>2130</v>
      </c>
      <c r="AU282" s="596">
        <v>2130</v>
      </c>
      <c r="AV282" s="596">
        <v>2130</v>
      </c>
      <c r="AW282" s="596">
        <v>2130</v>
      </c>
      <c r="AX282" s="596">
        <v>2130</v>
      </c>
      <c r="AY282" s="596">
        <v>2130</v>
      </c>
      <c r="AZ282" s="255">
        <v>2130</v>
      </c>
      <c r="BA282" s="341">
        <v>2130</v>
      </c>
    </row>
    <row r="283" spans="1:53" x14ac:dyDescent="0.2">
      <c r="A283" s="295" t="s">
        <v>6</v>
      </c>
      <c r="B283" s="256">
        <v>2101.7948717948716</v>
      </c>
      <c r="C283" s="257">
        <v>2160.9523809523807</v>
      </c>
      <c r="D283" s="257">
        <v>2169.1803278688526</v>
      </c>
      <c r="E283" s="257">
        <v>2205.5319148936169</v>
      </c>
      <c r="F283" s="257">
        <v>2231.0714285714284</v>
      </c>
      <c r="G283" s="257">
        <v>2297.1428571428573</v>
      </c>
      <c r="H283" s="296">
        <v>2332.8571428571427</v>
      </c>
      <c r="I283" s="256">
        <v>2077</v>
      </c>
      <c r="J283" s="398"/>
      <c r="K283" s="257">
        <v>2167.7777777777778</v>
      </c>
      <c r="L283" s="258">
        <v>2323.3333333333335</v>
      </c>
      <c r="M283" s="398">
        <v>2168.75</v>
      </c>
      <c r="N283" s="257">
        <v>2160</v>
      </c>
      <c r="O283" s="257">
        <v>2197</v>
      </c>
      <c r="P283" s="257">
        <v>2236.3793103448274</v>
      </c>
      <c r="Q283" s="257">
        <v>2262.3404255319151</v>
      </c>
      <c r="R283" s="257">
        <v>2300.5128205128203</v>
      </c>
      <c r="S283" s="257">
        <v>2321.8421052631579</v>
      </c>
      <c r="T283" s="258">
        <v>2363.7142857142858</v>
      </c>
      <c r="U283" s="342">
        <v>2234.9221556886228</v>
      </c>
      <c r="V283" s="490"/>
      <c r="W283" s="490"/>
      <c r="X283" s="490"/>
      <c r="AH283" s="536" t="s">
        <v>6</v>
      </c>
      <c r="AI283" s="597">
        <v>2085.2631578947367</v>
      </c>
      <c r="AJ283" s="598">
        <v>2175.6</v>
      </c>
      <c r="AK283" s="598">
        <v>2191.5873015873017</v>
      </c>
      <c r="AL283" s="598">
        <v>2208.695652173913</v>
      </c>
      <c r="AM283" s="598">
        <v>2251.3207547169814</v>
      </c>
      <c r="AN283" s="598">
        <v>2286.0416666666665</v>
      </c>
      <c r="AO283" s="618">
        <v>2287.2727272727275</v>
      </c>
      <c r="AP283" s="597">
        <v>2123.125</v>
      </c>
      <c r="AQ283" s="598">
        <v>2152.2222222222222</v>
      </c>
      <c r="AR283" s="258">
        <v>2276.7857142857142</v>
      </c>
      <c r="AS283" s="398">
        <v>2115.7142857142858</v>
      </c>
      <c r="AT283" s="598">
        <v>2135.135135135135</v>
      </c>
      <c r="AU283" s="598">
        <v>2186.2857142857142</v>
      </c>
      <c r="AV283" s="598">
        <v>2190</v>
      </c>
      <c r="AW283" s="598">
        <v>2235.1020408163267</v>
      </c>
      <c r="AX283" s="598">
        <v>2293.4883720930234</v>
      </c>
      <c r="AY283" s="598">
        <v>2294.25</v>
      </c>
      <c r="AZ283" s="258">
        <v>2354.6153846153848</v>
      </c>
      <c r="BA283" s="342">
        <v>2216.4593301435407</v>
      </c>
    </row>
    <row r="284" spans="1:53" x14ac:dyDescent="0.2">
      <c r="A284" s="226" t="s">
        <v>7</v>
      </c>
      <c r="B284" s="260">
        <v>100</v>
      </c>
      <c r="C284" s="261">
        <v>100</v>
      </c>
      <c r="D284" s="261">
        <v>100</v>
      </c>
      <c r="E284" s="261">
        <v>100</v>
      </c>
      <c r="F284" s="261">
        <v>100</v>
      </c>
      <c r="G284" s="261">
        <v>100</v>
      </c>
      <c r="H284" s="299">
        <v>100</v>
      </c>
      <c r="I284" s="260">
        <v>100</v>
      </c>
      <c r="J284" s="399"/>
      <c r="K284" s="261">
        <v>97.222222222222229</v>
      </c>
      <c r="L284" s="262">
        <v>100</v>
      </c>
      <c r="M284" s="399">
        <v>100</v>
      </c>
      <c r="N284" s="261">
        <v>100</v>
      </c>
      <c r="O284" s="261">
        <v>100</v>
      </c>
      <c r="P284" s="261">
        <v>100</v>
      </c>
      <c r="Q284" s="261">
        <v>100</v>
      </c>
      <c r="R284" s="261">
        <v>100</v>
      </c>
      <c r="S284" s="261">
        <v>100</v>
      </c>
      <c r="T284" s="262">
        <v>100</v>
      </c>
      <c r="U284" s="343">
        <v>97.245508982035929</v>
      </c>
      <c r="V284" s="490"/>
      <c r="W284" s="490"/>
      <c r="X284" s="490"/>
      <c r="AH284" s="504" t="s">
        <v>7</v>
      </c>
      <c r="AI284" s="599">
        <v>100</v>
      </c>
      <c r="AJ284" s="600">
        <v>100</v>
      </c>
      <c r="AK284" s="600">
        <v>98.412698412698418</v>
      </c>
      <c r="AL284" s="600">
        <v>100</v>
      </c>
      <c r="AM284" s="600">
        <v>100</v>
      </c>
      <c r="AN284" s="600">
        <v>100</v>
      </c>
      <c r="AO284" s="621">
        <v>100</v>
      </c>
      <c r="AP284" s="599">
        <v>96.875</v>
      </c>
      <c r="AQ284" s="600">
        <v>97.222222222222229</v>
      </c>
      <c r="AR284" s="262">
        <v>96.428571428571431</v>
      </c>
      <c r="AS284" s="399">
        <v>100</v>
      </c>
      <c r="AT284" s="600">
        <v>100</v>
      </c>
      <c r="AU284" s="600">
        <v>100</v>
      </c>
      <c r="AV284" s="600">
        <v>100</v>
      </c>
      <c r="AW284" s="600">
        <v>100</v>
      </c>
      <c r="AX284" s="600">
        <v>100</v>
      </c>
      <c r="AY284" s="600">
        <v>100</v>
      </c>
      <c r="AZ284" s="262">
        <v>100</v>
      </c>
      <c r="BA284" s="343">
        <v>96.291866028708128</v>
      </c>
    </row>
    <row r="285" spans="1:53" x14ac:dyDescent="0.2">
      <c r="A285" s="226" t="s">
        <v>8</v>
      </c>
      <c r="B285" s="263">
        <v>3.1575958070195781E-2</v>
      </c>
      <c r="C285" s="264">
        <v>2.0467528673190696E-2</v>
      </c>
      <c r="D285" s="264">
        <v>2.5732599691692042E-2</v>
      </c>
      <c r="E285" s="264">
        <v>2.6051335506065382E-2</v>
      </c>
      <c r="F285" s="264">
        <v>2.208306235149296E-2</v>
      </c>
      <c r="G285" s="264">
        <v>2.4069654826322919E-2</v>
      </c>
      <c r="H285" s="302">
        <v>2.6653218388215234E-2</v>
      </c>
      <c r="I285" s="263">
        <v>4.1809788811486726E-2</v>
      </c>
      <c r="J285" s="400"/>
      <c r="K285" s="264">
        <v>3.7572609361438851E-2</v>
      </c>
      <c r="L285" s="265">
        <v>3.5568332058989564E-2</v>
      </c>
      <c r="M285" s="400">
        <v>3.9408629196476495E-2</v>
      </c>
      <c r="N285" s="264">
        <v>2.9603898292053822E-2</v>
      </c>
      <c r="O285" s="264">
        <v>2.7432695607187359E-2</v>
      </c>
      <c r="P285" s="264">
        <v>2.8879792339742697E-2</v>
      </c>
      <c r="Q285" s="264">
        <v>2.5777412366175569E-2</v>
      </c>
      <c r="R285" s="264">
        <v>2.1202790681081149E-2</v>
      </c>
      <c r="S285" s="264">
        <v>2.7751673709030502E-2</v>
      </c>
      <c r="T285" s="265">
        <v>3.4711584651833841E-2</v>
      </c>
      <c r="U285" s="344">
        <v>4.4365087182224351E-2</v>
      </c>
      <c r="V285" s="490"/>
      <c r="W285" s="490"/>
      <c r="X285" s="490"/>
      <c r="AH285" s="504" t="s">
        <v>8</v>
      </c>
      <c r="AI285" s="601">
        <v>2.9336410823411447E-2</v>
      </c>
      <c r="AJ285" s="602">
        <v>2.9603402582546332E-2</v>
      </c>
      <c r="AK285" s="602">
        <v>2.702444119598257E-2</v>
      </c>
      <c r="AL285" s="602">
        <v>2.8479574858985231E-2</v>
      </c>
      <c r="AM285" s="602">
        <v>2.8443534724406697E-2</v>
      </c>
      <c r="AN285" s="602">
        <v>2.6595519133438394E-2</v>
      </c>
      <c r="AO285" s="624">
        <v>2.7009161688910099E-2</v>
      </c>
      <c r="AP285" s="601">
        <v>5.3040633307158219E-2</v>
      </c>
      <c r="AQ285" s="602">
        <v>4.9237884608117378E-2</v>
      </c>
      <c r="AR285" s="265">
        <v>4.6158987121889171E-2</v>
      </c>
      <c r="AS285" s="400">
        <v>4.5784963747245402E-2</v>
      </c>
      <c r="AT285" s="602">
        <v>3.285678454978553E-2</v>
      </c>
      <c r="AU285" s="602">
        <v>3.5268522799886404E-2</v>
      </c>
      <c r="AV285" s="602">
        <v>3.4751147760044752E-2</v>
      </c>
      <c r="AW285" s="602">
        <v>3.2513508460756631E-2</v>
      </c>
      <c r="AX285" s="602">
        <v>2.7240358319569932E-2</v>
      </c>
      <c r="AY285" s="602">
        <v>3.2463852902984501E-2</v>
      </c>
      <c r="AZ285" s="265">
        <v>3.9364487924755026E-2</v>
      </c>
      <c r="BA285" s="344">
        <v>4.6302992122400397E-2</v>
      </c>
    </row>
    <row r="286" spans="1:53" x14ac:dyDescent="0.2">
      <c r="A286" s="295" t="s">
        <v>1</v>
      </c>
      <c r="B286" s="266">
        <f>B283/B282*100-100</f>
        <v>-1.3241844227759856</v>
      </c>
      <c r="C286" s="267">
        <f t="shared" ref="C286:U286" si="78">C283/C282*100-100</f>
        <v>1.4531634249944005</v>
      </c>
      <c r="D286" s="267">
        <f t="shared" si="78"/>
        <v>1.8394520126221892</v>
      </c>
      <c r="E286" s="267">
        <f t="shared" si="78"/>
        <v>3.5460992907801341</v>
      </c>
      <c r="F286" s="267">
        <f t="shared" si="78"/>
        <v>4.7451374916163616</v>
      </c>
      <c r="G286" s="267">
        <f t="shared" si="78"/>
        <v>7.8470824949698397</v>
      </c>
      <c r="H286" s="466">
        <f t="shared" si="78"/>
        <v>9.5238095238095184</v>
      </c>
      <c r="I286" s="266">
        <f t="shared" si="78"/>
        <v>-2.4882629107981273</v>
      </c>
      <c r="J286" s="401"/>
      <c r="K286" s="267">
        <f t="shared" si="78"/>
        <v>1.7736045905059967</v>
      </c>
      <c r="L286" s="268">
        <f t="shared" si="78"/>
        <v>9.0766823161189336</v>
      </c>
      <c r="M286" s="401">
        <f t="shared" si="78"/>
        <v>1.8192488262910729</v>
      </c>
      <c r="N286" s="267">
        <f t="shared" si="78"/>
        <v>1.4084507042253449</v>
      </c>
      <c r="O286" s="267">
        <f t="shared" si="78"/>
        <v>3.1455399061032949</v>
      </c>
      <c r="P286" s="267">
        <f t="shared" si="78"/>
        <v>4.9943338190059876</v>
      </c>
      <c r="Q286" s="267">
        <f t="shared" si="78"/>
        <v>6.2131655179302925</v>
      </c>
      <c r="R286" s="267">
        <f t="shared" si="78"/>
        <v>8.0052967376910971</v>
      </c>
      <c r="S286" s="267">
        <f t="shared" si="78"/>
        <v>9.006671608598964</v>
      </c>
      <c r="T286" s="268">
        <f t="shared" si="78"/>
        <v>10.972501676727035</v>
      </c>
      <c r="U286" s="345">
        <f t="shared" si="78"/>
        <v>4.9259228022827699</v>
      </c>
      <c r="V286" s="493"/>
      <c r="W286" s="493"/>
      <c r="X286" s="493"/>
      <c r="Y286" s="493"/>
      <c r="AH286" s="536" t="s">
        <v>1</v>
      </c>
      <c r="AI286" s="603">
        <f t="shared" ref="AI286:BA286" si="79">AI283/AI282*100-100</f>
        <v>-2.1003212255992167</v>
      </c>
      <c r="AJ286" s="604">
        <f t="shared" si="79"/>
        <v>2.140845070422543</v>
      </c>
      <c r="AK286" s="604">
        <f t="shared" si="79"/>
        <v>2.8914226097324729</v>
      </c>
      <c r="AL286" s="604">
        <f t="shared" si="79"/>
        <v>3.6946315574607098</v>
      </c>
      <c r="AM286" s="604">
        <f t="shared" si="79"/>
        <v>5.6958100806094478</v>
      </c>
      <c r="AN286" s="604">
        <f t="shared" si="79"/>
        <v>7.3258998435054679</v>
      </c>
      <c r="AO286" s="644">
        <f t="shared" si="79"/>
        <v>7.3836961160904906</v>
      </c>
      <c r="AP286" s="603">
        <f t="shared" si="79"/>
        <v>-0.32276995305163325</v>
      </c>
      <c r="AQ286" s="604">
        <f t="shared" si="79"/>
        <v>1.0432968179447073</v>
      </c>
      <c r="AR286" s="522">
        <f t="shared" si="79"/>
        <v>6.8913480885311742</v>
      </c>
      <c r="AS286" s="401">
        <f t="shared" si="79"/>
        <v>-0.67069081153587717</v>
      </c>
      <c r="AT286" s="604">
        <f t="shared" si="79"/>
        <v>0.24108615657911514</v>
      </c>
      <c r="AU286" s="604">
        <f t="shared" si="79"/>
        <v>2.6425217974513657</v>
      </c>
      <c r="AV286" s="604">
        <f t="shared" si="79"/>
        <v>2.816901408450704</v>
      </c>
      <c r="AW286" s="604">
        <f t="shared" si="79"/>
        <v>4.9343681134425594</v>
      </c>
      <c r="AX286" s="604">
        <f t="shared" si="79"/>
        <v>7.6755104269025054</v>
      </c>
      <c r="AY286" s="604">
        <f t="shared" si="79"/>
        <v>7.7112676056338074</v>
      </c>
      <c r="AZ286" s="522">
        <f t="shared" si="79"/>
        <v>10.545323221379576</v>
      </c>
      <c r="BA286" s="556">
        <f t="shared" si="79"/>
        <v>4.0591234809173926</v>
      </c>
    </row>
    <row r="287" spans="1:53" ht="13.5" thickBot="1" x14ac:dyDescent="0.25">
      <c r="A287" s="349" t="s">
        <v>27</v>
      </c>
      <c r="B287" s="270">
        <f>B283-B255</f>
        <v>215.0448717948716</v>
      </c>
      <c r="C287" s="271">
        <f t="shared" ref="C287:I287" si="80">C283-C255</f>
        <v>240.28571428571399</v>
      </c>
      <c r="D287" s="655">
        <f t="shared" si="80"/>
        <v>277.8759800427656</v>
      </c>
      <c r="E287" s="271">
        <f t="shared" si="80"/>
        <v>238.49487785657993</v>
      </c>
      <c r="F287" s="271">
        <f t="shared" si="80"/>
        <v>206.17781155015177</v>
      </c>
      <c r="G287" s="271">
        <f t="shared" si="80"/>
        <v>210</v>
      </c>
      <c r="H287" s="467">
        <f t="shared" si="80"/>
        <v>204.59627329192517</v>
      </c>
      <c r="I287" s="456">
        <f t="shared" si="80"/>
        <v>315.94736842105272</v>
      </c>
      <c r="J287" s="495"/>
      <c r="K287" s="485">
        <f t="shared" ref="K287:U287" si="81">K283-K255</f>
        <v>259.29951690821258</v>
      </c>
      <c r="L287" s="486">
        <f t="shared" si="81"/>
        <v>199.33333333333348</v>
      </c>
      <c r="M287" s="654">
        <f t="shared" si="81"/>
        <v>306.49193548387098</v>
      </c>
      <c r="N287" s="485">
        <f t="shared" si="81"/>
        <v>237.83783783783792</v>
      </c>
      <c r="O287" s="485">
        <f t="shared" si="81"/>
        <v>264.34375</v>
      </c>
      <c r="P287" s="457">
        <f t="shared" si="81"/>
        <v>316.55172413793093</v>
      </c>
      <c r="Q287" s="457">
        <f t="shared" si="81"/>
        <v>292.12303422756736</v>
      </c>
      <c r="R287" s="485">
        <f t="shared" si="81"/>
        <v>236.94139194139188</v>
      </c>
      <c r="S287" s="485">
        <f t="shared" si="81"/>
        <v>229.02159244264521</v>
      </c>
      <c r="T287" s="486">
        <f t="shared" si="81"/>
        <v>172.36293436293454</v>
      </c>
      <c r="U287" s="426">
        <f t="shared" si="81"/>
        <v>254.38974828121536</v>
      </c>
      <c r="V287" s="572" t="s">
        <v>132</v>
      </c>
      <c r="W287" s="493"/>
      <c r="X287" s="493"/>
      <c r="Y287" s="493"/>
      <c r="AH287" s="559" t="s">
        <v>27</v>
      </c>
      <c r="AI287" s="606"/>
      <c r="AJ287" s="607"/>
      <c r="AK287" s="607"/>
      <c r="AL287" s="607"/>
      <c r="AM287" s="607"/>
      <c r="AN287" s="607"/>
      <c r="AO287" s="645"/>
      <c r="AP287" s="606"/>
      <c r="AQ287" s="607"/>
      <c r="AR287" s="526"/>
      <c r="AS287" s="495"/>
      <c r="AT287" s="573"/>
      <c r="AU287" s="573"/>
      <c r="AV287" s="573"/>
      <c r="AW287" s="573"/>
      <c r="AX287" s="573"/>
      <c r="AY287" s="573"/>
      <c r="AZ287" s="574"/>
      <c r="BA287" s="567"/>
    </row>
    <row r="288" spans="1:53" x14ac:dyDescent="0.2">
      <c r="A288" s="350" t="s">
        <v>51</v>
      </c>
      <c r="B288" s="274">
        <v>499</v>
      </c>
      <c r="C288" s="275">
        <v>573</v>
      </c>
      <c r="D288" s="275">
        <v>831</v>
      </c>
      <c r="E288" s="275">
        <v>618</v>
      </c>
      <c r="F288" s="275">
        <v>719</v>
      </c>
      <c r="G288" s="275">
        <v>636</v>
      </c>
      <c r="H288" s="386">
        <v>576</v>
      </c>
      <c r="I288" s="496">
        <v>393</v>
      </c>
      <c r="J288" s="403"/>
      <c r="K288" s="275">
        <v>541</v>
      </c>
      <c r="L288" s="276">
        <v>819</v>
      </c>
      <c r="M288" s="403">
        <v>421</v>
      </c>
      <c r="N288" s="275">
        <v>660</v>
      </c>
      <c r="O288" s="498">
        <v>740</v>
      </c>
      <c r="P288" s="275">
        <v>777</v>
      </c>
      <c r="Q288" s="275">
        <v>626</v>
      </c>
      <c r="R288" s="275">
        <v>567</v>
      </c>
      <c r="S288" s="275">
        <v>520</v>
      </c>
      <c r="T288" s="276">
        <v>501</v>
      </c>
      <c r="U288" s="347">
        <f>SUM(B288:T288)</f>
        <v>11017</v>
      </c>
      <c r="V288" s="227" t="s">
        <v>56</v>
      </c>
      <c r="W288" s="278">
        <f>U260-U288</f>
        <v>19</v>
      </c>
      <c r="X288" s="279">
        <f>W288/U260</f>
        <v>1.7216382747372236E-3</v>
      </c>
      <c r="Y288" s="353" t="s">
        <v>123</v>
      </c>
      <c r="AH288" s="560" t="s">
        <v>51</v>
      </c>
      <c r="AI288" s="608"/>
      <c r="AJ288" s="609"/>
      <c r="AK288" s="609"/>
      <c r="AL288" s="609"/>
      <c r="AM288" s="609"/>
      <c r="AN288" s="609"/>
      <c r="AO288" s="566"/>
      <c r="AP288" s="608"/>
      <c r="AQ288" s="609"/>
      <c r="AR288" s="530"/>
      <c r="AS288" s="403"/>
      <c r="AT288" s="609"/>
      <c r="AU288" s="609"/>
      <c r="AV288" s="609"/>
      <c r="AW288" s="609"/>
      <c r="AX288" s="609"/>
      <c r="AY288" s="609"/>
      <c r="AZ288" s="530"/>
      <c r="BA288" s="557">
        <v>11036</v>
      </c>
    </row>
    <row r="289" spans="1:53" x14ac:dyDescent="0.2">
      <c r="A289" s="309" t="s">
        <v>28</v>
      </c>
      <c r="B289" s="242">
        <v>99</v>
      </c>
      <c r="C289" s="240">
        <v>98</v>
      </c>
      <c r="D289" s="240">
        <v>97.5</v>
      </c>
      <c r="E289" s="240">
        <v>97</v>
      </c>
      <c r="F289" s="240">
        <v>96</v>
      </c>
      <c r="G289" s="240">
        <v>95</v>
      </c>
      <c r="H289" s="468">
        <v>94</v>
      </c>
      <c r="I289" s="242">
        <v>101.5</v>
      </c>
      <c r="J289" s="404"/>
      <c r="K289" s="240">
        <v>100</v>
      </c>
      <c r="L289" s="243">
        <v>97.5</v>
      </c>
      <c r="M289" s="404">
        <v>100.5</v>
      </c>
      <c r="N289" s="240">
        <v>99</v>
      </c>
      <c r="O289" s="240">
        <v>98.5</v>
      </c>
      <c r="P289" s="240">
        <v>98.5</v>
      </c>
      <c r="Q289" s="240">
        <v>97.5</v>
      </c>
      <c r="R289" s="240">
        <v>97</v>
      </c>
      <c r="S289" s="240">
        <v>96</v>
      </c>
      <c r="T289" s="243">
        <v>95</v>
      </c>
      <c r="U289" s="339"/>
      <c r="V289" s="227" t="s">
        <v>57</v>
      </c>
      <c r="W289" s="227">
        <v>91.83</v>
      </c>
      <c r="X289" s="227"/>
      <c r="Y289" s="411" t="s">
        <v>124</v>
      </c>
      <c r="AH289" s="629" t="s">
        <v>28</v>
      </c>
      <c r="AI289" s="513"/>
      <c r="AJ289" s="511"/>
      <c r="AK289" s="511"/>
      <c r="AL289" s="511"/>
      <c r="AM289" s="511"/>
      <c r="AN289" s="511"/>
      <c r="AO289" s="570"/>
      <c r="AP289" s="513"/>
      <c r="AQ289" s="511"/>
      <c r="AR289" s="514"/>
      <c r="AS289" s="404"/>
      <c r="AT289" s="511"/>
      <c r="AU289" s="511"/>
      <c r="AV289" s="511"/>
      <c r="AW289" s="511"/>
      <c r="AX289" s="511"/>
      <c r="AY289" s="511"/>
      <c r="AZ289" s="514"/>
      <c r="BA289" s="555"/>
    </row>
    <row r="290" spans="1:53" ht="13.5" thickBot="1" x14ac:dyDescent="0.25">
      <c r="A290" s="312" t="s">
        <v>26</v>
      </c>
      <c r="B290" s="244">
        <f t="shared" ref="B290:I290" si="82">B289-B261</f>
        <v>6</v>
      </c>
      <c r="C290" s="241">
        <f t="shared" si="82"/>
        <v>6</v>
      </c>
      <c r="D290" s="241">
        <f t="shared" si="82"/>
        <v>6</v>
      </c>
      <c r="E290" s="241">
        <f t="shared" si="82"/>
        <v>6</v>
      </c>
      <c r="F290" s="241">
        <f t="shared" si="82"/>
        <v>6</v>
      </c>
      <c r="G290" s="241">
        <f t="shared" si="82"/>
        <v>6</v>
      </c>
      <c r="H290" s="469">
        <f t="shared" si="82"/>
        <v>6</v>
      </c>
      <c r="I290" s="244">
        <f t="shared" si="82"/>
        <v>6</v>
      </c>
      <c r="J290" s="405"/>
      <c r="K290" s="241">
        <f t="shared" ref="K290:T290" si="83">K289-K261</f>
        <v>6</v>
      </c>
      <c r="L290" s="245">
        <f t="shared" si="83"/>
        <v>6</v>
      </c>
      <c r="M290" s="405">
        <f t="shared" si="83"/>
        <v>6</v>
      </c>
      <c r="N290" s="241">
        <f t="shared" si="83"/>
        <v>6</v>
      </c>
      <c r="O290" s="241">
        <f t="shared" si="83"/>
        <v>6</v>
      </c>
      <c r="P290" s="241">
        <f t="shared" si="83"/>
        <v>6</v>
      </c>
      <c r="Q290" s="241">
        <f t="shared" si="83"/>
        <v>6</v>
      </c>
      <c r="R290" s="241">
        <f t="shared" si="83"/>
        <v>6</v>
      </c>
      <c r="S290" s="241">
        <f t="shared" si="83"/>
        <v>6</v>
      </c>
      <c r="T290" s="245">
        <f t="shared" si="83"/>
        <v>6</v>
      </c>
      <c r="U290" s="348"/>
      <c r="V290" s="227" t="s">
        <v>26</v>
      </c>
      <c r="W290" s="227">
        <f>W289-W261</f>
        <v>7.4699999999999989</v>
      </c>
      <c r="X290" s="227"/>
      <c r="Y290" s="497" t="s">
        <v>125</v>
      </c>
      <c r="AH290" s="632" t="s">
        <v>26</v>
      </c>
      <c r="AI290" s="515">
        <v>9</v>
      </c>
      <c r="AJ290" s="512">
        <v>8</v>
      </c>
      <c r="AK290" s="512">
        <v>8</v>
      </c>
      <c r="AL290" s="512">
        <v>7.5</v>
      </c>
      <c r="AM290" s="512">
        <v>6.5</v>
      </c>
      <c r="AN290" s="512">
        <v>5.5</v>
      </c>
      <c r="AO290" s="571">
        <v>4.5</v>
      </c>
      <c r="AP290" s="515">
        <v>8.2000000000000028</v>
      </c>
      <c r="AQ290" s="512">
        <v>8.2000000000000028</v>
      </c>
      <c r="AR290" s="516">
        <v>7.2000000000000028</v>
      </c>
      <c r="AS290" s="405">
        <v>9.2999999999999972</v>
      </c>
      <c r="AT290" s="512">
        <v>8.2999999999999972</v>
      </c>
      <c r="AU290" s="512">
        <v>7.7999999999999972</v>
      </c>
      <c r="AV290" s="512">
        <v>7.7999999999999972</v>
      </c>
      <c r="AW290" s="512">
        <v>6.7999999999999972</v>
      </c>
      <c r="AX290" s="512">
        <v>6.2999999999999972</v>
      </c>
      <c r="AY290" s="512">
        <v>5.2999999999999972</v>
      </c>
      <c r="AZ290" s="516">
        <v>4.2999999999999972</v>
      </c>
      <c r="BA290" s="558"/>
    </row>
    <row r="291" spans="1:53" x14ac:dyDescent="0.2">
      <c r="A291" s="493"/>
      <c r="B291" s="493"/>
      <c r="C291" s="493"/>
      <c r="D291" s="493"/>
      <c r="E291" s="493"/>
      <c r="F291" s="493"/>
      <c r="G291" s="493"/>
      <c r="H291" s="493"/>
      <c r="I291" s="493"/>
      <c r="J291" s="493"/>
      <c r="K291" s="493"/>
      <c r="L291" s="493"/>
      <c r="M291" s="493" t="s">
        <v>63</v>
      </c>
      <c r="N291" s="493"/>
      <c r="O291" s="493"/>
      <c r="P291" s="493"/>
      <c r="Q291" s="493"/>
      <c r="R291" s="493"/>
      <c r="S291" s="493"/>
      <c r="T291" s="493"/>
      <c r="U291" s="493"/>
      <c r="V291" s="493"/>
      <c r="W291" s="493"/>
      <c r="X291" s="493"/>
      <c r="Y291" s="493"/>
    </row>
    <row r="292" spans="1:53" ht="13.5" hidden="1" thickBot="1" x14ac:dyDescent="0.25"/>
    <row r="293" spans="1:53" ht="13.5" hidden="1" thickBot="1" x14ac:dyDescent="0.25">
      <c r="A293" s="534" t="s">
        <v>133</v>
      </c>
      <c r="B293" s="737" t="s">
        <v>84</v>
      </c>
      <c r="C293" s="738"/>
      <c r="D293" s="738"/>
      <c r="E293" s="738"/>
      <c r="F293" s="738"/>
      <c r="G293" s="738"/>
      <c r="H293" s="739"/>
      <c r="I293" s="737" t="s">
        <v>83</v>
      </c>
      <c r="J293" s="738"/>
      <c r="K293" s="739"/>
      <c r="L293" s="737" t="s">
        <v>53</v>
      </c>
      <c r="M293" s="738"/>
      <c r="N293" s="738"/>
      <c r="O293" s="738"/>
      <c r="P293" s="738"/>
      <c r="Q293" s="738"/>
      <c r="R293" s="738"/>
      <c r="S293" s="739"/>
      <c r="T293" s="492"/>
    </row>
    <row r="294" spans="1:53" hidden="1" x14ac:dyDescent="0.2">
      <c r="A294" s="504" t="s">
        <v>54</v>
      </c>
      <c r="B294" s="590">
        <v>1</v>
      </c>
      <c r="C294" s="591">
        <v>2</v>
      </c>
      <c r="D294" s="591">
        <v>3</v>
      </c>
      <c r="E294" s="591">
        <v>4</v>
      </c>
      <c r="F294" s="591">
        <v>5</v>
      </c>
      <c r="G294" s="591">
        <v>6</v>
      </c>
      <c r="H294" s="637">
        <v>7</v>
      </c>
      <c r="I294" s="470">
        <v>1</v>
      </c>
      <c r="J294" s="471">
        <v>2</v>
      </c>
      <c r="K294" s="472">
        <v>3</v>
      </c>
      <c r="L294" s="494">
        <v>1</v>
      </c>
      <c r="M294" s="471">
        <v>2</v>
      </c>
      <c r="N294" s="471">
        <v>3</v>
      </c>
      <c r="O294" s="471">
        <v>4</v>
      </c>
      <c r="P294" s="471">
        <v>5</v>
      </c>
      <c r="Q294" s="471">
        <v>6</v>
      </c>
      <c r="R294" s="471">
        <v>7</v>
      </c>
      <c r="S294" s="472">
        <v>8</v>
      </c>
      <c r="T294" s="488"/>
    </row>
    <row r="295" spans="1:53" hidden="1" x14ac:dyDescent="0.2">
      <c r="A295" s="504" t="s">
        <v>2</v>
      </c>
      <c r="B295" s="592">
        <v>1</v>
      </c>
      <c r="C295" s="636">
        <v>2</v>
      </c>
      <c r="D295" s="593">
        <v>3</v>
      </c>
      <c r="E295" s="634">
        <v>4</v>
      </c>
      <c r="F295" s="594">
        <v>5</v>
      </c>
      <c r="G295" s="363">
        <v>6</v>
      </c>
      <c r="H295" s="484">
        <v>7</v>
      </c>
      <c r="I295" s="592">
        <v>1</v>
      </c>
      <c r="J295" s="636">
        <v>2</v>
      </c>
      <c r="K295" s="473">
        <v>3</v>
      </c>
      <c r="L295" s="451">
        <v>1</v>
      </c>
      <c r="M295" s="636">
        <v>2</v>
      </c>
      <c r="N295" s="593">
        <v>3</v>
      </c>
      <c r="O295" s="634">
        <v>4</v>
      </c>
      <c r="P295" s="594">
        <v>5</v>
      </c>
      <c r="Q295" s="363">
        <v>6</v>
      </c>
      <c r="R295" s="396">
        <v>7</v>
      </c>
      <c r="S295" s="365">
        <v>8</v>
      </c>
      <c r="T295" s="340" t="s">
        <v>0</v>
      </c>
    </row>
    <row r="296" spans="1:53" hidden="1" x14ac:dyDescent="0.2">
      <c r="A296" s="535" t="s">
        <v>3</v>
      </c>
      <c r="B296" s="595">
        <v>2130</v>
      </c>
      <c r="C296" s="596">
        <v>2130</v>
      </c>
      <c r="D296" s="596">
        <v>2130</v>
      </c>
      <c r="E296" s="596">
        <v>2130</v>
      </c>
      <c r="F296" s="596">
        <v>2130</v>
      </c>
      <c r="G296" s="596">
        <v>2130</v>
      </c>
      <c r="H296" s="638">
        <v>2130</v>
      </c>
      <c r="I296" s="595">
        <v>2130</v>
      </c>
      <c r="J296" s="596">
        <v>2130</v>
      </c>
      <c r="K296" s="255">
        <v>2130</v>
      </c>
      <c r="L296" s="397">
        <v>2130</v>
      </c>
      <c r="M296" s="596">
        <v>2130</v>
      </c>
      <c r="N296" s="596">
        <v>2130</v>
      </c>
      <c r="O296" s="596">
        <v>2130</v>
      </c>
      <c r="P296" s="596">
        <v>2130</v>
      </c>
      <c r="Q296" s="596">
        <v>2130</v>
      </c>
      <c r="R296" s="596">
        <v>2130</v>
      </c>
      <c r="S296" s="255">
        <v>2130</v>
      </c>
      <c r="T296" s="341">
        <v>2130</v>
      </c>
    </row>
    <row r="297" spans="1:53" hidden="1" x14ac:dyDescent="0.2">
      <c r="A297" s="536" t="s">
        <v>6</v>
      </c>
      <c r="B297" s="597">
        <v>2085.2631578947367</v>
      </c>
      <c r="C297" s="598">
        <v>2175.6</v>
      </c>
      <c r="D297" s="598">
        <v>2191.5873015873017</v>
      </c>
      <c r="E297" s="598">
        <v>2208.695652173913</v>
      </c>
      <c r="F297" s="598">
        <v>2251.3207547169814</v>
      </c>
      <c r="G297" s="598">
        <v>2286.0416666666665</v>
      </c>
      <c r="H297" s="618">
        <v>2287.2727272727275</v>
      </c>
      <c r="I297" s="597">
        <v>2123.125</v>
      </c>
      <c r="J297" s="598">
        <v>2152.2222222222222</v>
      </c>
      <c r="K297" s="258">
        <v>2276.7857142857142</v>
      </c>
      <c r="L297" s="398">
        <v>2115.7142857142858</v>
      </c>
      <c r="M297" s="598">
        <v>2135.135135135135</v>
      </c>
      <c r="N297" s="598">
        <v>2186.2857142857142</v>
      </c>
      <c r="O297" s="598">
        <v>2190</v>
      </c>
      <c r="P297" s="598">
        <v>2235.1020408163267</v>
      </c>
      <c r="Q297" s="598">
        <v>2293.4883720930234</v>
      </c>
      <c r="R297" s="598">
        <v>2294.25</v>
      </c>
      <c r="S297" s="258">
        <v>2354.6153846153848</v>
      </c>
      <c r="T297" s="342">
        <v>2216.4593301435407</v>
      </c>
    </row>
    <row r="298" spans="1:53" hidden="1" x14ac:dyDescent="0.2">
      <c r="A298" s="504" t="s">
        <v>7</v>
      </c>
      <c r="B298" s="599">
        <v>100</v>
      </c>
      <c r="C298" s="600">
        <v>100</v>
      </c>
      <c r="D298" s="600">
        <v>98.412698412698418</v>
      </c>
      <c r="E298" s="600">
        <v>100</v>
      </c>
      <c r="F298" s="600">
        <v>100</v>
      </c>
      <c r="G298" s="600">
        <v>100</v>
      </c>
      <c r="H298" s="621">
        <v>100</v>
      </c>
      <c r="I298" s="599">
        <v>96.875</v>
      </c>
      <c r="J298" s="600">
        <v>97.222222222222229</v>
      </c>
      <c r="K298" s="262">
        <v>96.428571428571431</v>
      </c>
      <c r="L298" s="399">
        <v>100</v>
      </c>
      <c r="M298" s="600">
        <v>100</v>
      </c>
      <c r="N298" s="600">
        <v>100</v>
      </c>
      <c r="O298" s="600">
        <v>100</v>
      </c>
      <c r="P298" s="600">
        <v>100</v>
      </c>
      <c r="Q298" s="600">
        <v>100</v>
      </c>
      <c r="R298" s="600">
        <v>100</v>
      </c>
      <c r="S298" s="262">
        <v>100</v>
      </c>
      <c r="T298" s="343">
        <v>96.291866028708128</v>
      </c>
    </row>
    <row r="299" spans="1:53" hidden="1" x14ac:dyDescent="0.2">
      <c r="A299" s="504" t="s">
        <v>8</v>
      </c>
      <c r="B299" s="601">
        <v>2.9336410823411447E-2</v>
      </c>
      <c r="C299" s="602">
        <v>2.9603402582546332E-2</v>
      </c>
      <c r="D299" s="602">
        <v>2.702444119598257E-2</v>
      </c>
      <c r="E299" s="602">
        <v>2.8479574858985231E-2</v>
      </c>
      <c r="F299" s="602">
        <v>2.8443534724406697E-2</v>
      </c>
      <c r="G299" s="602">
        <v>2.6595519133438394E-2</v>
      </c>
      <c r="H299" s="624">
        <v>2.7009161688910099E-2</v>
      </c>
      <c r="I299" s="601">
        <v>5.3040633307158219E-2</v>
      </c>
      <c r="J299" s="602">
        <v>4.9237884608117378E-2</v>
      </c>
      <c r="K299" s="265">
        <v>4.6158987121889171E-2</v>
      </c>
      <c r="L299" s="400">
        <v>4.5784963747245402E-2</v>
      </c>
      <c r="M299" s="602">
        <v>3.285678454978553E-2</v>
      </c>
      <c r="N299" s="602">
        <v>3.5268522799886404E-2</v>
      </c>
      <c r="O299" s="602">
        <v>3.4751147760044752E-2</v>
      </c>
      <c r="P299" s="602">
        <v>3.2513508460756631E-2</v>
      </c>
      <c r="Q299" s="602">
        <v>2.7240358319569932E-2</v>
      </c>
      <c r="R299" s="602">
        <v>3.2463852902984501E-2</v>
      </c>
      <c r="S299" s="265">
        <v>3.9364487924755026E-2</v>
      </c>
      <c r="T299" s="344">
        <v>4.6302992122400397E-2</v>
      </c>
    </row>
    <row r="300" spans="1:53" hidden="1" x14ac:dyDescent="0.2">
      <c r="A300" s="536" t="s">
        <v>1</v>
      </c>
      <c r="B300" s="603">
        <f t="shared" ref="B300:T300" si="84">B297/B296*100-100</f>
        <v>-2.1003212255992167</v>
      </c>
      <c r="C300" s="604">
        <f t="shared" si="84"/>
        <v>2.140845070422543</v>
      </c>
      <c r="D300" s="604">
        <f t="shared" si="84"/>
        <v>2.8914226097324729</v>
      </c>
      <c r="E300" s="604">
        <f t="shared" si="84"/>
        <v>3.6946315574607098</v>
      </c>
      <c r="F300" s="604">
        <f t="shared" si="84"/>
        <v>5.6958100806094478</v>
      </c>
      <c r="G300" s="604">
        <f t="shared" si="84"/>
        <v>7.3258998435054679</v>
      </c>
      <c r="H300" s="644">
        <f t="shared" si="84"/>
        <v>7.3836961160904906</v>
      </c>
      <c r="I300" s="603">
        <f t="shared" si="84"/>
        <v>-0.32276995305163325</v>
      </c>
      <c r="J300" s="604">
        <f t="shared" si="84"/>
        <v>1.0432968179447073</v>
      </c>
      <c r="K300" s="522">
        <f t="shared" si="84"/>
        <v>6.8913480885311742</v>
      </c>
      <c r="L300" s="401">
        <f t="shared" si="84"/>
        <v>-0.67069081153587717</v>
      </c>
      <c r="M300" s="604">
        <f t="shared" si="84"/>
        <v>0.24108615657911514</v>
      </c>
      <c r="N300" s="604">
        <f t="shared" si="84"/>
        <v>2.6425217974513657</v>
      </c>
      <c r="O300" s="604">
        <f t="shared" si="84"/>
        <v>2.816901408450704</v>
      </c>
      <c r="P300" s="604">
        <f t="shared" si="84"/>
        <v>4.9343681134425594</v>
      </c>
      <c r="Q300" s="604">
        <f t="shared" si="84"/>
        <v>7.6755104269025054</v>
      </c>
      <c r="R300" s="604">
        <f t="shared" si="84"/>
        <v>7.7112676056338074</v>
      </c>
      <c r="S300" s="522">
        <f t="shared" si="84"/>
        <v>10.545323221379576</v>
      </c>
      <c r="T300" s="556">
        <f t="shared" si="84"/>
        <v>4.0591234809173926</v>
      </c>
    </row>
    <row r="301" spans="1:53" ht="13.5" hidden="1" thickBot="1" x14ac:dyDescent="0.25">
      <c r="A301" s="559" t="s">
        <v>27</v>
      </c>
      <c r="B301" s="606">
        <f>B297-B255</f>
        <v>198.51315789473665</v>
      </c>
      <c r="C301" s="607">
        <f t="shared" ref="C301:H301" si="85">C297-C255</f>
        <v>254.93333333333317</v>
      </c>
      <c r="D301" s="607">
        <f t="shared" si="85"/>
        <v>300.28295376121469</v>
      </c>
      <c r="E301" s="607">
        <f t="shared" si="85"/>
        <v>241.65861513687605</v>
      </c>
      <c r="F301" s="607">
        <f t="shared" si="85"/>
        <v>226.42713769570469</v>
      </c>
      <c r="G301" s="607">
        <f t="shared" si="85"/>
        <v>198.89880952380918</v>
      </c>
      <c r="H301" s="645">
        <f t="shared" si="85"/>
        <v>159.01185770750999</v>
      </c>
      <c r="I301" s="606">
        <f>I297-I255</f>
        <v>362.07236842105272</v>
      </c>
      <c r="J301" s="607">
        <f t="shared" ref="J301:T301" si="86">J297-K255</f>
        <v>243.74396135265692</v>
      </c>
      <c r="K301" s="526">
        <f t="shared" si="86"/>
        <v>152.78571428571422</v>
      </c>
      <c r="L301" s="495">
        <f t="shared" si="86"/>
        <v>253.45622119815675</v>
      </c>
      <c r="M301" s="573">
        <f t="shared" si="86"/>
        <v>212.97297297297291</v>
      </c>
      <c r="N301" s="573">
        <f t="shared" si="86"/>
        <v>253.62946428571422</v>
      </c>
      <c r="O301" s="573">
        <f t="shared" si="86"/>
        <v>270.17241379310349</v>
      </c>
      <c r="P301" s="573">
        <f t="shared" si="86"/>
        <v>264.88464951197898</v>
      </c>
      <c r="Q301" s="573">
        <f t="shared" si="86"/>
        <v>229.91694352159493</v>
      </c>
      <c r="R301" s="573">
        <f t="shared" si="86"/>
        <v>201.4294871794873</v>
      </c>
      <c r="S301" s="574">
        <f t="shared" si="86"/>
        <v>163.26403326403351</v>
      </c>
      <c r="T301" s="567">
        <f t="shared" si="86"/>
        <v>235.92692273613329</v>
      </c>
    </row>
    <row r="302" spans="1:53" hidden="1" x14ac:dyDescent="0.2">
      <c r="A302" s="560" t="s">
        <v>51</v>
      </c>
      <c r="B302" s="608"/>
      <c r="C302" s="609"/>
      <c r="D302" s="609"/>
      <c r="E302" s="609"/>
      <c r="F302" s="609"/>
      <c r="G302" s="609"/>
      <c r="H302" s="566"/>
      <c r="I302" s="608"/>
      <c r="J302" s="609"/>
      <c r="K302" s="530"/>
      <c r="L302" s="403"/>
      <c r="M302" s="609"/>
      <c r="N302" s="609"/>
      <c r="O302" s="609"/>
      <c r="P302" s="609"/>
      <c r="Q302" s="609"/>
      <c r="R302" s="609"/>
      <c r="S302" s="530"/>
      <c r="T302" s="557">
        <v>11036</v>
      </c>
    </row>
    <row r="303" spans="1:53" hidden="1" x14ac:dyDescent="0.2">
      <c r="A303" s="629" t="s">
        <v>28</v>
      </c>
      <c r="B303" s="513">
        <v>99</v>
      </c>
      <c r="C303" s="511">
        <v>98</v>
      </c>
      <c r="D303" s="511">
        <v>97.5</v>
      </c>
      <c r="E303" s="511">
        <v>97</v>
      </c>
      <c r="F303" s="511">
        <v>96</v>
      </c>
      <c r="G303" s="511">
        <v>95</v>
      </c>
      <c r="H303" s="570">
        <v>94</v>
      </c>
      <c r="I303" s="513">
        <v>101.5</v>
      </c>
      <c r="J303" s="511">
        <v>100</v>
      </c>
      <c r="K303" s="514">
        <v>97.5</v>
      </c>
      <c r="L303" s="404">
        <v>100.5</v>
      </c>
      <c r="M303" s="511">
        <v>99</v>
      </c>
      <c r="N303" s="511">
        <v>98.5</v>
      </c>
      <c r="O303" s="511">
        <v>98.5</v>
      </c>
      <c r="P303" s="511">
        <v>97.5</v>
      </c>
      <c r="Q303" s="511">
        <v>97</v>
      </c>
      <c r="R303" s="511">
        <v>96</v>
      </c>
      <c r="S303" s="514">
        <v>95</v>
      </c>
      <c r="T303" s="555"/>
    </row>
    <row r="304" spans="1:53" ht="13.5" hidden="1" thickBot="1" x14ac:dyDescent="0.25">
      <c r="A304" s="632" t="s">
        <v>26</v>
      </c>
      <c r="B304" s="515"/>
      <c r="C304" s="512"/>
      <c r="D304" s="512"/>
      <c r="E304" s="512"/>
      <c r="F304" s="512"/>
      <c r="G304" s="512"/>
      <c r="H304" s="571"/>
      <c r="I304" s="515"/>
      <c r="J304" s="512"/>
      <c r="K304" s="516"/>
      <c r="L304" s="405"/>
      <c r="M304" s="512"/>
      <c r="N304" s="512"/>
      <c r="O304" s="512"/>
      <c r="P304" s="512"/>
      <c r="Q304" s="512"/>
      <c r="R304" s="512"/>
      <c r="S304" s="516"/>
      <c r="T304" s="558"/>
    </row>
    <row r="305" spans="1:25" hidden="1" x14ac:dyDescent="0.2"/>
    <row r="306" spans="1:25" ht="13.5" thickBot="1" x14ac:dyDescent="0.25"/>
    <row r="307" spans="1:25" ht="13.5" thickBot="1" x14ac:dyDescent="0.25">
      <c r="A307" s="534" t="s">
        <v>134</v>
      </c>
      <c r="B307" s="737" t="s">
        <v>84</v>
      </c>
      <c r="C307" s="738"/>
      <c r="D307" s="738"/>
      <c r="E307" s="738"/>
      <c r="F307" s="738"/>
      <c r="G307" s="738"/>
      <c r="H307" s="739"/>
      <c r="I307" s="737" t="s">
        <v>83</v>
      </c>
      <c r="J307" s="738"/>
      <c r="K307" s="739"/>
      <c r="L307" s="737" t="s">
        <v>53</v>
      </c>
      <c r="M307" s="738"/>
      <c r="N307" s="738"/>
      <c r="O307" s="738"/>
      <c r="P307" s="738"/>
      <c r="Q307" s="738"/>
      <c r="R307" s="738"/>
      <c r="S307" s="739"/>
      <c r="T307" s="492" t="s">
        <v>55</v>
      </c>
      <c r="U307" s="657"/>
      <c r="V307" s="657"/>
    </row>
    <row r="308" spans="1:25" x14ac:dyDescent="0.2">
      <c r="A308" s="504" t="s">
        <v>54</v>
      </c>
      <c r="B308" s="590">
        <v>1</v>
      </c>
      <c r="C308" s="591">
        <v>2</v>
      </c>
      <c r="D308" s="591">
        <v>3</v>
      </c>
      <c r="E308" s="591">
        <v>4</v>
      </c>
      <c r="F308" s="591">
        <v>5</v>
      </c>
      <c r="G308" s="591">
        <v>6</v>
      </c>
      <c r="H308" s="637">
        <v>7</v>
      </c>
      <c r="I308" s="470">
        <v>1</v>
      </c>
      <c r="J308" s="471">
        <v>2</v>
      </c>
      <c r="K308" s="472">
        <v>3</v>
      </c>
      <c r="L308" s="494">
        <v>1</v>
      </c>
      <c r="M308" s="471">
        <v>2</v>
      </c>
      <c r="N308" s="471">
        <v>3</v>
      </c>
      <c r="O308" s="471">
        <v>4</v>
      </c>
      <c r="P308" s="471">
        <v>5</v>
      </c>
      <c r="Q308" s="471">
        <v>6</v>
      </c>
      <c r="R308" s="471">
        <v>7</v>
      </c>
      <c r="S308" s="472">
        <v>8</v>
      </c>
      <c r="T308" s="488"/>
      <c r="U308" s="657"/>
      <c r="V308" s="657"/>
    </row>
    <row r="309" spans="1:25" x14ac:dyDescent="0.2">
      <c r="A309" s="504" t="s">
        <v>2</v>
      </c>
      <c r="B309" s="592">
        <v>1</v>
      </c>
      <c r="C309" s="636">
        <v>2</v>
      </c>
      <c r="D309" s="593">
        <v>3</v>
      </c>
      <c r="E309" s="634">
        <v>4</v>
      </c>
      <c r="F309" s="594">
        <v>5</v>
      </c>
      <c r="G309" s="363">
        <v>6</v>
      </c>
      <c r="H309" s="484">
        <v>7</v>
      </c>
      <c r="I309" s="592">
        <v>1</v>
      </c>
      <c r="J309" s="636">
        <v>2</v>
      </c>
      <c r="K309" s="473">
        <v>3</v>
      </c>
      <c r="L309" s="451">
        <v>1</v>
      </c>
      <c r="M309" s="636">
        <v>2</v>
      </c>
      <c r="N309" s="593">
        <v>3</v>
      </c>
      <c r="O309" s="634">
        <v>4</v>
      </c>
      <c r="P309" s="594">
        <v>5</v>
      </c>
      <c r="Q309" s="363">
        <v>6</v>
      </c>
      <c r="R309" s="396">
        <v>7</v>
      </c>
      <c r="S309" s="365">
        <v>8</v>
      </c>
      <c r="T309" s="340" t="s">
        <v>0</v>
      </c>
      <c r="U309" s="657"/>
      <c r="V309" s="657"/>
    </row>
    <row r="310" spans="1:25" x14ac:dyDescent="0.2">
      <c r="A310" s="535" t="s">
        <v>3</v>
      </c>
      <c r="B310" s="595">
        <v>2290</v>
      </c>
      <c r="C310" s="596">
        <v>2290</v>
      </c>
      <c r="D310" s="596">
        <v>2290</v>
      </c>
      <c r="E310" s="596">
        <v>2290</v>
      </c>
      <c r="F310" s="596">
        <v>2290</v>
      </c>
      <c r="G310" s="596">
        <v>2290</v>
      </c>
      <c r="H310" s="638">
        <v>2290</v>
      </c>
      <c r="I310" s="595">
        <v>2290</v>
      </c>
      <c r="J310" s="596">
        <v>2290</v>
      </c>
      <c r="K310" s="255">
        <v>2290</v>
      </c>
      <c r="L310" s="397">
        <v>2290</v>
      </c>
      <c r="M310" s="596">
        <v>2290</v>
      </c>
      <c r="N310" s="596">
        <v>2290</v>
      </c>
      <c r="O310" s="596">
        <v>2290</v>
      </c>
      <c r="P310" s="596">
        <v>2290</v>
      </c>
      <c r="Q310" s="596">
        <v>2290</v>
      </c>
      <c r="R310" s="596">
        <v>2290</v>
      </c>
      <c r="S310" s="255">
        <v>2290</v>
      </c>
      <c r="T310" s="341">
        <v>2290</v>
      </c>
      <c r="U310" s="657"/>
      <c r="V310" s="657"/>
    </row>
    <row r="311" spans="1:25" x14ac:dyDescent="0.2">
      <c r="A311" s="536" t="s">
        <v>6</v>
      </c>
      <c r="B311" s="597">
        <v>2382.9411764705883</v>
      </c>
      <c r="C311" s="598">
        <v>2341.7948717948716</v>
      </c>
      <c r="D311" s="598">
        <v>2370</v>
      </c>
      <c r="E311" s="598">
        <v>2404.8780487804879</v>
      </c>
      <c r="F311" s="598">
        <v>2427.5</v>
      </c>
      <c r="G311" s="598">
        <v>2471.3636363636365</v>
      </c>
      <c r="H311" s="618">
        <v>2517.4358974358975</v>
      </c>
      <c r="I311" s="597">
        <v>2337.5862068965516</v>
      </c>
      <c r="J311" s="598">
        <v>2346.3157894736842</v>
      </c>
      <c r="K311" s="258">
        <v>2528.2089552238808</v>
      </c>
      <c r="L311" s="398">
        <v>2347.6923076923076</v>
      </c>
      <c r="M311" s="598">
        <v>2338.6666666666665</v>
      </c>
      <c r="N311" s="598">
        <v>2379.8039215686276</v>
      </c>
      <c r="O311" s="598">
        <v>2434.8000000000002</v>
      </c>
      <c r="P311" s="598">
        <v>2473.181818181818</v>
      </c>
      <c r="Q311" s="598">
        <v>2456.8292682926831</v>
      </c>
      <c r="R311" s="598">
        <v>2475.8333333333335</v>
      </c>
      <c r="S311" s="258">
        <v>2565.1428571428573</v>
      </c>
      <c r="T311" s="342">
        <v>2425.9765625</v>
      </c>
      <c r="U311" s="657"/>
      <c r="V311" s="657"/>
    </row>
    <row r="312" spans="1:25" x14ac:dyDescent="0.2">
      <c r="A312" s="504" t="s">
        <v>7</v>
      </c>
      <c r="B312" s="599">
        <v>97.058823529411768</v>
      </c>
      <c r="C312" s="600">
        <v>100</v>
      </c>
      <c r="D312" s="600">
        <v>100</v>
      </c>
      <c r="E312" s="600">
        <v>100</v>
      </c>
      <c r="F312" s="600">
        <v>100</v>
      </c>
      <c r="G312" s="600">
        <v>100</v>
      </c>
      <c r="H312" s="621">
        <v>100</v>
      </c>
      <c r="I312" s="599">
        <v>89.65517241379311</v>
      </c>
      <c r="J312" s="600">
        <v>100</v>
      </c>
      <c r="K312" s="262">
        <v>92.537313432835816</v>
      </c>
      <c r="L312" s="399">
        <v>88.461538461538467</v>
      </c>
      <c r="M312" s="600">
        <v>97.777777777777771</v>
      </c>
      <c r="N312" s="600">
        <v>100</v>
      </c>
      <c r="O312" s="600">
        <v>100</v>
      </c>
      <c r="P312" s="600">
        <v>100</v>
      </c>
      <c r="Q312" s="600">
        <v>100</v>
      </c>
      <c r="R312" s="600">
        <v>100</v>
      </c>
      <c r="S312" s="262">
        <v>100</v>
      </c>
      <c r="T312" s="343">
        <v>95.703125</v>
      </c>
      <c r="U312" s="657"/>
      <c r="V312" s="657"/>
    </row>
    <row r="313" spans="1:25" x14ac:dyDescent="0.2">
      <c r="A313" s="504" t="s">
        <v>8</v>
      </c>
      <c r="B313" s="601">
        <v>4.7166296607066983E-2</v>
      </c>
      <c r="C313" s="602">
        <v>3.1806929260234651E-2</v>
      </c>
      <c r="D313" s="602">
        <v>3.0253439984144193E-2</v>
      </c>
      <c r="E313" s="602">
        <v>3.7532207038464362E-2</v>
      </c>
      <c r="F313" s="602">
        <v>3.4471040999051621E-2</v>
      </c>
      <c r="G313" s="602">
        <v>3.3551562518231277E-2</v>
      </c>
      <c r="H313" s="624">
        <v>3.9994164303318952E-2</v>
      </c>
      <c r="I313" s="601">
        <v>5.113368564495293E-2</v>
      </c>
      <c r="J313" s="602">
        <v>4.615676499811433E-2</v>
      </c>
      <c r="K313" s="265">
        <v>5.7040747800023738E-2</v>
      </c>
      <c r="L313" s="400">
        <v>6.0276759672762505E-2</v>
      </c>
      <c r="M313" s="602">
        <v>4.0571144526014132E-2</v>
      </c>
      <c r="N313" s="602">
        <v>2.8322717159945974E-2</v>
      </c>
      <c r="O313" s="602">
        <v>3.7066466293402919E-2</v>
      </c>
      <c r="P313" s="602">
        <v>4.3022898445922567E-2</v>
      </c>
      <c r="Q313" s="602">
        <v>3.8028267867718811E-2</v>
      </c>
      <c r="R313" s="602">
        <v>3.836944259532582E-2</v>
      </c>
      <c r="S313" s="265">
        <v>4.2238540390353845E-2</v>
      </c>
      <c r="T313" s="344">
        <v>5.0199982446359634E-2</v>
      </c>
      <c r="U313" s="657"/>
      <c r="V313" s="657"/>
    </row>
    <row r="314" spans="1:25" x14ac:dyDescent="0.2">
      <c r="A314" s="536" t="s">
        <v>1</v>
      </c>
      <c r="B314" s="603">
        <f>B311/B310*100-100</f>
        <v>4.0585666581042972</v>
      </c>
      <c r="C314" s="604">
        <f t="shared" ref="C314:I314" si="87">C311/C310*100-100</f>
        <v>2.2617847945358704</v>
      </c>
      <c r="D314" s="604">
        <f t="shared" si="87"/>
        <v>3.4934497816593932</v>
      </c>
      <c r="E314" s="604">
        <f t="shared" si="87"/>
        <v>5.0165086803706487</v>
      </c>
      <c r="F314" s="604">
        <f t="shared" si="87"/>
        <v>6.0043668122270617</v>
      </c>
      <c r="G314" s="604">
        <f t="shared" si="87"/>
        <v>7.9198094481937318</v>
      </c>
      <c r="H314" s="644">
        <f t="shared" si="87"/>
        <v>9.9316985779867935</v>
      </c>
      <c r="I314" s="603">
        <f t="shared" si="87"/>
        <v>2.0780003011594488</v>
      </c>
      <c r="J314" s="604">
        <f t="shared" ref="J314:T314" si="88">J311/J310*100-100</f>
        <v>2.4592047805102197</v>
      </c>
      <c r="K314" s="522">
        <f t="shared" si="88"/>
        <v>10.402137782702226</v>
      </c>
      <c r="L314" s="401">
        <f t="shared" si="88"/>
        <v>2.5193147463889716</v>
      </c>
      <c r="M314" s="604">
        <f t="shared" si="88"/>
        <v>2.1251819505094574</v>
      </c>
      <c r="N314" s="604">
        <f t="shared" si="88"/>
        <v>3.9215686274509949</v>
      </c>
      <c r="O314" s="604">
        <f t="shared" si="88"/>
        <v>6.3231441048035038</v>
      </c>
      <c r="P314" s="604">
        <f t="shared" si="88"/>
        <v>7.9992060341405278</v>
      </c>
      <c r="Q314" s="604">
        <f t="shared" si="88"/>
        <v>7.2851208861433747</v>
      </c>
      <c r="R314" s="604">
        <f t="shared" si="88"/>
        <v>8.1149927219796183</v>
      </c>
      <c r="S314" s="522">
        <f t="shared" si="88"/>
        <v>12.014971927635699</v>
      </c>
      <c r="T314" s="556">
        <f t="shared" si="88"/>
        <v>5.9378411572052414</v>
      </c>
      <c r="U314" s="657"/>
      <c r="V314" s="657"/>
    </row>
    <row r="315" spans="1:25" ht="13.5" thickBot="1" x14ac:dyDescent="0.25">
      <c r="A315" s="559" t="s">
        <v>27</v>
      </c>
      <c r="B315" s="606">
        <f>B311-B283</f>
        <v>281.14630467571669</v>
      </c>
      <c r="C315" s="607">
        <f t="shared" ref="C315:I315" si="89">C311-C283</f>
        <v>180.84249084249086</v>
      </c>
      <c r="D315" s="607">
        <f t="shared" si="89"/>
        <v>200.8196721311474</v>
      </c>
      <c r="E315" s="607">
        <f t="shared" si="89"/>
        <v>199.34613388687103</v>
      </c>
      <c r="F315" s="607">
        <f t="shared" si="89"/>
        <v>196.42857142857156</v>
      </c>
      <c r="G315" s="607">
        <f t="shared" si="89"/>
        <v>174.22077922077915</v>
      </c>
      <c r="H315" s="645">
        <f t="shared" si="89"/>
        <v>184.5787545787548</v>
      </c>
      <c r="I315" s="660">
        <f t="shared" si="89"/>
        <v>260.58620689655163</v>
      </c>
      <c r="J315" s="573">
        <f t="shared" ref="J315:T315" si="90">J311-K283</f>
        <v>178.53801169590633</v>
      </c>
      <c r="K315" s="574">
        <f t="shared" si="90"/>
        <v>204.87562189054734</v>
      </c>
      <c r="L315" s="495">
        <f t="shared" si="90"/>
        <v>178.94230769230762</v>
      </c>
      <c r="M315" s="573">
        <f t="shared" si="90"/>
        <v>178.66666666666652</v>
      </c>
      <c r="N315" s="573">
        <f t="shared" si="90"/>
        <v>182.80392156862763</v>
      </c>
      <c r="O315" s="573">
        <f t="shared" si="90"/>
        <v>198.42068965517274</v>
      </c>
      <c r="P315" s="573">
        <f t="shared" si="90"/>
        <v>210.8413926499029</v>
      </c>
      <c r="Q315" s="573">
        <f t="shared" si="90"/>
        <v>156.31644777986276</v>
      </c>
      <c r="R315" s="573">
        <f t="shared" si="90"/>
        <v>153.99122807017557</v>
      </c>
      <c r="S315" s="574">
        <f t="shared" si="90"/>
        <v>201.42857142857156</v>
      </c>
      <c r="T315" s="567">
        <f t="shared" si="90"/>
        <v>191.05440681137725</v>
      </c>
      <c r="U315" s="659"/>
      <c r="V315" s="360"/>
      <c r="W315" s="360"/>
      <c r="X315" s="360"/>
      <c r="Y315" s="360"/>
    </row>
    <row r="316" spans="1:25" x14ac:dyDescent="0.2">
      <c r="A316" s="560" t="s">
        <v>51</v>
      </c>
      <c r="B316" s="608">
        <v>499</v>
      </c>
      <c r="C316" s="609">
        <v>573</v>
      </c>
      <c r="D316" s="609">
        <v>831</v>
      </c>
      <c r="E316" s="609">
        <v>618</v>
      </c>
      <c r="F316" s="609">
        <v>719</v>
      </c>
      <c r="G316" s="609">
        <v>636</v>
      </c>
      <c r="H316" s="566">
        <v>576</v>
      </c>
      <c r="I316" s="608">
        <v>393</v>
      </c>
      <c r="J316" s="609">
        <v>541</v>
      </c>
      <c r="K316" s="530">
        <v>818</v>
      </c>
      <c r="L316" s="403">
        <v>421</v>
      </c>
      <c r="M316" s="609">
        <v>659</v>
      </c>
      <c r="N316" s="609">
        <v>740</v>
      </c>
      <c r="O316" s="609">
        <v>777</v>
      </c>
      <c r="P316" s="609">
        <v>626</v>
      </c>
      <c r="Q316" s="609">
        <v>567</v>
      </c>
      <c r="R316" s="609">
        <v>520</v>
      </c>
      <c r="S316" s="530">
        <v>501</v>
      </c>
      <c r="T316" s="557">
        <f>SUM(B316:S316)</f>
        <v>11015</v>
      </c>
      <c r="U316" s="584" t="s">
        <v>56</v>
      </c>
      <c r="V316" s="531">
        <f>U288-T316</f>
        <v>2</v>
      </c>
    </row>
    <row r="317" spans="1:25" x14ac:dyDescent="0.2">
      <c r="A317" s="629" t="s">
        <v>28</v>
      </c>
      <c r="B317" s="513">
        <v>103</v>
      </c>
      <c r="C317" s="511">
        <v>102.5</v>
      </c>
      <c r="D317" s="511">
        <v>101.5</v>
      </c>
      <c r="E317" s="511">
        <v>101</v>
      </c>
      <c r="F317" s="511">
        <v>100</v>
      </c>
      <c r="G317" s="511">
        <v>99</v>
      </c>
      <c r="H317" s="570">
        <v>98</v>
      </c>
      <c r="I317" s="513">
        <v>105.5</v>
      </c>
      <c r="J317" s="511">
        <v>104.5</v>
      </c>
      <c r="K317" s="514">
        <v>101.5</v>
      </c>
      <c r="L317" s="404">
        <v>104.5</v>
      </c>
      <c r="M317" s="511">
        <v>103.5</v>
      </c>
      <c r="N317" s="511">
        <v>102.5</v>
      </c>
      <c r="O317" s="511">
        <v>102.5</v>
      </c>
      <c r="P317" s="511">
        <v>101.5</v>
      </c>
      <c r="Q317" s="511">
        <v>101</v>
      </c>
      <c r="R317" s="511">
        <v>100.5</v>
      </c>
      <c r="S317" s="514">
        <v>99</v>
      </c>
      <c r="T317" s="555"/>
      <c r="U317" s="584" t="s">
        <v>57</v>
      </c>
      <c r="V317" s="584">
        <v>97.56</v>
      </c>
    </row>
    <row r="318" spans="1:25" ht="13.5" thickBot="1" x14ac:dyDescent="0.25">
      <c r="A318" s="632" t="s">
        <v>26</v>
      </c>
      <c r="B318" s="515">
        <f>B317-B303</f>
        <v>4</v>
      </c>
      <c r="C318" s="512">
        <f t="shared" ref="C318:I318" si="91">C317-C303</f>
        <v>4.5</v>
      </c>
      <c r="D318" s="512">
        <f t="shared" si="91"/>
        <v>4</v>
      </c>
      <c r="E318" s="512">
        <f t="shared" si="91"/>
        <v>4</v>
      </c>
      <c r="F318" s="512">
        <f t="shared" si="91"/>
        <v>4</v>
      </c>
      <c r="G318" s="512">
        <f t="shared" si="91"/>
        <v>4</v>
      </c>
      <c r="H318" s="571">
        <f t="shared" si="91"/>
        <v>4</v>
      </c>
      <c r="I318" s="515">
        <f t="shared" si="91"/>
        <v>4</v>
      </c>
      <c r="J318" s="512">
        <f t="shared" ref="J318:S318" si="92">J317-J303</f>
        <v>4.5</v>
      </c>
      <c r="K318" s="516">
        <f t="shared" si="92"/>
        <v>4</v>
      </c>
      <c r="L318" s="405">
        <f t="shared" si="92"/>
        <v>4</v>
      </c>
      <c r="M318" s="512">
        <f t="shared" si="92"/>
        <v>4.5</v>
      </c>
      <c r="N318" s="512">
        <f t="shared" si="92"/>
        <v>4</v>
      </c>
      <c r="O318" s="512">
        <f t="shared" si="92"/>
        <v>4</v>
      </c>
      <c r="P318" s="512">
        <f t="shared" si="92"/>
        <v>4</v>
      </c>
      <c r="Q318" s="512">
        <f t="shared" si="92"/>
        <v>4</v>
      </c>
      <c r="R318" s="512">
        <f t="shared" si="92"/>
        <v>4.5</v>
      </c>
      <c r="S318" s="516">
        <f t="shared" si="92"/>
        <v>4</v>
      </c>
      <c r="T318" s="558"/>
      <c r="U318" s="584" t="s">
        <v>26</v>
      </c>
      <c r="V318" s="584">
        <f>V317-W289</f>
        <v>5.730000000000004</v>
      </c>
    </row>
    <row r="319" spans="1:25" x14ac:dyDescent="0.2">
      <c r="G319" s="237">
        <v>99</v>
      </c>
      <c r="M319" s="334">
        <v>103.5</v>
      </c>
      <c r="N319" s="237"/>
      <c r="Q319" s="237">
        <v>101</v>
      </c>
    </row>
    <row r="320" spans="1:25" ht="13.5" thickBot="1" x14ac:dyDescent="0.25"/>
    <row r="321" spans="1:23" ht="13.5" thickBot="1" x14ac:dyDescent="0.25">
      <c r="A321" s="534" t="s">
        <v>139</v>
      </c>
      <c r="B321" s="737" t="s">
        <v>84</v>
      </c>
      <c r="C321" s="738"/>
      <c r="D321" s="738"/>
      <c r="E321" s="738"/>
      <c r="F321" s="738"/>
      <c r="G321" s="738"/>
      <c r="H321" s="739"/>
      <c r="I321" s="737" t="s">
        <v>83</v>
      </c>
      <c r="J321" s="738"/>
      <c r="K321" s="739"/>
      <c r="L321" s="737" t="s">
        <v>53</v>
      </c>
      <c r="M321" s="738"/>
      <c r="N321" s="738"/>
      <c r="O321" s="738"/>
      <c r="P321" s="738"/>
      <c r="Q321" s="738"/>
      <c r="R321" s="738"/>
      <c r="S321" s="739"/>
      <c r="T321" s="492" t="s">
        <v>55</v>
      </c>
      <c r="U321" s="663"/>
      <c r="V321" s="663"/>
    </row>
    <row r="322" spans="1:23" x14ac:dyDescent="0.2">
      <c r="A322" s="504" t="s">
        <v>54</v>
      </c>
      <c r="B322" s="590">
        <v>1</v>
      </c>
      <c r="C322" s="591">
        <v>2</v>
      </c>
      <c r="D322" s="591">
        <v>3</v>
      </c>
      <c r="E322" s="591">
        <v>4</v>
      </c>
      <c r="F322" s="591">
        <v>5</v>
      </c>
      <c r="G322" s="591">
        <v>6</v>
      </c>
      <c r="H322" s="637">
        <v>7</v>
      </c>
      <c r="I322" s="470">
        <v>1</v>
      </c>
      <c r="J322" s="471">
        <v>2</v>
      </c>
      <c r="K322" s="472">
        <v>3</v>
      </c>
      <c r="L322" s="494">
        <v>1</v>
      </c>
      <c r="M322" s="471">
        <v>2</v>
      </c>
      <c r="N322" s="471">
        <v>3</v>
      </c>
      <c r="O322" s="471">
        <v>4</v>
      </c>
      <c r="P322" s="471">
        <v>5</v>
      </c>
      <c r="Q322" s="471">
        <v>6</v>
      </c>
      <c r="R322" s="471">
        <v>7</v>
      </c>
      <c r="S322" s="472">
        <v>8</v>
      </c>
      <c r="T322" s="488"/>
      <c r="U322" s="663"/>
      <c r="V322" s="663"/>
    </row>
    <row r="323" spans="1:23" x14ac:dyDescent="0.2">
      <c r="A323" s="504" t="s">
        <v>2</v>
      </c>
      <c r="B323" s="592">
        <v>1</v>
      </c>
      <c r="C323" s="636">
        <v>2</v>
      </c>
      <c r="D323" s="593">
        <v>3</v>
      </c>
      <c r="E323" s="634">
        <v>4</v>
      </c>
      <c r="F323" s="594">
        <v>5</v>
      </c>
      <c r="G323" s="363">
        <v>6</v>
      </c>
      <c r="H323" s="484">
        <v>7</v>
      </c>
      <c r="I323" s="592">
        <v>1</v>
      </c>
      <c r="J323" s="636">
        <v>2</v>
      </c>
      <c r="K323" s="473">
        <v>3</v>
      </c>
      <c r="L323" s="451">
        <v>1</v>
      </c>
      <c r="M323" s="636">
        <v>2</v>
      </c>
      <c r="N323" s="593">
        <v>3</v>
      </c>
      <c r="O323" s="634">
        <v>4</v>
      </c>
      <c r="P323" s="594">
        <v>5</v>
      </c>
      <c r="Q323" s="363">
        <v>6</v>
      </c>
      <c r="R323" s="396">
        <v>7</v>
      </c>
      <c r="S323" s="365">
        <v>8</v>
      </c>
      <c r="T323" s="340" t="s">
        <v>0</v>
      </c>
      <c r="U323" s="663"/>
      <c r="V323" s="663"/>
    </row>
    <row r="324" spans="1:23" x14ac:dyDescent="0.2">
      <c r="A324" s="535" t="s">
        <v>3</v>
      </c>
      <c r="B324" s="595">
        <v>2470</v>
      </c>
      <c r="C324" s="596">
        <v>2470</v>
      </c>
      <c r="D324" s="596">
        <v>2470</v>
      </c>
      <c r="E324" s="596">
        <v>2470</v>
      </c>
      <c r="F324" s="596">
        <v>2470</v>
      </c>
      <c r="G324" s="596">
        <v>2470</v>
      </c>
      <c r="H324" s="638">
        <v>2470</v>
      </c>
      <c r="I324" s="595">
        <v>2470</v>
      </c>
      <c r="J324" s="596">
        <v>2470</v>
      </c>
      <c r="K324" s="255">
        <v>2470</v>
      </c>
      <c r="L324" s="397">
        <v>2470</v>
      </c>
      <c r="M324" s="596">
        <v>2470</v>
      </c>
      <c r="N324" s="596">
        <v>2470</v>
      </c>
      <c r="O324" s="596">
        <v>2470</v>
      </c>
      <c r="P324" s="596">
        <v>2470</v>
      </c>
      <c r="Q324" s="596">
        <v>2470</v>
      </c>
      <c r="R324" s="596">
        <v>2470</v>
      </c>
      <c r="S324" s="255">
        <v>2470</v>
      </c>
      <c r="T324" s="341">
        <v>2470</v>
      </c>
      <c r="U324" s="663"/>
      <c r="V324" s="663"/>
    </row>
    <row r="325" spans="1:23" x14ac:dyDescent="0.2">
      <c r="A325" s="536" t="s">
        <v>6</v>
      </c>
      <c r="B325" s="597">
        <v>2382</v>
      </c>
      <c r="C325" s="598">
        <v>2479.2307692307691</v>
      </c>
      <c r="D325" s="598">
        <v>2512.6315789473683</v>
      </c>
      <c r="E325" s="598">
        <v>2563.0434782608695</v>
      </c>
      <c r="F325" s="598">
        <v>2577.8846153846152</v>
      </c>
      <c r="G325" s="598">
        <v>2657.608695652174</v>
      </c>
      <c r="H325" s="618">
        <v>2659.0476190476193</v>
      </c>
      <c r="I325" s="597">
        <v>2441.6666666666665</v>
      </c>
      <c r="J325" s="598">
        <v>2461.0526315789475</v>
      </c>
      <c r="K325" s="258">
        <v>2690.6779661016949</v>
      </c>
      <c r="L325" s="398">
        <v>2494.6875</v>
      </c>
      <c r="M325" s="598">
        <v>2514.6</v>
      </c>
      <c r="N325" s="598">
        <v>2568.2142857142858</v>
      </c>
      <c r="O325" s="598">
        <v>2556.4285714285716</v>
      </c>
      <c r="P325" s="598">
        <v>2597.2916666666665</v>
      </c>
      <c r="Q325" s="598">
        <v>2649.5555555555557</v>
      </c>
      <c r="R325" s="598">
        <v>2664.3589743589741</v>
      </c>
      <c r="S325" s="258">
        <v>2798.4210526315787</v>
      </c>
      <c r="T325" s="342">
        <v>2577.1606475716067</v>
      </c>
      <c r="U325" s="663"/>
      <c r="V325" s="663"/>
    </row>
    <row r="326" spans="1:23" x14ac:dyDescent="0.2">
      <c r="A326" s="504" t="s">
        <v>7</v>
      </c>
      <c r="B326" s="599">
        <v>93.333333333333329</v>
      </c>
      <c r="C326" s="600">
        <v>100</v>
      </c>
      <c r="D326" s="600">
        <v>96.491228070175438</v>
      </c>
      <c r="E326" s="600">
        <v>97.826086956521735</v>
      </c>
      <c r="F326" s="600">
        <v>100</v>
      </c>
      <c r="G326" s="600">
        <v>97.826086956521735</v>
      </c>
      <c r="H326" s="621">
        <v>90.476190476190482</v>
      </c>
      <c r="I326" s="599">
        <v>83.333333333333329</v>
      </c>
      <c r="J326" s="600">
        <v>94.736842105263165</v>
      </c>
      <c r="K326" s="262">
        <v>89.830508474576277</v>
      </c>
      <c r="L326" s="399">
        <v>90.625</v>
      </c>
      <c r="M326" s="600">
        <v>98</v>
      </c>
      <c r="N326" s="600">
        <v>96.428571428571431</v>
      </c>
      <c r="O326" s="600">
        <v>96.428571428571431</v>
      </c>
      <c r="P326" s="600">
        <v>97.916666666666671</v>
      </c>
      <c r="Q326" s="600">
        <v>95.555555555555557</v>
      </c>
      <c r="R326" s="600">
        <v>97.435897435897431</v>
      </c>
      <c r="S326" s="262">
        <v>97.368421052631575</v>
      </c>
      <c r="T326" s="343">
        <v>90.410958904109592</v>
      </c>
      <c r="U326" s="663"/>
      <c r="V326" s="663"/>
    </row>
    <row r="327" spans="1:23" x14ac:dyDescent="0.2">
      <c r="A327" s="504" t="s">
        <v>8</v>
      </c>
      <c r="B327" s="601">
        <v>4.6954295139388036E-2</v>
      </c>
      <c r="C327" s="602">
        <v>4.4769991314108006E-2</v>
      </c>
      <c r="D327" s="602">
        <v>4.1684999489030615E-2</v>
      </c>
      <c r="E327" s="602">
        <v>4.0341110976393417E-2</v>
      </c>
      <c r="F327" s="602">
        <v>3.7155634467683975E-2</v>
      </c>
      <c r="G327" s="602">
        <v>4.4874289405974911E-2</v>
      </c>
      <c r="H327" s="624">
        <v>5.1700455076474021E-2</v>
      </c>
      <c r="I327" s="601">
        <v>6.6596117936438839E-2</v>
      </c>
      <c r="J327" s="602">
        <v>5.0911231089369444E-2</v>
      </c>
      <c r="K327" s="265">
        <v>6.3790904011143235E-2</v>
      </c>
      <c r="L327" s="400">
        <v>5.9023509604185807E-2</v>
      </c>
      <c r="M327" s="602">
        <v>4.8387473656790789E-2</v>
      </c>
      <c r="N327" s="602">
        <v>4.792703293785576E-2</v>
      </c>
      <c r="O327" s="602">
        <v>4.5954703016315226E-2</v>
      </c>
      <c r="P327" s="602">
        <v>5.0130680970071728E-2</v>
      </c>
      <c r="Q327" s="602">
        <v>4.2848081536637279E-2</v>
      </c>
      <c r="R327" s="602">
        <v>4.1645442777360223E-2</v>
      </c>
      <c r="S327" s="265">
        <v>4.6933531506053193E-2</v>
      </c>
      <c r="T327" s="344">
        <v>6.0668981978455785E-2</v>
      </c>
      <c r="U327" s="663"/>
      <c r="V327" s="663"/>
    </row>
    <row r="328" spans="1:23" x14ac:dyDescent="0.2">
      <c r="A328" s="536" t="s">
        <v>1</v>
      </c>
      <c r="B328" s="603">
        <f>B325/B324*100-100</f>
        <v>-3.5627530364372433</v>
      </c>
      <c r="C328" s="604">
        <f t="shared" ref="C328:I328" si="93">C325/C324*100-100</f>
        <v>0.37371535347243423</v>
      </c>
      <c r="D328" s="604">
        <f t="shared" si="93"/>
        <v>1.7259748561687616</v>
      </c>
      <c r="E328" s="604">
        <f t="shared" si="93"/>
        <v>3.7669424397113147</v>
      </c>
      <c r="F328" s="604">
        <f t="shared" si="93"/>
        <v>4.3677981937091204</v>
      </c>
      <c r="G328" s="604">
        <f t="shared" si="93"/>
        <v>7.5954937511001503</v>
      </c>
      <c r="H328" s="644">
        <f t="shared" si="93"/>
        <v>7.6537497590129249</v>
      </c>
      <c r="I328" s="603">
        <f t="shared" si="93"/>
        <v>-1.1470985155195734</v>
      </c>
      <c r="J328" s="604">
        <f t="shared" ref="J328:T328" si="94">J325/J324*100-100</f>
        <v>-0.36224163647985108</v>
      </c>
      <c r="K328" s="522">
        <f t="shared" si="94"/>
        <v>8.934330611404647</v>
      </c>
      <c r="L328" s="401">
        <f t="shared" si="94"/>
        <v>0.99949392712549923</v>
      </c>
      <c r="M328" s="604">
        <f t="shared" si="94"/>
        <v>1.8056680161943319</v>
      </c>
      <c r="N328" s="604">
        <f t="shared" si="94"/>
        <v>3.9762868710237171</v>
      </c>
      <c r="O328" s="604">
        <f t="shared" si="94"/>
        <v>3.499132446500866</v>
      </c>
      <c r="P328" s="604">
        <f t="shared" si="94"/>
        <v>5.1535087719298218</v>
      </c>
      <c r="Q328" s="604">
        <f t="shared" si="94"/>
        <v>7.2694556905083232</v>
      </c>
      <c r="R328" s="604">
        <f t="shared" si="94"/>
        <v>7.8687843870030036</v>
      </c>
      <c r="S328" s="522">
        <f t="shared" si="94"/>
        <v>13.296398891966746</v>
      </c>
      <c r="T328" s="556">
        <f t="shared" si="94"/>
        <v>4.3384877559354891</v>
      </c>
      <c r="U328" s="663"/>
      <c r="V328" s="663"/>
      <c r="W328" s="666"/>
    </row>
    <row r="329" spans="1:23" ht="13.5" thickBot="1" x14ac:dyDescent="0.25">
      <c r="A329" s="559" t="s">
        <v>27</v>
      </c>
      <c r="B329" s="606">
        <f>B325-B311</f>
        <v>-0.94117647058828879</v>
      </c>
      <c r="C329" s="607">
        <f t="shared" ref="C329:I329" si="95">C325-C311</f>
        <v>137.43589743589746</v>
      </c>
      <c r="D329" s="607">
        <f t="shared" si="95"/>
        <v>142.63157894736833</v>
      </c>
      <c r="E329" s="607">
        <f t="shared" si="95"/>
        <v>158.16542948038159</v>
      </c>
      <c r="F329" s="607">
        <f t="shared" si="95"/>
        <v>150.38461538461524</v>
      </c>
      <c r="G329" s="607">
        <f t="shared" si="95"/>
        <v>186.2450592885375</v>
      </c>
      <c r="H329" s="645">
        <f t="shared" si="95"/>
        <v>141.6117216117218</v>
      </c>
      <c r="I329" s="660">
        <f t="shared" si="95"/>
        <v>104.08045977011489</v>
      </c>
      <c r="J329" s="573">
        <f t="shared" ref="J329:T329" si="96">J325-J311</f>
        <v>114.73684210526335</v>
      </c>
      <c r="K329" s="574">
        <f t="shared" si="96"/>
        <v>162.46901087781407</v>
      </c>
      <c r="L329" s="495">
        <f t="shared" si="96"/>
        <v>146.99519230769238</v>
      </c>
      <c r="M329" s="573">
        <f t="shared" si="96"/>
        <v>175.93333333333339</v>
      </c>
      <c r="N329" s="573">
        <f t="shared" si="96"/>
        <v>188.41036414565815</v>
      </c>
      <c r="O329" s="573">
        <f t="shared" si="96"/>
        <v>121.62857142857138</v>
      </c>
      <c r="P329" s="573">
        <f t="shared" si="96"/>
        <v>124.1098484848485</v>
      </c>
      <c r="Q329" s="573">
        <f t="shared" si="96"/>
        <v>192.72628726287257</v>
      </c>
      <c r="R329" s="573">
        <f t="shared" si="96"/>
        <v>188.52564102564065</v>
      </c>
      <c r="S329" s="574">
        <f t="shared" si="96"/>
        <v>233.27819548872139</v>
      </c>
      <c r="T329" s="567">
        <f t="shared" si="96"/>
        <v>151.18408507160666</v>
      </c>
      <c r="U329" s="659"/>
      <c r="V329" s="360"/>
      <c r="W329" s="666"/>
    </row>
    <row r="330" spans="1:23" x14ac:dyDescent="0.2">
      <c r="A330" s="560" t="s">
        <v>51</v>
      </c>
      <c r="B330" s="608">
        <v>499</v>
      </c>
      <c r="C330" s="609">
        <v>573</v>
      </c>
      <c r="D330" s="609">
        <v>831</v>
      </c>
      <c r="E330" s="609">
        <v>618</v>
      </c>
      <c r="F330" s="609">
        <v>717</v>
      </c>
      <c r="G330" s="609">
        <v>636</v>
      </c>
      <c r="H330" s="566">
        <v>576</v>
      </c>
      <c r="I330" s="608">
        <v>392</v>
      </c>
      <c r="J330" s="609">
        <v>541</v>
      </c>
      <c r="K330" s="530">
        <v>818</v>
      </c>
      <c r="L330" s="403">
        <v>420</v>
      </c>
      <c r="M330" s="609">
        <v>659</v>
      </c>
      <c r="N330" s="609">
        <v>739</v>
      </c>
      <c r="O330" s="609">
        <v>777</v>
      </c>
      <c r="P330" s="609">
        <v>626</v>
      </c>
      <c r="Q330" s="609">
        <v>566</v>
      </c>
      <c r="R330" s="609">
        <v>518</v>
      </c>
      <c r="S330" s="530">
        <v>501</v>
      </c>
      <c r="T330" s="557">
        <f>SUM(B330:S330)</f>
        <v>11007</v>
      </c>
      <c r="U330" s="584" t="s">
        <v>56</v>
      </c>
      <c r="V330" s="630">
        <f>T316-T330</f>
        <v>8</v>
      </c>
      <c r="W330" s="666"/>
    </row>
    <row r="331" spans="1:23" x14ac:dyDescent="0.2">
      <c r="A331" s="629" t="s">
        <v>28</v>
      </c>
      <c r="B331" s="513">
        <v>108</v>
      </c>
      <c r="C331" s="511">
        <v>107.5</v>
      </c>
      <c r="D331" s="511">
        <v>106.5</v>
      </c>
      <c r="E331" s="511">
        <v>106</v>
      </c>
      <c r="F331" s="511">
        <v>105</v>
      </c>
      <c r="G331" s="511">
        <v>103.5</v>
      </c>
      <c r="H331" s="570">
        <v>103</v>
      </c>
      <c r="I331" s="513">
        <v>110.5</v>
      </c>
      <c r="J331" s="511">
        <v>109.5</v>
      </c>
      <c r="K331" s="514">
        <v>106</v>
      </c>
      <c r="L331" s="404">
        <v>109.5</v>
      </c>
      <c r="M331" s="511">
        <v>108.5</v>
      </c>
      <c r="N331" s="511">
        <v>107</v>
      </c>
      <c r="O331" s="511">
        <v>107.5</v>
      </c>
      <c r="P331" s="511">
        <v>106.5</v>
      </c>
      <c r="Q331" s="511">
        <v>105.5</v>
      </c>
      <c r="R331" s="511">
        <v>105</v>
      </c>
      <c r="S331" s="514">
        <v>103.5</v>
      </c>
      <c r="T331" s="555"/>
      <c r="U331" s="584" t="s">
        <v>57</v>
      </c>
      <c r="V331" s="584">
        <v>101.78</v>
      </c>
      <c r="W331" s="666"/>
    </row>
    <row r="332" spans="1:23" ht="13.5" thickBot="1" x14ac:dyDescent="0.25">
      <c r="A332" s="632" t="s">
        <v>26</v>
      </c>
      <c r="B332" s="515">
        <f>B331-B317</f>
        <v>5</v>
      </c>
      <c r="C332" s="512">
        <f t="shared" ref="C332:I332" si="97">C331-C317</f>
        <v>5</v>
      </c>
      <c r="D332" s="512">
        <f t="shared" si="97"/>
        <v>5</v>
      </c>
      <c r="E332" s="512">
        <f t="shared" si="97"/>
        <v>5</v>
      </c>
      <c r="F332" s="512">
        <f t="shared" si="97"/>
        <v>5</v>
      </c>
      <c r="G332" s="512">
        <f t="shared" si="97"/>
        <v>4.5</v>
      </c>
      <c r="H332" s="571">
        <f t="shared" si="97"/>
        <v>5</v>
      </c>
      <c r="I332" s="515">
        <f t="shared" si="97"/>
        <v>5</v>
      </c>
      <c r="J332" s="512">
        <f t="shared" ref="J332:S332" si="98">J331-J317</f>
        <v>5</v>
      </c>
      <c r="K332" s="516">
        <f t="shared" si="98"/>
        <v>4.5</v>
      </c>
      <c r="L332" s="405">
        <f t="shared" si="98"/>
        <v>5</v>
      </c>
      <c r="M332" s="512">
        <f t="shared" si="98"/>
        <v>5</v>
      </c>
      <c r="N332" s="512">
        <f t="shared" si="98"/>
        <v>4.5</v>
      </c>
      <c r="O332" s="512">
        <f t="shared" si="98"/>
        <v>5</v>
      </c>
      <c r="P332" s="512">
        <f t="shared" si="98"/>
        <v>5</v>
      </c>
      <c r="Q332" s="512">
        <f t="shared" si="98"/>
        <v>4.5</v>
      </c>
      <c r="R332" s="512">
        <f t="shared" si="98"/>
        <v>4.5</v>
      </c>
      <c r="S332" s="516">
        <f t="shared" si="98"/>
        <v>4.5</v>
      </c>
      <c r="T332" s="558"/>
      <c r="U332" s="584" t="s">
        <v>26</v>
      </c>
      <c r="V332" s="584">
        <f>V331-V317</f>
        <v>4.2199999999999989</v>
      </c>
    </row>
    <row r="333" spans="1:23" x14ac:dyDescent="0.2">
      <c r="M333" s="334"/>
      <c r="N333" s="237"/>
      <c r="S333" s="237" t="s">
        <v>66</v>
      </c>
    </row>
    <row r="334" spans="1:23" ht="13.5" thickBot="1" x14ac:dyDescent="0.25"/>
    <row r="335" spans="1:23" s="667" customFormat="1" ht="13.5" thickBot="1" x14ac:dyDescent="0.25">
      <c r="A335" s="534" t="s">
        <v>142</v>
      </c>
      <c r="B335" s="681" t="s">
        <v>84</v>
      </c>
      <c r="C335" s="682"/>
      <c r="D335" s="682"/>
      <c r="E335" s="682"/>
      <c r="F335" s="682"/>
      <c r="G335" s="682"/>
      <c r="H335" s="683"/>
      <c r="I335" s="737" t="s">
        <v>83</v>
      </c>
      <c r="J335" s="738"/>
      <c r="K335" s="739"/>
      <c r="L335" s="737" t="s">
        <v>53</v>
      </c>
      <c r="M335" s="738"/>
      <c r="N335" s="738"/>
      <c r="O335" s="738"/>
      <c r="P335" s="738"/>
      <c r="Q335" s="738"/>
      <c r="R335" s="738"/>
      <c r="S335" s="739"/>
      <c r="T335" s="492" t="s">
        <v>55</v>
      </c>
    </row>
    <row r="336" spans="1:23" s="667" customFormat="1" x14ac:dyDescent="0.2">
      <c r="A336" s="504" t="s">
        <v>54</v>
      </c>
      <c r="B336" s="675">
        <v>1</v>
      </c>
      <c r="C336" s="591">
        <v>2</v>
      </c>
      <c r="D336" s="591">
        <v>3</v>
      </c>
      <c r="E336" s="591">
        <v>4</v>
      </c>
      <c r="F336" s="591">
        <v>5</v>
      </c>
      <c r="G336" s="591">
        <v>6</v>
      </c>
      <c r="H336" s="637">
        <v>7</v>
      </c>
      <c r="I336" s="470">
        <v>1</v>
      </c>
      <c r="J336" s="471">
        <v>2</v>
      </c>
      <c r="K336" s="472">
        <v>3</v>
      </c>
      <c r="L336" s="677">
        <v>1</v>
      </c>
      <c r="M336" s="471">
        <v>2</v>
      </c>
      <c r="N336" s="471">
        <v>3</v>
      </c>
      <c r="O336" s="471">
        <v>4</v>
      </c>
      <c r="P336" s="471">
        <v>5</v>
      </c>
      <c r="Q336" s="471">
        <v>6</v>
      </c>
      <c r="R336" s="471">
        <v>7</v>
      </c>
      <c r="S336" s="472">
        <v>8</v>
      </c>
      <c r="T336" s="488"/>
    </row>
    <row r="337" spans="1:22" s="667" customFormat="1" x14ac:dyDescent="0.2">
      <c r="A337" s="504" t="s">
        <v>2</v>
      </c>
      <c r="B337" s="592">
        <v>1</v>
      </c>
      <c r="C337" s="636">
        <v>2</v>
      </c>
      <c r="D337" s="593">
        <v>3</v>
      </c>
      <c r="E337" s="634">
        <v>4</v>
      </c>
      <c r="F337" s="594">
        <v>5</v>
      </c>
      <c r="G337" s="363">
        <v>6</v>
      </c>
      <c r="H337" s="484">
        <v>7</v>
      </c>
      <c r="I337" s="592">
        <v>1</v>
      </c>
      <c r="J337" s="636">
        <v>2</v>
      </c>
      <c r="K337" s="473">
        <v>3</v>
      </c>
      <c r="L337" s="451">
        <v>1</v>
      </c>
      <c r="M337" s="636">
        <v>2</v>
      </c>
      <c r="N337" s="593">
        <v>3</v>
      </c>
      <c r="O337" s="634">
        <v>4</v>
      </c>
      <c r="P337" s="594">
        <v>5</v>
      </c>
      <c r="Q337" s="363">
        <v>6</v>
      </c>
      <c r="R337" s="396">
        <v>7</v>
      </c>
      <c r="S337" s="365">
        <v>8</v>
      </c>
      <c r="T337" s="340" t="s">
        <v>0</v>
      </c>
    </row>
    <row r="338" spans="1:22" s="667" customFormat="1" x14ac:dyDescent="0.2">
      <c r="A338" s="535" t="s">
        <v>3</v>
      </c>
      <c r="B338" s="595">
        <v>2670</v>
      </c>
      <c r="C338" s="596">
        <v>2670</v>
      </c>
      <c r="D338" s="596">
        <v>2670</v>
      </c>
      <c r="E338" s="596">
        <v>2670</v>
      </c>
      <c r="F338" s="596">
        <v>2670</v>
      </c>
      <c r="G338" s="596">
        <v>2670</v>
      </c>
      <c r="H338" s="638">
        <v>2670</v>
      </c>
      <c r="I338" s="595">
        <v>2670</v>
      </c>
      <c r="J338" s="596">
        <v>2670</v>
      </c>
      <c r="K338" s="255">
        <v>2670</v>
      </c>
      <c r="L338" s="397">
        <v>2670</v>
      </c>
      <c r="M338" s="596">
        <v>2670</v>
      </c>
      <c r="N338" s="596">
        <v>2670</v>
      </c>
      <c r="O338" s="596">
        <v>2670</v>
      </c>
      <c r="P338" s="596">
        <v>2670</v>
      </c>
      <c r="Q338" s="596">
        <v>2670</v>
      </c>
      <c r="R338" s="596">
        <v>2670</v>
      </c>
      <c r="S338" s="255">
        <v>2670</v>
      </c>
      <c r="T338" s="341">
        <v>2670</v>
      </c>
    </row>
    <row r="339" spans="1:22" s="667" customFormat="1" x14ac:dyDescent="0.2">
      <c r="A339" s="536" t="s">
        <v>6</v>
      </c>
      <c r="B339" s="597">
        <v>2634.6875</v>
      </c>
      <c r="C339" s="598">
        <v>2706.3414634146343</v>
      </c>
      <c r="D339" s="598">
        <v>2686</v>
      </c>
      <c r="E339" s="598">
        <v>2738.5714285714284</v>
      </c>
      <c r="F339" s="598">
        <v>2801.2962962962961</v>
      </c>
      <c r="G339" s="598">
        <v>2807.0833333333335</v>
      </c>
      <c r="H339" s="618">
        <v>2841.1363636363635</v>
      </c>
      <c r="I339" s="597">
        <v>2654.3243243243242</v>
      </c>
      <c r="J339" s="598">
        <v>2629.7674418604652</v>
      </c>
      <c r="K339" s="258">
        <v>2939.2753623188405</v>
      </c>
      <c r="L339" s="398">
        <v>2714.0625</v>
      </c>
      <c r="M339" s="598">
        <v>2694.8979591836733</v>
      </c>
      <c r="N339" s="598">
        <v>2707.2413793103447</v>
      </c>
      <c r="O339" s="598">
        <v>2773.6206896551726</v>
      </c>
      <c r="P339" s="598">
        <v>2756.25</v>
      </c>
      <c r="Q339" s="598">
        <v>2779.7619047619046</v>
      </c>
      <c r="R339" s="598">
        <v>2850</v>
      </c>
      <c r="S339" s="258">
        <v>2913.939393939394</v>
      </c>
      <c r="T339" s="342">
        <v>2762.4584323040381</v>
      </c>
    </row>
    <row r="340" spans="1:22" s="667" customFormat="1" x14ac:dyDescent="0.2">
      <c r="A340" s="504" t="s">
        <v>7</v>
      </c>
      <c r="B340" s="599">
        <v>90.625</v>
      </c>
      <c r="C340" s="600">
        <v>97.560975609756099</v>
      </c>
      <c r="D340" s="600">
        <v>98.333333333333329</v>
      </c>
      <c r="E340" s="600">
        <v>95.91836734693878</v>
      </c>
      <c r="F340" s="600">
        <v>96.296296296296291</v>
      </c>
      <c r="G340" s="600">
        <v>97.916666666666671</v>
      </c>
      <c r="H340" s="621">
        <v>97.727272727272734</v>
      </c>
      <c r="I340" s="599">
        <v>78.378378378378372</v>
      </c>
      <c r="J340" s="600">
        <v>88.372093023255815</v>
      </c>
      <c r="K340" s="262">
        <v>66.666666666666671</v>
      </c>
      <c r="L340" s="399">
        <v>87.5</v>
      </c>
      <c r="M340" s="600">
        <v>97.959183673469383</v>
      </c>
      <c r="N340" s="600">
        <v>93.103448275862064</v>
      </c>
      <c r="O340" s="600">
        <v>96.551724137931032</v>
      </c>
      <c r="P340" s="600">
        <v>93.75</v>
      </c>
      <c r="Q340" s="600">
        <v>100</v>
      </c>
      <c r="R340" s="600">
        <v>100</v>
      </c>
      <c r="S340" s="262">
        <v>84.848484848484844</v>
      </c>
      <c r="T340" s="343">
        <v>89.311163895486942</v>
      </c>
    </row>
    <row r="341" spans="1:22" s="667" customFormat="1" x14ac:dyDescent="0.2">
      <c r="A341" s="504" t="s">
        <v>8</v>
      </c>
      <c r="B341" s="601">
        <v>5.0957410368251528E-2</v>
      </c>
      <c r="C341" s="602">
        <v>4.0326601030064968E-2</v>
      </c>
      <c r="D341" s="602">
        <v>4.084124712940071E-2</v>
      </c>
      <c r="E341" s="602">
        <v>4.5296386741976856E-2</v>
      </c>
      <c r="F341" s="602">
        <v>4.5415289798749911E-2</v>
      </c>
      <c r="G341" s="602">
        <v>4.2940040770464621E-2</v>
      </c>
      <c r="H341" s="624">
        <v>4.7008135715913717E-2</v>
      </c>
      <c r="I341" s="601">
        <v>8.6960575472803059E-2</v>
      </c>
      <c r="J341" s="602">
        <v>6.0172120351860786E-2</v>
      </c>
      <c r="K341" s="265">
        <v>9.7057252928085883E-2</v>
      </c>
      <c r="L341" s="400">
        <v>7.391938690956501E-2</v>
      </c>
      <c r="M341" s="602">
        <v>5.166320157826388E-2</v>
      </c>
      <c r="N341" s="602">
        <v>5.2025156958773626E-2</v>
      </c>
      <c r="O341" s="602">
        <v>4.9523918862673093E-2</v>
      </c>
      <c r="P341" s="602">
        <v>5.8481131540432933E-2</v>
      </c>
      <c r="Q341" s="602">
        <v>4.9571544854208137E-2</v>
      </c>
      <c r="R341" s="602">
        <v>4.3296975537496528E-2</v>
      </c>
      <c r="S341" s="265">
        <v>7.3912862611198338E-2</v>
      </c>
      <c r="T341" s="344">
        <v>6.6867655907398474E-2</v>
      </c>
    </row>
    <row r="342" spans="1:22" s="667" customFormat="1" x14ac:dyDescent="0.2">
      <c r="A342" s="536" t="s">
        <v>1</v>
      </c>
      <c r="B342" s="603">
        <f>B339/B338*100-100</f>
        <v>-1.322565543071164</v>
      </c>
      <c r="C342" s="604">
        <f t="shared" ref="C342:I342" si="99">C339/C338*100-100</f>
        <v>1.3611034986754476</v>
      </c>
      <c r="D342" s="604">
        <f t="shared" si="99"/>
        <v>0.59925093632959658</v>
      </c>
      <c r="E342" s="604">
        <f t="shared" si="99"/>
        <v>2.5682182985553794</v>
      </c>
      <c r="F342" s="604">
        <f t="shared" si="99"/>
        <v>4.917464280760143</v>
      </c>
      <c r="G342" s="604">
        <f t="shared" si="99"/>
        <v>5.1342072409488253</v>
      </c>
      <c r="H342" s="644">
        <f t="shared" si="99"/>
        <v>6.4096016343207367</v>
      </c>
      <c r="I342" s="603">
        <f t="shared" si="99"/>
        <v>-0.58710395789047709</v>
      </c>
      <c r="J342" s="604">
        <f t="shared" ref="J342:T342" si="100">J339/J338*100-100</f>
        <v>-1.5068373835031821</v>
      </c>
      <c r="K342" s="522">
        <f t="shared" si="100"/>
        <v>10.085219562503383</v>
      </c>
      <c r="L342" s="401">
        <f t="shared" si="100"/>
        <v>1.6502808988764031</v>
      </c>
      <c r="M342" s="604">
        <f t="shared" si="100"/>
        <v>0.93250783459450304</v>
      </c>
      <c r="N342" s="604">
        <f t="shared" si="100"/>
        <v>1.39480821387059</v>
      </c>
      <c r="O342" s="604">
        <f t="shared" si="100"/>
        <v>3.8809247061862351</v>
      </c>
      <c r="P342" s="604">
        <f t="shared" si="100"/>
        <v>3.2303370786516723</v>
      </c>
      <c r="Q342" s="604">
        <f t="shared" si="100"/>
        <v>4.1109327626181624</v>
      </c>
      <c r="R342" s="604">
        <f t="shared" si="100"/>
        <v>6.7415730337078656</v>
      </c>
      <c r="S342" s="522">
        <f t="shared" si="100"/>
        <v>9.1363068891158861</v>
      </c>
      <c r="T342" s="556">
        <f t="shared" si="100"/>
        <v>3.4628626331100349</v>
      </c>
    </row>
    <row r="343" spans="1:22" s="667" customFormat="1" ht="13.5" thickBot="1" x14ac:dyDescent="0.25">
      <c r="A343" s="559" t="s">
        <v>27</v>
      </c>
      <c r="B343" s="606">
        <f>B339-B325</f>
        <v>252.6875</v>
      </c>
      <c r="C343" s="607">
        <f t="shared" ref="C343:T343" si="101">C339-C325</f>
        <v>227.11069418386523</v>
      </c>
      <c r="D343" s="607">
        <f t="shared" si="101"/>
        <v>173.36842105263167</v>
      </c>
      <c r="E343" s="607">
        <f t="shared" si="101"/>
        <v>175.52795031055894</v>
      </c>
      <c r="F343" s="607">
        <f t="shared" si="101"/>
        <v>223.41168091168083</v>
      </c>
      <c r="G343" s="607">
        <f t="shared" si="101"/>
        <v>149.47463768115949</v>
      </c>
      <c r="H343" s="645">
        <f t="shared" si="101"/>
        <v>182.08874458874425</v>
      </c>
      <c r="I343" s="660">
        <f t="shared" si="101"/>
        <v>212.65765765765764</v>
      </c>
      <c r="J343" s="573">
        <f t="shared" si="101"/>
        <v>168.71481028151766</v>
      </c>
      <c r="K343" s="574">
        <f t="shared" si="101"/>
        <v>248.59739621714562</v>
      </c>
      <c r="L343" s="495">
        <f t="shared" si="101"/>
        <v>219.375</v>
      </c>
      <c r="M343" s="573">
        <f t="shared" si="101"/>
        <v>180.29795918367336</v>
      </c>
      <c r="N343" s="573">
        <f t="shared" si="101"/>
        <v>139.02709359605888</v>
      </c>
      <c r="O343" s="573">
        <f t="shared" si="101"/>
        <v>217.192118226601</v>
      </c>
      <c r="P343" s="573">
        <f t="shared" si="101"/>
        <v>158.95833333333348</v>
      </c>
      <c r="Q343" s="573">
        <f t="shared" si="101"/>
        <v>130.20634920634893</v>
      </c>
      <c r="R343" s="573">
        <f t="shared" si="101"/>
        <v>185.64102564102586</v>
      </c>
      <c r="S343" s="574">
        <f t="shared" si="101"/>
        <v>115.51834130781526</v>
      </c>
      <c r="T343" s="567">
        <f t="shared" si="101"/>
        <v>185.29778473243141</v>
      </c>
      <c r="U343" s="659"/>
      <c r="V343" s="360"/>
    </row>
    <row r="344" spans="1:22" s="667" customFormat="1" x14ac:dyDescent="0.2">
      <c r="A344" s="560" t="s">
        <v>51</v>
      </c>
      <c r="B344" s="608">
        <v>498</v>
      </c>
      <c r="C344" s="609">
        <v>573</v>
      </c>
      <c r="D344" s="609">
        <v>831</v>
      </c>
      <c r="E344" s="609">
        <v>617</v>
      </c>
      <c r="F344" s="609">
        <v>716</v>
      </c>
      <c r="G344" s="609">
        <v>636</v>
      </c>
      <c r="H344" s="566">
        <v>575</v>
      </c>
      <c r="I344" s="608">
        <v>392</v>
      </c>
      <c r="J344" s="609">
        <v>540</v>
      </c>
      <c r="K344" s="530">
        <v>818</v>
      </c>
      <c r="L344" s="403">
        <v>420</v>
      </c>
      <c r="M344" s="609">
        <v>659</v>
      </c>
      <c r="N344" s="609">
        <v>739</v>
      </c>
      <c r="O344" s="609">
        <v>777</v>
      </c>
      <c r="P344" s="609">
        <v>626</v>
      </c>
      <c r="Q344" s="609">
        <v>566</v>
      </c>
      <c r="R344" s="609">
        <v>518</v>
      </c>
      <c r="S344" s="530">
        <v>501</v>
      </c>
      <c r="T344" s="557">
        <f>SUM(B344:S344)</f>
        <v>11002</v>
      </c>
      <c r="U344" s="584" t="s">
        <v>56</v>
      </c>
      <c r="V344" s="630">
        <f>T330-T344</f>
        <v>5</v>
      </c>
    </row>
    <row r="345" spans="1:22" s="667" customFormat="1" x14ac:dyDescent="0.2">
      <c r="A345" s="629" t="s">
        <v>28</v>
      </c>
      <c r="B345" s="513">
        <v>112.5</v>
      </c>
      <c r="C345" s="511">
        <v>112</v>
      </c>
      <c r="D345" s="511">
        <v>111.5</v>
      </c>
      <c r="E345" s="511">
        <v>111</v>
      </c>
      <c r="F345" s="511">
        <v>109.5</v>
      </c>
      <c r="G345" s="511">
        <v>108.5</v>
      </c>
      <c r="H345" s="570">
        <v>108</v>
      </c>
      <c r="I345" s="513">
        <v>115</v>
      </c>
      <c r="J345" s="511">
        <v>114.5</v>
      </c>
      <c r="K345" s="514">
        <v>110.5</v>
      </c>
      <c r="L345" s="404">
        <v>114</v>
      </c>
      <c r="M345" s="511">
        <v>113.5</v>
      </c>
      <c r="N345" s="511">
        <v>112</v>
      </c>
      <c r="O345" s="511">
        <v>112</v>
      </c>
      <c r="P345" s="511">
        <v>111.5</v>
      </c>
      <c r="Q345" s="511">
        <v>110.5</v>
      </c>
      <c r="R345" s="511">
        <v>110</v>
      </c>
      <c r="S345" s="514">
        <v>108.5</v>
      </c>
      <c r="T345" s="555"/>
      <c r="U345" s="584" t="s">
        <v>57</v>
      </c>
      <c r="V345" s="584">
        <v>106.52</v>
      </c>
    </row>
    <row r="346" spans="1:22" s="667" customFormat="1" ht="13.5" thickBot="1" x14ac:dyDescent="0.25">
      <c r="A346" s="632" t="s">
        <v>26</v>
      </c>
      <c r="B346" s="515">
        <f>B345-B331</f>
        <v>4.5</v>
      </c>
      <c r="C346" s="512">
        <f t="shared" ref="C346:I346" si="102">C345-C331</f>
        <v>4.5</v>
      </c>
      <c r="D346" s="512">
        <f t="shared" si="102"/>
        <v>5</v>
      </c>
      <c r="E346" s="512">
        <f t="shared" si="102"/>
        <v>5</v>
      </c>
      <c r="F346" s="512">
        <f t="shared" si="102"/>
        <v>4.5</v>
      </c>
      <c r="G346" s="512">
        <f t="shared" si="102"/>
        <v>5</v>
      </c>
      <c r="H346" s="571">
        <f t="shared" si="102"/>
        <v>5</v>
      </c>
      <c r="I346" s="515">
        <f t="shared" si="102"/>
        <v>4.5</v>
      </c>
      <c r="J346" s="512">
        <f t="shared" ref="J346:S346" si="103">J345-J331</f>
        <v>5</v>
      </c>
      <c r="K346" s="516">
        <f t="shared" si="103"/>
        <v>4.5</v>
      </c>
      <c r="L346" s="405">
        <f t="shared" si="103"/>
        <v>4.5</v>
      </c>
      <c r="M346" s="512">
        <f t="shared" si="103"/>
        <v>5</v>
      </c>
      <c r="N346" s="512">
        <f t="shared" si="103"/>
        <v>5</v>
      </c>
      <c r="O346" s="512">
        <f t="shared" si="103"/>
        <v>4.5</v>
      </c>
      <c r="P346" s="512">
        <f t="shared" si="103"/>
        <v>5</v>
      </c>
      <c r="Q346" s="512">
        <f t="shared" si="103"/>
        <v>5</v>
      </c>
      <c r="R346" s="512">
        <f t="shared" si="103"/>
        <v>5</v>
      </c>
      <c r="S346" s="516">
        <f t="shared" si="103"/>
        <v>5</v>
      </c>
      <c r="T346" s="558"/>
      <c r="U346" s="584" t="s">
        <v>26</v>
      </c>
      <c r="V346" s="584">
        <f>V345-V331</f>
        <v>4.7399999999999949</v>
      </c>
    </row>
    <row r="347" spans="1:22" x14ac:dyDescent="0.2">
      <c r="J347" s="237">
        <v>114.5</v>
      </c>
      <c r="M347" s="334"/>
      <c r="N347" s="237"/>
    </row>
    <row r="348" spans="1:22" ht="13.5" thickBot="1" x14ac:dyDescent="0.25"/>
    <row r="349" spans="1:22" s="670" customFormat="1" ht="13.5" thickBot="1" x14ac:dyDescent="0.25">
      <c r="A349" s="639" t="s">
        <v>145</v>
      </c>
      <c r="B349" s="737" t="s">
        <v>84</v>
      </c>
      <c r="C349" s="738"/>
      <c r="D349" s="738"/>
      <c r="E349" s="738"/>
      <c r="F349" s="738"/>
      <c r="G349" s="739"/>
      <c r="H349" s="737" t="s">
        <v>84</v>
      </c>
      <c r="I349" s="738"/>
      <c r="J349" s="738"/>
      <c r="K349" s="738"/>
      <c r="L349" s="739"/>
      <c r="M349" s="737" t="s">
        <v>53</v>
      </c>
      <c r="N349" s="738"/>
      <c r="O349" s="738"/>
      <c r="P349" s="738"/>
      <c r="Q349" s="738"/>
      <c r="R349" s="738"/>
      <c r="S349" s="739"/>
      <c r="T349" s="539" t="s">
        <v>55</v>
      </c>
    </row>
    <row r="350" spans="1:22" s="670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249">
        <v>6</v>
      </c>
      <c r="H350" s="675">
        <v>1</v>
      </c>
      <c r="I350" s="676">
        <v>2</v>
      </c>
      <c r="J350" s="591">
        <v>3</v>
      </c>
      <c r="K350" s="591">
        <v>4</v>
      </c>
      <c r="L350" s="249">
        <v>5</v>
      </c>
      <c r="M350" s="590">
        <v>1</v>
      </c>
      <c r="N350" s="591">
        <v>2</v>
      </c>
      <c r="O350" s="591">
        <v>3</v>
      </c>
      <c r="P350" s="591">
        <v>4</v>
      </c>
      <c r="Q350" s="591">
        <v>5</v>
      </c>
      <c r="R350" s="591">
        <v>6</v>
      </c>
      <c r="S350" s="249">
        <v>7</v>
      </c>
      <c r="T350" s="488"/>
    </row>
    <row r="351" spans="1:22" s="670" customFormat="1" x14ac:dyDescent="0.2">
      <c r="A351" s="640" t="s">
        <v>2</v>
      </c>
      <c r="B351" s="674">
        <v>2</v>
      </c>
      <c r="C351" s="593">
        <v>3</v>
      </c>
      <c r="D351" s="634">
        <v>4</v>
      </c>
      <c r="E351" s="594">
        <v>5</v>
      </c>
      <c r="F351" s="363">
        <v>6</v>
      </c>
      <c r="G351" s="447">
        <v>7</v>
      </c>
      <c r="H351" s="592">
        <v>1</v>
      </c>
      <c r="I351" s="673">
        <v>1</v>
      </c>
      <c r="J351" s="673">
        <v>1</v>
      </c>
      <c r="K351" s="636">
        <v>2</v>
      </c>
      <c r="L351" s="473">
        <v>3</v>
      </c>
      <c r="M351" s="674">
        <v>2</v>
      </c>
      <c r="N351" s="593">
        <v>3</v>
      </c>
      <c r="O351" s="634">
        <v>4</v>
      </c>
      <c r="P351" s="594">
        <v>5</v>
      </c>
      <c r="Q351" s="363">
        <v>6</v>
      </c>
      <c r="R351" s="364">
        <v>7</v>
      </c>
      <c r="S351" s="365">
        <v>8</v>
      </c>
      <c r="T351" s="340" t="s">
        <v>0</v>
      </c>
    </row>
    <row r="352" spans="1:22" s="670" customFormat="1" x14ac:dyDescent="0.2">
      <c r="A352" s="641" t="s">
        <v>3</v>
      </c>
      <c r="B352" s="595">
        <v>2870</v>
      </c>
      <c r="C352" s="596">
        <v>2870</v>
      </c>
      <c r="D352" s="596">
        <v>2870</v>
      </c>
      <c r="E352" s="596">
        <v>2870</v>
      </c>
      <c r="F352" s="596">
        <v>2870</v>
      </c>
      <c r="G352" s="255">
        <v>2870</v>
      </c>
      <c r="H352" s="595">
        <v>2870</v>
      </c>
      <c r="I352" s="596">
        <v>2870</v>
      </c>
      <c r="J352" s="596">
        <v>2870</v>
      </c>
      <c r="K352" s="596">
        <v>2870</v>
      </c>
      <c r="L352" s="255">
        <v>2870</v>
      </c>
      <c r="M352" s="595">
        <v>2870</v>
      </c>
      <c r="N352" s="596">
        <v>2870</v>
      </c>
      <c r="O352" s="596">
        <v>2870</v>
      </c>
      <c r="P352" s="596">
        <v>2870</v>
      </c>
      <c r="Q352" s="596">
        <v>2870</v>
      </c>
      <c r="R352" s="596">
        <v>2870</v>
      </c>
      <c r="S352" s="255">
        <v>2870</v>
      </c>
      <c r="T352" s="341">
        <v>2870</v>
      </c>
    </row>
    <row r="353" spans="1:24" s="670" customFormat="1" x14ac:dyDescent="0.2">
      <c r="A353" s="642" t="s">
        <v>6</v>
      </c>
      <c r="B353" s="597">
        <v>2907.9545454545455</v>
      </c>
      <c r="C353" s="598">
        <v>2925.8333333333335</v>
      </c>
      <c r="D353" s="598">
        <v>2948.913043478261</v>
      </c>
      <c r="E353" s="598">
        <v>2957.1153846153848</v>
      </c>
      <c r="F353" s="598">
        <v>3036.5957446808511</v>
      </c>
      <c r="G353" s="258">
        <v>2946.1904761904761</v>
      </c>
      <c r="H353" s="597">
        <v>2870.5405405405404</v>
      </c>
      <c r="I353" s="598">
        <v>2915.3333333333335</v>
      </c>
      <c r="J353" s="598">
        <v>2913.4482758620688</v>
      </c>
      <c r="K353" s="598">
        <v>2910.8823529411766</v>
      </c>
      <c r="L353" s="258">
        <v>3004</v>
      </c>
      <c r="M353" s="597">
        <v>2879.0384615384614</v>
      </c>
      <c r="N353" s="598">
        <v>2935.7627118644068</v>
      </c>
      <c r="O353" s="598">
        <v>2942.4615384615386</v>
      </c>
      <c r="P353" s="598">
        <v>2961.4</v>
      </c>
      <c r="Q353" s="598">
        <v>2926.4814814814813</v>
      </c>
      <c r="R353" s="598">
        <v>3030.625</v>
      </c>
      <c r="S353" s="258">
        <v>3106.9047619047619</v>
      </c>
      <c r="T353" s="342">
        <v>2952.9847238542889</v>
      </c>
    </row>
    <row r="354" spans="1:24" s="670" customFormat="1" x14ac:dyDescent="0.2">
      <c r="A354" s="640" t="s">
        <v>7</v>
      </c>
      <c r="B354" s="599">
        <v>95.454545454545453</v>
      </c>
      <c r="C354" s="600">
        <v>98.333333333333329</v>
      </c>
      <c r="D354" s="600">
        <v>93.478260869565219</v>
      </c>
      <c r="E354" s="600">
        <v>94.230769230769226</v>
      </c>
      <c r="F354" s="600">
        <v>89.361702127659569</v>
      </c>
      <c r="G354" s="262">
        <v>85.714285714285708</v>
      </c>
      <c r="H354" s="599">
        <v>100</v>
      </c>
      <c r="I354" s="600">
        <v>90</v>
      </c>
      <c r="J354" s="600">
        <v>89.65517241379311</v>
      </c>
      <c r="K354" s="600">
        <v>94.117647058823536</v>
      </c>
      <c r="L354" s="262">
        <v>80</v>
      </c>
      <c r="M354" s="599">
        <v>84.615384615384613</v>
      </c>
      <c r="N354" s="600">
        <v>93.220338983050851</v>
      </c>
      <c r="O354" s="600">
        <v>90.769230769230774</v>
      </c>
      <c r="P354" s="600">
        <v>96</v>
      </c>
      <c r="Q354" s="600">
        <v>90.740740740740748</v>
      </c>
      <c r="R354" s="600">
        <v>93.75</v>
      </c>
      <c r="S354" s="262">
        <v>95.238095238095241</v>
      </c>
      <c r="T354" s="343">
        <v>88.954171562867216</v>
      </c>
    </row>
    <row r="355" spans="1:24" s="670" customFormat="1" x14ac:dyDescent="0.2">
      <c r="A355" s="640" t="s">
        <v>8</v>
      </c>
      <c r="B355" s="601">
        <v>5.6059855923826556E-2</v>
      </c>
      <c r="C355" s="602">
        <v>4.5839249306919766E-2</v>
      </c>
      <c r="D355" s="602">
        <v>5.2720724379031997E-2</v>
      </c>
      <c r="E355" s="602">
        <v>5.0947191278275877E-2</v>
      </c>
      <c r="F355" s="602">
        <v>5.1937569594212495E-2</v>
      </c>
      <c r="G355" s="265">
        <v>6.9965480165595353E-2</v>
      </c>
      <c r="H355" s="601">
        <v>4.5493192267396343E-2</v>
      </c>
      <c r="I355" s="602">
        <v>5.9601134500050834E-2</v>
      </c>
      <c r="J355" s="602">
        <v>6.615966447016039E-2</v>
      </c>
      <c r="K355" s="602">
        <v>6.6949141504700133E-2</v>
      </c>
      <c r="L355" s="265">
        <v>7.6034950032945262E-2</v>
      </c>
      <c r="M355" s="601">
        <v>7.0831117194986373E-2</v>
      </c>
      <c r="N355" s="602">
        <v>5.4889363212319631E-2</v>
      </c>
      <c r="O355" s="602">
        <v>6.1650775496095697E-2</v>
      </c>
      <c r="P355" s="602">
        <v>5.8045327659501572E-2</v>
      </c>
      <c r="Q355" s="602">
        <v>5.6333385144288671E-2</v>
      </c>
      <c r="R355" s="602">
        <v>5.7141309130263322E-2</v>
      </c>
      <c r="S355" s="265">
        <v>6.7142821458956559E-2</v>
      </c>
      <c r="T355" s="344">
        <v>6.2762960997726436E-2</v>
      </c>
    </row>
    <row r="356" spans="1:24" s="670" customFormat="1" x14ac:dyDescent="0.2">
      <c r="A356" s="642" t="s">
        <v>1</v>
      </c>
      <c r="B356" s="603">
        <f t="shared" ref="B356:T356" si="104">B353/B352*100-100</f>
        <v>1.3224580297751061</v>
      </c>
      <c r="C356" s="604">
        <f t="shared" si="104"/>
        <v>1.9454123112659687</v>
      </c>
      <c r="D356" s="604">
        <f t="shared" si="104"/>
        <v>2.7495833964550798</v>
      </c>
      <c r="E356" s="604">
        <f t="shared" si="104"/>
        <v>3.0353792548914527</v>
      </c>
      <c r="F356" s="604">
        <f t="shared" si="104"/>
        <v>5.8047297798206046</v>
      </c>
      <c r="G356" s="522">
        <f t="shared" si="104"/>
        <v>2.6547204247552685</v>
      </c>
      <c r="H356" s="603">
        <f>H353/H352*100-100</f>
        <v>1.8834165175633188E-2</v>
      </c>
      <c r="I356" s="604">
        <f>I353/I352*100-100</f>
        <v>1.5795586527293892</v>
      </c>
      <c r="J356" s="604">
        <f t="shared" si="104"/>
        <v>1.5138772077375933</v>
      </c>
      <c r="K356" s="604">
        <f t="shared" si="104"/>
        <v>1.4244722279155582</v>
      </c>
      <c r="L356" s="522">
        <f t="shared" si="104"/>
        <v>4.6689895470383362</v>
      </c>
      <c r="M356" s="603">
        <f t="shared" si="104"/>
        <v>0.31492897346554116</v>
      </c>
      <c r="N356" s="604">
        <f t="shared" si="104"/>
        <v>2.2913836886552872</v>
      </c>
      <c r="O356" s="604">
        <f t="shared" si="104"/>
        <v>2.5247922808898409</v>
      </c>
      <c r="P356" s="604">
        <f t="shared" si="104"/>
        <v>3.1846689895470348</v>
      </c>
      <c r="Q356" s="604">
        <f t="shared" si="104"/>
        <v>1.9679958704348763</v>
      </c>
      <c r="R356" s="604">
        <f t="shared" si="104"/>
        <v>5.5966898954703765</v>
      </c>
      <c r="S356" s="522">
        <f t="shared" si="104"/>
        <v>8.2545213207234127</v>
      </c>
      <c r="T356" s="556">
        <f t="shared" si="104"/>
        <v>2.8914537928323512</v>
      </c>
    </row>
    <row r="357" spans="1:24" s="670" customFormat="1" ht="13.5" thickBot="1" x14ac:dyDescent="0.25">
      <c r="A357" s="671" t="s">
        <v>27</v>
      </c>
      <c r="B357" s="606">
        <f t="shared" ref="B357:G357" si="105">B353-C339</f>
        <v>201.61308203991121</v>
      </c>
      <c r="C357" s="607">
        <f t="shared" si="105"/>
        <v>239.83333333333348</v>
      </c>
      <c r="D357" s="607">
        <f t="shared" si="105"/>
        <v>210.34161490683255</v>
      </c>
      <c r="E357" s="607">
        <f t="shared" si="105"/>
        <v>155.81908831908868</v>
      </c>
      <c r="F357" s="607">
        <f t="shared" si="105"/>
        <v>229.51241134751763</v>
      </c>
      <c r="G357" s="526">
        <f t="shared" si="105"/>
        <v>105.05411255411263</v>
      </c>
      <c r="H357" s="606">
        <f>H353-B339</f>
        <v>235.85304054054041</v>
      </c>
      <c r="I357" s="607">
        <f>I353-L339</f>
        <v>201.27083333333348</v>
      </c>
      <c r="J357" s="607">
        <f>J353-I339</f>
        <v>259.12395153774469</v>
      </c>
      <c r="K357" s="607">
        <f>K353-J339</f>
        <v>281.11491108071141</v>
      </c>
      <c r="L357" s="526">
        <f>L353-K339</f>
        <v>64.724637681159493</v>
      </c>
      <c r="M357" s="606">
        <f t="shared" ref="M357:T357" si="106">M353-M339</f>
        <v>184.14050235478817</v>
      </c>
      <c r="N357" s="607">
        <f t="shared" si="106"/>
        <v>228.52133255406216</v>
      </c>
      <c r="O357" s="607">
        <f t="shared" si="106"/>
        <v>168.84084880636601</v>
      </c>
      <c r="P357" s="607">
        <f t="shared" si="106"/>
        <v>205.15000000000009</v>
      </c>
      <c r="Q357" s="607">
        <f t="shared" si="106"/>
        <v>146.71957671957671</v>
      </c>
      <c r="R357" s="607">
        <f t="shared" si="106"/>
        <v>180.625</v>
      </c>
      <c r="S357" s="526">
        <f t="shared" si="106"/>
        <v>192.96536796536793</v>
      </c>
      <c r="T357" s="567">
        <f t="shared" si="106"/>
        <v>190.52629155025079</v>
      </c>
      <c r="U357" s="659"/>
      <c r="V357" s="360"/>
    </row>
    <row r="358" spans="1:24" s="670" customFormat="1" x14ac:dyDescent="0.2">
      <c r="A358" s="672" t="s">
        <v>51</v>
      </c>
      <c r="B358" s="608">
        <v>572</v>
      </c>
      <c r="C358" s="609">
        <v>831</v>
      </c>
      <c r="D358" s="609">
        <v>617</v>
      </c>
      <c r="E358" s="609">
        <v>716</v>
      </c>
      <c r="F358" s="609">
        <v>636</v>
      </c>
      <c r="G358" s="530">
        <v>575</v>
      </c>
      <c r="H358" s="608">
        <v>477</v>
      </c>
      <c r="I358" s="609">
        <v>402</v>
      </c>
      <c r="J358" s="609">
        <v>392</v>
      </c>
      <c r="K358" s="609">
        <v>540</v>
      </c>
      <c r="L358" s="530">
        <v>818</v>
      </c>
      <c r="M358" s="608">
        <v>658</v>
      </c>
      <c r="N358" s="609">
        <v>739</v>
      </c>
      <c r="O358" s="609">
        <v>776</v>
      </c>
      <c r="P358" s="609">
        <v>626</v>
      </c>
      <c r="Q358" s="609">
        <v>566</v>
      </c>
      <c r="R358" s="609">
        <v>518</v>
      </c>
      <c r="S358" s="530">
        <v>500</v>
      </c>
      <c r="T358" s="557">
        <f>SUM(B358:S358)</f>
        <v>10959</v>
      </c>
      <c r="U358" s="584" t="s">
        <v>56</v>
      </c>
      <c r="V358" s="630">
        <f>T344-T358</f>
        <v>43</v>
      </c>
      <c r="W358" s="572" t="s">
        <v>147</v>
      </c>
      <c r="X358" s="678"/>
    </row>
    <row r="359" spans="1:24" s="670" customFormat="1" x14ac:dyDescent="0.2">
      <c r="A359" s="431" t="s">
        <v>28</v>
      </c>
      <c r="B359" s="513">
        <v>116</v>
      </c>
      <c r="C359" s="511">
        <v>115.5</v>
      </c>
      <c r="D359" s="511">
        <v>115</v>
      </c>
      <c r="E359" s="511">
        <v>114</v>
      </c>
      <c r="F359" s="511">
        <v>112.5</v>
      </c>
      <c r="G359" s="514">
        <v>112.5</v>
      </c>
      <c r="H359" s="513">
        <v>116.5</v>
      </c>
      <c r="I359" s="511">
        <v>118</v>
      </c>
      <c r="J359" s="511">
        <v>119</v>
      </c>
      <c r="K359" s="511">
        <v>118.5</v>
      </c>
      <c r="L359" s="514">
        <v>115</v>
      </c>
      <c r="M359" s="513">
        <v>118</v>
      </c>
      <c r="N359" s="511">
        <v>116.5</v>
      </c>
      <c r="O359" s="511">
        <v>116.5</v>
      </c>
      <c r="P359" s="511">
        <v>116</v>
      </c>
      <c r="Q359" s="511">
        <v>115.5</v>
      </c>
      <c r="R359" s="511">
        <v>114.5</v>
      </c>
      <c r="S359" s="514">
        <v>113</v>
      </c>
      <c r="T359" s="555"/>
      <c r="U359" s="584" t="s">
        <v>57</v>
      </c>
      <c r="V359" s="584">
        <v>111.31</v>
      </c>
    </row>
    <row r="360" spans="1:24" s="670" customFormat="1" ht="13.5" thickBot="1" x14ac:dyDescent="0.25">
      <c r="A360" s="432" t="s">
        <v>26</v>
      </c>
      <c r="B360" s="515">
        <f t="shared" ref="B360:G360" si="107">B359-C345</f>
        <v>4</v>
      </c>
      <c r="C360" s="512">
        <f t="shared" si="107"/>
        <v>4</v>
      </c>
      <c r="D360" s="512">
        <f t="shared" si="107"/>
        <v>4</v>
      </c>
      <c r="E360" s="512">
        <f t="shared" si="107"/>
        <v>4.5</v>
      </c>
      <c r="F360" s="512">
        <f t="shared" si="107"/>
        <v>4</v>
      </c>
      <c r="G360" s="516">
        <f t="shared" si="107"/>
        <v>4.5</v>
      </c>
      <c r="H360" s="515">
        <f>H359-B345</f>
        <v>4</v>
      </c>
      <c r="I360" s="512">
        <f>I359-L345</f>
        <v>4</v>
      </c>
      <c r="J360" s="512">
        <f>J359-I345</f>
        <v>4</v>
      </c>
      <c r="K360" s="512">
        <f>K359-J345</f>
        <v>4</v>
      </c>
      <c r="L360" s="516">
        <f>L359-K345</f>
        <v>4.5</v>
      </c>
      <c r="M360" s="515">
        <f t="shared" ref="M360:S360" si="108">M359-M345</f>
        <v>4.5</v>
      </c>
      <c r="N360" s="512">
        <f t="shared" si="108"/>
        <v>4.5</v>
      </c>
      <c r="O360" s="512">
        <f t="shared" si="108"/>
        <v>4.5</v>
      </c>
      <c r="P360" s="512">
        <f t="shared" si="108"/>
        <v>4.5</v>
      </c>
      <c r="Q360" s="512">
        <f t="shared" si="108"/>
        <v>5</v>
      </c>
      <c r="R360" s="512">
        <f t="shared" si="108"/>
        <v>4.5</v>
      </c>
      <c r="S360" s="516">
        <f t="shared" si="108"/>
        <v>4.5</v>
      </c>
      <c r="T360" s="558"/>
      <c r="U360" s="584" t="s">
        <v>26</v>
      </c>
      <c r="V360" s="584">
        <f>V359-V345</f>
        <v>4.7900000000000063</v>
      </c>
    </row>
    <row r="361" spans="1:24" x14ac:dyDescent="0.2">
      <c r="N361" s="334">
        <v>116.5</v>
      </c>
      <c r="Q361" s="237">
        <v>115.5</v>
      </c>
    </row>
    <row r="362" spans="1:24" s="689" customFormat="1" x14ac:dyDescent="0.2"/>
    <row r="363" spans="1:24" s="689" customFormat="1" x14ac:dyDescent="0.2">
      <c r="B363" s="689">
        <v>116</v>
      </c>
      <c r="C363" s="689">
        <v>115.5</v>
      </c>
      <c r="D363" s="689">
        <v>116.5</v>
      </c>
      <c r="E363" s="689">
        <v>114.5</v>
      </c>
      <c r="F363" s="689">
        <v>113.5</v>
      </c>
      <c r="G363" s="689">
        <v>112.5</v>
      </c>
      <c r="H363" s="689">
        <v>118</v>
      </c>
      <c r="I363" s="689">
        <v>118</v>
      </c>
      <c r="J363" s="689">
        <v>119</v>
      </c>
      <c r="K363" s="689">
        <v>117.5</v>
      </c>
      <c r="L363" s="689">
        <v>117.5</v>
      </c>
      <c r="M363" s="689">
        <v>115</v>
      </c>
      <c r="N363" s="689">
        <v>116.5</v>
      </c>
      <c r="O363" s="689">
        <v>116.5</v>
      </c>
      <c r="P363" s="689">
        <v>116.5</v>
      </c>
      <c r="Q363" s="689">
        <v>116</v>
      </c>
      <c r="R363" s="689">
        <v>115</v>
      </c>
      <c r="S363" s="689">
        <v>114</v>
      </c>
    </row>
    <row r="364" spans="1:24" ht="13.5" thickBot="1" x14ac:dyDescent="0.25">
      <c r="B364" s="510">
        <v>2952.9847238542889</v>
      </c>
      <c r="C364" s="510">
        <v>2952.9847238542889</v>
      </c>
      <c r="D364" s="510">
        <v>2952.9847238542889</v>
      </c>
      <c r="E364" s="510">
        <v>2952.9847238542889</v>
      </c>
      <c r="F364" s="510">
        <v>2952.9847238542889</v>
      </c>
      <c r="G364" s="510">
        <v>2952.9847238542889</v>
      </c>
      <c r="H364" s="510">
        <v>2952.9847238542889</v>
      </c>
      <c r="I364" s="510">
        <v>2952.9847238542889</v>
      </c>
      <c r="J364" s="510">
        <v>2952.9847238542889</v>
      </c>
      <c r="K364" s="510">
        <v>2952.9847238542889</v>
      </c>
      <c r="L364" s="510">
        <v>2952.9847238542889</v>
      </c>
      <c r="M364" s="510">
        <v>2952.9847238542889</v>
      </c>
      <c r="N364" s="510">
        <v>2952.9847238542889</v>
      </c>
      <c r="O364" s="510">
        <v>2952.9847238542889</v>
      </c>
      <c r="P364" s="510">
        <v>2952.9847238542889</v>
      </c>
      <c r="Q364" s="510">
        <v>2952.9847238542889</v>
      </c>
      <c r="R364" s="510">
        <v>2952.9847238542889</v>
      </c>
      <c r="S364" s="510">
        <v>2952.9847238542889</v>
      </c>
      <c r="T364" s="510">
        <v>2952.9847238542889</v>
      </c>
    </row>
    <row r="365" spans="1:24" ht="13.5" thickBot="1" x14ac:dyDescent="0.25">
      <c r="A365" s="639" t="s">
        <v>148</v>
      </c>
      <c r="B365" s="737" t="s">
        <v>84</v>
      </c>
      <c r="C365" s="738"/>
      <c r="D365" s="738"/>
      <c r="E365" s="738"/>
      <c r="F365" s="738"/>
      <c r="G365" s="739"/>
      <c r="H365" s="737" t="s">
        <v>83</v>
      </c>
      <c r="I365" s="738"/>
      <c r="J365" s="738"/>
      <c r="K365" s="738"/>
      <c r="L365" s="738"/>
      <c r="M365" s="739"/>
      <c r="N365" s="737" t="s">
        <v>53</v>
      </c>
      <c r="O365" s="738"/>
      <c r="P365" s="738"/>
      <c r="Q365" s="738"/>
      <c r="R365" s="738"/>
      <c r="S365" s="739"/>
      <c r="T365" s="539" t="s">
        <v>55</v>
      </c>
      <c r="U365" s="679"/>
      <c r="V365" s="679"/>
    </row>
    <row r="366" spans="1:24" x14ac:dyDescent="0.2">
      <c r="A366" s="640" t="s">
        <v>54</v>
      </c>
      <c r="B366" s="590">
        <v>1</v>
      </c>
      <c r="C366" s="591">
        <v>2</v>
      </c>
      <c r="D366" s="591">
        <v>3</v>
      </c>
      <c r="E366" s="591">
        <v>4</v>
      </c>
      <c r="F366" s="591">
        <v>5</v>
      </c>
      <c r="G366" s="637">
        <v>6</v>
      </c>
      <c r="H366" s="688">
        <v>1</v>
      </c>
      <c r="I366" s="549">
        <v>2</v>
      </c>
      <c r="J366" s="471">
        <v>3</v>
      </c>
      <c r="K366" s="471">
        <v>4</v>
      </c>
      <c r="L366" s="471">
        <v>5</v>
      </c>
      <c r="M366" s="472">
        <v>6</v>
      </c>
      <c r="N366" s="395">
        <v>1</v>
      </c>
      <c r="O366" s="591">
        <v>2</v>
      </c>
      <c r="P366" s="591">
        <v>3</v>
      </c>
      <c r="Q366" s="591">
        <v>4</v>
      </c>
      <c r="R366" s="591">
        <v>5</v>
      </c>
      <c r="S366" s="249">
        <v>6</v>
      </c>
      <c r="T366" s="488"/>
      <c r="U366" s="679"/>
      <c r="V366" s="679"/>
    </row>
    <row r="367" spans="1:24" x14ac:dyDescent="0.2">
      <c r="A367" s="640" t="s">
        <v>2</v>
      </c>
      <c r="B367" s="674">
        <v>2</v>
      </c>
      <c r="C367" s="593">
        <v>3</v>
      </c>
      <c r="D367" s="634">
        <v>4</v>
      </c>
      <c r="E367" s="594">
        <v>5</v>
      </c>
      <c r="F367" s="363">
        <v>6</v>
      </c>
      <c r="G367" s="685">
        <v>7</v>
      </c>
      <c r="H367" s="592">
        <v>1</v>
      </c>
      <c r="I367" s="673">
        <v>1</v>
      </c>
      <c r="J367" s="673">
        <v>1</v>
      </c>
      <c r="K367" s="636">
        <v>2</v>
      </c>
      <c r="L367" s="593">
        <v>3</v>
      </c>
      <c r="M367" s="687">
        <v>2</v>
      </c>
      <c r="N367" s="686">
        <v>3</v>
      </c>
      <c r="O367" s="634">
        <v>4</v>
      </c>
      <c r="P367" s="594">
        <v>5</v>
      </c>
      <c r="Q367" s="363">
        <v>6</v>
      </c>
      <c r="R367" s="364">
        <v>7</v>
      </c>
      <c r="S367" s="365">
        <v>8</v>
      </c>
      <c r="T367" s="340" t="s">
        <v>0</v>
      </c>
      <c r="U367" s="679"/>
      <c r="V367" s="679"/>
    </row>
    <row r="368" spans="1:24" x14ac:dyDescent="0.2">
      <c r="A368" s="641" t="s">
        <v>3</v>
      </c>
      <c r="B368" s="595">
        <v>3060</v>
      </c>
      <c r="C368" s="596">
        <v>3060</v>
      </c>
      <c r="D368" s="596">
        <v>3060</v>
      </c>
      <c r="E368" s="596">
        <v>3060</v>
      </c>
      <c r="F368" s="596">
        <v>3060</v>
      </c>
      <c r="G368" s="638">
        <v>3060</v>
      </c>
      <c r="H368" s="595">
        <v>3060</v>
      </c>
      <c r="I368" s="596">
        <v>3060</v>
      </c>
      <c r="J368" s="596">
        <v>3060</v>
      </c>
      <c r="K368" s="596">
        <v>3060</v>
      </c>
      <c r="L368" s="596">
        <v>3060</v>
      </c>
      <c r="M368" s="255">
        <v>3060</v>
      </c>
      <c r="N368" s="397">
        <v>3060</v>
      </c>
      <c r="O368" s="596">
        <v>3060</v>
      </c>
      <c r="P368" s="596">
        <v>3060</v>
      </c>
      <c r="Q368" s="596">
        <v>3060</v>
      </c>
      <c r="R368" s="596">
        <v>3060</v>
      </c>
      <c r="S368" s="255">
        <v>3060</v>
      </c>
      <c r="T368" s="341">
        <v>3060</v>
      </c>
      <c r="U368" s="679"/>
      <c r="V368" s="679"/>
    </row>
    <row r="369" spans="1:22" x14ac:dyDescent="0.2">
      <c r="A369" s="642" t="s">
        <v>6</v>
      </c>
      <c r="B369" s="597">
        <v>3077.3333333333335</v>
      </c>
      <c r="C369" s="598">
        <v>3129.7872340425533</v>
      </c>
      <c r="D369" s="598">
        <v>3061.3333333333335</v>
      </c>
      <c r="E369" s="598">
        <v>3154.7619047619046</v>
      </c>
      <c r="F369" s="598">
        <v>3215.2272727272725</v>
      </c>
      <c r="G369" s="618">
        <v>3253.2558139534885</v>
      </c>
      <c r="H369" s="597">
        <v>3133.181818181818</v>
      </c>
      <c r="I369" s="598">
        <v>3141.1111111111113</v>
      </c>
      <c r="J369" s="598">
        <v>2990</v>
      </c>
      <c r="K369" s="598">
        <v>3220</v>
      </c>
      <c r="L369" s="598">
        <v>3208.2978723404253</v>
      </c>
      <c r="M369" s="258">
        <v>3366.0975609756097</v>
      </c>
      <c r="N369" s="398">
        <v>3189.0476190476193</v>
      </c>
      <c r="O369" s="598">
        <v>3158.0487804878048</v>
      </c>
      <c r="P369" s="598">
        <v>3036.9230769230771</v>
      </c>
      <c r="Q369" s="598">
        <v>3209</v>
      </c>
      <c r="R369" s="598">
        <v>3226.8292682926831</v>
      </c>
      <c r="S369" s="258">
        <v>3337.75</v>
      </c>
      <c r="T369" s="342">
        <v>3187.3004354136428</v>
      </c>
      <c r="U369" s="679"/>
      <c r="V369" s="679"/>
    </row>
    <row r="370" spans="1:22" x14ac:dyDescent="0.2">
      <c r="A370" s="640" t="s">
        <v>7</v>
      </c>
      <c r="B370" s="599">
        <v>97.777777777777771</v>
      </c>
      <c r="C370" s="600">
        <v>93.61702127659575</v>
      </c>
      <c r="D370" s="600">
        <v>93.333333333333329</v>
      </c>
      <c r="E370" s="600">
        <v>83.333333333333329</v>
      </c>
      <c r="F370" s="600">
        <v>93.181818181818187</v>
      </c>
      <c r="G370" s="621">
        <v>88.372093023255815</v>
      </c>
      <c r="H370" s="599">
        <v>86.36363636363636</v>
      </c>
      <c r="I370" s="600">
        <v>86.666666666666671</v>
      </c>
      <c r="J370" s="600">
        <v>84.21052631578948</v>
      </c>
      <c r="K370" s="600">
        <v>85</v>
      </c>
      <c r="L370" s="600">
        <v>76.59574468085107</v>
      </c>
      <c r="M370" s="262">
        <v>70.731707317073173</v>
      </c>
      <c r="N370" s="399">
        <v>88.095238095238102</v>
      </c>
      <c r="O370" s="600">
        <v>95.121951219512198</v>
      </c>
      <c r="P370" s="600">
        <v>84.615384615384613</v>
      </c>
      <c r="Q370" s="600">
        <v>97.5</v>
      </c>
      <c r="R370" s="600">
        <v>90.243902439024396</v>
      </c>
      <c r="S370" s="262">
        <v>82.5</v>
      </c>
      <c r="T370" s="343">
        <v>87.373004354136427</v>
      </c>
      <c r="U370" s="679"/>
      <c r="V370" s="679"/>
    </row>
    <row r="371" spans="1:22" x14ac:dyDescent="0.2">
      <c r="A371" s="640" t="s">
        <v>8</v>
      </c>
      <c r="B371" s="601">
        <v>4.9131423822505696E-2</v>
      </c>
      <c r="C371" s="602">
        <v>4.6863298617535507E-2</v>
      </c>
      <c r="D371" s="602">
        <v>4.7559699284734878E-2</v>
      </c>
      <c r="E371" s="602">
        <v>5.7028244924047754E-2</v>
      </c>
      <c r="F371" s="602">
        <v>4.9805102862706896E-2</v>
      </c>
      <c r="G371" s="624">
        <v>6.5758810105413776E-2</v>
      </c>
      <c r="H371" s="601">
        <v>6.480391805596511E-2</v>
      </c>
      <c r="I371" s="602">
        <v>6.7434692824292514E-2</v>
      </c>
      <c r="J371" s="602">
        <v>5.5795315082861022E-2</v>
      </c>
      <c r="K371" s="602">
        <v>7.1252821861863283E-2</v>
      </c>
      <c r="L371" s="602">
        <v>7.6595414214860338E-2</v>
      </c>
      <c r="M371" s="265">
        <v>8.1326608545141926E-2</v>
      </c>
      <c r="N371" s="400">
        <v>6.2646706230825078E-2</v>
      </c>
      <c r="O371" s="602">
        <v>5.5215428416786477E-2</v>
      </c>
      <c r="P371" s="602">
        <v>6.1864661495468633E-2</v>
      </c>
      <c r="Q371" s="602">
        <v>4.3626185268268461E-2</v>
      </c>
      <c r="R371" s="602">
        <v>5.2984506518365386E-2</v>
      </c>
      <c r="S371" s="265">
        <v>7.0497449883452593E-2</v>
      </c>
      <c r="T371" s="344">
        <v>6.7223262125699068E-2</v>
      </c>
      <c r="U371" s="679"/>
      <c r="V371" s="679"/>
    </row>
    <row r="372" spans="1:22" x14ac:dyDescent="0.2">
      <c r="A372" s="642" t="s">
        <v>1</v>
      </c>
      <c r="B372" s="603">
        <f t="shared" ref="B372:G372" si="109">B369/B368*100-100</f>
        <v>0.56644880174292211</v>
      </c>
      <c r="C372" s="604">
        <f t="shared" si="109"/>
        <v>2.2806285634821393</v>
      </c>
      <c r="D372" s="604">
        <f t="shared" si="109"/>
        <v>4.357298474945992E-2</v>
      </c>
      <c r="E372" s="604">
        <f t="shared" si="109"/>
        <v>3.0967942732648623</v>
      </c>
      <c r="F372" s="604">
        <f t="shared" si="109"/>
        <v>5.0727866904337446</v>
      </c>
      <c r="G372" s="644">
        <f t="shared" si="109"/>
        <v>6.3155494756042003</v>
      </c>
      <c r="H372" s="603">
        <f>H369/H368*100-100</f>
        <v>2.3915626856803271</v>
      </c>
      <c r="I372" s="604">
        <f>I369/I368*100-100</f>
        <v>2.6506899055918751</v>
      </c>
      <c r="J372" s="604">
        <f t="shared" ref="J372:T372" si="110">J369/J368*100-100</f>
        <v>-2.2875816993464042</v>
      </c>
      <c r="K372" s="604">
        <f t="shared" si="110"/>
        <v>5.2287581699346504</v>
      </c>
      <c r="L372" s="604">
        <f t="shared" si="110"/>
        <v>4.8463356973995246</v>
      </c>
      <c r="M372" s="522">
        <f t="shared" si="110"/>
        <v>10.003188267176782</v>
      </c>
      <c r="N372" s="401">
        <f t="shared" si="110"/>
        <v>4.2172424525365813</v>
      </c>
      <c r="O372" s="604">
        <f t="shared" si="110"/>
        <v>3.204208512673361</v>
      </c>
      <c r="P372" s="604">
        <f t="shared" si="110"/>
        <v>-0.7541478129713397</v>
      </c>
      <c r="Q372" s="604">
        <f t="shared" si="110"/>
        <v>4.8692810457516345</v>
      </c>
      <c r="R372" s="604">
        <f t="shared" si="110"/>
        <v>5.4519368723099149</v>
      </c>
      <c r="S372" s="522">
        <f t="shared" si="110"/>
        <v>9.0767973856209068</v>
      </c>
      <c r="T372" s="556">
        <f t="shared" si="110"/>
        <v>4.160144948158262</v>
      </c>
      <c r="U372" s="679"/>
      <c r="V372" s="679"/>
    </row>
    <row r="373" spans="1:22" ht="13.5" thickBot="1" x14ac:dyDescent="0.25">
      <c r="A373" s="671" t="s">
        <v>27</v>
      </c>
      <c r="B373" s="606">
        <f>B369-B364</f>
        <v>124.34860947904463</v>
      </c>
      <c r="C373" s="607">
        <f t="shared" ref="C373:T373" si="111">C369-C364</f>
        <v>176.80251018826448</v>
      </c>
      <c r="D373" s="607">
        <f t="shared" si="111"/>
        <v>108.34860947904463</v>
      </c>
      <c r="E373" s="607">
        <f t="shared" si="111"/>
        <v>201.77718090761573</v>
      </c>
      <c r="F373" s="607">
        <f t="shared" si="111"/>
        <v>262.24254887298366</v>
      </c>
      <c r="G373" s="645">
        <f t="shared" si="111"/>
        <v>300.27109009919968</v>
      </c>
      <c r="H373" s="660">
        <f t="shared" si="111"/>
        <v>180.19709432752916</v>
      </c>
      <c r="I373" s="573">
        <f t="shared" si="111"/>
        <v>188.12638725682245</v>
      </c>
      <c r="J373" s="573">
        <f t="shared" si="111"/>
        <v>37.015276145711141</v>
      </c>
      <c r="K373" s="573">
        <f t="shared" si="111"/>
        <v>267.01527614571114</v>
      </c>
      <c r="L373" s="573">
        <f t="shared" si="111"/>
        <v>255.31314848613647</v>
      </c>
      <c r="M373" s="574">
        <f t="shared" si="111"/>
        <v>413.11283712132081</v>
      </c>
      <c r="N373" s="402">
        <f t="shared" si="111"/>
        <v>236.06289519333041</v>
      </c>
      <c r="O373" s="607">
        <f t="shared" si="111"/>
        <v>205.06405663351597</v>
      </c>
      <c r="P373" s="607">
        <f t="shared" si="111"/>
        <v>83.938353068788274</v>
      </c>
      <c r="Q373" s="607">
        <f t="shared" si="111"/>
        <v>256.01527614571114</v>
      </c>
      <c r="R373" s="607">
        <f t="shared" si="111"/>
        <v>273.84454443839422</v>
      </c>
      <c r="S373" s="526">
        <f t="shared" si="111"/>
        <v>384.76527614571114</v>
      </c>
      <c r="T373" s="567">
        <f t="shared" si="111"/>
        <v>234.31571155935399</v>
      </c>
      <c r="U373" s="659"/>
      <c r="V373" s="360"/>
    </row>
    <row r="374" spans="1:22" x14ac:dyDescent="0.2">
      <c r="A374" s="672" t="s">
        <v>51</v>
      </c>
      <c r="B374" s="608">
        <v>665</v>
      </c>
      <c r="C374" s="609">
        <v>666</v>
      </c>
      <c r="D374" s="609">
        <v>200</v>
      </c>
      <c r="E374" s="609">
        <v>666</v>
      </c>
      <c r="F374" s="609">
        <v>666</v>
      </c>
      <c r="G374" s="566">
        <v>666</v>
      </c>
      <c r="H374" s="608">
        <v>696</v>
      </c>
      <c r="I374" s="609">
        <v>695</v>
      </c>
      <c r="J374" s="609">
        <v>200</v>
      </c>
      <c r="K374" s="609">
        <v>695</v>
      </c>
      <c r="L374" s="609">
        <v>694</v>
      </c>
      <c r="M374" s="530">
        <v>695</v>
      </c>
      <c r="N374" s="403">
        <v>701</v>
      </c>
      <c r="O374" s="609">
        <v>701</v>
      </c>
      <c r="P374" s="609">
        <v>200</v>
      </c>
      <c r="Q374" s="609">
        <v>701</v>
      </c>
      <c r="R374" s="609">
        <v>701</v>
      </c>
      <c r="S374" s="530">
        <v>701</v>
      </c>
      <c r="T374" s="557">
        <f>SUM(B374:S374)</f>
        <v>10909</v>
      </c>
      <c r="U374" s="584" t="s">
        <v>56</v>
      </c>
      <c r="V374" s="630">
        <f>T358-T374</f>
        <v>50</v>
      </c>
    </row>
    <row r="375" spans="1:22" x14ac:dyDescent="0.2">
      <c r="A375" s="431" t="s">
        <v>28</v>
      </c>
      <c r="B375" s="513">
        <v>120</v>
      </c>
      <c r="C375" s="511">
        <v>119.5</v>
      </c>
      <c r="D375" s="511">
        <v>120.5</v>
      </c>
      <c r="E375" s="511">
        <v>118.5</v>
      </c>
      <c r="F375" s="511">
        <v>117</v>
      </c>
      <c r="G375" s="570">
        <v>116</v>
      </c>
      <c r="H375" s="513">
        <v>122</v>
      </c>
      <c r="I375" s="511">
        <v>122</v>
      </c>
      <c r="J375" s="511">
        <v>123.5</v>
      </c>
      <c r="K375" s="511">
        <v>121</v>
      </c>
      <c r="L375" s="511">
        <v>121</v>
      </c>
      <c r="M375" s="514">
        <v>118.5</v>
      </c>
      <c r="N375" s="404">
        <v>120.5</v>
      </c>
      <c r="O375" s="511">
        <v>120.5</v>
      </c>
      <c r="P375" s="511">
        <v>121</v>
      </c>
      <c r="Q375" s="511">
        <v>120</v>
      </c>
      <c r="R375" s="511">
        <v>118.5</v>
      </c>
      <c r="S375" s="514">
        <v>117.5</v>
      </c>
      <c r="T375" s="555"/>
      <c r="U375" s="584" t="s">
        <v>57</v>
      </c>
      <c r="V375" s="584">
        <v>115.91</v>
      </c>
    </row>
    <row r="376" spans="1:22" ht="13.5" thickBot="1" x14ac:dyDescent="0.25">
      <c r="A376" s="432" t="s">
        <v>26</v>
      </c>
      <c r="B376" s="515">
        <f>B375-B363</f>
        <v>4</v>
      </c>
      <c r="C376" s="512">
        <f t="shared" ref="C376:S376" si="112">C375-C363</f>
        <v>4</v>
      </c>
      <c r="D376" s="512">
        <f t="shared" si="112"/>
        <v>4</v>
      </c>
      <c r="E376" s="512">
        <f t="shared" si="112"/>
        <v>4</v>
      </c>
      <c r="F376" s="512">
        <f t="shared" si="112"/>
        <v>3.5</v>
      </c>
      <c r="G376" s="571">
        <f t="shared" si="112"/>
        <v>3.5</v>
      </c>
      <c r="H376" s="515">
        <f t="shared" si="112"/>
        <v>4</v>
      </c>
      <c r="I376" s="512">
        <f t="shared" si="112"/>
        <v>4</v>
      </c>
      <c r="J376" s="512">
        <f t="shared" si="112"/>
        <v>4.5</v>
      </c>
      <c r="K376" s="512">
        <f t="shared" si="112"/>
        <v>3.5</v>
      </c>
      <c r="L376" s="512">
        <f t="shared" si="112"/>
        <v>3.5</v>
      </c>
      <c r="M376" s="516">
        <f t="shared" si="112"/>
        <v>3.5</v>
      </c>
      <c r="N376" s="405">
        <f t="shared" si="112"/>
        <v>4</v>
      </c>
      <c r="O376" s="512">
        <f t="shared" si="112"/>
        <v>4</v>
      </c>
      <c r="P376" s="512">
        <f t="shared" si="112"/>
        <v>4.5</v>
      </c>
      <c r="Q376" s="512">
        <f t="shared" si="112"/>
        <v>4</v>
      </c>
      <c r="R376" s="512">
        <f t="shared" si="112"/>
        <v>3.5</v>
      </c>
      <c r="S376" s="516">
        <f t="shared" si="112"/>
        <v>3.5</v>
      </c>
      <c r="T376" s="558"/>
      <c r="U376" s="584" t="s">
        <v>26</v>
      </c>
      <c r="V376" s="584">
        <f>V375-V359</f>
        <v>4.5999999999999943</v>
      </c>
    </row>
    <row r="377" spans="1:22" s="707" customFormat="1" x14ac:dyDescent="0.2">
      <c r="A377" s="589"/>
      <c r="B377" s="643"/>
      <c r="C377" s="643"/>
      <c r="D377" s="643"/>
      <c r="E377" s="643"/>
      <c r="F377" s="643"/>
      <c r="G377" s="643"/>
      <c r="H377" s="643"/>
      <c r="I377" s="643"/>
      <c r="J377" s="643"/>
      <c r="K377" s="643"/>
      <c r="L377" s="643"/>
      <c r="M377" s="643"/>
      <c r="N377" s="643"/>
      <c r="O377" s="643"/>
      <c r="P377" s="643"/>
      <c r="Q377" s="643"/>
      <c r="R377" s="643"/>
      <c r="S377" s="643"/>
      <c r="T377" s="584"/>
      <c r="U377" s="584"/>
      <c r="V377" s="584"/>
    </row>
    <row r="378" spans="1:22" ht="13.5" thickBot="1" x14ac:dyDescent="0.25"/>
    <row r="379" spans="1:22" ht="13.5" thickBot="1" x14ac:dyDescent="0.25">
      <c r="A379" s="639" t="s">
        <v>150</v>
      </c>
      <c r="B379" s="737" t="s">
        <v>84</v>
      </c>
      <c r="C379" s="738"/>
      <c r="D379" s="738"/>
      <c r="E379" s="738"/>
      <c r="F379" s="738"/>
      <c r="G379" s="739"/>
      <c r="H379" s="737" t="s">
        <v>83</v>
      </c>
      <c r="I379" s="738"/>
      <c r="J379" s="738"/>
      <c r="K379" s="738"/>
      <c r="L379" s="738"/>
      <c r="M379" s="739"/>
      <c r="N379" s="737" t="s">
        <v>53</v>
      </c>
      <c r="O379" s="738"/>
      <c r="P379" s="738"/>
      <c r="Q379" s="738"/>
      <c r="R379" s="738"/>
      <c r="S379" s="739"/>
      <c r="T379" s="539" t="s">
        <v>55</v>
      </c>
      <c r="U379" s="692"/>
      <c r="V379" s="692"/>
    </row>
    <row r="380" spans="1:22" x14ac:dyDescent="0.2">
      <c r="A380" s="640" t="s">
        <v>54</v>
      </c>
      <c r="B380" s="590">
        <v>1</v>
      </c>
      <c r="C380" s="591">
        <v>2</v>
      </c>
      <c r="D380" s="591">
        <v>3</v>
      </c>
      <c r="E380" s="591">
        <v>4</v>
      </c>
      <c r="F380" s="591">
        <v>5</v>
      </c>
      <c r="G380" s="637">
        <v>6</v>
      </c>
      <c r="H380" s="688">
        <v>1</v>
      </c>
      <c r="I380" s="549">
        <v>2</v>
      </c>
      <c r="J380" s="471">
        <v>3</v>
      </c>
      <c r="K380" s="471">
        <v>4</v>
      </c>
      <c r="L380" s="471">
        <v>5</v>
      </c>
      <c r="M380" s="472">
        <v>6</v>
      </c>
      <c r="N380" s="395">
        <v>1</v>
      </c>
      <c r="O380" s="591">
        <v>2</v>
      </c>
      <c r="P380" s="591">
        <v>3</v>
      </c>
      <c r="Q380" s="591">
        <v>4</v>
      </c>
      <c r="R380" s="591">
        <v>5</v>
      </c>
      <c r="S380" s="249">
        <v>6</v>
      </c>
      <c r="T380" s="488"/>
      <c r="U380" s="692"/>
      <c r="V380" s="692"/>
    </row>
    <row r="381" spans="1:22" x14ac:dyDescent="0.2">
      <c r="A381" s="640" t="s">
        <v>2</v>
      </c>
      <c r="B381" s="674">
        <v>2</v>
      </c>
      <c r="C381" s="593">
        <v>3</v>
      </c>
      <c r="D381" s="634">
        <v>4</v>
      </c>
      <c r="E381" s="594">
        <v>5</v>
      </c>
      <c r="F381" s="363">
        <v>6</v>
      </c>
      <c r="G381" s="685">
        <v>7</v>
      </c>
      <c r="H381" s="592">
        <v>1</v>
      </c>
      <c r="I381" s="673">
        <v>1</v>
      </c>
      <c r="J381" s="673">
        <v>1</v>
      </c>
      <c r="K381" s="636">
        <v>2</v>
      </c>
      <c r="L381" s="593">
        <v>3</v>
      </c>
      <c r="M381" s="687">
        <v>2</v>
      </c>
      <c r="N381" s="686">
        <v>3</v>
      </c>
      <c r="O381" s="634">
        <v>4</v>
      </c>
      <c r="P381" s="594">
        <v>5</v>
      </c>
      <c r="Q381" s="363">
        <v>6</v>
      </c>
      <c r="R381" s="364">
        <v>7</v>
      </c>
      <c r="S381" s="365">
        <v>8</v>
      </c>
      <c r="T381" s="340" t="s">
        <v>0</v>
      </c>
      <c r="U381" s="692"/>
      <c r="V381" s="692"/>
    </row>
    <row r="382" spans="1:22" x14ac:dyDescent="0.2">
      <c r="A382" s="641" t="s">
        <v>3</v>
      </c>
      <c r="B382" s="595">
        <v>3250</v>
      </c>
      <c r="C382" s="596">
        <v>3250</v>
      </c>
      <c r="D382" s="596">
        <v>3250</v>
      </c>
      <c r="E382" s="596">
        <v>3250</v>
      </c>
      <c r="F382" s="596">
        <v>3250</v>
      </c>
      <c r="G382" s="638">
        <v>3250</v>
      </c>
      <c r="H382" s="595">
        <v>3250</v>
      </c>
      <c r="I382" s="596">
        <v>3250</v>
      </c>
      <c r="J382" s="596">
        <v>3250</v>
      </c>
      <c r="K382" s="596">
        <v>3250</v>
      </c>
      <c r="L382" s="596">
        <v>3250</v>
      </c>
      <c r="M382" s="255">
        <v>3250</v>
      </c>
      <c r="N382" s="397">
        <v>3250</v>
      </c>
      <c r="O382" s="596">
        <v>3250</v>
      </c>
      <c r="P382" s="596">
        <v>3250</v>
      </c>
      <c r="Q382" s="596">
        <v>3250</v>
      </c>
      <c r="R382" s="596">
        <v>3250</v>
      </c>
      <c r="S382" s="255">
        <v>3250</v>
      </c>
      <c r="T382" s="341">
        <v>3250</v>
      </c>
      <c r="U382" s="692"/>
      <c r="V382" s="692"/>
    </row>
    <row r="383" spans="1:22" x14ac:dyDescent="0.2">
      <c r="A383" s="642" t="s">
        <v>6</v>
      </c>
      <c r="B383" s="597">
        <v>3376.6666666666665</v>
      </c>
      <c r="C383" s="598">
        <v>3412.3255813953488</v>
      </c>
      <c r="D383" s="598">
        <v>3371.25</v>
      </c>
      <c r="E383" s="598">
        <v>3369.7142857142858</v>
      </c>
      <c r="F383" s="598">
        <v>3391.5789473684213</v>
      </c>
      <c r="G383" s="618">
        <v>3330.6060606060605</v>
      </c>
      <c r="H383" s="597">
        <v>3319.7435897435898</v>
      </c>
      <c r="I383" s="598">
        <v>3479.4444444444443</v>
      </c>
      <c r="J383" s="598">
        <v>3221.7647058823532</v>
      </c>
      <c r="K383" s="598">
        <v>3400.5405405405404</v>
      </c>
      <c r="L383" s="598">
        <v>3364.5</v>
      </c>
      <c r="M383" s="258">
        <v>3456.8292682926831</v>
      </c>
      <c r="N383" s="398">
        <v>3401.5789473684213</v>
      </c>
      <c r="O383" s="598">
        <v>3409.1666666666665</v>
      </c>
      <c r="P383" s="598">
        <v>3245.7142857142858</v>
      </c>
      <c r="Q383" s="598">
        <v>3401.0256410256411</v>
      </c>
      <c r="R383" s="598">
        <v>3444.848484848485</v>
      </c>
      <c r="S383" s="258">
        <v>3574.102564102564</v>
      </c>
      <c r="T383" s="342">
        <v>3398.341232227488</v>
      </c>
      <c r="U383" s="692"/>
      <c r="V383" s="692"/>
    </row>
    <row r="384" spans="1:22" x14ac:dyDescent="0.2">
      <c r="A384" s="640" t="s">
        <v>7</v>
      </c>
      <c r="B384" s="599">
        <v>94.871794871794876</v>
      </c>
      <c r="C384" s="600">
        <v>95.348837209302332</v>
      </c>
      <c r="D384" s="600">
        <v>100</v>
      </c>
      <c r="E384" s="600">
        <v>97.142857142857139</v>
      </c>
      <c r="F384" s="600">
        <v>97.368421052631575</v>
      </c>
      <c r="G384" s="621">
        <v>84.848484848484844</v>
      </c>
      <c r="H384" s="599">
        <v>82.051282051282058</v>
      </c>
      <c r="I384" s="600">
        <v>86.111111111111114</v>
      </c>
      <c r="J384" s="600">
        <v>76.470588235294116</v>
      </c>
      <c r="K384" s="600">
        <v>94.594594594594597</v>
      </c>
      <c r="L384" s="600">
        <v>91.666666666666671</v>
      </c>
      <c r="M384" s="262">
        <v>80.487804878048777</v>
      </c>
      <c r="N384" s="399">
        <v>81.578947368421055</v>
      </c>
      <c r="O384" s="600">
        <v>88.888888888888886</v>
      </c>
      <c r="P384" s="600">
        <v>85.714285714285708</v>
      </c>
      <c r="Q384" s="600">
        <v>82.051282051282058</v>
      </c>
      <c r="R384" s="600">
        <v>84.848484848484844</v>
      </c>
      <c r="S384" s="262">
        <v>87.179487179487182</v>
      </c>
      <c r="T384" s="343">
        <v>85.624012638230653</v>
      </c>
      <c r="U384" s="692"/>
      <c r="V384" s="692"/>
    </row>
    <row r="385" spans="1:22" x14ac:dyDescent="0.2">
      <c r="A385" s="640" t="s">
        <v>8</v>
      </c>
      <c r="B385" s="601">
        <v>6.2299294171062544E-2</v>
      </c>
      <c r="C385" s="602">
        <v>4.9321144945933364E-2</v>
      </c>
      <c r="D385" s="602">
        <v>4.4763427762883341E-2</v>
      </c>
      <c r="E385" s="602">
        <v>5.2564589783676723E-2</v>
      </c>
      <c r="F385" s="602">
        <v>5.0793024576996977E-2</v>
      </c>
      <c r="G385" s="624">
        <v>7.9852343594095043E-2</v>
      </c>
      <c r="H385" s="601">
        <v>7.4505621316793808E-2</v>
      </c>
      <c r="I385" s="602">
        <v>6.1707663455573075E-2</v>
      </c>
      <c r="J385" s="602">
        <v>8.8615161210377005E-2</v>
      </c>
      <c r="K385" s="602">
        <v>5.298548190470527E-2</v>
      </c>
      <c r="L385" s="602">
        <v>6.1717622983745196E-2</v>
      </c>
      <c r="M385" s="265">
        <v>6.5083261462439645E-2</v>
      </c>
      <c r="N385" s="400">
        <v>6.7215975630808042E-2</v>
      </c>
      <c r="O385" s="602">
        <v>6.3235101656189632E-2</v>
      </c>
      <c r="P385" s="602">
        <v>6.1108290112002597E-2</v>
      </c>
      <c r="Q385" s="602">
        <v>6.590782190926528E-2</v>
      </c>
      <c r="R385" s="602">
        <v>6.5181841957800066E-2</v>
      </c>
      <c r="S385" s="265">
        <v>6.6439671863849983E-2</v>
      </c>
      <c r="T385" s="344">
        <v>6.6409428504610596E-2</v>
      </c>
      <c r="U385" s="692"/>
      <c r="V385" s="692"/>
    </row>
    <row r="386" spans="1:22" x14ac:dyDescent="0.2">
      <c r="A386" s="642" t="s">
        <v>1</v>
      </c>
      <c r="B386" s="603">
        <f t="shared" ref="B386:G386" si="113">B383/B382*100-100</f>
        <v>3.8974358974358978</v>
      </c>
      <c r="C386" s="604">
        <f t="shared" si="113"/>
        <v>4.9946332737030446</v>
      </c>
      <c r="D386" s="604">
        <f t="shared" si="113"/>
        <v>3.7307692307692264</v>
      </c>
      <c r="E386" s="604">
        <f t="shared" si="113"/>
        <v>3.6835164835164846</v>
      </c>
      <c r="F386" s="604">
        <f t="shared" si="113"/>
        <v>4.3562753036437272</v>
      </c>
      <c r="G386" s="644">
        <f t="shared" si="113"/>
        <v>2.4801864801864895</v>
      </c>
      <c r="H386" s="603">
        <f>H383/H382*100-100</f>
        <v>2.14595660749508</v>
      </c>
      <c r="I386" s="604">
        <f>I383/I382*100-100</f>
        <v>7.0598290598290419</v>
      </c>
      <c r="J386" s="604">
        <f t="shared" ref="J386:T386" si="114">J383/J382*100-100</f>
        <v>-0.86877828054298334</v>
      </c>
      <c r="K386" s="604">
        <f t="shared" si="114"/>
        <v>4.6320166320166152</v>
      </c>
      <c r="L386" s="604">
        <f t="shared" si="114"/>
        <v>3.5230769230769141</v>
      </c>
      <c r="M386" s="522">
        <f t="shared" si="114"/>
        <v>6.3639774859287144</v>
      </c>
      <c r="N386" s="401">
        <f t="shared" si="114"/>
        <v>4.6639676113360338</v>
      </c>
      <c r="O386" s="604">
        <f t="shared" si="114"/>
        <v>4.8974358974358978</v>
      </c>
      <c r="P386" s="604">
        <f t="shared" si="114"/>
        <v>-0.1318681318681314</v>
      </c>
      <c r="Q386" s="604">
        <f t="shared" si="114"/>
        <v>4.6469428007889633</v>
      </c>
      <c r="R386" s="604">
        <f t="shared" si="114"/>
        <v>5.995337995338005</v>
      </c>
      <c r="S386" s="522">
        <f t="shared" si="114"/>
        <v>9.9723865877711972</v>
      </c>
      <c r="T386" s="556">
        <f t="shared" si="114"/>
        <v>4.5643456069996375</v>
      </c>
      <c r="U386" s="692"/>
      <c r="V386" s="692"/>
    </row>
    <row r="387" spans="1:22" ht="13.5" thickBot="1" x14ac:dyDescent="0.25">
      <c r="A387" s="671" t="s">
        <v>27</v>
      </c>
      <c r="B387" s="606">
        <f>B383-B369</f>
        <v>299.33333333333303</v>
      </c>
      <c r="C387" s="607">
        <f t="shared" ref="C387:T387" si="115">C383-C369</f>
        <v>282.53834735279543</v>
      </c>
      <c r="D387" s="607">
        <f t="shared" si="115"/>
        <v>309.91666666666652</v>
      </c>
      <c r="E387" s="607">
        <f t="shared" si="115"/>
        <v>214.95238095238119</v>
      </c>
      <c r="F387" s="607">
        <f t="shared" si="115"/>
        <v>176.35167464114875</v>
      </c>
      <c r="G387" s="645">
        <f t="shared" si="115"/>
        <v>77.350246652571968</v>
      </c>
      <c r="H387" s="660">
        <f t="shared" si="115"/>
        <v>186.56177156177182</v>
      </c>
      <c r="I387" s="573">
        <f t="shared" si="115"/>
        <v>338.33333333333303</v>
      </c>
      <c r="J387" s="573">
        <f t="shared" si="115"/>
        <v>231.76470588235316</v>
      </c>
      <c r="K387" s="573">
        <f t="shared" si="115"/>
        <v>180.54054054054041</v>
      </c>
      <c r="L387" s="573">
        <f t="shared" si="115"/>
        <v>156.20212765957467</v>
      </c>
      <c r="M387" s="574">
        <f t="shared" si="115"/>
        <v>90.731707317073415</v>
      </c>
      <c r="N387" s="402">
        <f t="shared" si="115"/>
        <v>212.531328320802</v>
      </c>
      <c r="O387" s="607">
        <f t="shared" si="115"/>
        <v>251.11788617886168</v>
      </c>
      <c r="P387" s="607">
        <f t="shared" si="115"/>
        <v>208.79120879120865</v>
      </c>
      <c r="Q387" s="607">
        <f t="shared" si="115"/>
        <v>192.02564102564111</v>
      </c>
      <c r="R387" s="607">
        <f t="shared" si="115"/>
        <v>218.0192165558019</v>
      </c>
      <c r="S387" s="526">
        <f t="shared" si="115"/>
        <v>236.35256410256397</v>
      </c>
      <c r="T387" s="567">
        <f t="shared" si="115"/>
        <v>211.04079681384519</v>
      </c>
      <c r="U387" s="659"/>
      <c r="V387" s="360"/>
    </row>
    <row r="388" spans="1:22" x14ac:dyDescent="0.2">
      <c r="A388" s="672" t="s">
        <v>51</v>
      </c>
      <c r="B388" s="608">
        <v>665</v>
      </c>
      <c r="C388" s="609">
        <v>666</v>
      </c>
      <c r="D388" s="609">
        <v>200</v>
      </c>
      <c r="E388" s="609">
        <v>666</v>
      </c>
      <c r="F388" s="609">
        <v>665</v>
      </c>
      <c r="G388" s="566">
        <v>666</v>
      </c>
      <c r="H388" s="608">
        <v>696</v>
      </c>
      <c r="I388" s="609">
        <v>695</v>
      </c>
      <c r="J388" s="609">
        <v>200</v>
      </c>
      <c r="K388" s="609">
        <v>695</v>
      </c>
      <c r="L388" s="609">
        <v>694</v>
      </c>
      <c r="M388" s="530">
        <v>695</v>
      </c>
      <c r="N388" s="403">
        <v>701</v>
      </c>
      <c r="O388" s="609">
        <v>701</v>
      </c>
      <c r="P388" s="609">
        <v>200</v>
      </c>
      <c r="Q388" s="609">
        <v>701</v>
      </c>
      <c r="R388" s="609">
        <v>701</v>
      </c>
      <c r="S388" s="530">
        <v>701</v>
      </c>
      <c r="T388" s="557">
        <f>SUM(B388:S388)</f>
        <v>10908</v>
      </c>
      <c r="U388" s="584" t="s">
        <v>56</v>
      </c>
      <c r="V388" s="630">
        <f>T374-T388</f>
        <v>1</v>
      </c>
    </row>
    <row r="389" spans="1:22" x14ac:dyDescent="0.2">
      <c r="A389" s="431" t="s">
        <v>28</v>
      </c>
      <c r="B389" s="513">
        <v>123</v>
      </c>
      <c r="C389" s="511">
        <v>122.5</v>
      </c>
      <c r="D389" s="511">
        <v>123.5</v>
      </c>
      <c r="E389" s="511">
        <v>122</v>
      </c>
      <c r="F389" s="511">
        <v>120.5</v>
      </c>
      <c r="G389" s="570">
        <v>120</v>
      </c>
      <c r="H389" s="513">
        <v>125.5</v>
      </c>
      <c r="I389" s="511">
        <v>125</v>
      </c>
      <c r="J389" s="511">
        <v>126.5</v>
      </c>
      <c r="K389" s="511">
        <v>124</v>
      </c>
      <c r="L389" s="511">
        <v>124.5</v>
      </c>
      <c r="M389" s="514">
        <v>122</v>
      </c>
      <c r="N389" s="404">
        <v>123.5</v>
      </c>
      <c r="O389" s="511">
        <v>123.5</v>
      </c>
      <c r="P389" s="511">
        <v>124.5</v>
      </c>
      <c r="Q389" s="511">
        <v>123</v>
      </c>
      <c r="R389" s="511">
        <v>121.5</v>
      </c>
      <c r="S389" s="514">
        <v>120.5</v>
      </c>
      <c r="T389" s="555"/>
      <c r="U389" s="584" t="s">
        <v>57</v>
      </c>
      <c r="V389" s="584">
        <v>119.65</v>
      </c>
    </row>
    <row r="390" spans="1:22" ht="13.5" thickBot="1" x14ac:dyDescent="0.25">
      <c r="A390" s="432" t="s">
        <v>26</v>
      </c>
      <c r="B390" s="515">
        <f t="shared" ref="B390:S390" si="116">B389-B375</f>
        <v>3</v>
      </c>
      <c r="C390" s="512">
        <f t="shared" si="116"/>
        <v>3</v>
      </c>
      <c r="D390" s="512">
        <f t="shared" si="116"/>
        <v>3</v>
      </c>
      <c r="E390" s="512">
        <f t="shared" si="116"/>
        <v>3.5</v>
      </c>
      <c r="F390" s="512">
        <f t="shared" si="116"/>
        <v>3.5</v>
      </c>
      <c r="G390" s="571">
        <f t="shared" si="116"/>
        <v>4</v>
      </c>
      <c r="H390" s="515">
        <f t="shared" si="116"/>
        <v>3.5</v>
      </c>
      <c r="I390" s="512">
        <f t="shared" si="116"/>
        <v>3</v>
      </c>
      <c r="J390" s="512">
        <f t="shared" si="116"/>
        <v>3</v>
      </c>
      <c r="K390" s="512">
        <f t="shared" si="116"/>
        <v>3</v>
      </c>
      <c r="L390" s="512">
        <f t="shared" si="116"/>
        <v>3.5</v>
      </c>
      <c r="M390" s="516">
        <f t="shared" si="116"/>
        <v>3.5</v>
      </c>
      <c r="N390" s="405">
        <f t="shared" si="116"/>
        <v>3</v>
      </c>
      <c r="O390" s="512">
        <f t="shared" si="116"/>
        <v>3</v>
      </c>
      <c r="P390" s="512">
        <f t="shared" si="116"/>
        <v>3.5</v>
      </c>
      <c r="Q390" s="512">
        <f t="shared" si="116"/>
        <v>3</v>
      </c>
      <c r="R390" s="512">
        <f t="shared" si="116"/>
        <v>3</v>
      </c>
      <c r="S390" s="516">
        <f t="shared" si="116"/>
        <v>3</v>
      </c>
      <c r="T390" s="558"/>
      <c r="U390" s="584" t="s">
        <v>26</v>
      </c>
      <c r="V390" s="584">
        <f>V389-V375</f>
        <v>3.7400000000000091</v>
      </c>
    </row>
    <row r="391" spans="1:22" x14ac:dyDescent="0.2">
      <c r="E391" s="703">
        <v>122</v>
      </c>
      <c r="F391" s="703">
        <v>120.5</v>
      </c>
      <c r="G391" s="703">
        <v>120</v>
      </c>
    </row>
    <row r="392" spans="1:22" s="703" customFormat="1" x14ac:dyDescent="0.2"/>
    <row r="393" spans="1:22" ht="13.5" thickBot="1" x14ac:dyDescent="0.25">
      <c r="A393" s="237" t="s">
        <v>155</v>
      </c>
      <c r="B393" s="704">
        <v>2.4060150375939851E-2</v>
      </c>
      <c r="C393" s="704">
        <v>9.0090090090090089E-3</v>
      </c>
      <c r="D393" s="704">
        <v>0.01</v>
      </c>
      <c r="E393" s="704">
        <v>1.5015015015015015E-2</v>
      </c>
      <c r="F393" s="704">
        <v>1.9548872180451128E-2</v>
      </c>
      <c r="G393" s="704">
        <v>2.7027027027027029E-2</v>
      </c>
      <c r="H393" s="704">
        <v>1.1510791366906475E-2</v>
      </c>
      <c r="I393" s="704">
        <v>1.5827338129496403E-2</v>
      </c>
      <c r="J393" s="704">
        <v>5.0000000000000001E-3</v>
      </c>
      <c r="K393" s="704">
        <v>1.7266187050359712E-2</v>
      </c>
      <c r="L393" s="704">
        <v>2.3054755043227664E-2</v>
      </c>
      <c r="M393" s="704">
        <v>1.0071942446043165E-2</v>
      </c>
      <c r="N393" s="704">
        <v>3.1383737517831668E-2</v>
      </c>
      <c r="O393" s="704">
        <v>2.8530670470756064E-2</v>
      </c>
      <c r="P393" s="704">
        <v>1.4999999999999999E-2</v>
      </c>
      <c r="Q393" s="704">
        <v>3.1383737517831668E-2</v>
      </c>
      <c r="R393" s="704">
        <v>2.5677603423680456E-2</v>
      </c>
      <c r="S393" s="704">
        <v>9.9857346647646214E-3</v>
      </c>
    </row>
    <row r="394" spans="1:22" ht="13.5" thickBot="1" x14ac:dyDescent="0.25">
      <c r="A394" s="639" t="s">
        <v>153</v>
      </c>
      <c r="B394" s="737" t="s">
        <v>84</v>
      </c>
      <c r="C394" s="738"/>
      <c r="D394" s="738"/>
      <c r="E394" s="738"/>
      <c r="F394" s="738"/>
      <c r="G394" s="739"/>
      <c r="H394" s="737" t="s">
        <v>83</v>
      </c>
      <c r="I394" s="738"/>
      <c r="J394" s="738"/>
      <c r="K394" s="738"/>
      <c r="L394" s="738"/>
      <c r="M394" s="739"/>
      <c r="N394" s="737" t="s">
        <v>53</v>
      </c>
      <c r="O394" s="738"/>
      <c r="P394" s="738"/>
      <c r="Q394" s="738"/>
      <c r="R394" s="738"/>
      <c r="S394" s="739"/>
      <c r="T394" s="539" t="s">
        <v>55</v>
      </c>
      <c r="U394" s="702"/>
      <c r="V394" s="702"/>
    </row>
    <row r="395" spans="1:22" x14ac:dyDescent="0.2">
      <c r="A395" s="640" t="s">
        <v>54</v>
      </c>
      <c r="B395" s="590">
        <v>1</v>
      </c>
      <c r="C395" s="591">
        <v>2</v>
      </c>
      <c r="D395" s="591">
        <v>3</v>
      </c>
      <c r="E395" s="591">
        <v>4</v>
      </c>
      <c r="F395" s="591">
        <v>5</v>
      </c>
      <c r="G395" s="637">
        <v>6</v>
      </c>
      <c r="H395" s="688">
        <v>1</v>
      </c>
      <c r="I395" s="549">
        <v>2</v>
      </c>
      <c r="J395" s="471">
        <v>3</v>
      </c>
      <c r="K395" s="471">
        <v>4</v>
      </c>
      <c r="L395" s="471">
        <v>5</v>
      </c>
      <c r="M395" s="472">
        <v>6</v>
      </c>
      <c r="N395" s="395">
        <v>1</v>
      </c>
      <c r="O395" s="591">
        <v>2</v>
      </c>
      <c r="P395" s="591">
        <v>3</v>
      </c>
      <c r="Q395" s="591">
        <v>4</v>
      </c>
      <c r="R395" s="591">
        <v>5</v>
      </c>
      <c r="S395" s="249">
        <v>6</v>
      </c>
      <c r="T395" s="488"/>
      <c r="U395" s="702"/>
      <c r="V395" s="702"/>
    </row>
    <row r="396" spans="1:22" x14ac:dyDescent="0.2">
      <c r="A396" s="641" t="s">
        <v>3</v>
      </c>
      <c r="B396" s="595">
        <v>3415</v>
      </c>
      <c r="C396" s="596">
        <v>3415</v>
      </c>
      <c r="D396" s="596">
        <v>3415</v>
      </c>
      <c r="E396" s="596">
        <v>3415</v>
      </c>
      <c r="F396" s="596">
        <v>3415</v>
      </c>
      <c r="G396" s="638">
        <v>3415</v>
      </c>
      <c r="H396" s="595">
        <v>3415</v>
      </c>
      <c r="I396" s="596">
        <v>3415</v>
      </c>
      <c r="J396" s="596">
        <v>3415</v>
      </c>
      <c r="K396" s="596">
        <v>3415</v>
      </c>
      <c r="L396" s="596">
        <v>3415</v>
      </c>
      <c r="M396" s="255">
        <v>3415</v>
      </c>
      <c r="N396" s="397">
        <v>3415</v>
      </c>
      <c r="O396" s="596">
        <v>3415</v>
      </c>
      <c r="P396" s="596">
        <v>3415</v>
      </c>
      <c r="Q396" s="596">
        <v>3415</v>
      </c>
      <c r="R396" s="596">
        <v>3415</v>
      </c>
      <c r="S396" s="255">
        <v>3415</v>
      </c>
      <c r="T396" s="341">
        <v>3415</v>
      </c>
      <c r="U396" s="702"/>
      <c r="V396" s="702"/>
    </row>
    <row r="397" spans="1:22" x14ac:dyDescent="0.2">
      <c r="A397" s="642" t="s">
        <v>6</v>
      </c>
      <c r="B397" s="597">
        <v>3536</v>
      </c>
      <c r="C397" s="598">
        <v>3519.0196078431372</v>
      </c>
      <c r="D397" s="598">
        <v>3439.4117647058824</v>
      </c>
      <c r="E397" s="598">
        <v>3534</v>
      </c>
      <c r="F397" s="598">
        <v>3595.8139534883721</v>
      </c>
      <c r="G397" s="618">
        <v>3604.3902439024391</v>
      </c>
      <c r="H397" s="597">
        <v>3424.2857142857142</v>
      </c>
      <c r="I397" s="598">
        <v>3560.2439024390242</v>
      </c>
      <c r="J397" s="598">
        <v>3352.3529411764707</v>
      </c>
      <c r="K397" s="598">
        <v>3517</v>
      </c>
      <c r="L397" s="598">
        <v>3586.7441860465115</v>
      </c>
      <c r="M397" s="258">
        <v>3624.2857142857142</v>
      </c>
      <c r="N397" s="398">
        <v>3460.5</v>
      </c>
      <c r="O397" s="598">
        <v>3514.8571428571427</v>
      </c>
      <c r="P397" s="598">
        <v>3533.5294117647059</v>
      </c>
      <c r="Q397" s="598">
        <v>3705.2631578947367</v>
      </c>
      <c r="R397" s="598">
        <v>3618.5</v>
      </c>
      <c r="S397" s="258">
        <v>3611.4634146341464</v>
      </c>
      <c r="T397" s="342">
        <v>3551.1526946107783</v>
      </c>
      <c r="U397" s="702"/>
      <c r="V397" s="702"/>
    </row>
    <row r="398" spans="1:22" x14ac:dyDescent="0.2">
      <c r="A398" s="640" t="s">
        <v>7</v>
      </c>
      <c r="B398" s="599">
        <v>100</v>
      </c>
      <c r="C398" s="600">
        <v>94.117647058823536</v>
      </c>
      <c r="D398" s="600">
        <v>70.588235294117652</v>
      </c>
      <c r="E398" s="600">
        <v>87.5</v>
      </c>
      <c r="F398" s="600">
        <v>86.04651162790698</v>
      </c>
      <c r="G398" s="621">
        <v>87.804878048780495</v>
      </c>
      <c r="H398" s="599">
        <v>80.952380952380949</v>
      </c>
      <c r="I398" s="600">
        <v>73.170731707317074</v>
      </c>
      <c r="J398" s="600">
        <v>70.588235294117652</v>
      </c>
      <c r="K398" s="600">
        <v>82.5</v>
      </c>
      <c r="L398" s="600">
        <v>69.767441860465112</v>
      </c>
      <c r="M398" s="262">
        <v>78.571428571428569</v>
      </c>
      <c r="N398" s="399">
        <v>87.5</v>
      </c>
      <c r="O398" s="600">
        <v>91.428571428571431</v>
      </c>
      <c r="P398" s="600">
        <v>82.352941176470594</v>
      </c>
      <c r="Q398" s="600">
        <v>94.736842105263165</v>
      </c>
      <c r="R398" s="600">
        <v>87.5</v>
      </c>
      <c r="S398" s="262">
        <v>85.365853658536579</v>
      </c>
      <c r="T398" s="343">
        <v>84.281437125748496</v>
      </c>
      <c r="U398" s="702"/>
      <c r="V398" s="702"/>
    </row>
    <row r="399" spans="1:22" x14ac:dyDescent="0.2">
      <c r="A399" s="640" t="s">
        <v>8</v>
      </c>
      <c r="B399" s="601">
        <v>4.8568487785536803E-2</v>
      </c>
      <c r="C399" s="602">
        <v>4.882323303422046E-2</v>
      </c>
      <c r="D399" s="602">
        <v>8.3474920923685109E-2</v>
      </c>
      <c r="E399" s="602">
        <v>5.9107959690550216E-2</v>
      </c>
      <c r="F399" s="602">
        <v>6.5127312794328707E-2</v>
      </c>
      <c r="G399" s="624">
        <v>6.3806800743566205E-2</v>
      </c>
      <c r="H399" s="601">
        <v>7.203676943492042E-2</v>
      </c>
      <c r="I399" s="602">
        <v>8.6373732051004973E-2</v>
      </c>
      <c r="J399" s="602">
        <v>0.10984271103545036</v>
      </c>
      <c r="K399" s="602">
        <v>7.5028963668796328E-2</v>
      </c>
      <c r="L399" s="602">
        <v>8.5844296563293926E-2</v>
      </c>
      <c r="M399" s="265">
        <v>7.0966362572034175E-2</v>
      </c>
      <c r="N399" s="400">
        <v>6.768431819726177E-2</v>
      </c>
      <c r="O399" s="602">
        <v>7.9377909317607354E-2</v>
      </c>
      <c r="P399" s="602">
        <v>8.0847358047272042E-2</v>
      </c>
      <c r="Q399" s="602">
        <v>5.4309124922475874E-2</v>
      </c>
      <c r="R399" s="602">
        <v>6.5516427204387467E-2</v>
      </c>
      <c r="S399" s="265">
        <v>6.5441497942257454E-2</v>
      </c>
      <c r="T399" s="344">
        <v>7.3005567273261879E-2</v>
      </c>
      <c r="U399" s="702"/>
      <c r="V399" s="702"/>
    </row>
    <row r="400" spans="1:22" x14ac:dyDescent="0.2">
      <c r="A400" s="642" t="s">
        <v>1</v>
      </c>
      <c r="B400" s="603">
        <f t="shared" ref="B400:G400" si="117">B397/B396*100-100</f>
        <v>3.5431918008784749</v>
      </c>
      <c r="C400" s="604">
        <f t="shared" si="117"/>
        <v>3.0459621623173376</v>
      </c>
      <c r="D400" s="604">
        <f t="shared" si="117"/>
        <v>0.71483937645335516</v>
      </c>
      <c r="E400" s="604">
        <f t="shared" si="117"/>
        <v>3.4846266471449496</v>
      </c>
      <c r="F400" s="604">
        <f t="shared" si="117"/>
        <v>5.2946984916067947</v>
      </c>
      <c r="G400" s="644">
        <f t="shared" si="117"/>
        <v>5.5458343748884005</v>
      </c>
      <c r="H400" s="603">
        <f>H397/H396*100-100</f>
        <v>0.27190964233423642</v>
      </c>
      <c r="I400" s="604">
        <f>I397/I396*100-100</f>
        <v>4.2531157375995434</v>
      </c>
      <c r="J400" s="604">
        <f t="shared" ref="J400:T400" si="118">J397/J396*100-100</f>
        <v>-1.8344673154767008</v>
      </c>
      <c r="K400" s="604">
        <f t="shared" si="118"/>
        <v>2.9868228404099568</v>
      </c>
      <c r="L400" s="604">
        <f t="shared" si="118"/>
        <v>5.0291123293268356</v>
      </c>
      <c r="M400" s="522">
        <f t="shared" si="118"/>
        <v>6.1284250156870854</v>
      </c>
      <c r="N400" s="401">
        <f t="shared" si="118"/>
        <v>1.3323572474377698</v>
      </c>
      <c r="O400" s="604">
        <f t="shared" si="118"/>
        <v>2.9240744614097451</v>
      </c>
      <c r="P400" s="604">
        <f t="shared" si="118"/>
        <v>3.4708466109723446</v>
      </c>
      <c r="Q400" s="604">
        <f t="shared" si="118"/>
        <v>8.4996532326423733</v>
      </c>
      <c r="R400" s="604">
        <f t="shared" si="118"/>
        <v>5.9590043923865181</v>
      </c>
      <c r="S400" s="522">
        <f t="shared" si="118"/>
        <v>5.7529550405313756</v>
      </c>
      <c r="T400" s="556">
        <f t="shared" si="118"/>
        <v>3.9869017455572049</v>
      </c>
      <c r="U400" s="702"/>
      <c r="V400" s="702"/>
    </row>
    <row r="401" spans="1:22" ht="13.5" thickBot="1" x14ac:dyDescent="0.25">
      <c r="A401" s="671" t="s">
        <v>27</v>
      </c>
      <c r="B401" s="606">
        <f t="shared" ref="B401:T401" si="119">B397-B383</f>
        <v>159.33333333333348</v>
      </c>
      <c r="C401" s="607">
        <f t="shared" si="119"/>
        <v>106.69402644778847</v>
      </c>
      <c r="D401" s="607">
        <f t="shared" si="119"/>
        <v>68.161764705882433</v>
      </c>
      <c r="E401" s="607">
        <f t="shared" si="119"/>
        <v>164.28571428571422</v>
      </c>
      <c r="F401" s="607">
        <f t="shared" si="119"/>
        <v>204.23500611995087</v>
      </c>
      <c r="G401" s="645">
        <f t="shared" si="119"/>
        <v>273.78418329637861</v>
      </c>
      <c r="H401" s="660">
        <f t="shared" si="119"/>
        <v>104.54212454212438</v>
      </c>
      <c r="I401" s="573">
        <f t="shared" si="119"/>
        <v>80.799457994579825</v>
      </c>
      <c r="J401" s="573">
        <f t="shared" si="119"/>
        <v>130.58823529411757</v>
      </c>
      <c r="K401" s="573">
        <f t="shared" si="119"/>
        <v>116.45945945945959</v>
      </c>
      <c r="L401" s="573">
        <f t="shared" si="119"/>
        <v>222.24418604651146</v>
      </c>
      <c r="M401" s="574">
        <f t="shared" si="119"/>
        <v>167.45644599303114</v>
      </c>
      <c r="N401" s="402">
        <f t="shared" si="119"/>
        <v>58.921052631578732</v>
      </c>
      <c r="O401" s="607">
        <f t="shared" si="119"/>
        <v>105.69047619047615</v>
      </c>
      <c r="P401" s="607">
        <f t="shared" si="119"/>
        <v>287.81512605042008</v>
      </c>
      <c r="Q401" s="607">
        <f t="shared" si="119"/>
        <v>304.23751686909554</v>
      </c>
      <c r="R401" s="607">
        <f t="shared" si="119"/>
        <v>173.65151515151501</v>
      </c>
      <c r="S401" s="526">
        <f t="shared" si="119"/>
        <v>37.3608505315824</v>
      </c>
      <c r="T401" s="567">
        <f t="shared" si="119"/>
        <v>152.81146238329029</v>
      </c>
      <c r="U401" s="659"/>
      <c r="V401" s="360"/>
    </row>
    <row r="402" spans="1:22" x14ac:dyDescent="0.2">
      <c r="A402" s="672" t="s">
        <v>51</v>
      </c>
      <c r="B402" s="608">
        <v>665</v>
      </c>
      <c r="C402" s="609">
        <v>666</v>
      </c>
      <c r="D402" s="609">
        <v>200</v>
      </c>
      <c r="E402" s="609">
        <v>666</v>
      </c>
      <c r="F402" s="609">
        <v>665</v>
      </c>
      <c r="G402" s="566">
        <v>666</v>
      </c>
      <c r="H402" s="608">
        <v>695</v>
      </c>
      <c r="I402" s="609">
        <v>695</v>
      </c>
      <c r="J402" s="609">
        <v>200</v>
      </c>
      <c r="K402" s="609">
        <v>695</v>
      </c>
      <c r="L402" s="609">
        <v>694</v>
      </c>
      <c r="M402" s="530">
        <v>695</v>
      </c>
      <c r="N402" s="403">
        <v>701</v>
      </c>
      <c r="O402" s="609">
        <v>701</v>
      </c>
      <c r="P402" s="609">
        <v>200</v>
      </c>
      <c r="Q402" s="609">
        <v>701</v>
      </c>
      <c r="R402" s="609">
        <v>701</v>
      </c>
      <c r="S402" s="530">
        <v>701</v>
      </c>
      <c r="T402" s="557">
        <f>SUM(B402:S402)</f>
        <v>10907</v>
      </c>
      <c r="U402" s="584" t="s">
        <v>56</v>
      </c>
      <c r="V402" s="630">
        <f>T388-T402</f>
        <v>1</v>
      </c>
    </row>
    <row r="403" spans="1:22" x14ac:dyDescent="0.2">
      <c r="A403" s="431" t="s">
        <v>28</v>
      </c>
      <c r="B403" s="513">
        <v>123</v>
      </c>
      <c r="C403" s="511">
        <v>125</v>
      </c>
      <c r="D403" s="511">
        <v>126</v>
      </c>
      <c r="E403" s="511">
        <v>124</v>
      </c>
      <c r="F403" s="511">
        <v>122</v>
      </c>
      <c r="G403" s="570">
        <v>120</v>
      </c>
      <c r="H403" s="513">
        <v>128</v>
      </c>
      <c r="I403" s="511">
        <v>127</v>
      </c>
      <c r="J403" s="511">
        <v>128.5</v>
      </c>
      <c r="K403" s="511">
        <v>126</v>
      </c>
      <c r="L403" s="511">
        <v>124.5</v>
      </c>
      <c r="M403" s="514">
        <v>124.5</v>
      </c>
      <c r="N403" s="404">
        <v>123.5</v>
      </c>
      <c r="O403" s="511">
        <v>123.5</v>
      </c>
      <c r="P403" s="511">
        <v>126.5</v>
      </c>
      <c r="Q403" s="511">
        <v>123</v>
      </c>
      <c r="R403" s="511">
        <v>121.5</v>
      </c>
      <c r="S403" s="514">
        <v>123</v>
      </c>
      <c r="T403" s="555"/>
      <c r="U403" s="584" t="s">
        <v>57</v>
      </c>
      <c r="V403" s="584">
        <v>122.88</v>
      </c>
    </row>
    <row r="404" spans="1:22" ht="13.5" thickBot="1" x14ac:dyDescent="0.25">
      <c r="A404" s="432" t="s">
        <v>26</v>
      </c>
      <c r="B404" s="515">
        <f t="shared" ref="B404:S404" si="120">B403-B389</f>
        <v>0</v>
      </c>
      <c r="C404" s="512">
        <f t="shared" si="120"/>
        <v>2.5</v>
      </c>
      <c r="D404" s="512">
        <f t="shared" si="120"/>
        <v>2.5</v>
      </c>
      <c r="E404" s="512">
        <f t="shared" si="120"/>
        <v>2</v>
      </c>
      <c r="F404" s="512">
        <f t="shared" si="120"/>
        <v>1.5</v>
      </c>
      <c r="G404" s="571">
        <f t="shared" si="120"/>
        <v>0</v>
      </c>
      <c r="H404" s="515">
        <f t="shared" si="120"/>
        <v>2.5</v>
      </c>
      <c r="I404" s="512">
        <f t="shared" si="120"/>
        <v>2</v>
      </c>
      <c r="J404" s="512">
        <f t="shared" si="120"/>
        <v>2</v>
      </c>
      <c r="K404" s="512">
        <f t="shared" si="120"/>
        <v>2</v>
      </c>
      <c r="L404" s="512">
        <f t="shared" si="120"/>
        <v>0</v>
      </c>
      <c r="M404" s="516">
        <f t="shared" si="120"/>
        <v>2.5</v>
      </c>
      <c r="N404" s="405">
        <f t="shared" si="120"/>
        <v>0</v>
      </c>
      <c r="O404" s="512">
        <f t="shared" si="120"/>
        <v>0</v>
      </c>
      <c r="P404" s="512">
        <f t="shared" si="120"/>
        <v>2</v>
      </c>
      <c r="Q404" s="512">
        <f t="shared" si="120"/>
        <v>0</v>
      </c>
      <c r="R404" s="512">
        <f t="shared" si="120"/>
        <v>0</v>
      </c>
      <c r="S404" s="516">
        <f t="shared" si="120"/>
        <v>2.5</v>
      </c>
      <c r="T404" s="558"/>
      <c r="U404" s="584" t="s">
        <v>26</v>
      </c>
      <c r="V404" s="584">
        <f>V403-V389</f>
        <v>3.2299999999999898</v>
      </c>
    </row>
    <row r="405" spans="1:22" x14ac:dyDescent="0.2">
      <c r="J405" s="237">
        <v>128.5</v>
      </c>
    </row>
    <row r="406" spans="1:22" ht="13.5" thickBot="1" x14ac:dyDescent="0.25"/>
    <row r="407" spans="1:22" ht="13.5" thickBot="1" x14ac:dyDescent="0.25">
      <c r="A407" s="639" t="s">
        <v>156</v>
      </c>
      <c r="B407" s="737" t="s">
        <v>84</v>
      </c>
      <c r="C407" s="738"/>
      <c r="D407" s="738"/>
      <c r="E407" s="738"/>
      <c r="F407" s="738"/>
      <c r="G407" s="739"/>
      <c r="H407" s="737" t="s">
        <v>83</v>
      </c>
      <c r="I407" s="738"/>
      <c r="J407" s="738"/>
      <c r="K407" s="738"/>
      <c r="L407" s="738"/>
      <c r="M407" s="739"/>
      <c r="N407" s="737" t="s">
        <v>53</v>
      </c>
      <c r="O407" s="738"/>
      <c r="P407" s="738"/>
      <c r="Q407" s="738"/>
      <c r="R407" s="738"/>
      <c r="S407" s="739"/>
      <c r="T407" s="539" t="s">
        <v>55</v>
      </c>
      <c r="U407" s="708"/>
      <c r="V407" s="708"/>
    </row>
    <row r="408" spans="1:22" x14ac:dyDescent="0.2">
      <c r="A408" s="640" t="s">
        <v>54</v>
      </c>
      <c r="B408" s="590">
        <v>1</v>
      </c>
      <c r="C408" s="591">
        <v>2</v>
      </c>
      <c r="D408" s="591">
        <v>3</v>
      </c>
      <c r="E408" s="591">
        <v>4</v>
      </c>
      <c r="F408" s="591">
        <v>5</v>
      </c>
      <c r="G408" s="637">
        <v>6</v>
      </c>
      <c r="H408" s="688">
        <v>1</v>
      </c>
      <c r="I408" s="549">
        <v>2</v>
      </c>
      <c r="J408" s="471">
        <v>3</v>
      </c>
      <c r="K408" s="471">
        <v>4</v>
      </c>
      <c r="L408" s="471">
        <v>5</v>
      </c>
      <c r="M408" s="472">
        <v>6</v>
      </c>
      <c r="N408" s="395">
        <v>1</v>
      </c>
      <c r="O408" s="591">
        <v>2</v>
      </c>
      <c r="P408" s="591">
        <v>3</v>
      </c>
      <c r="Q408" s="591">
        <v>4</v>
      </c>
      <c r="R408" s="591">
        <v>5</v>
      </c>
      <c r="S408" s="249">
        <v>6</v>
      </c>
      <c r="T408" s="488"/>
      <c r="U408" s="708"/>
      <c r="V408" s="708"/>
    </row>
    <row r="409" spans="1:22" x14ac:dyDescent="0.2">
      <c r="A409" s="641" t="s">
        <v>3</v>
      </c>
      <c r="B409" s="595">
        <v>3550</v>
      </c>
      <c r="C409" s="596">
        <v>3550</v>
      </c>
      <c r="D409" s="596">
        <v>3550</v>
      </c>
      <c r="E409" s="596">
        <v>3550</v>
      </c>
      <c r="F409" s="596">
        <v>3550</v>
      </c>
      <c r="G409" s="638">
        <v>3550</v>
      </c>
      <c r="H409" s="595">
        <v>3550</v>
      </c>
      <c r="I409" s="596">
        <v>3550</v>
      </c>
      <c r="J409" s="596">
        <v>3550</v>
      </c>
      <c r="K409" s="596">
        <v>3550</v>
      </c>
      <c r="L409" s="596">
        <v>3550</v>
      </c>
      <c r="M409" s="255">
        <v>3550</v>
      </c>
      <c r="N409" s="397">
        <v>3550</v>
      </c>
      <c r="O409" s="596">
        <v>3550</v>
      </c>
      <c r="P409" s="596">
        <v>3550</v>
      </c>
      <c r="Q409" s="596">
        <v>3550</v>
      </c>
      <c r="R409" s="596">
        <v>3550</v>
      </c>
      <c r="S409" s="255">
        <v>3550</v>
      </c>
      <c r="T409" s="341">
        <v>3550</v>
      </c>
      <c r="U409" s="708"/>
      <c r="V409" s="708"/>
    </row>
    <row r="410" spans="1:22" x14ac:dyDescent="0.2">
      <c r="A410" s="642" t="s">
        <v>6</v>
      </c>
      <c r="B410" s="597">
        <v>3674.25</v>
      </c>
      <c r="C410" s="598">
        <v>3702</v>
      </c>
      <c r="D410" s="598">
        <v>3668.3333333333335</v>
      </c>
      <c r="E410" s="598">
        <v>3740</v>
      </c>
      <c r="F410" s="598">
        <v>3696.875</v>
      </c>
      <c r="G410" s="618">
        <v>3817.7419354838707</v>
      </c>
      <c r="H410" s="597">
        <v>3819.6666666666665</v>
      </c>
      <c r="I410" s="598">
        <v>3761.5625</v>
      </c>
      <c r="J410" s="598">
        <v>3772.3076923076924</v>
      </c>
      <c r="K410" s="598">
        <v>3733.1578947368421</v>
      </c>
      <c r="L410" s="598">
        <v>3800.5263157894738</v>
      </c>
      <c r="M410" s="258">
        <v>3969.4871794871797</v>
      </c>
      <c r="N410" s="398">
        <v>3714.6428571428573</v>
      </c>
      <c r="O410" s="598">
        <v>3772.0689655172414</v>
      </c>
      <c r="P410" s="598">
        <v>3655.3333333333335</v>
      </c>
      <c r="Q410" s="598">
        <v>3849.6666666666665</v>
      </c>
      <c r="R410" s="598">
        <v>3835.6666666666665</v>
      </c>
      <c r="S410" s="258">
        <v>3919.0322580645161</v>
      </c>
      <c r="T410" s="342">
        <v>3780.5075187969924</v>
      </c>
      <c r="U410" s="708"/>
      <c r="V410" s="708"/>
    </row>
    <row r="411" spans="1:22" x14ac:dyDescent="0.2">
      <c r="A411" s="640" t="s">
        <v>7</v>
      </c>
      <c r="B411" s="599">
        <v>87.5</v>
      </c>
      <c r="C411" s="600">
        <v>96.666666666666671</v>
      </c>
      <c r="D411" s="600">
        <v>83.333333333333329</v>
      </c>
      <c r="E411" s="600">
        <v>94.117647058823536</v>
      </c>
      <c r="F411" s="600">
        <v>93.75</v>
      </c>
      <c r="G411" s="621">
        <v>90.322580645161295</v>
      </c>
      <c r="H411" s="599">
        <v>93.333333333333329</v>
      </c>
      <c r="I411" s="600">
        <v>81.25</v>
      </c>
      <c r="J411" s="600">
        <v>69.230769230769226</v>
      </c>
      <c r="K411" s="600">
        <v>92.10526315789474</v>
      </c>
      <c r="L411" s="600">
        <v>92.10526315789474</v>
      </c>
      <c r="M411" s="262">
        <v>87.179487179487182</v>
      </c>
      <c r="N411" s="399">
        <v>96.428571428571431</v>
      </c>
      <c r="O411" s="600">
        <v>86.206896551724142</v>
      </c>
      <c r="P411" s="600">
        <v>80</v>
      </c>
      <c r="Q411" s="600">
        <v>70</v>
      </c>
      <c r="R411" s="600">
        <v>80</v>
      </c>
      <c r="S411" s="262">
        <v>90.322580645161295</v>
      </c>
      <c r="T411" s="343">
        <v>85.150375939849624</v>
      </c>
      <c r="U411" s="708"/>
      <c r="V411" s="708"/>
    </row>
    <row r="412" spans="1:22" x14ac:dyDescent="0.2">
      <c r="A412" s="640" t="s">
        <v>8</v>
      </c>
      <c r="B412" s="601">
        <v>5.963409130896976E-2</v>
      </c>
      <c r="C412" s="602">
        <v>4.4250937611507779E-2</v>
      </c>
      <c r="D412" s="602">
        <v>6.4209843063394056E-2</v>
      </c>
      <c r="E412" s="602">
        <v>7.1812872909746625E-2</v>
      </c>
      <c r="F412" s="602">
        <v>5.9943998672577568E-2</v>
      </c>
      <c r="G412" s="624">
        <v>6.088893670480465E-2</v>
      </c>
      <c r="H412" s="601">
        <v>5.8300342065184793E-2</v>
      </c>
      <c r="I412" s="602">
        <v>6.9391627745520434E-2</v>
      </c>
      <c r="J412" s="602">
        <v>8.3357668757814973E-2</v>
      </c>
      <c r="K412" s="602">
        <v>6.117051636345891E-2</v>
      </c>
      <c r="L412" s="602">
        <v>5.8599765954798592E-2</v>
      </c>
      <c r="M412" s="265">
        <v>6.8897068565369937E-2</v>
      </c>
      <c r="N412" s="400">
        <v>5.8541483861220323E-2</v>
      </c>
      <c r="O412" s="602">
        <v>6.3329212459398418E-2</v>
      </c>
      <c r="P412" s="602">
        <v>7.6299313603446411E-2</v>
      </c>
      <c r="Q412" s="602">
        <v>9.3250807320461968E-2</v>
      </c>
      <c r="R412" s="602">
        <v>7.1767925465510946E-2</v>
      </c>
      <c r="S412" s="265">
        <v>6.5627869575875269E-2</v>
      </c>
      <c r="T412" s="344">
        <v>6.9770366462407571E-2</v>
      </c>
      <c r="U412" s="708"/>
      <c r="V412" s="708"/>
    </row>
    <row r="413" spans="1:22" x14ac:dyDescent="0.2">
      <c r="A413" s="642" t="s">
        <v>1</v>
      </c>
      <c r="B413" s="603">
        <f t="shared" ref="B413:G413" si="121">B410/B409*100-100</f>
        <v>3.4999999999999858</v>
      </c>
      <c r="C413" s="604">
        <f t="shared" si="121"/>
        <v>4.2816901408450718</v>
      </c>
      <c r="D413" s="604">
        <f t="shared" si="121"/>
        <v>3.3333333333333428</v>
      </c>
      <c r="E413" s="604">
        <f t="shared" si="121"/>
        <v>5.3521126760563362</v>
      </c>
      <c r="F413" s="604">
        <f t="shared" si="121"/>
        <v>4.1373239436619684</v>
      </c>
      <c r="G413" s="644">
        <f t="shared" si="121"/>
        <v>7.5420263516583219</v>
      </c>
      <c r="H413" s="603">
        <f>H410/H409*100-100</f>
        <v>7.5962441314553928</v>
      </c>
      <c r="I413" s="604">
        <f>I410/I409*100-100</f>
        <v>5.9595070422535201</v>
      </c>
      <c r="J413" s="604">
        <f t="shared" ref="J413:T413" si="122">J410/J409*100-100</f>
        <v>6.2621885157096528</v>
      </c>
      <c r="K413" s="604">
        <f t="shared" si="122"/>
        <v>5.159377316530751</v>
      </c>
      <c r="L413" s="604">
        <f t="shared" si="122"/>
        <v>7.0570793180133364</v>
      </c>
      <c r="M413" s="522">
        <f t="shared" si="122"/>
        <v>11.816540267244505</v>
      </c>
      <c r="N413" s="401">
        <f t="shared" si="122"/>
        <v>4.6378269617706138</v>
      </c>
      <c r="O413" s="604">
        <f t="shared" si="122"/>
        <v>6.2554638173870813</v>
      </c>
      <c r="P413" s="604">
        <f t="shared" si="122"/>
        <v>2.9671361502347366</v>
      </c>
      <c r="Q413" s="604">
        <f t="shared" si="122"/>
        <v>8.441314553990594</v>
      </c>
      <c r="R413" s="604">
        <f t="shared" si="122"/>
        <v>8.0469483568075049</v>
      </c>
      <c r="S413" s="522">
        <f t="shared" si="122"/>
        <v>10.395274875056785</v>
      </c>
      <c r="T413" s="556">
        <f t="shared" si="122"/>
        <v>6.4931695435772667</v>
      </c>
      <c r="U413" s="708"/>
      <c r="V413" s="708"/>
    </row>
    <row r="414" spans="1:22" ht="13.5" thickBot="1" x14ac:dyDescent="0.25">
      <c r="A414" s="671" t="s">
        <v>27</v>
      </c>
      <c r="B414" s="606">
        <f t="shared" ref="B414:T414" si="123">B410-B397</f>
        <v>138.25</v>
      </c>
      <c r="C414" s="607">
        <f t="shared" si="123"/>
        <v>182.98039215686276</v>
      </c>
      <c r="D414" s="607">
        <f t="shared" si="123"/>
        <v>228.92156862745105</v>
      </c>
      <c r="E414" s="607">
        <f t="shared" si="123"/>
        <v>206</v>
      </c>
      <c r="F414" s="607">
        <f t="shared" si="123"/>
        <v>101.06104651162786</v>
      </c>
      <c r="G414" s="645">
        <f t="shared" si="123"/>
        <v>213.35169158143162</v>
      </c>
      <c r="H414" s="660">
        <f t="shared" si="123"/>
        <v>395.38095238095229</v>
      </c>
      <c r="I414" s="573">
        <f t="shared" si="123"/>
        <v>201.31859756097583</v>
      </c>
      <c r="J414" s="573">
        <f t="shared" si="123"/>
        <v>419.95475113122166</v>
      </c>
      <c r="K414" s="573">
        <f t="shared" si="123"/>
        <v>216.15789473684208</v>
      </c>
      <c r="L414" s="573">
        <f t="shared" si="123"/>
        <v>213.7821297429623</v>
      </c>
      <c r="M414" s="574">
        <f t="shared" si="123"/>
        <v>345.20146520146545</v>
      </c>
      <c r="N414" s="402">
        <f t="shared" si="123"/>
        <v>254.14285714285734</v>
      </c>
      <c r="O414" s="607">
        <f t="shared" si="123"/>
        <v>257.21182266009873</v>
      </c>
      <c r="P414" s="607">
        <f t="shared" si="123"/>
        <v>121.80392156862763</v>
      </c>
      <c r="Q414" s="607">
        <f t="shared" si="123"/>
        <v>144.40350877192986</v>
      </c>
      <c r="R414" s="607">
        <f t="shared" si="123"/>
        <v>217.16666666666652</v>
      </c>
      <c r="S414" s="526">
        <f t="shared" si="123"/>
        <v>307.56884343036972</v>
      </c>
      <c r="T414" s="567">
        <f t="shared" si="123"/>
        <v>229.35482418621405</v>
      </c>
      <c r="U414" s="659"/>
      <c r="V414" s="360"/>
    </row>
    <row r="415" spans="1:22" x14ac:dyDescent="0.2">
      <c r="A415" s="672" t="s">
        <v>51</v>
      </c>
      <c r="B415" s="608">
        <v>665</v>
      </c>
      <c r="C415" s="609">
        <v>665</v>
      </c>
      <c r="D415" s="609">
        <v>199</v>
      </c>
      <c r="E415" s="609">
        <v>665</v>
      </c>
      <c r="F415" s="609">
        <v>664</v>
      </c>
      <c r="G415" s="566">
        <v>665</v>
      </c>
      <c r="H415" s="608">
        <v>695</v>
      </c>
      <c r="I415" s="609">
        <v>694</v>
      </c>
      <c r="J415" s="609">
        <v>199</v>
      </c>
      <c r="K415" s="609">
        <v>694</v>
      </c>
      <c r="L415" s="609">
        <v>694</v>
      </c>
      <c r="M415" s="530">
        <v>695</v>
      </c>
      <c r="N415" s="403">
        <v>701</v>
      </c>
      <c r="O415" s="609">
        <v>699</v>
      </c>
      <c r="P415" s="609">
        <v>199</v>
      </c>
      <c r="Q415" s="609">
        <v>701</v>
      </c>
      <c r="R415" s="609">
        <v>701</v>
      </c>
      <c r="S415" s="530">
        <v>701</v>
      </c>
      <c r="T415" s="557">
        <f>SUM(B415:S415)</f>
        <v>10896</v>
      </c>
      <c r="U415" s="584" t="s">
        <v>56</v>
      </c>
      <c r="V415" s="630">
        <f>T402-T415</f>
        <v>11</v>
      </c>
    </row>
    <row r="416" spans="1:22" x14ac:dyDescent="0.2">
      <c r="A416" s="431" t="s">
        <v>28</v>
      </c>
      <c r="B416" s="513"/>
      <c r="C416" s="511"/>
      <c r="D416" s="511"/>
      <c r="E416" s="511"/>
      <c r="F416" s="511"/>
      <c r="G416" s="570"/>
      <c r="H416" s="513"/>
      <c r="I416" s="511"/>
      <c r="J416" s="511"/>
      <c r="K416" s="511"/>
      <c r="L416" s="511"/>
      <c r="M416" s="514"/>
      <c r="N416" s="404"/>
      <c r="O416" s="511"/>
      <c r="P416" s="511"/>
      <c r="Q416" s="511"/>
      <c r="R416" s="511"/>
      <c r="S416" s="514"/>
      <c r="T416" s="555"/>
      <c r="U416" s="584" t="s">
        <v>57</v>
      </c>
      <c r="V416" s="584">
        <v>125.93</v>
      </c>
    </row>
    <row r="417" spans="1:22" ht="13.5" thickBot="1" x14ac:dyDescent="0.25">
      <c r="A417" s="432" t="s">
        <v>26</v>
      </c>
      <c r="B417" s="515">
        <f t="shared" ref="B417:S417" si="124">B416-B403</f>
        <v>-123</v>
      </c>
      <c r="C417" s="512">
        <f t="shared" si="124"/>
        <v>-125</v>
      </c>
      <c r="D417" s="512">
        <f t="shared" si="124"/>
        <v>-126</v>
      </c>
      <c r="E417" s="512">
        <f t="shared" si="124"/>
        <v>-124</v>
      </c>
      <c r="F417" s="512">
        <f t="shared" si="124"/>
        <v>-122</v>
      </c>
      <c r="G417" s="571">
        <f t="shared" si="124"/>
        <v>-120</v>
      </c>
      <c r="H417" s="515">
        <f t="shared" si="124"/>
        <v>-128</v>
      </c>
      <c r="I417" s="512">
        <f t="shared" si="124"/>
        <v>-127</v>
      </c>
      <c r="J417" s="512">
        <f t="shared" si="124"/>
        <v>-128.5</v>
      </c>
      <c r="K417" s="512">
        <f t="shared" si="124"/>
        <v>-126</v>
      </c>
      <c r="L417" s="512">
        <f t="shared" si="124"/>
        <v>-124.5</v>
      </c>
      <c r="M417" s="516">
        <f t="shared" si="124"/>
        <v>-124.5</v>
      </c>
      <c r="N417" s="405">
        <f t="shared" si="124"/>
        <v>-123.5</v>
      </c>
      <c r="O417" s="512">
        <f t="shared" si="124"/>
        <v>-123.5</v>
      </c>
      <c r="P417" s="512">
        <f t="shared" si="124"/>
        <v>-126.5</v>
      </c>
      <c r="Q417" s="512">
        <f t="shared" si="124"/>
        <v>-123</v>
      </c>
      <c r="R417" s="512">
        <f t="shared" si="124"/>
        <v>-121.5</v>
      </c>
      <c r="S417" s="516">
        <f t="shared" si="124"/>
        <v>-123</v>
      </c>
      <c r="T417" s="558"/>
      <c r="U417" s="584" t="s">
        <v>26</v>
      </c>
      <c r="V417" s="584">
        <f>V416-V403</f>
        <v>3.0500000000000114</v>
      </c>
    </row>
    <row r="419" spans="1:22" ht="13.5" thickBot="1" x14ac:dyDescent="0.25"/>
    <row r="420" spans="1:22" s="710" customFormat="1" ht="13.5" thickBot="1" x14ac:dyDescent="0.25">
      <c r="A420" s="639" t="s">
        <v>159</v>
      </c>
      <c r="B420" s="737" t="s">
        <v>84</v>
      </c>
      <c r="C420" s="738"/>
      <c r="D420" s="738"/>
      <c r="E420" s="738"/>
      <c r="F420" s="738"/>
      <c r="G420" s="739"/>
      <c r="H420" s="737" t="s">
        <v>83</v>
      </c>
      <c r="I420" s="738"/>
      <c r="J420" s="738"/>
      <c r="K420" s="738"/>
      <c r="L420" s="738"/>
      <c r="M420" s="739"/>
      <c r="N420" s="737" t="s">
        <v>53</v>
      </c>
      <c r="O420" s="738"/>
      <c r="P420" s="738"/>
      <c r="Q420" s="738"/>
      <c r="R420" s="738"/>
      <c r="S420" s="739"/>
      <c r="T420" s="539" t="s">
        <v>55</v>
      </c>
    </row>
    <row r="421" spans="1:22" s="710" customFormat="1" x14ac:dyDescent="0.2">
      <c r="A421" s="640" t="s">
        <v>54</v>
      </c>
      <c r="B421" s="590">
        <v>1</v>
      </c>
      <c r="C421" s="591">
        <v>2</v>
      </c>
      <c r="D421" s="591">
        <v>3</v>
      </c>
      <c r="E421" s="591">
        <v>4</v>
      </c>
      <c r="F421" s="591">
        <v>5</v>
      </c>
      <c r="G421" s="637">
        <v>6</v>
      </c>
      <c r="H421" s="688">
        <v>1</v>
      </c>
      <c r="I421" s="549">
        <v>2</v>
      </c>
      <c r="J421" s="471">
        <v>3</v>
      </c>
      <c r="K421" s="471">
        <v>4</v>
      </c>
      <c r="L421" s="471">
        <v>5</v>
      </c>
      <c r="M421" s="472">
        <v>6</v>
      </c>
      <c r="N421" s="395">
        <v>1</v>
      </c>
      <c r="O421" s="591">
        <v>2</v>
      </c>
      <c r="P421" s="591">
        <v>3</v>
      </c>
      <c r="Q421" s="591">
        <v>4</v>
      </c>
      <c r="R421" s="591">
        <v>5</v>
      </c>
      <c r="S421" s="249">
        <v>6</v>
      </c>
      <c r="T421" s="712">
        <v>650</v>
      </c>
    </row>
    <row r="422" spans="1:22" s="710" customFormat="1" x14ac:dyDescent="0.2">
      <c r="A422" s="641" t="s">
        <v>3</v>
      </c>
      <c r="B422" s="595">
        <v>3665</v>
      </c>
      <c r="C422" s="596">
        <v>3665</v>
      </c>
      <c r="D422" s="596">
        <v>3665</v>
      </c>
      <c r="E422" s="596">
        <v>3665</v>
      </c>
      <c r="F422" s="596">
        <v>3665</v>
      </c>
      <c r="G422" s="638">
        <v>3665</v>
      </c>
      <c r="H422" s="595">
        <v>3665</v>
      </c>
      <c r="I422" s="596">
        <v>3665</v>
      </c>
      <c r="J422" s="596">
        <v>3665</v>
      </c>
      <c r="K422" s="596">
        <v>3665</v>
      </c>
      <c r="L422" s="596">
        <v>3665</v>
      </c>
      <c r="M422" s="255">
        <v>3665</v>
      </c>
      <c r="N422" s="397">
        <v>3665</v>
      </c>
      <c r="O422" s="596">
        <v>3665</v>
      </c>
      <c r="P422" s="596">
        <v>3665</v>
      </c>
      <c r="Q422" s="596">
        <v>3665</v>
      </c>
      <c r="R422" s="596">
        <v>3665</v>
      </c>
      <c r="S422" s="255">
        <v>3665</v>
      </c>
      <c r="T422" s="341">
        <v>3665</v>
      </c>
    </row>
    <row r="423" spans="1:22" s="710" customFormat="1" x14ac:dyDescent="0.2">
      <c r="A423" s="642" t="s">
        <v>6</v>
      </c>
      <c r="B423" s="597">
        <v>3707.8378378378379</v>
      </c>
      <c r="C423" s="598">
        <v>3862.8125</v>
      </c>
      <c r="D423" s="598">
        <v>3409.1666666666665</v>
      </c>
      <c r="E423" s="598">
        <v>3816.75</v>
      </c>
      <c r="F423" s="598">
        <v>3721.8421052631579</v>
      </c>
      <c r="G423" s="618">
        <v>3754.1860465116279</v>
      </c>
      <c r="H423" s="597">
        <v>3722.75</v>
      </c>
      <c r="I423" s="598">
        <v>3725.75</v>
      </c>
      <c r="J423" s="598">
        <v>3476</v>
      </c>
      <c r="K423" s="598">
        <v>3654.8571428571427</v>
      </c>
      <c r="L423" s="598">
        <v>3715.897435897436</v>
      </c>
      <c r="M423" s="258">
        <v>3849.5</v>
      </c>
      <c r="N423" s="398">
        <v>3997.3076923076924</v>
      </c>
      <c r="O423" s="598">
        <v>3955.3333333333335</v>
      </c>
      <c r="P423" s="598">
        <v>3683.3333333333335</v>
      </c>
      <c r="Q423" s="598">
        <v>3849.7674418604652</v>
      </c>
      <c r="R423" s="598">
        <v>3840.8510638297871</v>
      </c>
      <c r="S423" s="258">
        <v>3982.75</v>
      </c>
      <c r="T423" s="342">
        <v>3799.3230769230768</v>
      </c>
    </row>
    <row r="424" spans="1:22" s="710" customFormat="1" x14ac:dyDescent="0.2">
      <c r="A424" s="640" t="s">
        <v>7</v>
      </c>
      <c r="B424" s="599">
        <v>67.567567567567565</v>
      </c>
      <c r="C424" s="600">
        <v>81.25</v>
      </c>
      <c r="D424" s="600">
        <v>75</v>
      </c>
      <c r="E424" s="600">
        <v>82.5</v>
      </c>
      <c r="F424" s="600">
        <v>86.84210526315789</v>
      </c>
      <c r="G424" s="621">
        <v>79.069767441860463</v>
      </c>
      <c r="H424" s="599">
        <v>80</v>
      </c>
      <c r="I424" s="600">
        <v>82.5</v>
      </c>
      <c r="J424" s="600">
        <v>66.666666666666671</v>
      </c>
      <c r="K424" s="600">
        <v>80</v>
      </c>
      <c r="L424" s="600">
        <v>61.53846153846154</v>
      </c>
      <c r="M424" s="262">
        <v>62.5</v>
      </c>
      <c r="N424" s="399">
        <v>96.15384615384616</v>
      </c>
      <c r="O424" s="600">
        <v>68.888888888888886</v>
      </c>
      <c r="P424" s="600">
        <v>91.666666666666671</v>
      </c>
      <c r="Q424" s="600">
        <v>74.418604651162795</v>
      </c>
      <c r="R424" s="600">
        <v>82.978723404255319</v>
      </c>
      <c r="S424" s="262">
        <v>90</v>
      </c>
      <c r="T424" s="343">
        <v>73.84615384615384</v>
      </c>
    </row>
    <row r="425" spans="1:22" s="710" customFormat="1" x14ac:dyDescent="0.2">
      <c r="A425" s="640" t="s">
        <v>8</v>
      </c>
      <c r="B425" s="601">
        <v>8.8374757334282808E-2</v>
      </c>
      <c r="C425" s="602">
        <v>7.9244578919866818E-2</v>
      </c>
      <c r="D425" s="602">
        <v>7.1744828130441432E-2</v>
      </c>
      <c r="E425" s="602">
        <v>7.748689278828183E-2</v>
      </c>
      <c r="F425" s="602">
        <v>6.5256910929160944E-2</v>
      </c>
      <c r="G425" s="624">
        <v>7.7897436048939506E-2</v>
      </c>
      <c r="H425" s="601">
        <v>8.5733092435504615E-2</v>
      </c>
      <c r="I425" s="602">
        <v>8.2829168262563868E-2</v>
      </c>
      <c r="J425" s="602">
        <v>0.10982360817777879</v>
      </c>
      <c r="K425" s="602">
        <v>7.7629278891495665E-2</v>
      </c>
      <c r="L425" s="602">
        <v>8.8793435473552992E-2</v>
      </c>
      <c r="M425" s="265">
        <v>9.5119415726452203E-2</v>
      </c>
      <c r="N425" s="400">
        <v>6.2152380298596009E-2</v>
      </c>
      <c r="O425" s="602">
        <v>8.5473684727554261E-2</v>
      </c>
      <c r="P425" s="602">
        <v>6.4422058914802793E-2</v>
      </c>
      <c r="Q425" s="602">
        <v>7.4554490039012516E-2</v>
      </c>
      <c r="R425" s="602">
        <v>6.5260864765881749E-2</v>
      </c>
      <c r="S425" s="265">
        <v>6.0897251363310173E-2</v>
      </c>
      <c r="T425" s="344">
        <v>8.5148085898863843E-2</v>
      </c>
    </row>
    <row r="426" spans="1:22" s="710" customFormat="1" x14ac:dyDescent="0.2">
      <c r="A426" s="642" t="s">
        <v>1</v>
      </c>
      <c r="B426" s="603">
        <f t="shared" ref="B426:G426" si="125">B423/B422*100-100</f>
        <v>1.1688359573762028</v>
      </c>
      <c r="C426" s="604">
        <f t="shared" si="125"/>
        <v>5.3973396998635792</v>
      </c>
      <c r="D426" s="604">
        <f t="shared" si="125"/>
        <v>-6.9804456571168743</v>
      </c>
      <c r="E426" s="604">
        <f t="shared" si="125"/>
        <v>4.1405184174624736</v>
      </c>
      <c r="F426" s="604">
        <f t="shared" si="125"/>
        <v>1.550944209090261</v>
      </c>
      <c r="G426" s="644">
        <f t="shared" si="125"/>
        <v>2.4334528379707336</v>
      </c>
      <c r="H426" s="603">
        <f>H423/H422*100-100</f>
        <v>1.5757162346521199</v>
      </c>
      <c r="I426" s="604">
        <f>I423/I422*100-100</f>
        <v>1.657571623465202</v>
      </c>
      <c r="J426" s="604">
        <f t="shared" ref="J426:T426" si="126">J423/J422*100-100</f>
        <v>-5.1568894952251014</v>
      </c>
      <c r="K426" s="604">
        <f t="shared" si="126"/>
        <v>-0.27674917170142521</v>
      </c>
      <c r="L426" s="604">
        <f t="shared" si="126"/>
        <v>1.3887431349914436</v>
      </c>
      <c r="M426" s="522">
        <f t="shared" si="126"/>
        <v>5.0341064120054568</v>
      </c>
      <c r="N426" s="401">
        <f t="shared" si="126"/>
        <v>9.0670584531430336</v>
      </c>
      <c r="O426" s="604">
        <f t="shared" si="126"/>
        <v>7.921782628467497</v>
      </c>
      <c r="P426" s="604">
        <f t="shared" si="126"/>
        <v>0.50022737608004775</v>
      </c>
      <c r="Q426" s="604">
        <f t="shared" si="126"/>
        <v>5.0414035978298699</v>
      </c>
      <c r="R426" s="604">
        <f t="shared" si="126"/>
        <v>4.7981190676613181</v>
      </c>
      <c r="S426" s="522">
        <f t="shared" si="126"/>
        <v>8.6698499317871693</v>
      </c>
      <c r="T426" s="556">
        <f t="shared" si="126"/>
        <v>3.6650225627033137</v>
      </c>
    </row>
    <row r="427" spans="1:22" s="710" customFormat="1" ht="13.5" thickBot="1" x14ac:dyDescent="0.25">
      <c r="A427" s="671" t="s">
        <v>27</v>
      </c>
      <c r="B427" s="606">
        <f t="shared" ref="B427:T427" si="127">B423-B410</f>
        <v>33.587837837837924</v>
      </c>
      <c r="C427" s="607">
        <f t="shared" si="127"/>
        <v>160.8125</v>
      </c>
      <c r="D427" s="607">
        <f t="shared" si="127"/>
        <v>-259.16666666666697</v>
      </c>
      <c r="E427" s="607">
        <f t="shared" si="127"/>
        <v>76.75</v>
      </c>
      <c r="F427" s="607">
        <f t="shared" si="127"/>
        <v>24.967105263157919</v>
      </c>
      <c r="G427" s="645">
        <f t="shared" si="127"/>
        <v>-63.555888972242883</v>
      </c>
      <c r="H427" s="660">
        <f t="shared" si="127"/>
        <v>-96.916666666666515</v>
      </c>
      <c r="I427" s="573">
        <f t="shared" si="127"/>
        <v>-35.8125</v>
      </c>
      <c r="J427" s="573">
        <f t="shared" si="127"/>
        <v>-296.30769230769238</v>
      </c>
      <c r="K427" s="573">
        <f t="shared" si="127"/>
        <v>-78.300751879699419</v>
      </c>
      <c r="L427" s="573">
        <f t="shared" si="127"/>
        <v>-84.62887989203773</v>
      </c>
      <c r="M427" s="574">
        <f t="shared" si="127"/>
        <v>-119.98717948717967</v>
      </c>
      <c r="N427" s="402">
        <f t="shared" si="127"/>
        <v>282.66483516483504</v>
      </c>
      <c r="O427" s="607">
        <f t="shared" si="127"/>
        <v>183.26436781609209</v>
      </c>
      <c r="P427" s="607">
        <f t="shared" si="127"/>
        <v>28</v>
      </c>
      <c r="Q427" s="607">
        <f t="shared" si="127"/>
        <v>0.10077519379865407</v>
      </c>
      <c r="R427" s="607">
        <f t="shared" si="127"/>
        <v>5.1843971631205932</v>
      </c>
      <c r="S427" s="526">
        <f t="shared" si="127"/>
        <v>63.7177419354839</v>
      </c>
      <c r="T427" s="567">
        <f t="shared" si="127"/>
        <v>18.815558126084397</v>
      </c>
      <c r="U427" s="659"/>
      <c r="V427" s="360"/>
    </row>
    <row r="428" spans="1:22" s="710" customFormat="1" x14ac:dyDescent="0.2">
      <c r="A428" s="672" t="s">
        <v>51</v>
      </c>
      <c r="B428" s="608">
        <v>664</v>
      </c>
      <c r="C428" s="609">
        <v>664</v>
      </c>
      <c r="D428" s="609">
        <v>199</v>
      </c>
      <c r="E428" s="609">
        <v>665</v>
      </c>
      <c r="F428" s="609">
        <v>663</v>
      </c>
      <c r="G428" s="566">
        <v>662</v>
      </c>
      <c r="H428" s="608">
        <v>693</v>
      </c>
      <c r="I428" s="609">
        <v>693</v>
      </c>
      <c r="J428" s="609">
        <v>198</v>
      </c>
      <c r="K428" s="609">
        <v>694</v>
      </c>
      <c r="L428" s="609">
        <v>694</v>
      </c>
      <c r="M428" s="530">
        <v>693</v>
      </c>
      <c r="N428" s="403">
        <v>701</v>
      </c>
      <c r="O428" s="609">
        <v>698</v>
      </c>
      <c r="P428" s="609">
        <v>192</v>
      </c>
      <c r="Q428" s="609">
        <v>700</v>
      </c>
      <c r="R428" s="609">
        <v>700</v>
      </c>
      <c r="S428" s="530">
        <v>701</v>
      </c>
      <c r="T428" s="557">
        <f>SUM(B428:S428)</f>
        <v>10874</v>
      </c>
      <c r="U428" s="584" t="s">
        <v>56</v>
      </c>
      <c r="V428" s="630">
        <f>T415-T428</f>
        <v>22</v>
      </c>
    </row>
    <row r="429" spans="1:22" s="710" customFormat="1" x14ac:dyDescent="0.2">
      <c r="A429" s="431" t="s">
        <v>28</v>
      </c>
      <c r="B429" s="513"/>
      <c r="C429" s="511"/>
      <c r="D429" s="511"/>
      <c r="E429" s="511"/>
      <c r="F429" s="511"/>
      <c r="G429" s="570"/>
      <c r="H429" s="513"/>
      <c r="I429" s="511"/>
      <c r="J429" s="511"/>
      <c r="K429" s="511"/>
      <c r="L429" s="511"/>
      <c r="M429" s="514"/>
      <c r="N429" s="404"/>
      <c r="O429" s="511"/>
      <c r="P429" s="511"/>
      <c r="Q429" s="511"/>
      <c r="R429" s="511"/>
      <c r="S429" s="514"/>
      <c r="T429" s="555"/>
      <c r="U429" s="584" t="s">
        <v>57</v>
      </c>
      <c r="V429" s="584">
        <v>136.66999999999999</v>
      </c>
    </row>
    <row r="430" spans="1:22" s="710" customFormat="1" ht="13.5" thickBot="1" x14ac:dyDescent="0.25">
      <c r="A430" s="432" t="s">
        <v>26</v>
      </c>
      <c r="B430" s="515">
        <f t="shared" ref="B430:S430" si="128">B429-B416</f>
        <v>0</v>
      </c>
      <c r="C430" s="512">
        <f t="shared" si="128"/>
        <v>0</v>
      </c>
      <c r="D430" s="512">
        <f t="shared" si="128"/>
        <v>0</v>
      </c>
      <c r="E430" s="512">
        <f t="shared" si="128"/>
        <v>0</v>
      </c>
      <c r="F430" s="512">
        <f t="shared" si="128"/>
        <v>0</v>
      </c>
      <c r="G430" s="571">
        <f t="shared" si="128"/>
        <v>0</v>
      </c>
      <c r="H430" s="515">
        <f t="shared" si="128"/>
        <v>0</v>
      </c>
      <c r="I430" s="512">
        <f t="shared" si="128"/>
        <v>0</v>
      </c>
      <c r="J430" s="512">
        <f t="shared" si="128"/>
        <v>0</v>
      </c>
      <c r="K430" s="512">
        <f t="shared" si="128"/>
        <v>0</v>
      </c>
      <c r="L430" s="512">
        <f t="shared" si="128"/>
        <v>0</v>
      </c>
      <c r="M430" s="516">
        <f t="shared" si="128"/>
        <v>0</v>
      </c>
      <c r="N430" s="405">
        <f t="shared" si="128"/>
        <v>0</v>
      </c>
      <c r="O430" s="512">
        <f t="shared" si="128"/>
        <v>0</v>
      </c>
      <c r="P430" s="512">
        <f t="shared" si="128"/>
        <v>0</v>
      </c>
      <c r="Q430" s="512">
        <f t="shared" si="128"/>
        <v>0</v>
      </c>
      <c r="R430" s="512">
        <f t="shared" si="128"/>
        <v>0</v>
      </c>
      <c r="S430" s="516">
        <f t="shared" si="128"/>
        <v>0</v>
      </c>
      <c r="T430" s="558"/>
      <c r="U430" s="584" t="s">
        <v>26</v>
      </c>
      <c r="V430" s="584">
        <f>V429-V416</f>
        <v>10.739999999999981</v>
      </c>
    </row>
    <row r="432" spans="1:22" ht="13.5" thickBot="1" x14ac:dyDescent="0.25"/>
    <row r="433" spans="1:22" ht="13.5" thickBot="1" x14ac:dyDescent="0.25">
      <c r="A433" s="639" t="s">
        <v>161</v>
      </c>
      <c r="B433" s="737" t="s">
        <v>84</v>
      </c>
      <c r="C433" s="738"/>
      <c r="D433" s="738"/>
      <c r="E433" s="738"/>
      <c r="F433" s="738"/>
      <c r="G433" s="739"/>
      <c r="H433" s="737" t="s">
        <v>83</v>
      </c>
      <c r="I433" s="738"/>
      <c r="J433" s="738"/>
      <c r="K433" s="738"/>
      <c r="L433" s="738"/>
      <c r="M433" s="739"/>
      <c r="N433" s="737" t="s">
        <v>53</v>
      </c>
      <c r="O433" s="738"/>
      <c r="P433" s="738"/>
      <c r="Q433" s="738"/>
      <c r="R433" s="738"/>
      <c r="S433" s="739"/>
      <c r="T433" s="539" t="s">
        <v>55</v>
      </c>
      <c r="U433" s="717"/>
      <c r="V433" s="717"/>
    </row>
    <row r="434" spans="1:22" x14ac:dyDescent="0.2">
      <c r="A434" s="640" t="s">
        <v>54</v>
      </c>
      <c r="B434" s="590">
        <v>1</v>
      </c>
      <c r="C434" s="591">
        <v>2</v>
      </c>
      <c r="D434" s="591">
        <v>3</v>
      </c>
      <c r="E434" s="591">
        <v>4</v>
      </c>
      <c r="F434" s="591">
        <v>5</v>
      </c>
      <c r="G434" s="637">
        <v>6</v>
      </c>
      <c r="H434" s="688">
        <v>1</v>
      </c>
      <c r="I434" s="549">
        <v>2</v>
      </c>
      <c r="J434" s="471">
        <v>3</v>
      </c>
      <c r="K434" s="471">
        <v>4</v>
      </c>
      <c r="L434" s="471">
        <v>5</v>
      </c>
      <c r="M434" s="472">
        <v>6</v>
      </c>
      <c r="N434" s="395">
        <v>1</v>
      </c>
      <c r="O434" s="591">
        <v>2</v>
      </c>
      <c r="P434" s="591">
        <v>3</v>
      </c>
      <c r="Q434" s="591">
        <v>4</v>
      </c>
      <c r="R434" s="591">
        <v>5</v>
      </c>
      <c r="S434" s="249">
        <v>6</v>
      </c>
      <c r="T434" s="712">
        <v>650</v>
      </c>
      <c r="U434" s="717"/>
      <c r="V434" s="717"/>
    </row>
    <row r="435" spans="1:22" x14ac:dyDescent="0.2">
      <c r="A435" s="641" t="s">
        <v>3</v>
      </c>
      <c r="B435" s="595">
        <v>3750</v>
      </c>
      <c r="C435" s="596">
        <v>3750</v>
      </c>
      <c r="D435" s="596">
        <v>3750</v>
      </c>
      <c r="E435" s="596">
        <v>3750</v>
      </c>
      <c r="F435" s="596">
        <v>3750</v>
      </c>
      <c r="G435" s="638">
        <v>3750</v>
      </c>
      <c r="H435" s="595">
        <v>3750</v>
      </c>
      <c r="I435" s="596">
        <v>3750</v>
      </c>
      <c r="J435" s="596">
        <v>3750</v>
      </c>
      <c r="K435" s="596">
        <v>3750</v>
      </c>
      <c r="L435" s="596">
        <v>3750</v>
      </c>
      <c r="M435" s="255">
        <v>3750</v>
      </c>
      <c r="N435" s="397">
        <v>3750</v>
      </c>
      <c r="O435" s="596">
        <v>3750</v>
      </c>
      <c r="P435" s="596">
        <v>3750</v>
      </c>
      <c r="Q435" s="596">
        <v>3750</v>
      </c>
      <c r="R435" s="596">
        <v>3750</v>
      </c>
      <c r="S435" s="255">
        <v>3750</v>
      </c>
      <c r="T435" s="341">
        <v>3750</v>
      </c>
      <c r="U435" s="717"/>
      <c r="V435" s="717"/>
    </row>
    <row r="436" spans="1:22" x14ac:dyDescent="0.2">
      <c r="A436" s="642" t="s">
        <v>6</v>
      </c>
      <c r="B436" s="597">
        <v>3871.3888888888887</v>
      </c>
      <c r="C436" s="598">
        <v>3907.7777777777778</v>
      </c>
      <c r="D436" s="598">
        <v>3800.909090909091</v>
      </c>
      <c r="E436" s="598">
        <v>3916.6666666666665</v>
      </c>
      <c r="F436" s="598">
        <v>3948.1578947368421</v>
      </c>
      <c r="G436" s="618">
        <v>3992.7027027027025</v>
      </c>
      <c r="H436" s="597">
        <v>3790.6451612903224</v>
      </c>
      <c r="I436" s="598">
        <v>3829.75</v>
      </c>
      <c r="J436" s="598">
        <v>3820.5263157894738</v>
      </c>
      <c r="K436" s="598">
        <v>3873.9473684210525</v>
      </c>
      <c r="L436" s="598">
        <v>3983.25</v>
      </c>
      <c r="M436" s="258">
        <v>3995.2631578947367</v>
      </c>
      <c r="N436" s="398">
        <v>3993.6842105263158</v>
      </c>
      <c r="O436" s="598">
        <v>3979.4285714285716</v>
      </c>
      <c r="P436" s="598">
        <v>3828.6666666666665</v>
      </c>
      <c r="Q436" s="598">
        <v>4048.1081081081079</v>
      </c>
      <c r="R436" s="598">
        <v>4026.5853658536585</v>
      </c>
      <c r="S436" s="258">
        <v>4252.6190476190477</v>
      </c>
      <c r="T436" s="342">
        <v>3954.124386252046</v>
      </c>
      <c r="U436" s="717"/>
      <c r="V436" s="717"/>
    </row>
    <row r="437" spans="1:22" x14ac:dyDescent="0.2">
      <c r="A437" s="640" t="s">
        <v>7</v>
      </c>
      <c r="B437" s="599">
        <v>77.777777777777771</v>
      </c>
      <c r="C437" s="600">
        <v>72.222222222222229</v>
      </c>
      <c r="D437" s="600">
        <v>81.818181818181813</v>
      </c>
      <c r="E437" s="600">
        <v>79.487179487179489</v>
      </c>
      <c r="F437" s="600">
        <v>86.84210526315789</v>
      </c>
      <c r="G437" s="621">
        <v>78.378378378378372</v>
      </c>
      <c r="H437" s="599">
        <v>87.096774193548384</v>
      </c>
      <c r="I437" s="600">
        <v>75</v>
      </c>
      <c r="J437" s="600">
        <v>84.21052631578948</v>
      </c>
      <c r="K437" s="600">
        <v>65.78947368421052</v>
      </c>
      <c r="L437" s="600">
        <v>60</v>
      </c>
      <c r="M437" s="262">
        <v>89.473684210526315</v>
      </c>
      <c r="N437" s="399">
        <v>84.21052631578948</v>
      </c>
      <c r="O437" s="600">
        <v>77.142857142857139</v>
      </c>
      <c r="P437" s="600">
        <v>66.666666666666671</v>
      </c>
      <c r="Q437" s="600">
        <v>78.378378378378372</v>
      </c>
      <c r="R437" s="600">
        <v>90.243902439024396</v>
      </c>
      <c r="S437" s="262">
        <v>71.428571428571431</v>
      </c>
      <c r="T437" s="343">
        <v>74.468085106382972</v>
      </c>
      <c r="U437" s="717"/>
      <c r="V437" s="717"/>
    </row>
    <row r="438" spans="1:22" x14ac:dyDescent="0.2">
      <c r="A438" s="640" t="s">
        <v>8</v>
      </c>
      <c r="B438" s="601">
        <v>7.5970220192074625E-2</v>
      </c>
      <c r="C438" s="602">
        <v>9.5334140698154934E-2</v>
      </c>
      <c r="D438" s="602">
        <v>7.2551565462979611E-2</v>
      </c>
      <c r="E438" s="602">
        <v>8.3341437314162575E-2</v>
      </c>
      <c r="F438" s="602">
        <v>7.1056739117187684E-2</v>
      </c>
      <c r="G438" s="624">
        <v>7.8881084350881883E-2</v>
      </c>
      <c r="H438" s="601">
        <v>9.0875443262658284E-2</v>
      </c>
      <c r="I438" s="602">
        <v>9.430593558821157E-2</v>
      </c>
      <c r="J438" s="602">
        <v>6.3033302024873783E-2</v>
      </c>
      <c r="K438" s="602">
        <v>9.6134820493272516E-2</v>
      </c>
      <c r="L438" s="602">
        <v>0.10352081607996881</v>
      </c>
      <c r="M438" s="265">
        <v>6.1093636187973199E-2</v>
      </c>
      <c r="N438" s="400">
        <v>7.3251305948859438E-2</v>
      </c>
      <c r="O438" s="602">
        <v>7.5638446839781978E-2</v>
      </c>
      <c r="P438" s="602">
        <v>0.11374856152756352</v>
      </c>
      <c r="Q438" s="602">
        <v>7.3679797405418773E-2</v>
      </c>
      <c r="R438" s="602">
        <v>6.3779968093808662E-2</v>
      </c>
      <c r="S438" s="265">
        <v>8.2823752544717619E-2</v>
      </c>
      <c r="T438" s="344">
        <v>8.6812460481108106E-2</v>
      </c>
      <c r="U438" s="717"/>
      <c r="V438" s="717"/>
    </row>
    <row r="439" spans="1:22" x14ac:dyDescent="0.2">
      <c r="A439" s="642" t="s">
        <v>1</v>
      </c>
      <c r="B439" s="603">
        <f t="shared" ref="B439:G439" si="129">B436/B435*100-100</f>
        <v>3.2370370370370409</v>
      </c>
      <c r="C439" s="604">
        <f t="shared" si="129"/>
        <v>4.2074074074074161</v>
      </c>
      <c r="D439" s="604">
        <f t="shared" si="129"/>
        <v>1.3575757575757592</v>
      </c>
      <c r="E439" s="604">
        <f t="shared" si="129"/>
        <v>4.4444444444444571</v>
      </c>
      <c r="F439" s="604">
        <f t="shared" si="129"/>
        <v>5.2842105263157748</v>
      </c>
      <c r="G439" s="644">
        <f t="shared" si="129"/>
        <v>6.4720720720720806</v>
      </c>
      <c r="H439" s="603">
        <f>H436/H435*100-100</f>
        <v>1.0838709677419445</v>
      </c>
      <c r="I439" s="604">
        <f>I436/I435*100-100</f>
        <v>2.1266666666666794</v>
      </c>
      <c r="J439" s="604">
        <f t="shared" ref="J439:T439" si="130">J436/J435*100-100</f>
        <v>1.8807017543859672</v>
      </c>
      <c r="K439" s="604">
        <f t="shared" si="130"/>
        <v>3.3052631578947285</v>
      </c>
      <c r="L439" s="604">
        <f t="shared" si="130"/>
        <v>6.2199999999999989</v>
      </c>
      <c r="M439" s="522">
        <f t="shared" si="130"/>
        <v>6.5403508771929779</v>
      </c>
      <c r="N439" s="401">
        <f t="shared" si="130"/>
        <v>6.4982456140350848</v>
      </c>
      <c r="O439" s="604">
        <f t="shared" si="130"/>
        <v>6.1180952380952363</v>
      </c>
      <c r="P439" s="604">
        <f t="shared" si="130"/>
        <v>2.0977777777777789</v>
      </c>
      <c r="Q439" s="604">
        <f t="shared" si="130"/>
        <v>7.9495495495495447</v>
      </c>
      <c r="R439" s="604">
        <f t="shared" si="130"/>
        <v>7.3756097560975604</v>
      </c>
      <c r="S439" s="522">
        <f t="shared" si="130"/>
        <v>13.403174603174591</v>
      </c>
      <c r="T439" s="556">
        <f t="shared" si="130"/>
        <v>5.4433169667212269</v>
      </c>
      <c r="U439" s="717"/>
      <c r="V439" s="717"/>
    </row>
    <row r="440" spans="1:22" ht="13.5" thickBot="1" x14ac:dyDescent="0.25">
      <c r="A440" s="671" t="s">
        <v>27</v>
      </c>
      <c r="B440" s="606">
        <f t="shared" ref="B440:T440" si="131">B436-B423</f>
        <v>163.55105105105076</v>
      </c>
      <c r="C440" s="607">
        <f t="shared" si="131"/>
        <v>44.965277777777828</v>
      </c>
      <c r="D440" s="607">
        <f t="shared" si="131"/>
        <v>391.74242424242448</v>
      </c>
      <c r="E440" s="607">
        <f t="shared" si="131"/>
        <v>99.916666666666515</v>
      </c>
      <c r="F440" s="607">
        <f t="shared" si="131"/>
        <v>226.31578947368416</v>
      </c>
      <c r="G440" s="645">
        <f t="shared" si="131"/>
        <v>238.51665619107462</v>
      </c>
      <c r="H440" s="660">
        <f t="shared" si="131"/>
        <v>67.895161290322449</v>
      </c>
      <c r="I440" s="573">
        <f t="shared" si="131"/>
        <v>104</v>
      </c>
      <c r="J440" s="573">
        <f t="shared" si="131"/>
        <v>344.52631578947376</v>
      </c>
      <c r="K440" s="573">
        <f t="shared" si="131"/>
        <v>219.09022556390983</v>
      </c>
      <c r="L440" s="573">
        <f t="shared" si="131"/>
        <v>267.35256410256397</v>
      </c>
      <c r="M440" s="574">
        <f t="shared" si="131"/>
        <v>145.76315789473665</v>
      </c>
      <c r="N440" s="402">
        <f t="shared" si="131"/>
        <v>-3.6234817813765403</v>
      </c>
      <c r="O440" s="607">
        <f t="shared" si="131"/>
        <v>24.095238095238074</v>
      </c>
      <c r="P440" s="607">
        <f t="shared" si="131"/>
        <v>145.33333333333303</v>
      </c>
      <c r="Q440" s="607">
        <f t="shared" si="131"/>
        <v>198.34066624764273</v>
      </c>
      <c r="R440" s="607">
        <f t="shared" si="131"/>
        <v>185.73430202387135</v>
      </c>
      <c r="S440" s="526">
        <f t="shared" si="131"/>
        <v>269.86904761904771</v>
      </c>
      <c r="T440" s="567">
        <f t="shared" si="131"/>
        <v>154.80130932896918</v>
      </c>
      <c r="U440" s="659"/>
      <c r="V440" s="360"/>
    </row>
    <row r="441" spans="1:22" x14ac:dyDescent="0.2">
      <c r="A441" s="672" t="s">
        <v>51</v>
      </c>
      <c r="B441" s="608">
        <v>663</v>
      </c>
      <c r="C441" s="609">
        <v>663</v>
      </c>
      <c r="D441" s="609">
        <v>197</v>
      </c>
      <c r="E441" s="609">
        <v>663</v>
      </c>
      <c r="F441" s="609">
        <v>662</v>
      </c>
      <c r="G441" s="566">
        <v>660</v>
      </c>
      <c r="H441" s="608">
        <v>692</v>
      </c>
      <c r="I441" s="609">
        <v>690</v>
      </c>
      <c r="J441" s="609">
        <v>191</v>
      </c>
      <c r="K441" s="609">
        <v>694</v>
      </c>
      <c r="L441" s="609">
        <v>692</v>
      </c>
      <c r="M441" s="530">
        <v>692</v>
      </c>
      <c r="N441" s="403">
        <v>698</v>
      </c>
      <c r="O441" s="609">
        <v>698</v>
      </c>
      <c r="P441" s="609">
        <v>191</v>
      </c>
      <c r="Q441" s="609">
        <v>700</v>
      </c>
      <c r="R441" s="609">
        <v>699</v>
      </c>
      <c r="S441" s="530">
        <v>700</v>
      </c>
      <c r="T441" s="557">
        <f>SUM(B441:S441)</f>
        <v>10845</v>
      </c>
      <c r="U441" s="584" t="s">
        <v>56</v>
      </c>
      <c r="V441" s="630">
        <f>T428-T441</f>
        <v>29</v>
      </c>
    </row>
    <row r="442" spans="1:22" x14ac:dyDescent="0.2">
      <c r="A442" s="431" t="s">
        <v>28</v>
      </c>
      <c r="B442" s="513"/>
      <c r="C442" s="511"/>
      <c r="D442" s="511"/>
      <c r="E442" s="511"/>
      <c r="F442" s="511"/>
      <c r="G442" s="570"/>
      <c r="H442" s="513"/>
      <c r="I442" s="511"/>
      <c r="J442" s="511"/>
      <c r="K442" s="511"/>
      <c r="L442" s="511"/>
      <c r="M442" s="514"/>
      <c r="N442" s="404"/>
      <c r="O442" s="511"/>
      <c r="P442" s="511"/>
      <c r="Q442" s="511"/>
      <c r="R442" s="511"/>
      <c r="S442" s="514"/>
      <c r="T442" s="555"/>
      <c r="U442" s="584" t="s">
        <v>57</v>
      </c>
      <c r="V442" s="584">
        <v>149.79</v>
      </c>
    </row>
    <row r="443" spans="1:22" ht="13.5" thickBot="1" x14ac:dyDescent="0.25">
      <c r="A443" s="432" t="s">
        <v>26</v>
      </c>
      <c r="B443" s="515">
        <f t="shared" ref="B443:S443" si="132">B442-B429</f>
        <v>0</v>
      </c>
      <c r="C443" s="512">
        <f t="shared" si="132"/>
        <v>0</v>
      </c>
      <c r="D443" s="512">
        <f t="shared" si="132"/>
        <v>0</v>
      </c>
      <c r="E443" s="512">
        <f t="shared" si="132"/>
        <v>0</v>
      </c>
      <c r="F443" s="512">
        <f t="shared" si="132"/>
        <v>0</v>
      </c>
      <c r="G443" s="571">
        <f t="shared" si="132"/>
        <v>0</v>
      </c>
      <c r="H443" s="515">
        <f t="shared" si="132"/>
        <v>0</v>
      </c>
      <c r="I443" s="512">
        <f t="shared" si="132"/>
        <v>0</v>
      </c>
      <c r="J443" s="512">
        <f t="shared" si="132"/>
        <v>0</v>
      </c>
      <c r="K443" s="512">
        <f t="shared" si="132"/>
        <v>0</v>
      </c>
      <c r="L443" s="512">
        <f t="shared" si="132"/>
        <v>0</v>
      </c>
      <c r="M443" s="516">
        <f t="shared" si="132"/>
        <v>0</v>
      </c>
      <c r="N443" s="405">
        <f t="shared" si="132"/>
        <v>0</v>
      </c>
      <c r="O443" s="512">
        <f t="shared" si="132"/>
        <v>0</v>
      </c>
      <c r="P443" s="512">
        <f t="shared" si="132"/>
        <v>0</v>
      </c>
      <c r="Q443" s="512">
        <f t="shared" si="132"/>
        <v>0</v>
      </c>
      <c r="R443" s="512">
        <f t="shared" si="132"/>
        <v>0</v>
      </c>
      <c r="S443" s="516">
        <f t="shared" si="132"/>
        <v>0</v>
      </c>
      <c r="T443" s="558"/>
      <c r="U443" s="584" t="s">
        <v>26</v>
      </c>
      <c r="V443" s="584">
        <f>V442-V429</f>
        <v>13.120000000000005</v>
      </c>
    </row>
    <row r="445" spans="1:22" ht="13.5" thickBot="1" x14ac:dyDescent="0.25"/>
    <row r="446" spans="1:22" ht="13.5" thickBot="1" x14ac:dyDescent="0.25">
      <c r="A446" s="639" t="s">
        <v>163</v>
      </c>
      <c r="B446" s="737" t="s">
        <v>84</v>
      </c>
      <c r="C446" s="738"/>
      <c r="D446" s="738"/>
      <c r="E446" s="738"/>
      <c r="F446" s="738"/>
      <c r="G446" s="739"/>
      <c r="H446" s="737" t="s">
        <v>83</v>
      </c>
      <c r="I446" s="738"/>
      <c r="J446" s="738"/>
      <c r="K446" s="738"/>
      <c r="L446" s="738"/>
      <c r="M446" s="739"/>
      <c r="N446" s="737" t="s">
        <v>53</v>
      </c>
      <c r="O446" s="738"/>
      <c r="P446" s="738"/>
      <c r="Q446" s="738"/>
      <c r="R446" s="738"/>
      <c r="S446" s="739"/>
      <c r="T446" s="539" t="s">
        <v>55</v>
      </c>
      <c r="U446" s="718"/>
      <c r="V446" s="718"/>
    </row>
    <row r="447" spans="1:22" x14ac:dyDescent="0.2">
      <c r="A447" s="640" t="s">
        <v>54</v>
      </c>
      <c r="B447" s="590">
        <v>1</v>
      </c>
      <c r="C447" s="591">
        <v>2</v>
      </c>
      <c r="D447" s="591">
        <v>3</v>
      </c>
      <c r="E447" s="591">
        <v>4</v>
      </c>
      <c r="F447" s="591">
        <v>5</v>
      </c>
      <c r="G447" s="637">
        <v>6</v>
      </c>
      <c r="H447" s="688">
        <v>1</v>
      </c>
      <c r="I447" s="549">
        <v>2</v>
      </c>
      <c r="J447" s="471">
        <v>3</v>
      </c>
      <c r="K447" s="471">
        <v>4</v>
      </c>
      <c r="L447" s="471">
        <v>5</v>
      </c>
      <c r="M447" s="472">
        <v>6</v>
      </c>
      <c r="N447" s="395">
        <v>1</v>
      </c>
      <c r="O447" s="591">
        <v>2</v>
      </c>
      <c r="P447" s="591">
        <v>3</v>
      </c>
      <c r="Q447" s="591">
        <v>4</v>
      </c>
      <c r="R447" s="591">
        <v>5</v>
      </c>
      <c r="S447" s="249">
        <v>6</v>
      </c>
      <c r="T447" s="712">
        <v>635</v>
      </c>
      <c r="U447" s="718"/>
      <c r="V447" s="718"/>
    </row>
    <row r="448" spans="1:22" x14ac:dyDescent="0.2">
      <c r="A448" s="641" t="s">
        <v>3</v>
      </c>
      <c r="B448" s="595">
        <v>3820</v>
      </c>
      <c r="C448" s="596">
        <v>3820</v>
      </c>
      <c r="D448" s="596">
        <v>3820</v>
      </c>
      <c r="E448" s="596">
        <v>3820</v>
      </c>
      <c r="F448" s="596">
        <v>3820</v>
      </c>
      <c r="G448" s="638">
        <v>3820</v>
      </c>
      <c r="H448" s="595">
        <v>3820</v>
      </c>
      <c r="I448" s="596">
        <v>3820</v>
      </c>
      <c r="J448" s="596">
        <v>3820</v>
      </c>
      <c r="K448" s="596">
        <v>3820</v>
      </c>
      <c r="L448" s="596">
        <v>3820</v>
      </c>
      <c r="M448" s="255">
        <v>3820</v>
      </c>
      <c r="N448" s="397">
        <v>3820</v>
      </c>
      <c r="O448" s="596">
        <v>3820</v>
      </c>
      <c r="P448" s="596">
        <v>3820</v>
      </c>
      <c r="Q448" s="596">
        <v>3820</v>
      </c>
      <c r="R448" s="596">
        <v>3820</v>
      </c>
      <c r="S448" s="255">
        <v>3820</v>
      </c>
      <c r="T448" s="341">
        <v>3820</v>
      </c>
      <c r="U448" s="718"/>
      <c r="V448" s="718"/>
    </row>
    <row r="449" spans="1:22" x14ac:dyDescent="0.2">
      <c r="A449" s="642" t="s">
        <v>6</v>
      </c>
      <c r="B449" s="597">
        <v>3925.9523809523807</v>
      </c>
      <c r="C449" s="598">
        <v>4195.7142857142853</v>
      </c>
      <c r="D449" s="598">
        <v>4052.2222222222222</v>
      </c>
      <c r="E449" s="598">
        <v>3996.6666666666665</v>
      </c>
      <c r="F449" s="598">
        <v>4179.7435897435898</v>
      </c>
      <c r="G449" s="618">
        <v>4206.363636363636</v>
      </c>
      <c r="H449" s="597">
        <v>3928.2608695652175</v>
      </c>
      <c r="I449" s="598">
        <v>4164.8571428571431</v>
      </c>
      <c r="J449" s="598">
        <v>4173.8461538461543</v>
      </c>
      <c r="K449" s="598">
        <v>4153.5</v>
      </c>
      <c r="L449" s="598">
        <v>4259.0196078431372</v>
      </c>
      <c r="M449" s="258">
        <v>4182.6190476190477</v>
      </c>
      <c r="N449" s="398">
        <v>4152.8571428571431</v>
      </c>
      <c r="O449" s="598">
        <v>4005.8333333333335</v>
      </c>
      <c r="P449" s="598">
        <v>3988</v>
      </c>
      <c r="Q449" s="598">
        <v>4139.1428571428569</v>
      </c>
      <c r="R449" s="598">
        <v>4155.135135135135</v>
      </c>
      <c r="S449" s="258">
        <v>4129.4444444444443</v>
      </c>
      <c r="T449" s="342">
        <v>4115.0393700787399</v>
      </c>
      <c r="U449" s="718"/>
      <c r="V449" s="718"/>
    </row>
    <row r="450" spans="1:22" x14ac:dyDescent="0.2">
      <c r="A450" s="640" t="s">
        <v>7</v>
      </c>
      <c r="B450" s="599">
        <v>76.19047619047619</v>
      </c>
      <c r="C450" s="600">
        <v>74.285714285714292</v>
      </c>
      <c r="D450" s="600">
        <v>88.888888888888886</v>
      </c>
      <c r="E450" s="600">
        <v>86.111111111111114</v>
      </c>
      <c r="F450" s="600">
        <v>82.051282051282058</v>
      </c>
      <c r="G450" s="621">
        <v>90.909090909090907</v>
      </c>
      <c r="H450" s="599">
        <v>80.434782608695656</v>
      </c>
      <c r="I450" s="600">
        <v>74.285714285714292</v>
      </c>
      <c r="J450" s="600">
        <v>76.92307692307692</v>
      </c>
      <c r="K450" s="600">
        <v>77.5</v>
      </c>
      <c r="L450" s="600">
        <v>74.509803921568633</v>
      </c>
      <c r="M450" s="262">
        <v>83.333333333333329</v>
      </c>
      <c r="N450" s="399">
        <v>82.857142857142861</v>
      </c>
      <c r="O450" s="600">
        <v>86.111111111111114</v>
      </c>
      <c r="P450" s="600">
        <v>80</v>
      </c>
      <c r="Q450" s="600">
        <v>88.571428571428569</v>
      </c>
      <c r="R450" s="600">
        <v>78.378378378378372</v>
      </c>
      <c r="S450" s="262">
        <v>86.111111111111114</v>
      </c>
      <c r="T450" s="343">
        <v>78.582677165354326</v>
      </c>
      <c r="U450" s="718"/>
      <c r="V450" s="718"/>
    </row>
    <row r="451" spans="1:22" x14ac:dyDescent="0.2">
      <c r="A451" s="640" t="s">
        <v>8</v>
      </c>
      <c r="B451" s="601">
        <v>8.0321533180821997E-2</v>
      </c>
      <c r="C451" s="602">
        <v>8.2986939192195255E-2</v>
      </c>
      <c r="D451" s="602">
        <v>6.4517564798221877E-2</v>
      </c>
      <c r="E451" s="602">
        <v>8.0717831434655246E-2</v>
      </c>
      <c r="F451" s="602">
        <v>7.8573910955751392E-2</v>
      </c>
      <c r="G451" s="624">
        <v>5.9115401758356063E-2</v>
      </c>
      <c r="H451" s="601">
        <v>7.5408644912734496E-2</v>
      </c>
      <c r="I451" s="602">
        <v>8.1543337148395317E-2</v>
      </c>
      <c r="J451" s="602">
        <v>7.037715975085522E-2</v>
      </c>
      <c r="K451" s="602">
        <v>8.9480057388928613E-2</v>
      </c>
      <c r="L451" s="602">
        <v>8.1163041606740663E-2</v>
      </c>
      <c r="M451" s="265">
        <v>7.8894586238047182E-2</v>
      </c>
      <c r="N451" s="400">
        <v>8.0499178138055238E-2</v>
      </c>
      <c r="O451" s="602">
        <v>6.8508215995367425E-2</v>
      </c>
      <c r="P451" s="602">
        <v>7.2358139932675869E-2</v>
      </c>
      <c r="Q451" s="602">
        <v>6.4510753057711104E-2</v>
      </c>
      <c r="R451" s="602">
        <v>7.4040162581381075E-2</v>
      </c>
      <c r="S451" s="265">
        <v>6.7136829721988575E-2</v>
      </c>
      <c r="T451" s="344">
        <v>8.0126802926764204E-2</v>
      </c>
      <c r="U451" s="718"/>
      <c r="V451" s="718"/>
    </row>
    <row r="452" spans="1:22" x14ac:dyDescent="0.2">
      <c r="A452" s="642" t="s">
        <v>1</v>
      </c>
      <c r="B452" s="603">
        <f t="shared" ref="B452:G452" si="133">B449/B448*100-100</f>
        <v>2.7736225380204473</v>
      </c>
      <c r="C452" s="604">
        <f t="shared" si="133"/>
        <v>9.8354525056095525</v>
      </c>
      <c r="D452" s="604">
        <f t="shared" si="133"/>
        <v>6.0791157649796332</v>
      </c>
      <c r="E452" s="604">
        <f t="shared" si="133"/>
        <v>4.624781849912722</v>
      </c>
      <c r="F452" s="604">
        <f t="shared" si="133"/>
        <v>9.4173714592562732</v>
      </c>
      <c r="G452" s="644">
        <f t="shared" si="133"/>
        <v>10.114231318419797</v>
      </c>
      <c r="H452" s="603">
        <f>H449/H448*100-100</f>
        <v>2.8340541770999437</v>
      </c>
      <c r="I452" s="604">
        <f>I449/I448*100-100</f>
        <v>9.0276738967838526</v>
      </c>
      <c r="J452" s="604">
        <f t="shared" ref="J452:T452" si="134">J449/J448*100-100</f>
        <v>9.2629883205799501</v>
      </c>
      <c r="K452" s="604">
        <f t="shared" si="134"/>
        <v>8.7303664921466009</v>
      </c>
      <c r="L452" s="604">
        <f t="shared" si="134"/>
        <v>11.492659891181603</v>
      </c>
      <c r="M452" s="522">
        <f t="shared" si="134"/>
        <v>9.4926452256295164</v>
      </c>
      <c r="N452" s="401">
        <f t="shared" si="134"/>
        <v>8.7135377711293955</v>
      </c>
      <c r="O452" s="604">
        <f t="shared" si="134"/>
        <v>4.8647469458987729</v>
      </c>
      <c r="P452" s="604">
        <f t="shared" si="134"/>
        <v>4.397905759162299</v>
      </c>
      <c r="Q452" s="604">
        <f t="shared" si="134"/>
        <v>8.3545250560957243</v>
      </c>
      <c r="R452" s="604">
        <f t="shared" si="134"/>
        <v>8.7731710768359932</v>
      </c>
      <c r="S452" s="522">
        <f t="shared" si="134"/>
        <v>8.1006399069226234</v>
      </c>
      <c r="T452" s="556">
        <f t="shared" si="134"/>
        <v>7.7235437193387497</v>
      </c>
      <c r="U452" s="718"/>
      <c r="V452" s="718"/>
    </row>
    <row r="453" spans="1:22" ht="13.5" thickBot="1" x14ac:dyDescent="0.25">
      <c r="A453" s="671" t="s">
        <v>27</v>
      </c>
      <c r="B453" s="606">
        <f t="shared" ref="B453:T453" si="135">B449-B436</f>
        <v>54.563492063492049</v>
      </c>
      <c r="C453" s="607">
        <f t="shared" si="135"/>
        <v>287.9365079365075</v>
      </c>
      <c r="D453" s="607">
        <f t="shared" si="135"/>
        <v>251.31313131313118</v>
      </c>
      <c r="E453" s="607">
        <f t="shared" si="135"/>
        <v>80</v>
      </c>
      <c r="F453" s="607">
        <f t="shared" si="135"/>
        <v>231.58569500674776</v>
      </c>
      <c r="G453" s="645">
        <f t="shared" si="135"/>
        <v>213.66093366093355</v>
      </c>
      <c r="H453" s="660">
        <f t="shared" si="135"/>
        <v>137.61570827489504</v>
      </c>
      <c r="I453" s="573">
        <f t="shared" si="135"/>
        <v>335.10714285714312</v>
      </c>
      <c r="J453" s="573">
        <f t="shared" si="135"/>
        <v>353.31983805668051</v>
      </c>
      <c r="K453" s="573">
        <f t="shared" si="135"/>
        <v>279.55263157894751</v>
      </c>
      <c r="L453" s="573">
        <f t="shared" si="135"/>
        <v>275.76960784313724</v>
      </c>
      <c r="M453" s="574">
        <f t="shared" si="135"/>
        <v>187.35588972431106</v>
      </c>
      <c r="N453" s="402">
        <f t="shared" si="135"/>
        <v>159.17293233082728</v>
      </c>
      <c r="O453" s="607">
        <f t="shared" si="135"/>
        <v>26.404761904761926</v>
      </c>
      <c r="P453" s="607">
        <f t="shared" si="135"/>
        <v>159.33333333333348</v>
      </c>
      <c r="Q453" s="607">
        <f t="shared" si="135"/>
        <v>91.034749034748984</v>
      </c>
      <c r="R453" s="607">
        <f t="shared" si="135"/>
        <v>128.54976928147653</v>
      </c>
      <c r="S453" s="526">
        <f t="shared" si="135"/>
        <v>-123.17460317460336</v>
      </c>
      <c r="T453" s="567">
        <f t="shared" si="135"/>
        <v>160.91498382669397</v>
      </c>
      <c r="U453" s="659"/>
      <c r="V453" s="360"/>
    </row>
    <row r="454" spans="1:22" x14ac:dyDescent="0.2">
      <c r="A454" s="672" t="s">
        <v>51</v>
      </c>
      <c r="B454" s="608">
        <v>661</v>
      </c>
      <c r="C454" s="609">
        <v>663</v>
      </c>
      <c r="D454" s="609">
        <v>193</v>
      </c>
      <c r="E454" s="609">
        <v>662</v>
      </c>
      <c r="F454" s="609">
        <v>662</v>
      </c>
      <c r="G454" s="566">
        <v>658</v>
      </c>
      <c r="H454" s="608">
        <v>690</v>
      </c>
      <c r="I454" s="609">
        <v>689</v>
      </c>
      <c r="J454" s="609">
        <v>184</v>
      </c>
      <c r="K454" s="609">
        <v>693</v>
      </c>
      <c r="L454" s="609">
        <v>691</v>
      </c>
      <c r="M454" s="530">
        <v>689</v>
      </c>
      <c r="N454" s="403">
        <v>697</v>
      </c>
      <c r="O454" s="609">
        <v>698</v>
      </c>
      <c r="P454" s="609">
        <v>185</v>
      </c>
      <c r="Q454" s="609">
        <v>700</v>
      </c>
      <c r="R454" s="609">
        <v>699</v>
      </c>
      <c r="S454" s="530">
        <v>698</v>
      </c>
      <c r="T454" s="557">
        <f>SUM(B454:S454)</f>
        <v>10812</v>
      </c>
      <c r="U454" s="584" t="s">
        <v>56</v>
      </c>
      <c r="V454" s="630">
        <f>T441-T454</f>
        <v>33</v>
      </c>
    </row>
    <row r="455" spans="1:22" x14ac:dyDescent="0.2">
      <c r="A455" s="431" t="s">
        <v>28</v>
      </c>
      <c r="B455" s="513"/>
      <c r="C455" s="511"/>
      <c r="D455" s="511"/>
      <c r="E455" s="511"/>
      <c r="F455" s="511"/>
      <c r="G455" s="570"/>
      <c r="H455" s="513"/>
      <c r="I455" s="511"/>
      <c r="J455" s="511"/>
      <c r="K455" s="511"/>
      <c r="L455" s="511"/>
      <c r="M455" s="514"/>
      <c r="N455" s="404"/>
      <c r="O455" s="511"/>
      <c r="P455" s="511"/>
      <c r="Q455" s="511"/>
      <c r="R455" s="511"/>
      <c r="S455" s="514"/>
      <c r="T455" s="555"/>
      <c r="U455" s="584" t="s">
        <v>57</v>
      </c>
      <c r="V455" s="584">
        <v>160</v>
      </c>
    </row>
    <row r="456" spans="1:22" ht="13.5" thickBot="1" x14ac:dyDescent="0.25">
      <c r="A456" s="432" t="s">
        <v>26</v>
      </c>
      <c r="B456" s="515">
        <f t="shared" ref="B456:S456" si="136">B455-B442</f>
        <v>0</v>
      </c>
      <c r="C456" s="512">
        <f t="shared" si="136"/>
        <v>0</v>
      </c>
      <c r="D456" s="512">
        <f t="shared" si="136"/>
        <v>0</v>
      </c>
      <c r="E456" s="512">
        <f t="shared" si="136"/>
        <v>0</v>
      </c>
      <c r="F456" s="512">
        <f t="shared" si="136"/>
        <v>0</v>
      </c>
      <c r="G456" s="571">
        <f t="shared" si="136"/>
        <v>0</v>
      </c>
      <c r="H456" s="515">
        <f t="shared" si="136"/>
        <v>0</v>
      </c>
      <c r="I456" s="512">
        <f t="shared" si="136"/>
        <v>0</v>
      </c>
      <c r="J456" s="512">
        <f t="shared" si="136"/>
        <v>0</v>
      </c>
      <c r="K456" s="512">
        <f t="shared" si="136"/>
        <v>0</v>
      </c>
      <c r="L456" s="512">
        <f t="shared" si="136"/>
        <v>0</v>
      </c>
      <c r="M456" s="516">
        <f t="shared" si="136"/>
        <v>0</v>
      </c>
      <c r="N456" s="405">
        <f t="shared" si="136"/>
        <v>0</v>
      </c>
      <c r="O456" s="512">
        <f t="shared" si="136"/>
        <v>0</v>
      </c>
      <c r="P456" s="512">
        <f t="shared" si="136"/>
        <v>0</v>
      </c>
      <c r="Q456" s="512">
        <f t="shared" si="136"/>
        <v>0</v>
      </c>
      <c r="R456" s="512">
        <f t="shared" si="136"/>
        <v>0</v>
      </c>
      <c r="S456" s="516">
        <f t="shared" si="136"/>
        <v>0</v>
      </c>
      <c r="T456" s="558"/>
      <c r="U456" s="584" t="s">
        <v>26</v>
      </c>
      <c r="V456" s="584">
        <f>V455-V442</f>
        <v>10.210000000000008</v>
      </c>
    </row>
    <row r="458" spans="1:22" ht="13.5" thickBot="1" x14ac:dyDescent="0.25"/>
    <row r="459" spans="1:22" ht="13.5" thickBot="1" x14ac:dyDescent="0.25">
      <c r="A459" s="639" t="s">
        <v>166</v>
      </c>
      <c r="B459" s="737" t="s">
        <v>84</v>
      </c>
      <c r="C459" s="738"/>
      <c r="D459" s="738"/>
      <c r="E459" s="738"/>
      <c r="F459" s="738"/>
      <c r="G459" s="739"/>
      <c r="H459" s="737" t="s">
        <v>83</v>
      </c>
      <c r="I459" s="738"/>
      <c r="J459" s="738"/>
      <c r="K459" s="738"/>
      <c r="L459" s="738"/>
      <c r="M459" s="739"/>
      <c r="N459" s="737" t="s">
        <v>53</v>
      </c>
      <c r="O459" s="738"/>
      <c r="P459" s="738"/>
      <c r="Q459" s="738"/>
      <c r="R459" s="738"/>
      <c r="S459" s="739"/>
      <c r="T459" s="539" t="s">
        <v>55</v>
      </c>
      <c r="U459" s="721"/>
      <c r="V459" s="721"/>
    </row>
    <row r="460" spans="1:22" x14ac:dyDescent="0.2">
      <c r="A460" s="640" t="s">
        <v>54</v>
      </c>
      <c r="B460" s="590">
        <v>1</v>
      </c>
      <c r="C460" s="591">
        <v>2</v>
      </c>
      <c r="D460" s="591">
        <v>3</v>
      </c>
      <c r="E460" s="591">
        <v>4</v>
      </c>
      <c r="F460" s="591">
        <v>5</v>
      </c>
      <c r="G460" s="637">
        <v>6</v>
      </c>
      <c r="H460" s="688">
        <v>1</v>
      </c>
      <c r="I460" s="549">
        <v>2</v>
      </c>
      <c r="J460" s="471">
        <v>3</v>
      </c>
      <c r="K460" s="471">
        <v>4</v>
      </c>
      <c r="L460" s="471">
        <v>5</v>
      </c>
      <c r="M460" s="472">
        <v>6</v>
      </c>
      <c r="N460" s="395">
        <v>1</v>
      </c>
      <c r="O460" s="591">
        <v>2</v>
      </c>
      <c r="P460" s="591">
        <v>3</v>
      </c>
      <c r="Q460" s="591">
        <v>4</v>
      </c>
      <c r="R460" s="591">
        <v>5</v>
      </c>
      <c r="S460" s="249">
        <v>6</v>
      </c>
      <c r="T460" s="712">
        <v>635</v>
      </c>
      <c r="U460" s="721"/>
      <c r="V460" s="721"/>
    </row>
    <row r="461" spans="1:22" x14ac:dyDescent="0.2">
      <c r="A461" s="641" t="s">
        <v>3</v>
      </c>
      <c r="B461" s="595">
        <v>3870</v>
      </c>
      <c r="C461" s="596">
        <v>3870</v>
      </c>
      <c r="D461" s="596">
        <v>3870</v>
      </c>
      <c r="E461" s="596">
        <v>3870</v>
      </c>
      <c r="F461" s="596">
        <v>3870</v>
      </c>
      <c r="G461" s="638">
        <v>3870</v>
      </c>
      <c r="H461" s="595">
        <v>3870</v>
      </c>
      <c r="I461" s="596">
        <v>3870</v>
      </c>
      <c r="J461" s="596">
        <v>3870</v>
      </c>
      <c r="K461" s="596">
        <v>3870</v>
      </c>
      <c r="L461" s="596">
        <v>3870</v>
      </c>
      <c r="M461" s="255">
        <v>3870</v>
      </c>
      <c r="N461" s="397">
        <v>3870</v>
      </c>
      <c r="O461" s="596">
        <v>3870</v>
      </c>
      <c r="P461" s="596">
        <v>3870</v>
      </c>
      <c r="Q461" s="596">
        <v>3870</v>
      </c>
      <c r="R461" s="596">
        <v>3870</v>
      </c>
      <c r="S461" s="255">
        <v>3870</v>
      </c>
      <c r="T461" s="341">
        <v>3870</v>
      </c>
      <c r="U461" s="721"/>
      <c r="V461" s="721"/>
    </row>
    <row r="462" spans="1:22" x14ac:dyDescent="0.2">
      <c r="A462" s="642" t="s">
        <v>6</v>
      </c>
      <c r="B462" s="597">
        <v>3920.5714285714284</v>
      </c>
      <c r="C462" s="598">
        <v>4098.8571428571431</v>
      </c>
      <c r="D462" s="598">
        <v>3877.8571428571427</v>
      </c>
      <c r="E462" s="598">
        <v>4057.8378378378379</v>
      </c>
      <c r="F462" s="598">
        <v>4068.8888888888887</v>
      </c>
      <c r="G462" s="618">
        <v>4133.5294117647063</v>
      </c>
      <c r="H462" s="597">
        <v>4143.75</v>
      </c>
      <c r="I462" s="598">
        <v>4205</v>
      </c>
      <c r="J462" s="598">
        <v>4309.2307692307695</v>
      </c>
      <c r="K462" s="598">
        <v>4142.5</v>
      </c>
      <c r="L462" s="598">
        <v>4204.166666666667</v>
      </c>
      <c r="M462" s="258">
        <v>4242.4324324324325</v>
      </c>
      <c r="N462" s="398">
        <v>4062.9729729729729</v>
      </c>
      <c r="O462" s="598">
        <v>4188.4210526315792</v>
      </c>
      <c r="P462" s="598">
        <v>3988.125</v>
      </c>
      <c r="Q462" s="598">
        <v>4148.6842105263158</v>
      </c>
      <c r="R462" s="598">
        <v>4241.7142857142853</v>
      </c>
      <c r="S462" s="258">
        <v>4211.8604651162786</v>
      </c>
      <c r="T462" s="342">
        <v>4132.8231292517003</v>
      </c>
      <c r="U462" s="721"/>
      <c r="V462" s="721"/>
    </row>
    <row r="463" spans="1:22" x14ac:dyDescent="0.2">
      <c r="A463" s="640" t="s">
        <v>7</v>
      </c>
      <c r="B463" s="599">
        <v>82.857142857142861</v>
      </c>
      <c r="C463" s="600">
        <v>62.857142857142854</v>
      </c>
      <c r="D463" s="600">
        <v>85.714285714285708</v>
      </c>
      <c r="E463" s="600">
        <v>75.675675675675677</v>
      </c>
      <c r="F463" s="600">
        <v>83.333333333333329</v>
      </c>
      <c r="G463" s="621">
        <v>76.470588235294116</v>
      </c>
      <c r="H463" s="599">
        <v>78.125</v>
      </c>
      <c r="I463" s="600">
        <v>72.222222222222229</v>
      </c>
      <c r="J463" s="600">
        <v>92.307692307692307</v>
      </c>
      <c r="K463" s="600">
        <v>83.333333333333329</v>
      </c>
      <c r="L463" s="600">
        <v>77.777777777777771</v>
      </c>
      <c r="M463" s="262">
        <v>78.378378378378372</v>
      </c>
      <c r="N463" s="399">
        <v>86.486486486486484</v>
      </c>
      <c r="O463" s="600">
        <v>76.315789473684205</v>
      </c>
      <c r="P463" s="600">
        <v>68.75</v>
      </c>
      <c r="Q463" s="600">
        <v>76.315789473684205</v>
      </c>
      <c r="R463" s="600">
        <v>74.285714285714292</v>
      </c>
      <c r="S463" s="262">
        <v>76.744186046511629</v>
      </c>
      <c r="T463" s="343">
        <v>78.741496598639458</v>
      </c>
      <c r="U463" s="721"/>
      <c r="V463" s="721"/>
    </row>
    <row r="464" spans="1:22" x14ac:dyDescent="0.2">
      <c r="A464" s="640" t="s">
        <v>8</v>
      </c>
      <c r="B464" s="601">
        <v>7.3987510407123341E-2</v>
      </c>
      <c r="C464" s="602">
        <v>0.1025319140931721</v>
      </c>
      <c r="D464" s="602">
        <v>6.4661186422174791E-2</v>
      </c>
      <c r="E464" s="602">
        <v>7.778071402353251E-2</v>
      </c>
      <c r="F464" s="602">
        <v>7.1883802574634517E-2</v>
      </c>
      <c r="G464" s="624">
        <v>8.2073740364780975E-2</v>
      </c>
      <c r="H464" s="601">
        <v>7.6354328371560545E-2</v>
      </c>
      <c r="I464" s="602">
        <v>7.461454222091661E-2</v>
      </c>
      <c r="J464" s="602">
        <v>5.5898275660378874E-2</v>
      </c>
      <c r="K464" s="602">
        <v>7.3705867375167294E-2</v>
      </c>
      <c r="L464" s="602">
        <v>8.6468332219640648E-2</v>
      </c>
      <c r="M464" s="265">
        <v>7.7229339813820089E-2</v>
      </c>
      <c r="N464" s="400">
        <v>7.0339696892369158E-2</v>
      </c>
      <c r="O464" s="602">
        <v>7.6772326183388348E-2</v>
      </c>
      <c r="P464" s="602">
        <v>8.740707807411259E-2</v>
      </c>
      <c r="Q464" s="602">
        <v>9.1189061975325822E-2</v>
      </c>
      <c r="R464" s="602">
        <v>8.3018387013187783E-2</v>
      </c>
      <c r="S464" s="265">
        <v>8.1568141448245493E-2</v>
      </c>
      <c r="T464" s="344">
        <v>8.3161968189583296E-2</v>
      </c>
      <c r="U464" s="721"/>
      <c r="V464" s="721"/>
    </row>
    <row r="465" spans="1:22" x14ac:dyDescent="0.2">
      <c r="A465" s="642" t="s">
        <v>1</v>
      </c>
      <c r="B465" s="603">
        <f t="shared" ref="B465:G465" si="137">B462/B461*100-100</f>
        <v>1.3067552602436194</v>
      </c>
      <c r="C465" s="604">
        <f t="shared" si="137"/>
        <v>5.913621262458463</v>
      </c>
      <c r="D465" s="604">
        <f t="shared" si="137"/>
        <v>0.20302694721299019</v>
      </c>
      <c r="E465" s="604">
        <f t="shared" si="137"/>
        <v>4.8536909002025368</v>
      </c>
      <c r="F465" s="604">
        <f t="shared" si="137"/>
        <v>5.1392477749066927</v>
      </c>
      <c r="G465" s="644">
        <f t="shared" si="137"/>
        <v>6.8095455236358191</v>
      </c>
      <c r="H465" s="603">
        <f>H462/H461*100-100</f>
        <v>7.0736434108526964</v>
      </c>
      <c r="I465" s="604">
        <f>I462/I461*100-100</f>
        <v>8.6563307493540123</v>
      </c>
      <c r="J465" s="604">
        <f t="shared" ref="J465:T465" si="138">J462/J461*100-100</f>
        <v>11.349632279864849</v>
      </c>
      <c r="K465" s="604">
        <f t="shared" si="138"/>
        <v>7.0413436692506366</v>
      </c>
      <c r="L465" s="604">
        <f t="shared" si="138"/>
        <v>8.6347975882859629</v>
      </c>
      <c r="M465" s="522">
        <f t="shared" si="138"/>
        <v>9.6235770654375301</v>
      </c>
      <c r="N465" s="401">
        <f t="shared" si="138"/>
        <v>4.9863817305677856</v>
      </c>
      <c r="O465" s="604">
        <f t="shared" si="138"/>
        <v>8.2279341765265883</v>
      </c>
      <c r="P465" s="604">
        <f t="shared" si="138"/>
        <v>3.0523255813953369</v>
      </c>
      <c r="Q465" s="604">
        <f t="shared" si="138"/>
        <v>7.2011423908608663</v>
      </c>
      <c r="R465" s="604">
        <f t="shared" si="138"/>
        <v>9.6050203026947258</v>
      </c>
      <c r="S465" s="522">
        <f t="shared" si="138"/>
        <v>8.8336037497746389</v>
      </c>
      <c r="T465" s="556">
        <f t="shared" si="138"/>
        <v>6.7912953295012954</v>
      </c>
      <c r="U465" s="721"/>
      <c r="V465" s="721"/>
    </row>
    <row r="466" spans="1:22" ht="13.5" thickBot="1" x14ac:dyDescent="0.25">
      <c r="A466" s="671" t="s">
        <v>27</v>
      </c>
      <c r="B466" s="606">
        <f t="shared" ref="B466:T466" si="139">B462-B449</f>
        <v>-5.3809523809522943</v>
      </c>
      <c r="C466" s="607">
        <f t="shared" si="139"/>
        <v>-96.857142857142208</v>
      </c>
      <c r="D466" s="607">
        <f t="shared" si="139"/>
        <v>-174.36507936507951</v>
      </c>
      <c r="E466" s="607">
        <f t="shared" si="139"/>
        <v>61.171171171171409</v>
      </c>
      <c r="F466" s="607">
        <f t="shared" si="139"/>
        <v>-110.85470085470115</v>
      </c>
      <c r="G466" s="645">
        <f t="shared" si="139"/>
        <v>-72.834224598929723</v>
      </c>
      <c r="H466" s="660">
        <f t="shared" si="139"/>
        <v>215.48913043478251</v>
      </c>
      <c r="I466" s="573">
        <f t="shared" si="139"/>
        <v>40.142857142856883</v>
      </c>
      <c r="J466" s="573">
        <f t="shared" si="139"/>
        <v>135.38461538461524</v>
      </c>
      <c r="K466" s="573">
        <f t="shared" si="139"/>
        <v>-11</v>
      </c>
      <c r="L466" s="573">
        <f t="shared" si="139"/>
        <v>-54.852941176470267</v>
      </c>
      <c r="M466" s="574">
        <f t="shared" si="139"/>
        <v>59.813384813384801</v>
      </c>
      <c r="N466" s="402">
        <f t="shared" si="139"/>
        <v>-89.884169884170205</v>
      </c>
      <c r="O466" s="607">
        <f t="shared" si="139"/>
        <v>182.5877192982457</v>
      </c>
      <c r="P466" s="607">
        <f t="shared" si="139"/>
        <v>0.125</v>
      </c>
      <c r="Q466" s="607">
        <f t="shared" si="139"/>
        <v>9.5413533834589543</v>
      </c>
      <c r="R466" s="607">
        <f t="shared" si="139"/>
        <v>86.579150579150337</v>
      </c>
      <c r="S466" s="526">
        <f t="shared" si="139"/>
        <v>82.416020671834303</v>
      </c>
      <c r="T466" s="567">
        <f t="shared" si="139"/>
        <v>17.783759172960345</v>
      </c>
      <c r="U466" s="659"/>
      <c r="V466" s="360"/>
    </row>
    <row r="467" spans="1:22" x14ac:dyDescent="0.2">
      <c r="A467" s="672" t="s">
        <v>51</v>
      </c>
      <c r="B467" s="608">
        <v>660</v>
      </c>
      <c r="C467" s="609">
        <v>663</v>
      </c>
      <c r="D467" s="609">
        <v>191</v>
      </c>
      <c r="E467" s="609">
        <v>662</v>
      </c>
      <c r="F467" s="609">
        <v>660</v>
      </c>
      <c r="G467" s="566">
        <v>658</v>
      </c>
      <c r="H467" s="608">
        <v>686</v>
      </c>
      <c r="I467" s="609">
        <v>688</v>
      </c>
      <c r="J467" s="609">
        <v>182</v>
      </c>
      <c r="K467" s="609">
        <v>693</v>
      </c>
      <c r="L467" s="609">
        <v>690</v>
      </c>
      <c r="M467" s="530">
        <v>689</v>
      </c>
      <c r="N467" s="403">
        <v>695</v>
      </c>
      <c r="O467" s="609">
        <v>697</v>
      </c>
      <c r="P467" s="609">
        <v>181</v>
      </c>
      <c r="Q467" s="609">
        <v>698</v>
      </c>
      <c r="R467" s="609">
        <v>698</v>
      </c>
      <c r="S467" s="530">
        <v>698</v>
      </c>
      <c r="T467" s="557">
        <f>SUM(B467:S467)</f>
        <v>10789</v>
      </c>
      <c r="U467" s="584" t="s">
        <v>56</v>
      </c>
      <c r="V467" s="630">
        <f>T454-T467</f>
        <v>23</v>
      </c>
    </row>
    <row r="468" spans="1:22" x14ac:dyDescent="0.2">
      <c r="A468" s="431" t="s">
        <v>28</v>
      </c>
      <c r="B468" s="513"/>
      <c r="C468" s="511"/>
      <c r="D468" s="511"/>
      <c r="E468" s="511"/>
      <c r="F468" s="511"/>
      <c r="G468" s="570"/>
      <c r="H468" s="513"/>
      <c r="I468" s="511"/>
      <c r="J468" s="511"/>
      <c r="K468" s="511"/>
      <c r="L468" s="511"/>
      <c r="M468" s="514"/>
      <c r="N468" s="404"/>
      <c r="O468" s="511"/>
      <c r="P468" s="511"/>
      <c r="Q468" s="511"/>
      <c r="R468" s="511"/>
      <c r="S468" s="514"/>
      <c r="T468" s="555"/>
      <c r="U468" s="584" t="s">
        <v>57</v>
      </c>
      <c r="V468" s="584">
        <v>161.93</v>
      </c>
    </row>
    <row r="469" spans="1:22" ht="13.5" thickBot="1" x14ac:dyDescent="0.25">
      <c r="A469" s="432" t="s">
        <v>26</v>
      </c>
      <c r="B469" s="515">
        <f t="shared" ref="B469:S469" si="140">B468-B455</f>
        <v>0</v>
      </c>
      <c r="C469" s="512">
        <f t="shared" si="140"/>
        <v>0</v>
      </c>
      <c r="D469" s="512">
        <f t="shared" si="140"/>
        <v>0</v>
      </c>
      <c r="E469" s="512">
        <f t="shared" si="140"/>
        <v>0</v>
      </c>
      <c r="F469" s="512">
        <f t="shared" si="140"/>
        <v>0</v>
      </c>
      <c r="G469" s="571">
        <f t="shared" si="140"/>
        <v>0</v>
      </c>
      <c r="H469" s="515">
        <f t="shared" si="140"/>
        <v>0</v>
      </c>
      <c r="I469" s="512">
        <f t="shared" si="140"/>
        <v>0</v>
      </c>
      <c r="J469" s="512">
        <f t="shared" si="140"/>
        <v>0</v>
      </c>
      <c r="K469" s="512">
        <f t="shared" si="140"/>
        <v>0</v>
      </c>
      <c r="L469" s="512">
        <f t="shared" si="140"/>
        <v>0</v>
      </c>
      <c r="M469" s="516">
        <f t="shared" si="140"/>
        <v>0</v>
      </c>
      <c r="N469" s="405">
        <f t="shared" si="140"/>
        <v>0</v>
      </c>
      <c r="O469" s="512">
        <f t="shared" si="140"/>
        <v>0</v>
      </c>
      <c r="P469" s="512">
        <f t="shared" si="140"/>
        <v>0</v>
      </c>
      <c r="Q469" s="512">
        <f t="shared" si="140"/>
        <v>0</v>
      </c>
      <c r="R469" s="512">
        <f t="shared" si="140"/>
        <v>0</v>
      </c>
      <c r="S469" s="516">
        <f t="shared" si="140"/>
        <v>0</v>
      </c>
      <c r="T469" s="558"/>
      <c r="U469" s="584" t="s">
        <v>26</v>
      </c>
      <c r="V469" s="584">
        <f>V468-V455</f>
        <v>1.9300000000000068</v>
      </c>
    </row>
    <row r="471" spans="1:22" ht="13.5" thickBot="1" x14ac:dyDescent="0.25"/>
    <row r="472" spans="1:22" ht="13.5" thickBot="1" x14ac:dyDescent="0.25">
      <c r="A472" s="639" t="s">
        <v>167</v>
      </c>
      <c r="B472" s="737" t="s">
        <v>84</v>
      </c>
      <c r="C472" s="738"/>
      <c r="D472" s="738"/>
      <c r="E472" s="738"/>
      <c r="F472" s="738"/>
      <c r="G472" s="739"/>
      <c r="H472" s="737" t="s">
        <v>83</v>
      </c>
      <c r="I472" s="738"/>
      <c r="J472" s="738"/>
      <c r="K472" s="738"/>
      <c r="L472" s="738"/>
      <c r="M472" s="739"/>
      <c r="N472" s="737" t="s">
        <v>53</v>
      </c>
      <c r="O472" s="738"/>
      <c r="P472" s="738"/>
      <c r="Q472" s="738"/>
      <c r="R472" s="738"/>
      <c r="S472" s="739"/>
      <c r="T472" s="539" t="s">
        <v>55</v>
      </c>
      <c r="U472" s="723"/>
      <c r="V472" s="723"/>
    </row>
    <row r="473" spans="1:22" x14ac:dyDescent="0.2">
      <c r="A473" s="640" t="s">
        <v>54</v>
      </c>
      <c r="B473" s="590">
        <v>1</v>
      </c>
      <c r="C473" s="591">
        <v>2</v>
      </c>
      <c r="D473" s="591">
        <v>3</v>
      </c>
      <c r="E473" s="591">
        <v>4</v>
      </c>
      <c r="F473" s="591">
        <v>5</v>
      </c>
      <c r="G473" s="637">
        <v>6</v>
      </c>
      <c r="H473" s="688">
        <v>1</v>
      </c>
      <c r="I473" s="549">
        <v>2</v>
      </c>
      <c r="J473" s="471">
        <v>3</v>
      </c>
      <c r="K473" s="471">
        <v>4</v>
      </c>
      <c r="L473" s="471">
        <v>5</v>
      </c>
      <c r="M473" s="472">
        <v>6</v>
      </c>
      <c r="N473" s="395">
        <v>1</v>
      </c>
      <c r="O473" s="591">
        <v>2</v>
      </c>
      <c r="P473" s="591">
        <v>3</v>
      </c>
      <c r="Q473" s="591">
        <v>4</v>
      </c>
      <c r="R473" s="591">
        <v>5</v>
      </c>
      <c r="S473" s="249">
        <v>6</v>
      </c>
      <c r="T473" s="712">
        <v>570</v>
      </c>
      <c r="U473" s="723"/>
      <c r="V473" s="723"/>
    </row>
    <row r="474" spans="1:22" x14ac:dyDescent="0.2">
      <c r="A474" s="641" t="s">
        <v>3</v>
      </c>
      <c r="B474" s="595">
        <v>3888</v>
      </c>
      <c r="C474" s="596">
        <v>3888</v>
      </c>
      <c r="D474" s="596">
        <v>3888</v>
      </c>
      <c r="E474" s="596">
        <v>3888</v>
      </c>
      <c r="F474" s="596">
        <v>3888</v>
      </c>
      <c r="G474" s="638">
        <v>3888</v>
      </c>
      <c r="H474" s="595">
        <v>3888</v>
      </c>
      <c r="I474" s="596">
        <v>3888</v>
      </c>
      <c r="J474" s="596">
        <v>3888</v>
      </c>
      <c r="K474" s="596">
        <v>3888</v>
      </c>
      <c r="L474" s="596">
        <v>3888</v>
      </c>
      <c r="M474" s="255">
        <v>3888</v>
      </c>
      <c r="N474" s="397">
        <v>3888</v>
      </c>
      <c r="O474" s="596">
        <v>3888</v>
      </c>
      <c r="P474" s="596">
        <v>3888</v>
      </c>
      <c r="Q474" s="596">
        <v>3888</v>
      </c>
      <c r="R474" s="596">
        <v>3888</v>
      </c>
      <c r="S474" s="255">
        <v>3888</v>
      </c>
      <c r="T474" s="341">
        <v>3888</v>
      </c>
      <c r="U474" s="723"/>
      <c r="V474" s="723"/>
    </row>
    <row r="475" spans="1:22" x14ac:dyDescent="0.2">
      <c r="A475" s="642" t="s">
        <v>6</v>
      </c>
      <c r="B475" s="597">
        <v>4118.125</v>
      </c>
      <c r="C475" s="598">
        <v>4278.3783783783783</v>
      </c>
      <c r="D475" s="598">
        <v>4033.3333333333335</v>
      </c>
      <c r="E475" s="598">
        <v>4149.7058823529414</v>
      </c>
      <c r="F475" s="598">
        <v>4276.666666666667</v>
      </c>
      <c r="G475" s="618">
        <v>4308.333333333333</v>
      </c>
      <c r="H475" s="597">
        <v>4181.0526315789475</v>
      </c>
      <c r="I475" s="598">
        <v>4269.4444444444443</v>
      </c>
      <c r="J475" s="598">
        <v>4053.5714285714284</v>
      </c>
      <c r="K475" s="598">
        <v>4194.7368421052633</v>
      </c>
      <c r="L475" s="598">
        <v>4272.5806451612907</v>
      </c>
      <c r="M475" s="258">
        <v>4244.8571428571431</v>
      </c>
      <c r="N475" s="398">
        <v>4216.1111111111113</v>
      </c>
      <c r="O475" s="598">
        <v>4367.272727272727</v>
      </c>
      <c r="P475" s="598">
        <v>4130</v>
      </c>
      <c r="Q475" s="598">
        <v>4262.4324324324325</v>
      </c>
      <c r="R475" s="598">
        <v>4360.2857142857147</v>
      </c>
      <c r="S475" s="258">
        <v>4317.1428571428569</v>
      </c>
      <c r="T475" s="342">
        <v>4241.4912280701756</v>
      </c>
      <c r="U475" s="723"/>
      <c r="V475" s="723"/>
    </row>
    <row r="476" spans="1:22" x14ac:dyDescent="0.2">
      <c r="A476" s="640" t="s">
        <v>7</v>
      </c>
      <c r="B476" s="599">
        <v>65.625</v>
      </c>
      <c r="C476" s="600">
        <v>83.78378378378379</v>
      </c>
      <c r="D476" s="600">
        <v>91.666666666666671</v>
      </c>
      <c r="E476" s="600">
        <v>79.411764705882348</v>
      </c>
      <c r="F476" s="600">
        <v>83.333333333333329</v>
      </c>
      <c r="G476" s="621">
        <v>80.555555555555557</v>
      </c>
      <c r="H476" s="599">
        <v>81.578947368421055</v>
      </c>
      <c r="I476" s="600">
        <v>86.111111111111114</v>
      </c>
      <c r="J476" s="600">
        <v>92.857142857142861</v>
      </c>
      <c r="K476" s="600">
        <v>89.473684210526315</v>
      </c>
      <c r="L476" s="600">
        <v>90.322580645161295</v>
      </c>
      <c r="M476" s="262">
        <v>82.857142857142861</v>
      </c>
      <c r="N476" s="399">
        <v>83.333333333333329</v>
      </c>
      <c r="O476" s="600">
        <v>72.727272727272734</v>
      </c>
      <c r="P476" s="600">
        <v>80</v>
      </c>
      <c r="Q476" s="600">
        <v>91.891891891891888</v>
      </c>
      <c r="R476" s="600">
        <v>80</v>
      </c>
      <c r="S476" s="262">
        <v>74.285714285714292</v>
      </c>
      <c r="T476" s="343">
        <v>82.982456140350877</v>
      </c>
      <c r="U476" s="723"/>
      <c r="V476" s="723"/>
    </row>
    <row r="477" spans="1:22" x14ac:dyDescent="0.2">
      <c r="A477" s="640" t="s">
        <v>8</v>
      </c>
      <c r="B477" s="601">
        <v>9.7329509791274055E-2</v>
      </c>
      <c r="C477" s="602">
        <v>6.9043138405595408E-2</v>
      </c>
      <c r="D477" s="602">
        <v>5.2275585457415938E-2</v>
      </c>
      <c r="E477" s="602">
        <v>7.6096047815639792E-2</v>
      </c>
      <c r="F477" s="602">
        <v>7.086324634563182E-2</v>
      </c>
      <c r="G477" s="624">
        <v>7.8329631711457334E-2</v>
      </c>
      <c r="H477" s="601">
        <v>7.0359916137039846E-2</v>
      </c>
      <c r="I477" s="602">
        <v>6.8175214257092845E-2</v>
      </c>
      <c r="J477" s="602">
        <v>5.7897463537138233E-2</v>
      </c>
      <c r="K477" s="602">
        <v>7.8874561729907963E-2</v>
      </c>
      <c r="L477" s="602">
        <v>6.5606840308465489E-2</v>
      </c>
      <c r="M477" s="265">
        <v>7.2289469979362558E-2</v>
      </c>
      <c r="N477" s="400">
        <v>8.2660761865115617E-2</v>
      </c>
      <c r="O477" s="602">
        <v>8.6581159970080285E-2</v>
      </c>
      <c r="P477" s="602">
        <v>7.2918483915847709E-2</v>
      </c>
      <c r="Q477" s="602">
        <v>6.0366556686649683E-2</v>
      </c>
      <c r="R477" s="602">
        <v>7.4243699461802815E-2</v>
      </c>
      <c r="S477" s="265">
        <v>7.6969207752424593E-2</v>
      </c>
      <c r="T477" s="344">
        <v>7.7063962293832944E-2</v>
      </c>
      <c r="U477" s="723"/>
      <c r="V477" s="723"/>
    </row>
    <row r="478" spans="1:22" x14ac:dyDescent="0.2">
      <c r="A478" s="642" t="s">
        <v>1</v>
      </c>
      <c r="B478" s="603">
        <f t="shared" ref="B478:G478" si="141">B475/B474*100-100</f>
        <v>5.9188528806584344</v>
      </c>
      <c r="C478" s="604">
        <f t="shared" si="141"/>
        <v>10.040596151707277</v>
      </c>
      <c r="D478" s="604">
        <f t="shared" si="141"/>
        <v>3.7379972565157829</v>
      </c>
      <c r="E478" s="604">
        <f t="shared" si="141"/>
        <v>6.7311183732752511</v>
      </c>
      <c r="F478" s="604">
        <f t="shared" si="141"/>
        <v>9.996570644718787</v>
      </c>
      <c r="G478" s="644">
        <f t="shared" si="141"/>
        <v>10.811042524005487</v>
      </c>
      <c r="H478" s="603">
        <f>H475/H474*100-100</f>
        <v>7.5373619233268414</v>
      </c>
      <c r="I478" s="604">
        <f>I475/I474*100-100</f>
        <v>9.8108139003200847</v>
      </c>
      <c r="J478" s="604">
        <f t="shared" ref="J478:T478" si="142">J475/J474*100-100</f>
        <v>4.2585243974132823</v>
      </c>
      <c r="K478" s="604">
        <f t="shared" si="142"/>
        <v>7.889322070608614</v>
      </c>
      <c r="L478" s="604">
        <f t="shared" si="142"/>
        <v>9.891477499004381</v>
      </c>
      <c r="M478" s="522">
        <f t="shared" si="142"/>
        <v>9.1784244562022508</v>
      </c>
      <c r="N478" s="401">
        <f t="shared" si="142"/>
        <v>8.4390717878372214</v>
      </c>
      <c r="O478" s="604">
        <f t="shared" si="142"/>
        <v>12.326973438084536</v>
      </c>
      <c r="P478" s="604">
        <f t="shared" si="142"/>
        <v>6.2242798353909592</v>
      </c>
      <c r="Q478" s="604">
        <f t="shared" si="142"/>
        <v>9.6304637971304601</v>
      </c>
      <c r="R478" s="604">
        <f t="shared" si="142"/>
        <v>12.147266313932988</v>
      </c>
      <c r="S478" s="522">
        <f t="shared" si="142"/>
        <v>11.037624926513814</v>
      </c>
      <c r="T478" s="556">
        <f t="shared" si="142"/>
        <v>9.0918525738213845</v>
      </c>
      <c r="U478" s="723"/>
      <c r="V478" s="723"/>
    </row>
    <row r="479" spans="1:22" ht="13.5" thickBot="1" x14ac:dyDescent="0.25">
      <c r="A479" s="671" t="s">
        <v>27</v>
      </c>
      <c r="B479" s="606">
        <f t="shared" ref="B479:T479" si="143">B475-B462</f>
        <v>197.55357142857156</v>
      </c>
      <c r="C479" s="607">
        <f t="shared" si="143"/>
        <v>179.52123552123521</v>
      </c>
      <c r="D479" s="607">
        <f t="shared" si="143"/>
        <v>155.47619047619082</v>
      </c>
      <c r="E479" s="607">
        <f t="shared" si="143"/>
        <v>91.86804451510352</v>
      </c>
      <c r="F479" s="607">
        <f t="shared" si="143"/>
        <v>207.77777777777828</v>
      </c>
      <c r="G479" s="645">
        <f t="shared" si="143"/>
        <v>174.80392156862672</v>
      </c>
      <c r="H479" s="660">
        <f t="shared" si="143"/>
        <v>37.302631578947512</v>
      </c>
      <c r="I479" s="573">
        <f t="shared" si="143"/>
        <v>64.444444444444343</v>
      </c>
      <c r="J479" s="573">
        <f t="shared" si="143"/>
        <v>-255.65934065934107</v>
      </c>
      <c r="K479" s="573">
        <f t="shared" si="143"/>
        <v>52.236842105263349</v>
      </c>
      <c r="L479" s="573">
        <f t="shared" si="143"/>
        <v>68.413978494623734</v>
      </c>
      <c r="M479" s="574">
        <f t="shared" si="143"/>
        <v>2.4247104247106108</v>
      </c>
      <c r="N479" s="402">
        <f t="shared" si="143"/>
        <v>153.1381381381384</v>
      </c>
      <c r="O479" s="607">
        <f t="shared" si="143"/>
        <v>178.85167464114784</v>
      </c>
      <c r="P479" s="607">
        <f t="shared" si="143"/>
        <v>141.875</v>
      </c>
      <c r="Q479" s="607">
        <f t="shared" si="143"/>
        <v>113.74822190611667</v>
      </c>
      <c r="R479" s="607">
        <f t="shared" si="143"/>
        <v>118.57142857142935</v>
      </c>
      <c r="S479" s="526">
        <f t="shared" si="143"/>
        <v>105.28239202657824</v>
      </c>
      <c r="T479" s="567">
        <f t="shared" si="143"/>
        <v>108.6680988184753</v>
      </c>
      <c r="U479" s="659"/>
      <c r="V479" s="360"/>
    </row>
    <row r="480" spans="1:22" x14ac:dyDescent="0.2">
      <c r="A480" s="672" t="s">
        <v>51</v>
      </c>
      <c r="B480" s="608">
        <v>658</v>
      </c>
      <c r="C480" s="609">
        <v>662</v>
      </c>
      <c r="D480" s="609">
        <v>187</v>
      </c>
      <c r="E480" s="609">
        <v>660</v>
      </c>
      <c r="F480" s="609">
        <v>659</v>
      </c>
      <c r="G480" s="566">
        <v>656</v>
      </c>
      <c r="H480" s="608">
        <v>685</v>
      </c>
      <c r="I480" s="609">
        <v>688</v>
      </c>
      <c r="J480" s="609">
        <v>180</v>
      </c>
      <c r="K480" s="609">
        <v>692</v>
      </c>
      <c r="L480" s="609">
        <v>688</v>
      </c>
      <c r="M480" s="530">
        <v>688</v>
      </c>
      <c r="N480" s="403">
        <v>693</v>
      </c>
      <c r="O480" s="609">
        <v>695</v>
      </c>
      <c r="P480" s="609">
        <v>178</v>
      </c>
      <c r="Q480" s="609">
        <v>697</v>
      </c>
      <c r="R480" s="609">
        <v>697</v>
      </c>
      <c r="S480" s="530">
        <v>697</v>
      </c>
      <c r="T480" s="557">
        <f>SUM(B480:S480)</f>
        <v>10760</v>
      </c>
      <c r="U480" s="584" t="s">
        <v>56</v>
      </c>
      <c r="V480" s="630">
        <f>T467-T480</f>
        <v>29</v>
      </c>
    </row>
    <row r="481" spans="1:22" x14ac:dyDescent="0.2">
      <c r="A481" s="431" t="s">
        <v>28</v>
      </c>
      <c r="B481" s="513"/>
      <c r="C481" s="511"/>
      <c r="D481" s="511"/>
      <c r="E481" s="511"/>
      <c r="F481" s="511"/>
      <c r="G481" s="570"/>
      <c r="H481" s="513"/>
      <c r="I481" s="511"/>
      <c r="J481" s="511"/>
      <c r="K481" s="511"/>
      <c r="L481" s="511"/>
      <c r="M481" s="514"/>
      <c r="N481" s="404"/>
      <c r="O481" s="511"/>
      <c r="P481" s="511"/>
      <c r="Q481" s="511"/>
      <c r="R481" s="511"/>
      <c r="S481" s="514"/>
      <c r="T481" s="555"/>
      <c r="U481" s="584" t="s">
        <v>57</v>
      </c>
      <c r="V481" s="584">
        <v>162.49</v>
      </c>
    </row>
    <row r="482" spans="1:22" ht="13.5" thickBot="1" x14ac:dyDescent="0.25">
      <c r="A482" s="432" t="s">
        <v>26</v>
      </c>
      <c r="B482" s="515">
        <f t="shared" ref="B482:S482" si="144">B481-B468</f>
        <v>0</v>
      </c>
      <c r="C482" s="512">
        <f t="shared" si="144"/>
        <v>0</v>
      </c>
      <c r="D482" s="512">
        <f t="shared" si="144"/>
        <v>0</v>
      </c>
      <c r="E482" s="512">
        <f t="shared" si="144"/>
        <v>0</v>
      </c>
      <c r="F482" s="512">
        <f t="shared" si="144"/>
        <v>0</v>
      </c>
      <c r="G482" s="571">
        <f t="shared" si="144"/>
        <v>0</v>
      </c>
      <c r="H482" s="515">
        <f t="shared" si="144"/>
        <v>0</v>
      </c>
      <c r="I482" s="512">
        <f t="shared" si="144"/>
        <v>0</v>
      </c>
      <c r="J482" s="512">
        <f t="shared" si="144"/>
        <v>0</v>
      </c>
      <c r="K482" s="512">
        <f t="shared" si="144"/>
        <v>0</v>
      </c>
      <c r="L482" s="512">
        <f t="shared" si="144"/>
        <v>0</v>
      </c>
      <c r="M482" s="516">
        <f t="shared" si="144"/>
        <v>0</v>
      </c>
      <c r="N482" s="405">
        <f t="shared" si="144"/>
        <v>0</v>
      </c>
      <c r="O482" s="512">
        <f t="shared" si="144"/>
        <v>0</v>
      </c>
      <c r="P482" s="512">
        <f t="shared" si="144"/>
        <v>0</v>
      </c>
      <c r="Q482" s="512">
        <f t="shared" si="144"/>
        <v>0</v>
      </c>
      <c r="R482" s="512">
        <f t="shared" si="144"/>
        <v>0</v>
      </c>
      <c r="S482" s="516">
        <f t="shared" si="144"/>
        <v>0</v>
      </c>
      <c r="T482" s="558"/>
      <c r="U482" s="584" t="s">
        <v>26</v>
      </c>
      <c r="V482" s="584">
        <f>V481-V468</f>
        <v>0.56000000000000227</v>
      </c>
    </row>
    <row r="484" spans="1:22" ht="13.5" thickBot="1" x14ac:dyDescent="0.25"/>
    <row r="485" spans="1:22" ht="13.5" thickBot="1" x14ac:dyDescent="0.25">
      <c r="A485" s="639" t="s">
        <v>169</v>
      </c>
      <c r="B485" s="737" t="s">
        <v>84</v>
      </c>
      <c r="C485" s="738"/>
      <c r="D485" s="738"/>
      <c r="E485" s="738"/>
      <c r="F485" s="738"/>
      <c r="G485" s="739"/>
      <c r="H485" s="737" t="s">
        <v>83</v>
      </c>
      <c r="I485" s="738"/>
      <c r="J485" s="738"/>
      <c r="K485" s="738"/>
      <c r="L485" s="738"/>
      <c r="M485" s="739"/>
      <c r="N485" s="737" t="s">
        <v>53</v>
      </c>
      <c r="O485" s="738"/>
      <c r="P485" s="738"/>
      <c r="Q485" s="738"/>
      <c r="R485" s="738"/>
      <c r="S485" s="739"/>
      <c r="T485" s="539" t="s">
        <v>55</v>
      </c>
      <c r="U485" s="726"/>
      <c r="V485" s="726"/>
    </row>
    <row r="486" spans="1:22" x14ac:dyDescent="0.2">
      <c r="A486" s="640" t="s">
        <v>54</v>
      </c>
      <c r="B486" s="590">
        <v>1</v>
      </c>
      <c r="C486" s="591">
        <v>2</v>
      </c>
      <c r="D486" s="591">
        <v>3</v>
      </c>
      <c r="E486" s="591">
        <v>4</v>
      </c>
      <c r="F486" s="591">
        <v>5</v>
      </c>
      <c r="G486" s="637">
        <v>6</v>
      </c>
      <c r="H486" s="688">
        <v>1</v>
      </c>
      <c r="I486" s="549">
        <v>2</v>
      </c>
      <c r="J486" s="471">
        <v>3</v>
      </c>
      <c r="K486" s="471">
        <v>4</v>
      </c>
      <c r="L486" s="471">
        <v>5</v>
      </c>
      <c r="M486" s="472">
        <v>6</v>
      </c>
      <c r="N486" s="395">
        <v>1</v>
      </c>
      <c r="O486" s="591">
        <v>2</v>
      </c>
      <c r="P486" s="591">
        <v>3</v>
      </c>
      <c r="Q486" s="591">
        <v>4</v>
      </c>
      <c r="R486" s="591">
        <v>5</v>
      </c>
      <c r="S486" s="249">
        <v>6</v>
      </c>
      <c r="T486" s="712">
        <v>592</v>
      </c>
      <c r="U486" s="726"/>
      <c r="V486" s="726"/>
    </row>
    <row r="487" spans="1:22" x14ac:dyDescent="0.2">
      <c r="A487" s="641" t="s">
        <v>3</v>
      </c>
      <c r="B487" s="595">
        <v>3906</v>
      </c>
      <c r="C487" s="596">
        <v>3906</v>
      </c>
      <c r="D487" s="596">
        <v>3906</v>
      </c>
      <c r="E487" s="596">
        <v>3906</v>
      </c>
      <c r="F487" s="596">
        <v>3906</v>
      </c>
      <c r="G487" s="638">
        <v>3906</v>
      </c>
      <c r="H487" s="595">
        <v>3906</v>
      </c>
      <c r="I487" s="596">
        <v>3906</v>
      </c>
      <c r="J487" s="596">
        <v>3906</v>
      </c>
      <c r="K487" s="596">
        <v>3906</v>
      </c>
      <c r="L487" s="596">
        <v>3906</v>
      </c>
      <c r="M487" s="255">
        <v>3906</v>
      </c>
      <c r="N487" s="397">
        <v>3906</v>
      </c>
      <c r="O487" s="596">
        <v>3906</v>
      </c>
      <c r="P487" s="596">
        <v>3906</v>
      </c>
      <c r="Q487" s="596">
        <v>3906</v>
      </c>
      <c r="R487" s="596">
        <v>3906</v>
      </c>
      <c r="S487" s="255">
        <v>3906</v>
      </c>
      <c r="T487" s="341">
        <v>3906</v>
      </c>
      <c r="U487" s="726"/>
      <c r="V487" s="726"/>
    </row>
    <row r="488" spans="1:22" x14ac:dyDescent="0.2">
      <c r="A488" s="642" t="s">
        <v>6</v>
      </c>
      <c r="B488" s="597">
        <v>4339.2105263157891</v>
      </c>
      <c r="C488" s="598">
        <v>4376.4864864864867</v>
      </c>
      <c r="D488" s="598">
        <v>4393.8461538461543</v>
      </c>
      <c r="E488" s="598">
        <v>4403.5135135135133</v>
      </c>
      <c r="F488" s="598">
        <v>4387.5675675675675</v>
      </c>
      <c r="G488" s="618">
        <v>4513.7837837837842</v>
      </c>
      <c r="H488" s="597">
        <v>4345.833333333333</v>
      </c>
      <c r="I488" s="598">
        <v>4497.1794871794873</v>
      </c>
      <c r="J488" s="598">
        <v>4333.333333333333</v>
      </c>
      <c r="K488" s="598">
        <v>4231.666666666667</v>
      </c>
      <c r="L488" s="598">
        <v>4438</v>
      </c>
      <c r="M488" s="258">
        <v>4452.2857142857147</v>
      </c>
      <c r="N488" s="398">
        <v>4420.833333333333</v>
      </c>
      <c r="O488" s="598">
        <v>4382.6829268292686</v>
      </c>
      <c r="P488" s="598">
        <v>4162</v>
      </c>
      <c r="Q488" s="598">
        <v>4322.424242424242</v>
      </c>
      <c r="R488" s="598">
        <v>4233.1578947368425</v>
      </c>
      <c r="S488" s="258">
        <v>4222.7027027027025</v>
      </c>
      <c r="T488" s="342">
        <v>4365.8277027027025</v>
      </c>
      <c r="U488" s="726"/>
      <c r="V488" s="726"/>
    </row>
    <row r="489" spans="1:22" x14ac:dyDescent="0.2">
      <c r="A489" s="640" t="s">
        <v>7</v>
      </c>
      <c r="B489" s="599">
        <v>84.21052631578948</v>
      </c>
      <c r="C489" s="600">
        <v>78.378378378378372</v>
      </c>
      <c r="D489" s="600">
        <v>84.615384615384613</v>
      </c>
      <c r="E489" s="600">
        <v>81.081081081081081</v>
      </c>
      <c r="F489" s="600">
        <v>83.78378378378379</v>
      </c>
      <c r="G489" s="621">
        <v>86.486486486486484</v>
      </c>
      <c r="H489" s="599">
        <v>80.555555555555557</v>
      </c>
      <c r="I489" s="600">
        <v>92.307692307692307</v>
      </c>
      <c r="J489" s="600">
        <v>91.666666666666671</v>
      </c>
      <c r="K489" s="600">
        <v>75</v>
      </c>
      <c r="L489" s="600">
        <v>82.857142857142861</v>
      </c>
      <c r="M489" s="262">
        <v>88.571428571428569</v>
      </c>
      <c r="N489" s="399">
        <v>94.444444444444443</v>
      </c>
      <c r="O489" s="600">
        <v>95.121951219512198</v>
      </c>
      <c r="P489" s="600">
        <v>100</v>
      </c>
      <c r="Q489" s="600">
        <v>90.909090909090907</v>
      </c>
      <c r="R489" s="600">
        <v>86.84210526315789</v>
      </c>
      <c r="S489" s="262">
        <v>91.891891891891888</v>
      </c>
      <c r="T489" s="343">
        <v>84.459459459459453</v>
      </c>
      <c r="U489" s="726"/>
      <c r="V489" s="726"/>
    </row>
    <row r="490" spans="1:22" x14ac:dyDescent="0.2">
      <c r="A490" s="640" t="s">
        <v>8</v>
      </c>
      <c r="B490" s="601">
        <v>6.6411563606877916E-2</v>
      </c>
      <c r="C490" s="602">
        <v>7.6319434608093553E-2</v>
      </c>
      <c r="D490" s="602">
        <v>6.849020532919628E-2</v>
      </c>
      <c r="E490" s="602">
        <v>6.8297453911064523E-2</v>
      </c>
      <c r="F490" s="602">
        <v>6.7713537657262568E-2</v>
      </c>
      <c r="G490" s="624">
        <v>6.4086092245321205E-2</v>
      </c>
      <c r="H490" s="601">
        <v>8.5654636585509147E-2</v>
      </c>
      <c r="I490" s="602">
        <v>6.5534936065341151E-2</v>
      </c>
      <c r="J490" s="602">
        <v>6.5653294125929088E-2</v>
      </c>
      <c r="K490" s="602">
        <v>7.9581300776996988E-2</v>
      </c>
      <c r="L490" s="602">
        <v>6.6384961174355134E-2</v>
      </c>
      <c r="M490" s="265">
        <v>6.2209467363433704E-2</v>
      </c>
      <c r="N490" s="400">
        <v>5.9433572076677779E-2</v>
      </c>
      <c r="O490" s="602">
        <v>5.7301487345738859E-2</v>
      </c>
      <c r="P490" s="602">
        <v>2.5460967994517924E-2</v>
      </c>
      <c r="Q490" s="602">
        <v>6.1400462055629428E-2</v>
      </c>
      <c r="R490" s="602">
        <v>6.2357407244819502E-2</v>
      </c>
      <c r="S490" s="265">
        <v>6.2540747134535168E-2</v>
      </c>
      <c r="T490" s="344">
        <v>6.9854150158661713E-2</v>
      </c>
      <c r="U490" s="726"/>
      <c r="V490" s="726"/>
    </row>
    <row r="491" spans="1:22" x14ac:dyDescent="0.2">
      <c r="A491" s="642" t="s">
        <v>1</v>
      </c>
      <c r="B491" s="603">
        <f t="shared" ref="B491:G491" si="145">B488/B487*100-100</f>
        <v>11.090899291238827</v>
      </c>
      <c r="C491" s="604">
        <f t="shared" si="145"/>
        <v>12.045224948450752</v>
      </c>
      <c r="D491" s="604">
        <f t="shared" si="145"/>
        <v>12.489660876757668</v>
      </c>
      <c r="E491" s="604">
        <f t="shared" si="145"/>
        <v>12.737161124257895</v>
      </c>
      <c r="F491" s="604">
        <f t="shared" si="145"/>
        <v>12.32891878053168</v>
      </c>
      <c r="G491" s="644">
        <f t="shared" si="145"/>
        <v>15.56026072155106</v>
      </c>
      <c r="H491" s="603">
        <f>H488/H487*100-100</f>
        <v>11.26045400238948</v>
      </c>
      <c r="I491" s="604">
        <f>I488/I487*100-100</f>
        <v>15.135163522260299</v>
      </c>
      <c r="J491" s="604">
        <f t="shared" ref="J491:T491" si="146">J488/J487*100-100</f>
        <v>10.940433521078674</v>
      </c>
      <c r="K491" s="604">
        <f t="shared" si="146"/>
        <v>8.3376002730841492</v>
      </c>
      <c r="L491" s="604">
        <f t="shared" si="146"/>
        <v>13.620071684587813</v>
      </c>
      <c r="M491" s="522">
        <f t="shared" si="146"/>
        <v>13.985809377514457</v>
      </c>
      <c r="N491" s="401">
        <f t="shared" si="146"/>
        <v>13.180576890254287</v>
      </c>
      <c r="O491" s="604">
        <f t="shared" si="146"/>
        <v>12.203863974123635</v>
      </c>
      <c r="P491" s="604">
        <f t="shared" si="146"/>
        <v>6.5540194572452748</v>
      </c>
      <c r="Q491" s="604">
        <f t="shared" si="146"/>
        <v>10.661142919207435</v>
      </c>
      <c r="R491" s="604">
        <f t="shared" si="146"/>
        <v>8.3757781550650918</v>
      </c>
      <c r="S491" s="522">
        <f t="shared" si="146"/>
        <v>8.1081081081080981</v>
      </c>
      <c r="T491" s="556">
        <f t="shared" si="146"/>
        <v>11.772342619116813</v>
      </c>
      <c r="U491" s="726"/>
      <c r="V491" s="726"/>
    </row>
    <row r="492" spans="1:22" ht="13.5" thickBot="1" x14ac:dyDescent="0.25">
      <c r="A492" s="671" t="s">
        <v>27</v>
      </c>
      <c r="B492" s="606">
        <f t="shared" ref="B492:T492" si="147">B488-B475</f>
        <v>221.08552631578914</v>
      </c>
      <c r="C492" s="607">
        <f t="shared" si="147"/>
        <v>98.108108108108354</v>
      </c>
      <c r="D492" s="607">
        <f t="shared" si="147"/>
        <v>360.51282051282078</v>
      </c>
      <c r="E492" s="607">
        <f t="shared" si="147"/>
        <v>253.80763116057187</v>
      </c>
      <c r="F492" s="607">
        <f t="shared" si="147"/>
        <v>110.90090090090052</v>
      </c>
      <c r="G492" s="645">
        <f t="shared" si="147"/>
        <v>205.45045045045117</v>
      </c>
      <c r="H492" s="660">
        <f t="shared" si="147"/>
        <v>164.78070175438552</v>
      </c>
      <c r="I492" s="573">
        <f t="shared" si="147"/>
        <v>227.73504273504295</v>
      </c>
      <c r="J492" s="573">
        <f t="shared" si="147"/>
        <v>279.76190476190459</v>
      </c>
      <c r="K492" s="573">
        <f t="shared" si="147"/>
        <v>36.92982456140362</v>
      </c>
      <c r="L492" s="573">
        <f t="shared" si="147"/>
        <v>165.4193548387093</v>
      </c>
      <c r="M492" s="574">
        <f t="shared" si="147"/>
        <v>207.42857142857156</v>
      </c>
      <c r="N492" s="402">
        <f t="shared" si="147"/>
        <v>204.72222222222172</v>
      </c>
      <c r="O492" s="607">
        <f t="shared" si="147"/>
        <v>15.410199556541556</v>
      </c>
      <c r="P492" s="607">
        <f t="shared" si="147"/>
        <v>32</v>
      </c>
      <c r="Q492" s="607">
        <f t="shared" si="147"/>
        <v>59.991809991809532</v>
      </c>
      <c r="R492" s="607">
        <f t="shared" si="147"/>
        <v>-127.12781954887214</v>
      </c>
      <c r="S492" s="526">
        <f t="shared" si="147"/>
        <v>-94.440154440154402</v>
      </c>
      <c r="T492" s="567">
        <f t="shared" si="147"/>
        <v>124.33647463252692</v>
      </c>
      <c r="U492" s="659"/>
      <c r="V492" s="360"/>
    </row>
    <row r="493" spans="1:22" x14ac:dyDescent="0.2">
      <c r="A493" s="672" t="s">
        <v>51</v>
      </c>
      <c r="B493" s="608">
        <v>658</v>
      </c>
      <c r="C493" s="609">
        <v>658</v>
      </c>
      <c r="D493" s="609">
        <v>185</v>
      </c>
      <c r="E493" s="609">
        <v>658</v>
      </c>
      <c r="F493" s="609">
        <v>659</v>
      </c>
      <c r="G493" s="566">
        <v>654</v>
      </c>
      <c r="H493" s="608">
        <v>682</v>
      </c>
      <c r="I493" s="609">
        <v>688</v>
      </c>
      <c r="J493" s="609">
        <v>178</v>
      </c>
      <c r="K493" s="609">
        <v>687</v>
      </c>
      <c r="L493" s="609">
        <v>685</v>
      </c>
      <c r="M493" s="530">
        <v>687</v>
      </c>
      <c r="N493" s="403">
        <v>692</v>
      </c>
      <c r="O493" s="609">
        <v>695</v>
      </c>
      <c r="P493" s="609">
        <v>176</v>
      </c>
      <c r="Q493" s="609">
        <v>697</v>
      </c>
      <c r="R493" s="609">
        <v>696</v>
      </c>
      <c r="S493" s="530">
        <v>696</v>
      </c>
      <c r="T493" s="557">
        <f>SUM(B493:S493)</f>
        <v>10731</v>
      </c>
      <c r="U493" s="584" t="s">
        <v>56</v>
      </c>
      <c r="V493" s="630">
        <f>T480-T493</f>
        <v>29</v>
      </c>
    </row>
    <row r="494" spans="1:22" x14ac:dyDescent="0.2">
      <c r="A494" s="431" t="s">
        <v>28</v>
      </c>
      <c r="B494" s="513"/>
      <c r="C494" s="511"/>
      <c r="D494" s="511"/>
      <c r="E494" s="511"/>
      <c r="F494" s="511"/>
      <c r="G494" s="570"/>
      <c r="H494" s="513"/>
      <c r="I494" s="511"/>
      <c r="J494" s="511"/>
      <c r="K494" s="511"/>
      <c r="L494" s="511"/>
      <c r="M494" s="514"/>
      <c r="N494" s="404"/>
      <c r="O494" s="511"/>
      <c r="P494" s="511"/>
      <c r="Q494" s="511"/>
      <c r="R494" s="511"/>
      <c r="S494" s="514"/>
      <c r="T494" s="555"/>
      <c r="U494" s="584" t="s">
        <v>57</v>
      </c>
      <c r="V494" s="584">
        <v>162.44</v>
      </c>
    </row>
    <row r="495" spans="1:22" ht="13.5" thickBot="1" x14ac:dyDescent="0.25">
      <c r="A495" s="432" t="s">
        <v>26</v>
      </c>
      <c r="B495" s="515">
        <f t="shared" ref="B495:S495" si="148">B494-B481</f>
        <v>0</v>
      </c>
      <c r="C495" s="512">
        <f t="shared" si="148"/>
        <v>0</v>
      </c>
      <c r="D495" s="512">
        <f t="shared" si="148"/>
        <v>0</v>
      </c>
      <c r="E495" s="512">
        <f t="shared" si="148"/>
        <v>0</v>
      </c>
      <c r="F495" s="512">
        <f t="shared" si="148"/>
        <v>0</v>
      </c>
      <c r="G495" s="571">
        <f t="shared" si="148"/>
        <v>0</v>
      </c>
      <c r="H495" s="515">
        <f t="shared" si="148"/>
        <v>0</v>
      </c>
      <c r="I495" s="512">
        <f t="shared" si="148"/>
        <v>0</v>
      </c>
      <c r="J495" s="512">
        <f t="shared" si="148"/>
        <v>0</v>
      </c>
      <c r="K495" s="512">
        <f t="shared" si="148"/>
        <v>0</v>
      </c>
      <c r="L495" s="512">
        <f t="shared" si="148"/>
        <v>0</v>
      </c>
      <c r="M495" s="516">
        <f t="shared" si="148"/>
        <v>0</v>
      </c>
      <c r="N495" s="405">
        <f t="shared" si="148"/>
        <v>0</v>
      </c>
      <c r="O495" s="512">
        <f t="shared" si="148"/>
        <v>0</v>
      </c>
      <c r="P495" s="512">
        <f t="shared" si="148"/>
        <v>0</v>
      </c>
      <c r="Q495" s="512">
        <f t="shared" si="148"/>
        <v>0</v>
      </c>
      <c r="R495" s="512">
        <f t="shared" si="148"/>
        <v>0</v>
      </c>
      <c r="S495" s="516">
        <f t="shared" si="148"/>
        <v>0</v>
      </c>
      <c r="T495" s="558"/>
      <c r="U495" s="584" t="s">
        <v>26</v>
      </c>
      <c r="V495" s="584">
        <f>V494-V481</f>
        <v>-5.0000000000011369E-2</v>
      </c>
    </row>
    <row r="497" spans="1:53" ht="13.5" thickBot="1" x14ac:dyDescent="0.25"/>
    <row r="498" spans="1:53" ht="13.5" thickBot="1" x14ac:dyDescent="0.25">
      <c r="A498" s="639" t="s">
        <v>172</v>
      </c>
      <c r="B498" s="737" t="s">
        <v>84</v>
      </c>
      <c r="C498" s="738"/>
      <c r="D498" s="738"/>
      <c r="E498" s="738"/>
      <c r="F498" s="738"/>
      <c r="G498" s="739"/>
      <c r="H498" s="737" t="s">
        <v>83</v>
      </c>
      <c r="I498" s="738"/>
      <c r="J498" s="738"/>
      <c r="K498" s="738"/>
      <c r="L498" s="738"/>
      <c r="M498" s="739"/>
      <c r="N498" s="737" t="s">
        <v>53</v>
      </c>
      <c r="O498" s="738"/>
      <c r="P498" s="738"/>
      <c r="Q498" s="738"/>
      <c r="R498" s="738"/>
      <c r="S498" s="739"/>
      <c r="T498" s="539" t="s">
        <v>55</v>
      </c>
      <c r="U498" s="727"/>
      <c r="V498" s="727"/>
    </row>
    <row r="499" spans="1:53" x14ac:dyDescent="0.2">
      <c r="A499" s="640" t="s">
        <v>54</v>
      </c>
      <c r="B499" s="590">
        <v>1</v>
      </c>
      <c r="C499" s="591">
        <v>2</v>
      </c>
      <c r="D499" s="591">
        <v>3</v>
      </c>
      <c r="E499" s="591">
        <v>4</v>
      </c>
      <c r="F499" s="591">
        <v>5</v>
      </c>
      <c r="G499" s="637">
        <v>6</v>
      </c>
      <c r="H499" s="688">
        <v>1</v>
      </c>
      <c r="I499" s="549">
        <v>2</v>
      </c>
      <c r="J499" s="471">
        <v>3</v>
      </c>
      <c r="K499" s="471">
        <v>4</v>
      </c>
      <c r="L499" s="471">
        <v>5</v>
      </c>
      <c r="M499" s="472">
        <v>6</v>
      </c>
      <c r="N499" s="395">
        <v>1</v>
      </c>
      <c r="O499" s="591">
        <v>2</v>
      </c>
      <c r="P499" s="591">
        <v>3</v>
      </c>
      <c r="Q499" s="591">
        <v>4</v>
      </c>
      <c r="R499" s="591">
        <v>5</v>
      </c>
      <c r="S499" s="249">
        <v>6</v>
      </c>
      <c r="T499" s="712"/>
      <c r="U499" s="727"/>
      <c r="V499" s="727"/>
    </row>
    <row r="500" spans="1:53" x14ac:dyDescent="0.2">
      <c r="A500" s="641" t="s">
        <v>3</v>
      </c>
      <c r="B500" s="595">
        <v>3924</v>
      </c>
      <c r="C500" s="596">
        <v>3924</v>
      </c>
      <c r="D500" s="596">
        <v>3924</v>
      </c>
      <c r="E500" s="596">
        <v>3924</v>
      </c>
      <c r="F500" s="596">
        <v>3924</v>
      </c>
      <c r="G500" s="638">
        <v>3924</v>
      </c>
      <c r="H500" s="595">
        <v>3924</v>
      </c>
      <c r="I500" s="596">
        <v>3924</v>
      </c>
      <c r="J500" s="596">
        <v>3924</v>
      </c>
      <c r="K500" s="596">
        <v>3924</v>
      </c>
      <c r="L500" s="596">
        <v>3924</v>
      </c>
      <c r="M500" s="255">
        <v>3924</v>
      </c>
      <c r="N500" s="397">
        <v>3924</v>
      </c>
      <c r="O500" s="596">
        <v>3924</v>
      </c>
      <c r="P500" s="596">
        <v>3924</v>
      </c>
      <c r="Q500" s="596">
        <v>3924</v>
      </c>
      <c r="R500" s="596">
        <v>3924</v>
      </c>
      <c r="S500" s="255">
        <v>3924</v>
      </c>
      <c r="T500" s="341">
        <v>3924</v>
      </c>
      <c r="U500" s="727"/>
      <c r="V500" s="727"/>
    </row>
    <row r="501" spans="1:53" x14ac:dyDescent="0.2">
      <c r="A501" s="642" t="s">
        <v>6</v>
      </c>
      <c r="B501" s="597">
        <v>4230.8571428571431</v>
      </c>
      <c r="C501" s="598">
        <v>4340.2941176470586</v>
      </c>
      <c r="D501" s="598">
        <v>4232.3529411764703</v>
      </c>
      <c r="E501" s="598">
        <v>4305.2941176470586</v>
      </c>
      <c r="F501" s="598">
        <v>4407.6470588235297</v>
      </c>
      <c r="G501" s="618">
        <v>4339.411764705882</v>
      </c>
      <c r="H501" s="597">
        <v>4164.545454545455</v>
      </c>
      <c r="I501" s="598">
        <v>4511.9444444444443</v>
      </c>
      <c r="J501" s="598">
        <v>4409.2857142857147</v>
      </c>
      <c r="K501" s="598">
        <v>4230.2631578947367</v>
      </c>
      <c r="L501" s="598">
        <v>4380.9375</v>
      </c>
      <c r="M501" s="258">
        <v>4315.454545454545</v>
      </c>
      <c r="N501" s="398">
        <v>4296.2857142857147</v>
      </c>
      <c r="O501" s="598">
        <v>4267.3529411764703</v>
      </c>
      <c r="P501" s="598">
        <v>4541.25</v>
      </c>
      <c r="Q501" s="598">
        <v>4373.5294117647063</v>
      </c>
      <c r="R501" s="598">
        <v>4331.4285714285716</v>
      </c>
      <c r="S501" s="258">
        <v>4435.1612903225805</v>
      </c>
      <c r="T501" s="342">
        <v>4333.1484794275493</v>
      </c>
      <c r="U501" s="727"/>
      <c r="V501" s="727"/>
    </row>
    <row r="502" spans="1:53" x14ac:dyDescent="0.2">
      <c r="A502" s="640" t="s">
        <v>7</v>
      </c>
      <c r="B502" s="599">
        <v>82.857142857142861</v>
      </c>
      <c r="C502" s="600">
        <v>76.470588235294116</v>
      </c>
      <c r="D502" s="600">
        <v>94.117647058823536</v>
      </c>
      <c r="E502" s="600">
        <v>85.294117647058826</v>
      </c>
      <c r="F502" s="600">
        <v>85.294117647058826</v>
      </c>
      <c r="G502" s="621">
        <v>94.117647058823536</v>
      </c>
      <c r="H502" s="599">
        <v>84.848484848484844</v>
      </c>
      <c r="I502" s="600">
        <v>86.111111111111114</v>
      </c>
      <c r="J502" s="600">
        <v>85.714285714285708</v>
      </c>
      <c r="K502" s="600">
        <v>89.473684210526315</v>
      </c>
      <c r="L502" s="600">
        <v>84.375</v>
      </c>
      <c r="M502" s="262">
        <v>96.969696969696969</v>
      </c>
      <c r="N502" s="399">
        <v>91.428571428571431</v>
      </c>
      <c r="O502" s="600">
        <v>85.294117647058826</v>
      </c>
      <c r="P502" s="600">
        <v>100</v>
      </c>
      <c r="Q502" s="600">
        <v>79.411764705882348</v>
      </c>
      <c r="R502" s="600">
        <v>82.857142857142861</v>
      </c>
      <c r="S502" s="262">
        <v>87.096774193548384</v>
      </c>
      <c r="T502" s="343">
        <v>85.509838998211094</v>
      </c>
      <c r="U502" s="727"/>
      <c r="V502" s="727"/>
    </row>
    <row r="503" spans="1:53" x14ac:dyDescent="0.2">
      <c r="A503" s="640" t="s">
        <v>8</v>
      </c>
      <c r="B503" s="601">
        <v>7.3865402797261337E-2</v>
      </c>
      <c r="C503" s="602">
        <v>8.1522549457522728E-2</v>
      </c>
      <c r="D503" s="602">
        <v>5.3760230766147728E-2</v>
      </c>
      <c r="E503" s="602">
        <v>6.4877999591685109E-2</v>
      </c>
      <c r="F503" s="602">
        <v>6.5333057650069887E-2</v>
      </c>
      <c r="G503" s="624">
        <v>6.0708260702473794E-2</v>
      </c>
      <c r="H503" s="601">
        <v>7.1386355899619336E-2</v>
      </c>
      <c r="I503" s="602">
        <v>6.270020886271678E-2</v>
      </c>
      <c r="J503" s="602">
        <v>7.1608185443132924E-2</v>
      </c>
      <c r="K503" s="602">
        <v>5.6732728968610237E-2</v>
      </c>
      <c r="L503" s="602">
        <v>6.6371168727697216E-2</v>
      </c>
      <c r="M503" s="265">
        <v>5.5085174677170293E-2</v>
      </c>
      <c r="N503" s="400">
        <v>5.7479432628324008E-2</v>
      </c>
      <c r="O503" s="602">
        <v>6.5484617042499874E-2</v>
      </c>
      <c r="P503" s="602">
        <v>4.7833359419025973E-2</v>
      </c>
      <c r="Q503" s="602">
        <v>7.3674024688257206E-2</v>
      </c>
      <c r="R503" s="602">
        <v>7.6182623299456062E-2</v>
      </c>
      <c r="S503" s="265">
        <v>6.6821396514215564E-2</v>
      </c>
      <c r="T503" s="344">
        <v>6.9450853030397289E-2</v>
      </c>
      <c r="U503" s="727"/>
      <c r="V503" s="727"/>
    </row>
    <row r="504" spans="1:53" x14ac:dyDescent="0.2">
      <c r="A504" s="642" t="s">
        <v>1</v>
      </c>
      <c r="B504" s="603">
        <f t="shared" ref="B504:G504" si="149">B501/B500*100-100</f>
        <v>7.8200087374399345</v>
      </c>
      <c r="C504" s="604">
        <f t="shared" si="149"/>
        <v>10.608922468069792</v>
      </c>
      <c r="D504" s="604">
        <f t="shared" si="149"/>
        <v>7.8581279606643903</v>
      </c>
      <c r="E504" s="604">
        <f t="shared" si="149"/>
        <v>9.7169754752053592</v>
      </c>
      <c r="F504" s="604">
        <f t="shared" si="149"/>
        <v>12.325358277867736</v>
      </c>
      <c r="G504" s="644">
        <f t="shared" si="149"/>
        <v>10.586436409426142</v>
      </c>
      <c r="H504" s="603">
        <f>H501/H500*100-100</f>
        <v>6.1301084236864227</v>
      </c>
      <c r="I504" s="604">
        <f>I501/I500*100-100</f>
        <v>14.983293691244754</v>
      </c>
      <c r="J504" s="604">
        <f t="shared" ref="J504:T504" si="150">J501/J500*100-100</f>
        <v>12.367118101063056</v>
      </c>
      <c r="K504" s="604">
        <f t="shared" si="150"/>
        <v>7.8048715059820779</v>
      </c>
      <c r="L504" s="604">
        <f t="shared" si="150"/>
        <v>11.644686544342491</v>
      </c>
      <c r="M504" s="522">
        <f t="shared" si="150"/>
        <v>9.9759058474654552</v>
      </c>
      <c r="N504" s="401">
        <f t="shared" si="150"/>
        <v>9.4874035241007846</v>
      </c>
      <c r="O504" s="604">
        <f t="shared" si="150"/>
        <v>8.7500749535287952</v>
      </c>
      <c r="P504" s="604">
        <f t="shared" si="150"/>
        <v>15.730122324159026</v>
      </c>
      <c r="Q504" s="604">
        <f t="shared" si="150"/>
        <v>11.455897343646953</v>
      </c>
      <c r="R504" s="604">
        <f t="shared" si="150"/>
        <v>10.382991116936083</v>
      </c>
      <c r="S504" s="522">
        <f t="shared" si="150"/>
        <v>13.026536450626409</v>
      </c>
      <c r="T504" s="556">
        <f t="shared" si="150"/>
        <v>10.426821596012985</v>
      </c>
      <c r="U504" s="727"/>
      <c r="V504" s="727"/>
    </row>
    <row r="505" spans="1:53" ht="13.5" thickBot="1" x14ac:dyDescent="0.25">
      <c r="A505" s="671" t="s">
        <v>27</v>
      </c>
      <c r="B505" s="606">
        <f t="shared" ref="B505:T505" si="151">B501-B488</f>
        <v>-108.35338345864602</v>
      </c>
      <c r="C505" s="607">
        <f t="shared" si="151"/>
        <v>-36.192368839428127</v>
      </c>
      <c r="D505" s="607">
        <f t="shared" si="151"/>
        <v>-161.493212669684</v>
      </c>
      <c r="E505" s="607">
        <f t="shared" si="151"/>
        <v>-98.219395866454761</v>
      </c>
      <c r="F505" s="607">
        <f t="shared" si="151"/>
        <v>20.079491255962239</v>
      </c>
      <c r="G505" s="645">
        <f t="shared" si="151"/>
        <v>-174.37201907790222</v>
      </c>
      <c r="H505" s="660">
        <f t="shared" si="151"/>
        <v>-181.28787878787807</v>
      </c>
      <c r="I505" s="573">
        <f t="shared" si="151"/>
        <v>14.764957264957047</v>
      </c>
      <c r="J505" s="573">
        <f t="shared" si="151"/>
        <v>75.952380952381645</v>
      </c>
      <c r="K505" s="573">
        <f t="shared" si="151"/>
        <v>-1.4035087719303192</v>
      </c>
      <c r="L505" s="573">
        <f t="shared" si="151"/>
        <v>-57.0625</v>
      </c>
      <c r="M505" s="574">
        <f t="shared" si="151"/>
        <v>-136.83116883116963</v>
      </c>
      <c r="N505" s="402">
        <f t="shared" si="151"/>
        <v>-124.54761904761835</v>
      </c>
      <c r="O505" s="607">
        <f t="shared" si="151"/>
        <v>-115.32998565279831</v>
      </c>
      <c r="P505" s="607">
        <f t="shared" si="151"/>
        <v>379.25</v>
      </c>
      <c r="Q505" s="607">
        <f t="shared" si="151"/>
        <v>51.105169340464272</v>
      </c>
      <c r="R505" s="607">
        <f t="shared" si="151"/>
        <v>98.270676691729022</v>
      </c>
      <c r="S505" s="526">
        <f t="shared" si="151"/>
        <v>212.45858761987802</v>
      </c>
      <c r="T505" s="567">
        <f t="shared" si="151"/>
        <v>-32.679223275153163</v>
      </c>
      <c r="U505" s="659"/>
      <c r="V505" s="360"/>
    </row>
    <row r="506" spans="1:53" x14ac:dyDescent="0.2">
      <c r="A506" s="672" t="s">
        <v>51</v>
      </c>
      <c r="B506" s="608">
        <v>637</v>
      </c>
      <c r="C506" s="609">
        <v>634</v>
      </c>
      <c r="D506" s="609">
        <v>181</v>
      </c>
      <c r="E506" s="609">
        <v>639</v>
      </c>
      <c r="F506" s="609">
        <v>637</v>
      </c>
      <c r="G506" s="566">
        <v>635</v>
      </c>
      <c r="H506" s="608">
        <v>651</v>
      </c>
      <c r="I506" s="609">
        <v>681</v>
      </c>
      <c r="J506" s="609">
        <v>166</v>
      </c>
      <c r="K506" s="609">
        <v>657</v>
      </c>
      <c r="L506" s="609">
        <v>662</v>
      </c>
      <c r="M506" s="530">
        <v>661</v>
      </c>
      <c r="N506" s="403">
        <v>668</v>
      </c>
      <c r="O506" s="609">
        <v>693</v>
      </c>
      <c r="P506" s="609">
        <v>171</v>
      </c>
      <c r="Q506" s="609">
        <v>681</v>
      </c>
      <c r="R506" s="609">
        <v>686</v>
      </c>
      <c r="S506" s="530">
        <v>673</v>
      </c>
      <c r="T506" s="557">
        <f>SUM(B506:S506)</f>
        <v>10413</v>
      </c>
      <c r="U506" s="584" t="s">
        <v>56</v>
      </c>
      <c r="V506" s="630">
        <f>T493-T506</f>
        <v>318</v>
      </c>
      <c r="W506" s="635">
        <f>V506/T493</f>
        <v>2.9633771316745876E-2</v>
      </c>
    </row>
    <row r="507" spans="1:53" x14ac:dyDescent="0.2">
      <c r="A507" s="431" t="s">
        <v>28</v>
      </c>
      <c r="B507" s="513"/>
      <c r="C507" s="511"/>
      <c r="D507" s="511"/>
      <c r="E507" s="511"/>
      <c r="F507" s="511"/>
      <c r="G507" s="570"/>
      <c r="H507" s="513"/>
      <c r="I507" s="511"/>
      <c r="J507" s="511"/>
      <c r="K507" s="511"/>
      <c r="L507" s="511"/>
      <c r="M507" s="514"/>
      <c r="N507" s="404"/>
      <c r="O507" s="511"/>
      <c r="P507" s="511"/>
      <c r="Q507" s="511"/>
      <c r="R507" s="511"/>
      <c r="S507" s="514"/>
      <c r="T507" s="555"/>
      <c r="U507" s="584" t="s">
        <v>57</v>
      </c>
      <c r="V507" s="584">
        <v>163.98</v>
      </c>
    </row>
    <row r="508" spans="1:53" ht="13.5" thickBot="1" x14ac:dyDescent="0.25">
      <c r="A508" s="432" t="s">
        <v>26</v>
      </c>
      <c r="B508" s="515">
        <f t="shared" ref="B508:S508" si="152">B507-B494</f>
        <v>0</v>
      </c>
      <c r="C508" s="512">
        <f t="shared" si="152"/>
        <v>0</v>
      </c>
      <c r="D508" s="512">
        <f t="shared" si="152"/>
        <v>0</v>
      </c>
      <c r="E508" s="512">
        <f t="shared" si="152"/>
        <v>0</v>
      </c>
      <c r="F508" s="512">
        <f t="shared" si="152"/>
        <v>0</v>
      </c>
      <c r="G508" s="571">
        <f t="shared" si="152"/>
        <v>0</v>
      </c>
      <c r="H508" s="515">
        <f t="shared" si="152"/>
        <v>0</v>
      </c>
      <c r="I508" s="512">
        <f t="shared" si="152"/>
        <v>0</v>
      </c>
      <c r="J508" s="512">
        <f t="shared" si="152"/>
        <v>0</v>
      </c>
      <c r="K508" s="512">
        <f t="shared" si="152"/>
        <v>0</v>
      </c>
      <c r="L508" s="512">
        <f t="shared" si="152"/>
        <v>0</v>
      </c>
      <c r="M508" s="516">
        <f t="shared" si="152"/>
        <v>0</v>
      </c>
      <c r="N508" s="405">
        <f t="shared" si="152"/>
        <v>0</v>
      </c>
      <c r="O508" s="512">
        <f t="shared" si="152"/>
        <v>0</v>
      </c>
      <c r="P508" s="512">
        <f t="shared" si="152"/>
        <v>0</v>
      </c>
      <c r="Q508" s="512">
        <f t="shared" si="152"/>
        <v>0</v>
      </c>
      <c r="R508" s="512">
        <f t="shared" si="152"/>
        <v>0</v>
      </c>
      <c r="S508" s="516">
        <f t="shared" si="152"/>
        <v>0</v>
      </c>
      <c r="T508" s="558"/>
      <c r="U508" s="584" t="s">
        <v>26</v>
      </c>
      <c r="V508" s="584">
        <f>V507-V494</f>
        <v>1.539999999999992</v>
      </c>
    </row>
    <row r="510" spans="1:53" ht="13.5" thickBot="1" x14ac:dyDescent="0.25"/>
    <row r="511" spans="1:53" ht="13.5" thickBot="1" x14ac:dyDescent="0.25">
      <c r="A511" s="893" t="s">
        <v>173</v>
      </c>
      <c r="B511" s="737" t="s">
        <v>84</v>
      </c>
      <c r="C511" s="738"/>
      <c r="D511" s="738"/>
      <c r="E511" s="738"/>
      <c r="F511" s="738"/>
      <c r="G511" s="739"/>
      <c r="H511" s="737" t="s">
        <v>83</v>
      </c>
      <c r="I511" s="738"/>
      <c r="J511" s="738"/>
      <c r="K511" s="738"/>
      <c r="L511" s="738"/>
      <c r="M511" s="739"/>
      <c r="N511" s="737" t="s">
        <v>53</v>
      </c>
      <c r="O511" s="738"/>
      <c r="P511" s="738"/>
      <c r="Q511" s="738"/>
      <c r="R511" s="738"/>
      <c r="S511" s="739"/>
      <c r="T511" s="868" t="s">
        <v>55</v>
      </c>
      <c r="U511" s="832"/>
      <c r="V511" s="832"/>
      <c r="W511" s="832"/>
      <c r="X511" s="749"/>
      <c r="Y511" s="749"/>
      <c r="Z511" s="749"/>
      <c r="AA511" s="749"/>
      <c r="AB511" s="749"/>
      <c r="AC511" s="749"/>
      <c r="AD511" s="749"/>
      <c r="AE511" s="749"/>
      <c r="AF511" s="749"/>
      <c r="AG511" s="749"/>
      <c r="AH511" s="749"/>
      <c r="AI511" s="749"/>
      <c r="AJ511" s="749"/>
      <c r="AK511" s="749"/>
      <c r="AL511" s="749"/>
      <c r="AM511" s="749"/>
      <c r="AN511" s="749"/>
      <c r="AO511" s="749"/>
      <c r="AP511" s="749"/>
      <c r="AQ511" s="749"/>
      <c r="AR511" s="749"/>
      <c r="AS511" s="749"/>
      <c r="AT511" s="749"/>
      <c r="AU511" s="749"/>
      <c r="AV511" s="749"/>
      <c r="AW511" s="749"/>
      <c r="AX511" s="749"/>
      <c r="AY511" s="749"/>
      <c r="AZ511" s="749"/>
      <c r="BA511" s="749"/>
    </row>
    <row r="512" spans="1:53" x14ac:dyDescent="0.2">
      <c r="A512" s="894" t="s">
        <v>54</v>
      </c>
      <c r="B512" s="840">
        <v>1</v>
      </c>
      <c r="C512" s="841">
        <v>2</v>
      </c>
      <c r="D512" s="841">
        <v>3</v>
      </c>
      <c r="E512" s="841">
        <v>4</v>
      </c>
      <c r="F512" s="841">
        <v>5</v>
      </c>
      <c r="G512" s="880">
        <v>6</v>
      </c>
      <c r="H512" s="913">
        <v>1</v>
      </c>
      <c r="I512" s="869">
        <v>2</v>
      </c>
      <c r="J512" s="904">
        <v>3</v>
      </c>
      <c r="K512" s="904">
        <v>4</v>
      </c>
      <c r="L512" s="904">
        <v>5</v>
      </c>
      <c r="M512" s="905">
        <v>6</v>
      </c>
      <c r="N512" s="883">
        <v>1</v>
      </c>
      <c r="O512" s="841">
        <v>2</v>
      </c>
      <c r="P512" s="841">
        <v>3</v>
      </c>
      <c r="Q512" s="841">
        <v>4</v>
      </c>
      <c r="R512" s="841">
        <v>5</v>
      </c>
      <c r="S512" s="842">
        <v>6</v>
      </c>
      <c r="T512" s="914">
        <v>573</v>
      </c>
      <c r="U512" s="832"/>
      <c r="V512" s="832"/>
      <c r="W512" s="832"/>
      <c r="X512" s="749"/>
      <c r="Y512" s="749"/>
      <c r="Z512" s="749"/>
      <c r="AA512" s="749"/>
      <c r="AB512" s="749"/>
      <c r="AC512" s="749"/>
      <c r="AD512" s="749"/>
      <c r="AE512" s="749"/>
      <c r="AF512" s="749"/>
      <c r="AG512" s="749"/>
      <c r="AH512" s="749"/>
      <c r="AI512" s="749"/>
      <c r="AJ512" s="749"/>
      <c r="AK512" s="749"/>
      <c r="AL512" s="749"/>
      <c r="AM512" s="749"/>
      <c r="AN512" s="749"/>
      <c r="AO512" s="749"/>
      <c r="AP512" s="749"/>
      <c r="AQ512" s="749"/>
      <c r="AR512" s="749"/>
      <c r="AS512" s="749"/>
      <c r="AT512" s="749"/>
      <c r="AU512" s="749"/>
      <c r="AV512" s="749"/>
      <c r="AW512" s="749"/>
      <c r="AX512" s="749"/>
      <c r="AY512" s="749"/>
      <c r="AZ512" s="749"/>
      <c r="BA512" s="749"/>
    </row>
    <row r="513" spans="1:53" x14ac:dyDescent="0.2">
      <c r="A513" s="895" t="s">
        <v>3</v>
      </c>
      <c r="B513" s="843">
        <v>3942</v>
      </c>
      <c r="C513" s="844">
        <v>3942</v>
      </c>
      <c r="D513" s="844">
        <v>3942</v>
      </c>
      <c r="E513" s="844">
        <v>3942</v>
      </c>
      <c r="F513" s="844">
        <v>3942</v>
      </c>
      <c r="G513" s="881">
        <v>3942</v>
      </c>
      <c r="H513" s="843">
        <v>3942</v>
      </c>
      <c r="I513" s="844">
        <v>3942</v>
      </c>
      <c r="J513" s="844">
        <v>3942</v>
      </c>
      <c r="K513" s="844">
        <v>3942</v>
      </c>
      <c r="L513" s="844">
        <v>3942</v>
      </c>
      <c r="M513" s="845">
        <v>3942</v>
      </c>
      <c r="N513" s="884">
        <v>3942</v>
      </c>
      <c r="O513" s="844">
        <v>3942</v>
      </c>
      <c r="P513" s="844">
        <v>3942</v>
      </c>
      <c r="Q513" s="844">
        <v>3942</v>
      </c>
      <c r="R513" s="844">
        <v>3942</v>
      </c>
      <c r="S513" s="845">
        <v>3942</v>
      </c>
      <c r="T513" s="872">
        <v>3942</v>
      </c>
      <c r="U513" s="832"/>
      <c r="V513" s="832"/>
      <c r="W513" s="832"/>
      <c r="X513" s="749"/>
      <c r="Y513" s="749"/>
      <c r="Z513" s="749"/>
      <c r="AA513" s="749"/>
      <c r="AB513" s="749"/>
      <c r="AC513" s="749"/>
      <c r="AD513" s="749"/>
      <c r="AE513" s="749"/>
      <c r="AF513" s="749"/>
      <c r="AG513" s="749"/>
      <c r="AH513" s="749"/>
      <c r="AI513" s="749"/>
      <c r="AJ513" s="749"/>
      <c r="AK513" s="749"/>
      <c r="AL513" s="749"/>
      <c r="AM513" s="749"/>
      <c r="AN513" s="749"/>
      <c r="AO513" s="749"/>
      <c r="AP513" s="749"/>
      <c r="AQ513" s="749"/>
      <c r="AR513" s="749"/>
      <c r="AS513" s="749"/>
      <c r="AT513" s="749"/>
      <c r="AU513" s="749"/>
      <c r="AV513" s="749"/>
      <c r="AW513" s="749"/>
      <c r="AX513" s="749"/>
      <c r="AY513" s="749"/>
      <c r="AZ513" s="749"/>
      <c r="BA513" s="749"/>
    </row>
    <row r="514" spans="1:53" x14ac:dyDescent="0.2">
      <c r="A514" s="896" t="s">
        <v>6</v>
      </c>
      <c r="B514" s="846">
        <v>4199.393939393939</v>
      </c>
      <c r="C514" s="847">
        <v>4374.8571428571431</v>
      </c>
      <c r="D514" s="847">
        <v>4202</v>
      </c>
      <c r="E514" s="847">
        <v>4352.2857142857147</v>
      </c>
      <c r="F514" s="847">
        <v>4358.8571428571431</v>
      </c>
      <c r="G514" s="864">
        <v>4264.848484848485</v>
      </c>
      <c r="H514" s="846">
        <v>4277.1428571428569</v>
      </c>
      <c r="I514" s="847">
        <v>4310.909090909091</v>
      </c>
      <c r="J514" s="847">
        <v>4225.625</v>
      </c>
      <c r="K514" s="847">
        <v>4351.7142857142853</v>
      </c>
      <c r="L514" s="847">
        <v>4359.411764705882</v>
      </c>
      <c r="M514" s="848">
        <v>4404.411764705882</v>
      </c>
      <c r="N514" s="885">
        <v>4347.5675675675675</v>
      </c>
      <c r="O514" s="847">
        <v>4265.7142857142853</v>
      </c>
      <c r="P514" s="847">
        <v>4192.666666666667</v>
      </c>
      <c r="Q514" s="847">
        <v>4521.0526315789475</v>
      </c>
      <c r="R514" s="847">
        <v>4420.2631578947367</v>
      </c>
      <c r="S514" s="848">
        <v>4366.2162162162158</v>
      </c>
      <c r="T514" s="873">
        <v>4336.0907504363004</v>
      </c>
      <c r="U514" s="832"/>
      <c r="V514" s="832"/>
      <c r="W514" s="832"/>
      <c r="X514" s="749"/>
      <c r="Y514" s="749"/>
      <c r="Z514" s="749"/>
      <c r="AA514" s="749"/>
      <c r="AB514" s="749"/>
      <c r="AC514" s="749"/>
      <c r="AD514" s="749"/>
      <c r="AE514" s="749"/>
      <c r="AF514" s="749"/>
      <c r="AG514" s="749"/>
      <c r="AH514" s="749"/>
      <c r="AI514" s="749"/>
      <c r="AJ514" s="749"/>
      <c r="AK514" s="749"/>
      <c r="AL514" s="749"/>
      <c r="AM514" s="749"/>
      <c r="AN514" s="749"/>
      <c r="AO514" s="749"/>
      <c r="AP514" s="749"/>
      <c r="AQ514" s="749"/>
      <c r="AR514" s="749"/>
      <c r="AS514" s="749"/>
      <c r="AT514" s="749"/>
      <c r="AU514" s="749"/>
      <c r="AV514" s="749"/>
      <c r="AW514" s="749"/>
      <c r="AX514" s="749"/>
      <c r="AY514" s="749"/>
      <c r="AZ514" s="749"/>
      <c r="BA514" s="749"/>
    </row>
    <row r="515" spans="1:53" x14ac:dyDescent="0.2">
      <c r="A515" s="894" t="s">
        <v>7</v>
      </c>
      <c r="B515" s="916">
        <v>60.606060606060609</v>
      </c>
      <c r="C515" s="915">
        <v>71.428571428571431</v>
      </c>
      <c r="D515" s="850">
        <v>100</v>
      </c>
      <c r="E515" s="850">
        <v>88.571428571428569</v>
      </c>
      <c r="F515" s="850">
        <v>80</v>
      </c>
      <c r="G515" s="865">
        <v>84.848484848484844</v>
      </c>
      <c r="H515" s="849">
        <v>68.571428571428569</v>
      </c>
      <c r="I515" s="850">
        <v>75.757575757575751</v>
      </c>
      <c r="J515" s="850">
        <v>81.25</v>
      </c>
      <c r="K515" s="850">
        <v>88.571428571428569</v>
      </c>
      <c r="L515" s="850">
        <v>82.352941176470594</v>
      </c>
      <c r="M515" s="917">
        <v>70.588235294117652</v>
      </c>
      <c r="N515" s="886">
        <v>91.891891891891888</v>
      </c>
      <c r="O515" s="850">
        <v>85.714285714285708</v>
      </c>
      <c r="P515" s="915">
        <v>60</v>
      </c>
      <c r="Q515" s="915">
        <v>73.684210526315795</v>
      </c>
      <c r="R515" s="850">
        <v>84.21052631578948</v>
      </c>
      <c r="S515" s="851">
        <v>86.486486486486484</v>
      </c>
      <c r="T515" s="874">
        <v>79.581151832460733</v>
      </c>
      <c r="U515" s="906" t="s">
        <v>178</v>
      </c>
      <c r="V515" s="832"/>
      <c r="W515" s="832"/>
      <c r="X515" s="749"/>
      <c r="Y515" s="749"/>
      <c r="Z515" s="749"/>
      <c r="AA515" s="749"/>
      <c r="AB515" s="749"/>
      <c r="AC515" s="749"/>
      <c r="AD515" s="749"/>
      <c r="AE515" s="749"/>
      <c r="AF515" s="749"/>
      <c r="AG515" s="749"/>
      <c r="AH515" s="749"/>
      <c r="AI515" s="749"/>
      <c r="AJ515" s="749"/>
      <c r="AK515" s="749"/>
      <c r="AL515" s="749"/>
      <c r="AM515" s="749"/>
      <c r="AN515" s="749"/>
      <c r="AO515" s="749"/>
      <c r="AP515" s="749"/>
      <c r="AQ515" s="749"/>
      <c r="AR515" s="749"/>
      <c r="AS515" s="749"/>
      <c r="AT515" s="749"/>
      <c r="AU515" s="749"/>
      <c r="AV515" s="749"/>
      <c r="AW515" s="749"/>
      <c r="AX515" s="749"/>
      <c r="AY515" s="749"/>
      <c r="AZ515" s="749"/>
      <c r="BA515" s="749"/>
    </row>
    <row r="516" spans="1:53" x14ac:dyDescent="0.2">
      <c r="A516" s="894" t="s">
        <v>8</v>
      </c>
      <c r="B516" s="852">
        <v>9.6085147304635146E-2</v>
      </c>
      <c r="C516" s="853">
        <v>7.9558911840613228E-2</v>
      </c>
      <c r="D516" s="853">
        <v>4.6765716742757264E-2</v>
      </c>
      <c r="E516" s="853">
        <v>6.8846283002758912E-2</v>
      </c>
      <c r="F516" s="853">
        <v>7.1627899406376316E-2</v>
      </c>
      <c r="G516" s="866">
        <v>6.5297054907599947E-2</v>
      </c>
      <c r="H516" s="852">
        <v>9.4230058477585962E-2</v>
      </c>
      <c r="I516" s="853">
        <v>8.4482361872295395E-2</v>
      </c>
      <c r="J516" s="853">
        <v>7.0047254057175226E-2</v>
      </c>
      <c r="K516" s="853">
        <v>6.3745236868424551E-2</v>
      </c>
      <c r="L516" s="853">
        <v>7.6150685006277502E-2</v>
      </c>
      <c r="M516" s="854">
        <v>8.8730928153534422E-2</v>
      </c>
      <c r="N516" s="887">
        <v>5.9408707629912946E-2</v>
      </c>
      <c r="O516" s="853">
        <v>6.6335148292205659E-2</v>
      </c>
      <c r="P516" s="853">
        <v>9.7057814022724884E-2</v>
      </c>
      <c r="Q516" s="853">
        <v>7.7440191460231331E-2</v>
      </c>
      <c r="R516" s="853">
        <v>7.0159387082849994E-2</v>
      </c>
      <c r="S516" s="854">
        <v>7.1320152876815562E-2</v>
      </c>
      <c r="T516" s="875">
        <v>7.8154368016881304E-2</v>
      </c>
      <c r="U516" s="832"/>
      <c r="V516" s="832"/>
      <c r="W516" s="832"/>
      <c r="X516" s="749"/>
      <c r="Y516" s="749"/>
      <c r="Z516" s="749"/>
      <c r="AA516" s="749"/>
      <c r="AB516" s="749"/>
      <c r="AC516" s="749"/>
      <c r="AD516" s="749"/>
      <c r="AE516" s="749"/>
      <c r="AF516" s="749"/>
      <c r="AG516" s="749"/>
      <c r="AH516" s="749"/>
      <c r="AI516" s="749"/>
      <c r="AJ516" s="749"/>
      <c r="AK516" s="749"/>
      <c r="AL516" s="749"/>
      <c r="AM516" s="749"/>
      <c r="AN516" s="749"/>
      <c r="AO516" s="749"/>
      <c r="AP516" s="749"/>
      <c r="AQ516" s="749"/>
      <c r="AR516" s="749"/>
      <c r="AS516" s="749"/>
      <c r="AT516" s="749"/>
      <c r="AU516" s="749"/>
      <c r="AV516" s="749"/>
      <c r="AW516" s="749"/>
      <c r="AX516" s="749"/>
      <c r="AY516" s="749"/>
      <c r="AZ516" s="749"/>
      <c r="BA516" s="749"/>
    </row>
    <row r="517" spans="1:53" x14ac:dyDescent="0.2">
      <c r="A517" s="896" t="s">
        <v>1</v>
      </c>
      <c r="B517" s="855">
        <v>6.5295266208508167</v>
      </c>
      <c r="C517" s="856">
        <v>10.980647966949348</v>
      </c>
      <c r="D517" s="856">
        <v>6.5956367326230492</v>
      </c>
      <c r="E517" s="856">
        <v>10.408059723128218</v>
      </c>
      <c r="F517" s="856">
        <v>10.574762629557171</v>
      </c>
      <c r="G517" s="900">
        <v>8.189966637455214</v>
      </c>
      <c r="H517" s="855">
        <v>8.5018482278756125</v>
      </c>
      <c r="I517" s="856">
        <v>9.358424426917594</v>
      </c>
      <c r="J517" s="856">
        <v>7.1949518011161757</v>
      </c>
      <c r="K517" s="856">
        <v>10.393563818221338</v>
      </c>
      <c r="L517" s="856">
        <v>10.588832184319671</v>
      </c>
      <c r="M517" s="857">
        <v>11.730384695735225</v>
      </c>
      <c r="N517" s="888">
        <v>10.288370562343175</v>
      </c>
      <c r="O517" s="856">
        <v>8.2119301297383345</v>
      </c>
      <c r="P517" s="856">
        <v>6.358870285810923</v>
      </c>
      <c r="Q517" s="856">
        <v>14.689310796015917</v>
      </c>
      <c r="R517" s="856">
        <v>12.132500200272361</v>
      </c>
      <c r="S517" s="857">
        <v>10.761446377884724</v>
      </c>
      <c r="T517" s="876">
        <v>9.997228575248613</v>
      </c>
      <c r="U517" s="832"/>
      <c r="V517" s="832"/>
      <c r="W517" s="832"/>
      <c r="X517" s="749"/>
      <c r="Y517" s="749"/>
      <c r="Z517" s="749"/>
      <c r="AA517" s="749"/>
      <c r="AB517" s="749"/>
      <c r="AC517" s="749"/>
      <c r="AD517" s="749"/>
      <c r="AE517" s="749"/>
      <c r="AF517" s="749"/>
      <c r="AG517" s="749"/>
      <c r="AH517" s="749"/>
      <c r="AI517" s="749"/>
      <c r="AJ517" s="749"/>
      <c r="AK517" s="749"/>
      <c r="AL517" s="749"/>
      <c r="AM517" s="749"/>
      <c r="AN517" s="749"/>
      <c r="AO517" s="749"/>
      <c r="AP517" s="749"/>
      <c r="AQ517" s="749"/>
      <c r="AR517" s="749"/>
      <c r="AS517" s="749"/>
      <c r="AT517" s="749"/>
      <c r="AU517" s="749"/>
      <c r="AV517" s="749"/>
      <c r="AW517" s="749"/>
      <c r="AX517" s="749"/>
      <c r="AY517" s="749"/>
      <c r="AZ517" s="749"/>
      <c r="BA517" s="749"/>
    </row>
    <row r="518" spans="1:53" ht="13.5" thickBot="1" x14ac:dyDescent="0.25">
      <c r="A518" s="911" t="s">
        <v>27</v>
      </c>
      <c r="B518" s="858">
        <v>-31.463203463204081</v>
      </c>
      <c r="C518" s="859">
        <v>34.563025210084561</v>
      </c>
      <c r="D518" s="859">
        <v>-30.352941176470267</v>
      </c>
      <c r="E518" s="859">
        <v>46.991596638656119</v>
      </c>
      <c r="F518" s="859">
        <v>-48.789915966386616</v>
      </c>
      <c r="G518" s="901">
        <v>-74.563279857396992</v>
      </c>
      <c r="H518" s="910">
        <v>112.59740259740192</v>
      </c>
      <c r="I518" s="907">
        <v>-201.03535353535335</v>
      </c>
      <c r="J518" s="907">
        <v>-183.66071428571468</v>
      </c>
      <c r="K518" s="907">
        <v>121.45112781954867</v>
      </c>
      <c r="L518" s="907">
        <v>-21.525735294118022</v>
      </c>
      <c r="M518" s="908">
        <v>88.957219251336937</v>
      </c>
      <c r="N518" s="889">
        <v>51.281853281852818</v>
      </c>
      <c r="O518" s="859">
        <v>-1.6386554621849427</v>
      </c>
      <c r="P518" s="859">
        <v>-348.58333333333303</v>
      </c>
      <c r="Q518" s="859">
        <v>147.5232198142412</v>
      </c>
      <c r="R518" s="859">
        <v>88.834586466165092</v>
      </c>
      <c r="S518" s="860">
        <v>-68.9450741063647</v>
      </c>
      <c r="T518" s="897">
        <v>2.9422710087510495</v>
      </c>
      <c r="U518" s="909"/>
      <c r="V518" s="879"/>
      <c r="W518" s="832"/>
      <c r="X518" s="749"/>
      <c r="Y518" s="749"/>
      <c r="Z518" s="749"/>
      <c r="AA518" s="749"/>
      <c r="AB518" s="749"/>
      <c r="AC518" s="749"/>
      <c r="AD518" s="749"/>
      <c r="AE518" s="749"/>
      <c r="AF518" s="749"/>
      <c r="AG518" s="749"/>
      <c r="AH518" s="749"/>
      <c r="AI518" s="749"/>
      <c r="AJ518" s="749"/>
      <c r="AK518" s="749"/>
      <c r="AL518" s="749"/>
      <c r="AM518" s="749"/>
      <c r="AN518" s="749"/>
      <c r="AO518" s="749"/>
      <c r="AP518" s="749"/>
      <c r="AQ518" s="749"/>
      <c r="AR518" s="749"/>
      <c r="AS518" s="749"/>
      <c r="AT518" s="749"/>
      <c r="AU518" s="749"/>
      <c r="AV518" s="749"/>
      <c r="AW518" s="749"/>
      <c r="AX518" s="749"/>
      <c r="AY518" s="749"/>
      <c r="AZ518" s="749"/>
      <c r="BA518" s="749"/>
    </row>
    <row r="519" spans="1:53" x14ac:dyDescent="0.2">
      <c r="A519" s="912" t="s">
        <v>51</v>
      </c>
      <c r="B519" s="861">
        <v>635</v>
      </c>
      <c r="C519" s="862">
        <v>632</v>
      </c>
      <c r="D519" s="862">
        <v>179</v>
      </c>
      <c r="E519" s="862">
        <v>638</v>
      </c>
      <c r="F519" s="862">
        <v>636</v>
      </c>
      <c r="G519" s="882">
        <v>632</v>
      </c>
      <c r="H519" s="861">
        <v>650</v>
      </c>
      <c r="I519" s="862">
        <v>681</v>
      </c>
      <c r="J519" s="862">
        <v>162</v>
      </c>
      <c r="K519" s="862">
        <v>657</v>
      </c>
      <c r="L519" s="862">
        <v>662</v>
      </c>
      <c r="M519" s="863">
        <v>660</v>
      </c>
      <c r="N519" s="890">
        <v>668</v>
      </c>
      <c r="O519" s="862">
        <v>693</v>
      </c>
      <c r="P519" s="862">
        <v>171</v>
      </c>
      <c r="Q519" s="862">
        <v>681</v>
      </c>
      <c r="R519" s="862">
        <v>685</v>
      </c>
      <c r="S519" s="863">
        <v>672</v>
      </c>
      <c r="T519" s="877">
        <v>10394</v>
      </c>
      <c r="U519" s="833" t="s">
        <v>56</v>
      </c>
      <c r="V519" s="867">
        <v>19</v>
      </c>
      <c r="W519" s="870">
        <v>1.8246422740804764E-3</v>
      </c>
      <c r="X519" s="749"/>
      <c r="Y519" s="749"/>
      <c r="Z519" s="749"/>
      <c r="AA519" s="749"/>
      <c r="AB519" s="749"/>
      <c r="AC519" s="749"/>
      <c r="AD519" s="749"/>
      <c r="AE519" s="749"/>
      <c r="AF519" s="749"/>
      <c r="AG519" s="749"/>
      <c r="AH519" s="749"/>
      <c r="AI519" s="749"/>
      <c r="AJ519" s="749"/>
      <c r="AK519" s="749"/>
      <c r="AL519" s="749"/>
      <c r="AM519" s="749"/>
      <c r="AN519" s="749"/>
      <c r="AO519" s="749"/>
      <c r="AP519" s="749"/>
      <c r="AQ519" s="749"/>
      <c r="AR519" s="749"/>
      <c r="AS519" s="749"/>
      <c r="AT519" s="749"/>
      <c r="AU519" s="749"/>
      <c r="AV519" s="749"/>
      <c r="AW519" s="749"/>
      <c r="AX519" s="749"/>
      <c r="AY519" s="749"/>
      <c r="AZ519" s="749"/>
      <c r="BA519" s="749"/>
    </row>
    <row r="520" spans="1:53" x14ac:dyDescent="0.2">
      <c r="A520" s="898" t="s">
        <v>28</v>
      </c>
      <c r="B520" s="836"/>
      <c r="C520" s="834"/>
      <c r="D520" s="834"/>
      <c r="E520" s="834"/>
      <c r="F520" s="834"/>
      <c r="G520" s="902"/>
      <c r="H520" s="836"/>
      <c r="I520" s="834"/>
      <c r="J520" s="834"/>
      <c r="K520" s="834"/>
      <c r="L520" s="834"/>
      <c r="M520" s="837"/>
      <c r="N520" s="891"/>
      <c r="O520" s="834"/>
      <c r="P520" s="834"/>
      <c r="Q520" s="834"/>
      <c r="R520" s="834"/>
      <c r="S520" s="837"/>
      <c r="T520" s="871"/>
      <c r="U520" s="833" t="s">
        <v>57</v>
      </c>
      <c r="V520" s="833">
        <v>160.55000000000001</v>
      </c>
      <c r="W520" s="832"/>
      <c r="X520" s="749"/>
      <c r="Y520" s="749"/>
      <c r="Z520" s="749"/>
      <c r="AA520" s="749"/>
      <c r="AB520" s="749"/>
      <c r="AC520" s="749"/>
      <c r="AD520" s="749"/>
      <c r="AE520" s="749"/>
      <c r="AF520" s="749"/>
      <c r="AG520" s="749"/>
      <c r="AH520" s="749"/>
      <c r="AI520" s="749"/>
      <c r="AJ520" s="749"/>
      <c r="AK520" s="749"/>
      <c r="AL520" s="749"/>
      <c r="AM520" s="749"/>
      <c r="AN520" s="749"/>
      <c r="AO520" s="749"/>
      <c r="AP520" s="749"/>
      <c r="AQ520" s="749"/>
      <c r="AR520" s="749"/>
      <c r="AS520" s="749"/>
      <c r="AT520" s="749"/>
      <c r="AU520" s="749"/>
      <c r="AV520" s="749"/>
      <c r="AW520" s="749"/>
      <c r="AX520" s="749"/>
      <c r="AY520" s="749"/>
      <c r="AZ520" s="749"/>
      <c r="BA520" s="749"/>
    </row>
    <row r="521" spans="1:53" ht="13.5" thickBot="1" x14ac:dyDescent="0.25">
      <c r="A521" s="899" t="s">
        <v>26</v>
      </c>
      <c r="B521" s="838">
        <v>0</v>
      </c>
      <c r="C521" s="835">
        <v>0</v>
      </c>
      <c r="D521" s="835">
        <v>0</v>
      </c>
      <c r="E521" s="835">
        <v>0</v>
      </c>
      <c r="F521" s="835">
        <v>0</v>
      </c>
      <c r="G521" s="903">
        <v>0</v>
      </c>
      <c r="H521" s="838">
        <v>0</v>
      </c>
      <c r="I521" s="835">
        <v>0</v>
      </c>
      <c r="J521" s="835">
        <v>0</v>
      </c>
      <c r="K521" s="835">
        <v>0</v>
      </c>
      <c r="L521" s="835">
        <v>0</v>
      </c>
      <c r="M521" s="839">
        <v>0</v>
      </c>
      <c r="N521" s="892">
        <v>0</v>
      </c>
      <c r="O521" s="835">
        <v>0</v>
      </c>
      <c r="P521" s="835">
        <v>0</v>
      </c>
      <c r="Q521" s="835">
        <v>0</v>
      </c>
      <c r="R521" s="835">
        <v>0</v>
      </c>
      <c r="S521" s="839">
        <v>0</v>
      </c>
      <c r="T521" s="878"/>
      <c r="U521" s="833" t="s">
        <v>26</v>
      </c>
      <c r="V521" s="833">
        <v>-3.4299999999999784</v>
      </c>
      <c r="W521" s="832"/>
      <c r="X521" s="749"/>
      <c r="Y521" s="749"/>
      <c r="Z521" s="749"/>
      <c r="AA521" s="749"/>
      <c r="AB521" s="749"/>
      <c r="AC521" s="749"/>
      <c r="AD521" s="749"/>
      <c r="AE521" s="749"/>
      <c r="AF521" s="749"/>
      <c r="AG521" s="749"/>
      <c r="AH521" s="749"/>
      <c r="AI521" s="749"/>
      <c r="AJ521" s="749"/>
      <c r="AK521" s="749"/>
      <c r="AL521" s="749"/>
      <c r="AM521" s="749"/>
      <c r="AN521" s="749"/>
      <c r="AO521" s="749"/>
      <c r="AP521" s="749"/>
      <c r="AQ521" s="749"/>
      <c r="AR521" s="749"/>
      <c r="AS521" s="749"/>
      <c r="AT521" s="749"/>
      <c r="AU521" s="749"/>
      <c r="AV521" s="749"/>
      <c r="AW521" s="749"/>
      <c r="AX521" s="749"/>
      <c r="AY521" s="749"/>
      <c r="AZ521" s="749"/>
      <c r="BA521" s="749"/>
    </row>
    <row r="523" spans="1:53" ht="13.5" thickBot="1" x14ac:dyDescent="0.25"/>
    <row r="524" spans="1:53" ht="13.5" thickBot="1" x14ac:dyDescent="0.25">
      <c r="A524" s="639" t="s">
        <v>176</v>
      </c>
      <c r="B524" s="737" t="s">
        <v>84</v>
      </c>
      <c r="C524" s="738"/>
      <c r="D524" s="738"/>
      <c r="E524" s="738"/>
      <c r="F524" s="738"/>
      <c r="G524" s="739"/>
      <c r="H524" s="737" t="s">
        <v>83</v>
      </c>
      <c r="I524" s="738"/>
      <c r="J524" s="738"/>
      <c r="K524" s="738"/>
      <c r="L524" s="738"/>
      <c r="M524" s="739"/>
      <c r="N524" s="737" t="s">
        <v>53</v>
      </c>
      <c r="O524" s="738"/>
      <c r="P524" s="738"/>
      <c r="Q524" s="738"/>
      <c r="R524" s="738"/>
      <c r="S524" s="739"/>
      <c r="T524" s="539" t="s">
        <v>55</v>
      </c>
      <c r="U524" s="731"/>
      <c r="V524" s="731"/>
      <c r="W524" s="731"/>
    </row>
    <row r="525" spans="1:53" x14ac:dyDescent="0.2">
      <c r="A525" s="640" t="s">
        <v>54</v>
      </c>
      <c r="B525" s="590">
        <v>1</v>
      </c>
      <c r="C525" s="591">
        <v>2</v>
      </c>
      <c r="D525" s="591">
        <v>3</v>
      </c>
      <c r="E525" s="591">
        <v>4</v>
      </c>
      <c r="F525" s="591">
        <v>5</v>
      </c>
      <c r="G525" s="637">
        <v>6</v>
      </c>
      <c r="H525" s="688">
        <v>1</v>
      </c>
      <c r="I525" s="549">
        <v>2</v>
      </c>
      <c r="J525" s="471">
        <v>3</v>
      </c>
      <c r="K525" s="471">
        <v>4</v>
      </c>
      <c r="L525" s="471">
        <v>5</v>
      </c>
      <c r="M525" s="472">
        <v>6</v>
      </c>
      <c r="N525" s="395">
        <v>1</v>
      </c>
      <c r="O525" s="591">
        <v>2</v>
      </c>
      <c r="P525" s="591">
        <v>3</v>
      </c>
      <c r="Q525" s="591">
        <v>4</v>
      </c>
      <c r="R525" s="591">
        <v>5</v>
      </c>
      <c r="S525" s="249">
        <v>6</v>
      </c>
      <c r="T525" s="712">
        <v>638</v>
      </c>
      <c r="U525" s="731"/>
      <c r="V525" s="731"/>
      <c r="W525" s="731"/>
    </row>
    <row r="526" spans="1:53" x14ac:dyDescent="0.2">
      <c r="A526" s="641" t="s">
        <v>3</v>
      </c>
      <c r="B526" s="595">
        <v>3960</v>
      </c>
      <c r="C526" s="596">
        <v>3960</v>
      </c>
      <c r="D526" s="596">
        <v>3960</v>
      </c>
      <c r="E526" s="596">
        <v>3960</v>
      </c>
      <c r="F526" s="596">
        <v>3960</v>
      </c>
      <c r="G526" s="638">
        <v>3960</v>
      </c>
      <c r="H526" s="595">
        <v>3960</v>
      </c>
      <c r="I526" s="596">
        <v>3960</v>
      </c>
      <c r="J526" s="596">
        <v>3960</v>
      </c>
      <c r="K526" s="596">
        <v>3960</v>
      </c>
      <c r="L526" s="596">
        <v>3960</v>
      </c>
      <c r="M526" s="255">
        <v>3960</v>
      </c>
      <c r="N526" s="397">
        <v>3960</v>
      </c>
      <c r="O526" s="596">
        <v>3960</v>
      </c>
      <c r="P526" s="596">
        <v>3960</v>
      </c>
      <c r="Q526" s="596">
        <v>3960</v>
      </c>
      <c r="R526" s="596">
        <v>3960</v>
      </c>
      <c r="S526" s="255">
        <v>3960</v>
      </c>
      <c r="T526" s="341">
        <v>3960</v>
      </c>
      <c r="U526" s="731"/>
      <c r="V526" s="731"/>
      <c r="W526" s="731"/>
    </row>
    <row r="527" spans="1:53" x14ac:dyDescent="0.2">
      <c r="A527" s="642" t="s">
        <v>6</v>
      </c>
      <c r="B527" s="597">
        <v>4361.4285714285716</v>
      </c>
      <c r="C527" s="598">
        <v>4441.25</v>
      </c>
      <c r="D527" s="598">
        <v>4506</v>
      </c>
      <c r="E527" s="598">
        <v>4392.5581395348836</v>
      </c>
      <c r="F527" s="598">
        <v>4486.666666666667</v>
      </c>
      <c r="G527" s="618">
        <v>4509.4871794871797</v>
      </c>
      <c r="H527" s="597">
        <v>4312.6190476190477</v>
      </c>
      <c r="I527" s="598">
        <v>4557.4418604651164</v>
      </c>
      <c r="J527" s="598">
        <v>4571.5384615384619</v>
      </c>
      <c r="K527" s="598">
        <v>4425.8536585365855</v>
      </c>
      <c r="L527" s="598">
        <v>4563.913043478261</v>
      </c>
      <c r="M527" s="258">
        <v>4670.9523809523807</v>
      </c>
      <c r="N527" s="398">
        <v>4237.3529411764703</v>
      </c>
      <c r="O527" s="598">
        <v>4456.1111111111113</v>
      </c>
      <c r="P527" s="598">
        <v>4723.333333333333</v>
      </c>
      <c r="Q527" s="598">
        <v>4517.5</v>
      </c>
      <c r="R527" s="598">
        <v>4511.5625</v>
      </c>
      <c r="S527" s="258">
        <v>4509.0625</v>
      </c>
      <c r="T527" s="342">
        <v>4472.8996865203762</v>
      </c>
      <c r="U527" s="731"/>
      <c r="V527" s="731"/>
      <c r="W527" s="731"/>
    </row>
    <row r="528" spans="1:53" x14ac:dyDescent="0.2">
      <c r="A528" s="640" t="s">
        <v>7</v>
      </c>
      <c r="B528" s="599">
        <v>92.857142857142861</v>
      </c>
      <c r="C528" s="600">
        <v>91.666666666666671</v>
      </c>
      <c r="D528" s="600">
        <v>93.333333333333329</v>
      </c>
      <c r="E528" s="600">
        <v>93.023255813953483</v>
      </c>
      <c r="F528" s="600">
        <v>85.714285714285708</v>
      </c>
      <c r="G528" s="621">
        <v>87.179487179487182</v>
      </c>
      <c r="H528" s="599">
        <v>92.857142857142861</v>
      </c>
      <c r="I528" s="600">
        <v>88.372093023255815</v>
      </c>
      <c r="J528" s="600">
        <v>100</v>
      </c>
      <c r="K528" s="600">
        <v>80.487804878048777</v>
      </c>
      <c r="L528" s="600">
        <v>80.434782608695656</v>
      </c>
      <c r="M528" s="262">
        <v>78.571428571428569</v>
      </c>
      <c r="N528" s="399">
        <v>85.294117647058826</v>
      </c>
      <c r="O528" s="600">
        <v>72.222222222222229</v>
      </c>
      <c r="P528" s="600">
        <v>75</v>
      </c>
      <c r="Q528" s="600">
        <v>83.333333333333329</v>
      </c>
      <c r="R528" s="600">
        <v>87.5</v>
      </c>
      <c r="S528" s="262">
        <v>81.25</v>
      </c>
      <c r="T528" s="343">
        <v>81.191222570532915</v>
      </c>
      <c r="U528" s="731"/>
      <c r="V528" s="731"/>
      <c r="W528" s="731"/>
    </row>
    <row r="529" spans="1:23" x14ac:dyDescent="0.2">
      <c r="A529" s="640" t="s">
        <v>8</v>
      </c>
      <c r="B529" s="601">
        <v>6.793442284897587E-2</v>
      </c>
      <c r="C529" s="602">
        <v>7.5260469677882705E-2</v>
      </c>
      <c r="D529" s="602">
        <v>7.6039268213219921E-2</v>
      </c>
      <c r="E529" s="602">
        <v>6.4374667179097567E-2</v>
      </c>
      <c r="F529" s="602">
        <v>6.7003794273775411E-2</v>
      </c>
      <c r="G529" s="624">
        <v>6.4568033923283197E-2</v>
      </c>
      <c r="H529" s="601">
        <v>5.8809263260386047E-2</v>
      </c>
      <c r="I529" s="602">
        <v>7.0237298388542396E-2</v>
      </c>
      <c r="J529" s="602">
        <v>3.822472492204386E-2</v>
      </c>
      <c r="K529" s="602">
        <v>7.5970508309200824E-2</v>
      </c>
      <c r="L529" s="602">
        <v>7.3958224978133674E-2</v>
      </c>
      <c r="M529" s="265">
        <v>7.4574701472733401E-2</v>
      </c>
      <c r="N529" s="400">
        <v>7.4162502322205198E-2</v>
      </c>
      <c r="O529" s="602">
        <v>9.0713529663405901E-2</v>
      </c>
      <c r="P529" s="602">
        <v>7.0791823033658455E-2</v>
      </c>
      <c r="Q529" s="602">
        <v>7.6255298005386829E-2</v>
      </c>
      <c r="R529" s="602">
        <v>6.6134896834381215E-2</v>
      </c>
      <c r="S529" s="265">
        <v>7.7398091289761453E-2</v>
      </c>
      <c r="T529" s="344">
        <v>7.5518001561754297E-2</v>
      </c>
      <c r="U529" s="731"/>
      <c r="V529" s="731"/>
      <c r="W529" s="731"/>
    </row>
    <row r="530" spans="1:23" x14ac:dyDescent="0.2">
      <c r="A530" s="642" t="s">
        <v>1</v>
      </c>
      <c r="B530" s="603">
        <f t="shared" ref="B530:G530" si="153">B527/B526*100-100</f>
        <v>10.137085137085137</v>
      </c>
      <c r="C530" s="604">
        <f t="shared" si="153"/>
        <v>12.152777777777771</v>
      </c>
      <c r="D530" s="604">
        <f t="shared" si="153"/>
        <v>13.787878787878796</v>
      </c>
      <c r="E530" s="604">
        <f t="shared" si="153"/>
        <v>10.923185341790003</v>
      </c>
      <c r="F530" s="604">
        <f t="shared" si="153"/>
        <v>13.299663299663294</v>
      </c>
      <c r="G530" s="644">
        <f t="shared" si="153"/>
        <v>13.875938875938871</v>
      </c>
      <c r="H530" s="603">
        <f>H527/H526*100-100</f>
        <v>8.9045214045214038</v>
      </c>
      <c r="I530" s="604">
        <f>I527/I526*100-100</f>
        <v>15.086915668311022</v>
      </c>
      <c r="J530" s="604">
        <f t="shared" ref="J530:T530" si="154">J527/J526*100-100</f>
        <v>15.442890442890445</v>
      </c>
      <c r="K530" s="604">
        <f t="shared" si="154"/>
        <v>11.763981276176395</v>
      </c>
      <c r="L530" s="604">
        <f t="shared" si="154"/>
        <v>15.250329380764157</v>
      </c>
      <c r="M530" s="522">
        <f t="shared" si="154"/>
        <v>17.95334295334294</v>
      </c>
      <c r="N530" s="401">
        <f t="shared" si="154"/>
        <v>7.0038621509209662</v>
      </c>
      <c r="O530" s="604">
        <f t="shared" si="154"/>
        <v>12.5280583613917</v>
      </c>
      <c r="P530" s="604">
        <f t="shared" si="154"/>
        <v>19.27609427609427</v>
      </c>
      <c r="Q530" s="604">
        <f t="shared" si="154"/>
        <v>14.078282828282823</v>
      </c>
      <c r="R530" s="604">
        <f t="shared" si="154"/>
        <v>13.928345959595958</v>
      </c>
      <c r="S530" s="522">
        <f t="shared" si="154"/>
        <v>13.865214646464636</v>
      </c>
      <c r="T530" s="556">
        <f t="shared" si="154"/>
        <v>12.952012285868079</v>
      </c>
      <c r="U530" s="731"/>
      <c r="V530" s="731"/>
      <c r="W530" s="731"/>
    </row>
    <row r="531" spans="1:23" ht="13.5" thickBot="1" x14ac:dyDescent="0.25">
      <c r="A531" s="671" t="s">
        <v>27</v>
      </c>
      <c r="B531" s="606">
        <f t="shared" ref="B531:T531" si="155">B527-B514</f>
        <v>162.03463203463252</v>
      </c>
      <c r="C531" s="607">
        <f t="shared" si="155"/>
        <v>66.392857142856883</v>
      </c>
      <c r="D531" s="607">
        <f t="shared" si="155"/>
        <v>304</v>
      </c>
      <c r="E531" s="607">
        <f t="shared" si="155"/>
        <v>40.272425249168919</v>
      </c>
      <c r="F531" s="607">
        <f t="shared" si="155"/>
        <v>127.80952380952385</v>
      </c>
      <c r="G531" s="645">
        <f t="shared" si="155"/>
        <v>244.63869463869469</v>
      </c>
      <c r="H531" s="660">
        <f t="shared" si="155"/>
        <v>35.476190476190823</v>
      </c>
      <c r="I531" s="573">
        <f t="shared" si="155"/>
        <v>246.53276955602541</v>
      </c>
      <c r="J531" s="573">
        <f t="shared" si="155"/>
        <v>345.91346153846189</v>
      </c>
      <c r="K531" s="573">
        <f t="shared" si="155"/>
        <v>74.139372822300174</v>
      </c>
      <c r="L531" s="573">
        <f t="shared" si="155"/>
        <v>204.50127877237901</v>
      </c>
      <c r="M531" s="574">
        <f t="shared" si="155"/>
        <v>266.54061624649876</v>
      </c>
      <c r="N531" s="402">
        <f t="shared" si="155"/>
        <v>-110.21462639109723</v>
      </c>
      <c r="O531" s="607">
        <f t="shared" si="155"/>
        <v>190.39682539682599</v>
      </c>
      <c r="P531" s="607">
        <f t="shared" si="155"/>
        <v>530.66666666666606</v>
      </c>
      <c r="Q531" s="607">
        <f t="shared" si="155"/>
        <v>-3.552631578947512</v>
      </c>
      <c r="R531" s="607">
        <f t="shared" si="155"/>
        <v>91.299342105263349</v>
      </c>
      <c r="S531" s="526">
        <f t="shared" si="155"/>
        <v>142.8462837837842</v>
      </c>
      <c r="T531" s="567">
        <f t="shared" si="155"/>
        <v>136.80893608407587</v>
      </c>
      <c r="U531" s="659"/>
      <c r="V531" s="360"/>
      <c r="W531" s="731"/>
    </row>
    <row r="532" spans="1:23" x14ac:dyDescent="0.2">
      <c r="A532" s="672" t="s">
        <v>51</v>
      </c>
      <c r="B532" s="608">
        <v>633</v>
      </c>
      <c r="C532" s="609">
        <v>632</v>
      </c>
      <c r="D532" s="609">
        <v>175</v>
      </c>
      <c r="E532" s="609">
        <v>638</v>
      </c>
      <c r="F532" s="609">
        <v>635</v>
      </c>
      <c r="G532" s="566">
        <v>632</v>
      </c>
      <c r="H532" s="608">
        <v>650</v>
      </c>
      <c r="I532" s="609">
        <v>680</v>
      </c>
      <c r="J532" s="609">
        <v>158</v>
      </c>
      <c r="K532" s="609">
        <v>656</v>
      </c>
      <c r="L532" s="609">
        <v>661</v>
      </c>
      <c r="M532" s="530">
        <v>658</v>
      </c>
      <c r="N532" s="403">
        <v>668</v>
      </c>
      <c r="O532" s="609">
        <v>693</v>
      </c>
      <c r="P532" s="609">
        <v>170</v>
      </c>
      <c r="Q532" s="609">
        <v>681</v>
      </c>
      <c r="R532" s="609">
        <v>685</v>
      </c>
      <c r="S532" s="530">
        <v>671</v>
      </c>
      <c r="T532" s="557">
        <f>SUM(B532:S532)</f>
        <v>10376</v>
      </c>
      <c r="U532" s="584" t="s">
        <v>56</v>
      </c>
      <c r="V532" s="630">
        <f>T519-T532</f>
        <v>18</v>
      </c>
      <c r="W532" s="635">
        <f>V532/T519</f>
        <v>1.7317683278814701E-3</v>
      </c>
    </row>
    <row r="533" spans="1:23" x14ac:dyDescent="0.2">
      <c r="A533" s="431" t="s">
        <v>28</v>
      </c>
      <c r="B533" s="513"/>
      <c r="C533" s="511"/>
      <c r="D533" s="511"/>
      <c r="E533" s="511"/>
      <c r="F533" s="511"/>
      <c r="G533" s="570"/>
      <c r="H533" s="513"/>
      <c r="I533" s="511"/>
      <c r="J533" s="511"/>
      <c r="K533" s="511"/>
      <c r="L533" s="511"/>
      <c r="M533" s="514"/>
      <c r="N533" s="404"/>
      <c r="O533" s="511"/>
      <c r="P533" s="511"/>
      <c r="Q533" s="511"/>
      <c r="R533" s="511"/>
      <c r="S533" s="514"/>
      <c r="T533" s="555"/>
      <c r="U533" s="584" t="s">
        <v>57</v>
      </c>
      <c r="V533" s="584">
        <v>160.07</v>
      </c>
      <c r="W533" s="731"/>
    </row>
    <row r="534" spans="1:23" ht="13.5" thickBot="1" x14ac:dyDescent="0.25">
      <c r="A534" s="432" t="s">
        <v>26</v>
      </c>
      <c r="B534" s="515">
        <f t="shared" ref="B534:S534" si="156">B533-B520</f>
        <v>0</v>
      </c>
      <c r="C534" s="512">
        <f t="shared" si="156"/>
        <v>0</v>
      </c>
      <c r="D534" s="512">
        <f t="shared" si="156"/>
        <v>0</v>
      </c>
      <c r="E534" s="512">
        <f t="shared" si="156"/>
        <v>0</v>
      </c>
      <c r="F534" s="512">
        <f t="shared" si="156"/>
        <v>0</v>
      </c>
      <c r="G534" s="571">
        <f t="shared" si="156"/>
        <v>0</v>
      </c>
      <c r="H534" s="515">
        <f t="shared" si="156"/>
        <v>0</v>
      </c>
      <c r="I534" s="512">
        <f t="shared" si="156"/>
        <v>0</v>
      </c>
      <c r="J534" s="512">
        <f t="shared" si="156"/>
        <v>0</v>
      </c>
      <c r="K534" s="512">
        <f t="shared" si="156"/>
        <v>0</v>
      </c>
      <c r="L534" s="512">
        <f t="shared" si="156"/>
        <v>0</v>
      </c>
      <c r="M534" s="516">
        <f t="shared" si="156"/>
        <v>0</v>
      </c>
      <c r="N534" s="405">
        <f t="shared" si="156"/>
        <v>0</v>
      </c>
      <c r="O534" s="512">
        <f t="shared" si="156"/>
        <v>0</v>
      </c>
      <c r="P534" s="512">
        <f t="shared" si="156"/>
        <v>0</v>
      </c>
      <c r="Q534" s="512">
        <f t="shared" si="156"/>
        <v>0</v>
      </c>
      <c r="R534" s="512">
        <f t="shared" si="156"/>
        <v>0</v>
      </c>
      <c r="S534" s="516">
        <f t="shared" si="156"/>
        <v>0</v>
      </c>
      <c r="T534" s="558"/>
      <c r="U534" s="584" t="s">
        <v>26</v>
      </c>
      <c r="V534" s="584">
        <f>V533-V520</f>
        <v>-0.48000000000001819</v>
      </c>
      <c r="W534" s="731"/>
    </row>
  </sheetData>
  <mergeCells count="113">
    <mergeCell ref="B524:G524"/>
    <mergeCell ref="H524:M524"/>
    <mergeCell ref="N524:S524"/>
    <mergeCell ref="B485:G485"/>
    <mergeCell ref="H485:M485"/>
    <mergeCell ref="N485:S485"/>
    <mergeCell ref="B472:G472"/>
    <mergeCell ref="H472:M472"/>
    <mergeCell ref="N472:S472"/>
    <mergeCell ref="B498:G498"/>
    <mergeCell ref="H498:M498"/>
    <mergeCell ref="N498:S498"/>
    <mergeCell ref="B511:G511"/>
    <mergeCell ref="H511:M511"/>
    <mergeCell ref="N511:S511"/>
    <mergeCell ref="B459:G459"/>
    <mergeCell ref="H459:M459"/>
    <mergeCell ref="N459:S459"/>
    <mergeCell ref="I307:K307"/>
    <mergeCell ref="I321:K321"/>
    <mergeCell ref="B433:G433"/>
    <mergeCell ref="H433:M433"/>
    <mergeCell ref="N433:S433"/>
    <mergeCell ref="B446:G446"/>
    <mergeCell ref="H446:M446"/>
    <mergeCell ref="N446:S446"/>
    <mergeCell ref="B394:G394"/>
    <mergeCell ref="H394:M394"/>
    <mergeCell ref="N394:S394"/>
    <mergeCell ref="B420:G420"/>
    <mergeCell ref="H420:M420"/>
    <mergeCell ref="N420:S420"/>
    <mergeCell ref="B407:G407"/>
    <mergeCell ref="H407:M407"/>
    <mergeCell ref="N407:S407"/>
    <mergeCell ref="I335:K335"/>
    <mergeCell ref="B321:H321"/>
    <mergeCell ref="L321:S321"/>
    <mergeCell ref="B379:G379"/>
    <mergeCell ref="H379:M379"/>
    <mergeCell ref="N379:S379"/>
    <mergeCell ref="M349:S349"/>
    <mergeCell ref="H349:L349"/>
    <mergeCell ref="B349:G349"/>
    <mergeCell ref="H365:M365"/>
    <mergeCell ref="N365:S365"/>
    <mergeCell ref="B365:G365"/>
    <mergeCell ref="L335:S335"/>
    <mergeCell ref="N53:U53"/>
    <mergeCell ref="B53:M53"/>
    <mergeCell ref="Z53:AA53"/>
    <mergeCell ref="B194:I194"/>
    <mergeCell ref="B165:K165"/>
    <mergeCell ref="L165:M165"/>
    <mergeCell ref="B151:K151"/>
    <mergeCell ref="L151:M151"/>
    <mergeCell ref="N151:U151"/>
    <mergeCell ref="L109:M109"/>
    <mergeCell ref="B137:K137"/>
    <mergeCell ref="L137:M137"/>
    <mergeCell ref="N109:V109"/>
    <mergeCell ref="B109:K109"/>
    <mergeCell ref="B81:M81"/>
    <mergeCell ref="N81:V81"/>
    <mergeCell ref="B67:M67"/>
    <mergeCell ref="N67:V67"/>
    <mergeCell ref="B95:M95"/>
    <mergeCell ref="N95:V95"/>
    <mergeCell ref="B123:K123"/>
    <mergeCell ref="L123:M123"/>
    <mergeCell ref="N123:V123"/>
    <mergeCell ref="K9:R9"/>
    <mergeCell ref="F2:I2"/>
    <mergeCell ref="B9:J9"/>
    <mergeCell ref="B23:J23"/>
    <mergeCell ref="K23:R23"/>
    <mergeCell ref="M236:T236"/>
    <mergeCell ref="M251:T251"/>
    <mergeCell ref="N165:U165"/>
    <mergeCell ref="B222:I222"/>
    <mergeCell ref="J222:L222"/>
    <mergeCell ref="M222:T222"/>
    <mergeCell ref="B179:K179"/>
    <mergeCell ref="L179:M179"/>
    <mergeCell ref="N179:U179"/>
    <mergeCell ref="B208:I208"/>
    <mergeCell ref="J208:L208"/>
    <mergeCell ref="M208:T208"/>
    <mergeCell ref="M194:T194"/>
    <mergeCell ref="J194:L194"/>
    <mergeCell ref="B236:I236"/>
    <mergeCell ref="J236:L236"/>
    <mergeCell ref="B37:J37"/>
    <mergeCell ref="N37:U37"/>
    <mergeCell ref="N137:U137"/>
    <mergeCell ref="I293:K293"/>
    <mergeCell ref="B293:H293"/>
    <mergeCell ref="L293:S293"/>
    <mergeCell ref="B307:H307"/>
    <mergeCell ref="L307:S307"/>
    <mergeCell ref="AP251:AR251"/>
    <mergeCell ref="AS251:AZ251"/>
    <mergeCell ref="B279:H279"/>
    <mergeCell ref="B251:H251"/>
    <mergeCell ref="I251:L251"/>
    <mergeCell ref="AI251:AO251"/>
    <mergeCell ref="M279:T279"/>
    <mergeCell ref="B265:H265"/>
    <mergeCell ref="M265:T265"/>
    <mergeCell ref="I279:L279"/>
    <mergeCell ref="AI279:AO279"/>
    <mergeCell ref="AP279:AR279"/>
    <mergeCell ref="AS279:AZ27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2023-06-12T18:52:47Z</dcterms:modified>
</cp:coreProperties>
</file>